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395" windowHeight="7650" tabRatio="773" firstSheet="1" activeTab="17"/>
  </bookViews>
  <sheets>
    <sheet name="記載要領" sheetId="1" r:id="rId1"/>
    <sheet name="基本" sheetId="2" r:id="rId2"/>
    <sheet name="第1号" sheetId="3" r:id="rId3"/>
    <sheet name="第20号" sheetId="4" r:id="rId4"/>
    <sheet name="17-1" sheetId="5" r:id="rId5"/>
    <sheet name="17-2" sheetId="6" r:id="rId6"/>
    <sheet name="17-3" sheetId="7" r:id="rId7"/>
    <sheet name="17-4" sheetId="8" r:id="rId8"/>
    <sheet name="17-5" sheetId="9" r:id="rId9"/>
    <sheet name="17-6" sheetId="10" r:id="rId10"/>
    <sheet name="別紙1-1" sheetId="11" r:id="rId11"/>
    <sheet name="別紙1-2" sheetId="12" r:id="rId12"/>
    <sheet name="別紙1-3" sheetId="13" r:id="rId13"/>
    <sheet name="別紙1-4" sheetId="14" r:id="rId14"/>
    <sheet name="別紙2-1" sheetId="15" r:id="rId15"/>
    <sheet name="別紙2-2" sheetId="16" r:id="rId16"/>
    <sheet name="別紙2-3" sheetId="17" r:id="rId17"/>
    <sheet name="別紙3" sheetId="18" r:id="rId18"/>
  </sheets>
  <externalReferences>
    <externalReference r:id="rId21"/>
    <externalReference r:id="rId22"/>
  </externalReferences>
  <definedNames>
    <definedName name="_xlnm.Print_Area" localSheetId="4">'17-1'!$A$1:$N$36</definedName>
    <definedName name="_xlnm.Print_Area" localSheetId="5">'17-2'!$A$1:$N$83</definedName>
    <definedName name="_xlnm.Print_Area" localSheetId="6">'17-3'!$A$1:$P$38</definedName>
    <definedName name="_xlnm.Print_Area" localSheetId="7">'17-4'!$A$1:$P$152</definedName>
    <definedName name="_xlnm.Print_Area" localSheetId="8">'17-5'!$A$1:$U$39</definedName>
    <definedName name="_xlnm.Print_Area" localSheetId="9">'17-6'!$A$1:$V$34</definedName>
    <definedName name="_xlnm.Print_Area" localSheetId="1">'基本'!$A$1:$L$231</definedName>
    <definedName name="_xlnm.Print_Area" localSheetId="0">'記載要領'!$A$1:$AB$90</definedName>
    <definedName name="_xlnm.Print_Area" localSheetId="2">'第1号'!$A$1:$R$50</definedName>
    <definedName name="_xlnm.Print_Area" localSheetId="3">'第20号'!$A$1:$O$111</definedName>
    <definedName name="_xlnm.Print_Area" localSheetId="10">'別紙1-1'!$A$1:$Q$45</definedName>
    <definedName name="_xlnm.Print_Area" localSheetId="11">'別紙1-2'!$A$1:$Q$37</definedName>
    <definedName name="_xlnm.Print_Area" localSheetId="12">'別紙1-3'!$A$1:$R$51</definedName>
    <definedName name="_xlnm.Print_Area" localSheetId="13">'別紙1-4'!$A$1:$H$39</definedName>
    <definedName name="_xlnm.Print_Area" localSheetId="14">'別紙2-1'!$A$1:$S$22</definedName>
    <definedName name="_xlnm.Print_Area" localSheetId="17">'別紙3'!$A$1:$AO$28</definedName>
    <definedName name="別1その2">'[1]対策'!$K$2:$K$9</definedName>
  </definedNames>
  <calcPr fullCalcOnLoad="1"/>
</workbook>
</file>

<file path=xl/comments13.xml><?xml version="1.0" encoding="utf-8"?>
<comments xmlns="http://schemas.openxmlformats.org/spreadsheetml/2006/main">
  <authors>
    <author>tccca04</author>
  </authors>
  <commentList>
    <comment ref="Q7" authorId="0">
      <text>
        <r>
          <rPr>
            <sz val="11"/>
            <rFont val="ＭＳ 明朝"/>
            <family val="1"/>
          </rPr>
          <t>オートシェイブで作成するか、他のソフトで作成した体制図をコピーして挿入、貼付してください。</t>
        </r>
      </text>
    </comment>
  </commentList>
</comments>
</file>

<file path=xl/comments14.xml><?xml version="1.0" encoding="utf-8"?>
<comments xmlns="http://schemas.openxmlformats.org/spreadsheetml/2006/main">
  <authors>
    <author>Center-68-pc</author>
  </authors>
  <commentList>
    <comment ref="B12" authorId="0">
      <text>
        <r>
          <rPr>
            <sz val="11"/>
            <rFont val="ＭＳ 明朝"/>
            <family val="1"/>
          </rPr>
          <t xml:space="preserve">
複数の区分所有者のうちから代表者を定め、1つの事業所として本事業を申請する場合は、本紙を参考に、当該区分所有者の全員を記載すること。
（区分所有者全員が助成対象事業者である必要があります。）
添付書類は、全員分が必要です。
（それ以外の場合は、本紙を作成する必要はありません。）
</t>
        </r>
      </text>
    </comment>
  </commentList>
</comments>
</file>

<file path=xl/comments3.xml><?xml version="1.0" encoding="utf-8"?>
<comments xmlns="http://schemas.openxmlformats.org/spreadsheetml/2006/main">
  <authors>
    <author>Center-68-pc</author>
  </authors>
  <commentList>
    <comment ref="Q3" authorId="0">
      <text>
        <r>
          <rPr>
            <sz val="9"/>
            <rFont val="ＭＳ 明朝"/>
            <family val="1"/>
          </rPr>
          <t>申請月日を記入してください。</t>
        </r>
      </text>
    </comment>
  </commentList>
</comments>
</file>

<file path=xl/comments5.xml><?xml version="1.0" encoding="utf-8"?>
<comments xmlns="http://schemas.openxmlformats.org/spreadsheetml/2006/main">
  <authors>
    <author>Center-68-pc</author>
  </authors>
  <commentList>
    <comment ref="H11" authorId="0">
      <text>
        <r>
          <rPr>
            <b/>
            <sz val="9"/>
            <rFont val="ＭＳ Ｐゴシック"/>
            <family val="3"/>
          </rPr>
          <t>仕様は折り返し4
行まで表示可能です。</t>
        </r>
      </text>
    </comment>
  </commentList>
</comments>
</file>

<file path=xl/comments9.xml><?xml version="1.0" encoding="utf-8"?>
<comments xmlns="http://schemas.openxmlformats.org/spreadsheetml/2006/main">
  <authors>
    <author>tccca14</author>
  </authors>
  <commentList>
    <comment ref="M21" authorId="0">
      <text>
        <r>
          <rPr>
            <sz val="9"/>
            <rFont val="ＭＳ Ｐゴシック"/>
            <family val="3"/>
          </rPr>
          <t>助成対象事業者が、資金調達す</t>
        </r>
        <r>
          <rPr>
            <sz val="9"/>
            <rFont val="ＭＳ 明朝"/>
            <family val="1"/>
          </rPr>
          <t>る場合は、借入金を手当てする金融機関名（支店名を含む）を記載すること。</t>
        </r>
        <r>
          <rPr>
            <sz val="9"/>
            <rFont val="ＭＳ Ｐゴシック"/>
            <family val="3"/>
          </rPr>
          <t xml:space="preserve">
</t>
        </r>
      </text>
    </comment>
  </commentList>
</comments>
</file>

<file path=xl/sharedStrings.xml><?xml version="1.0" encoding="utf-8"?>
<sst xmlns="http://schemas.openxmlformats.org/spreadsheetml/2006/main" count="1981" uniqueCount="964">
  <si>
    <t>第1号</t>
  </si>
  <si>
    <t>事業の名称</t>
  </si>
  <si>
    <t>事業所の名称</t>
  </si>
  <si>
    <t>事業所の所在地</t>
  </si>
  <si>
    <t>区市町村</t>
  </si>
  <si>
    <t>番地等</t>
  </si>
  <si>
    <t>助成金交付申請額</t>
  </si>
  <si>
    <t>総事業経費</t>
  </si>
  <si>
    <t>助成対象経費</t>
  </si>
  <si>
    <t>助成金申請額</t>
  </si>
  <si>
    <t>社名（事業者名）</t>
  </si>
  <si>
    <t>部署名（○部△課）</t>
  </si>
  <si>
    <t>氏名</t>
  </si>
  <si>
    <t>電話番号</t>
  </si>
  <si>
    <t>携帯電話</t>
  </si>
  <si>
    <t>e-mailアドレス</t>
  </si>
  <si>
    <t>第16号
その1</t>
  </si>
  <si>
    <t>事業の概要</t>
  </si>
  <si>
    <t>概要　1</t>
  </si>
  <si>
    <t>概要　2</t>
  </si>
  <si>
    <t>概要　3</t>
  </si>
  <si>
    <t>概要　4</t>
  </si>
  <si>
    <t>概要　5</t>
  </si>
  <si>
    <t>総括的連絡先</t>
  </si>
  <si>
    <t>第16号
その3</t>
  </si>
  <si>
    <t>建物の用途</t>
  </si>
  <si>
    <t>事務所等</t>
  </si>
  <si>
    <t>住宅等</t>
  </si>
  <si>
    <t>ホテル等</t>
  </si>
  <si>
    <t>病院等</t>
  </si>
  <si>
    <t>百貨店等</t>
  </si>
  <si>
    <t>学校等</t>
  </si>
  <si>
    <t>飲食店等</t>
  </si>
  <si>
    <t>集会所等</t>
  </si>
  <si>
    <t>工場等</t>
  </si>
  <si>
    <t>その他</t>
  </si>
  <si>
    <r>
      <t>用途別床面積　（m</t>
    </r>
    <r>
      <rPr>
        <vertAlign val="superscript"/>
        <sz val="12"/>
        <color indexed="8"/>
        <rFont val="ＭＳ Ｐゴシック"/>
        <family val="3"/>
      </rPr>
      <t>2</t>
    </r>
    <r>
      <rPr>
        <sz val="12"/>
        <color indexed="8"/>
        <rFont val="ＭＳ Ｐゴシック"/>
        <family val="3"/>
      </rPr>
      <t>）</t>
    </r>
  </si>
  <si>
    <r>
      <t>延床面積　（m</t>
    </r>
    <r>
      <rPr>
        <vertAlign val="superscript"/>
        <sz val="12"/>
        <color indexed="8"/>
        <rFont val="ＭＳ Ｐゴシック"/>
        <family val="3"/>
      </rPr>
      <t>2</t>
    </r>
    <r>
      <rPr>
        <sz val="12"/>
        <color indexed="8"/>
        <rFont val="ＭＳ Ｐゴシック"/>
        <family val="3"/>
      </rPr>
      <t>）</t>
    </r>
  </si>
  <si>
    <t>ビルの階数</t>
  </si>
  <si>
    <t>地上</t>
  </si>
  <si>
    <t>地下</t>
  </si>
  <si>
    <t>竣工年月（予定を含む）</t>
  </si>
  <si>
    <t>建物の所有状態</t>
  </si>
  <si>
    <t>時間区分1</t>
  </si>
  <si>
    <t>時間区分2</t>
  </si>
  <si>
    <t>区域</t>
  </si>
  <si>
    <t>時間区分3</t>
  </si>
  <si>
    <t>時間区分4</t>
  </si>
  <si>
    <t>～</t>
  </si>
  <si>
    <t>振動基準</t>
  </si>
  <si>
    <t>騒音基準</t>
  </si>
  <si>
    <t>使用燃料</t>
  </si>
  <si>
    <t>第16号
その4</t>
  </si>
  <si>
    <t>自立・分散型電源
の仕様</t>
  </si>
  <si>
    <t>No.2</t>
  </si>
  <si>
    <t>No.3</t>
  </si>
  <si>
    <t>No.4</t>
  </si>
  <si>
    <t>No.1</t>
  </si>
  <si>
    <t>No.5</t>
  </si>
  <si>
    <t>No.6</t>
  </si>
  <si>
    <t>No.7</t>
  </si>
  <si>
    <t>No.8</t>
  </si>
  <si>
    <t>kW</t>
  </si>
  <si>
    <t>製造者
（予定）</t>
  </si>
  <si>
    <t>型式
（予定）</t>
  </si>
  <si>
    <t>－</t>
  </si>
  <si>
    <t>燃料の種類</t>
  </si>
  <si>
    <t>発電効率</t>
  </si>
  <si>
    <t>排熱回収効率（排熱利用率）</t>
  </si>
  <si>
    <t>総合効率</t>
  </si>
  <si>
    <t>定格電圧</t>
  </si>
  <si>
    <t>定格周波数</t>
  </si>
  <si>
    <t>%</t>
  </si>
  <si>
    <t>V</t>
  </si>
  <si>
    <t>Hz</t>
  </si>
  <si>
    <t>面積</t>
  </si>
  <si>
    <t>一時滞在施設の規模</t>
  </si>
  <si>
    <t>工事完了予定（年/月）</t>
  </si>
  <si>
    <t>人</t>
  </si>
  <si>
    <r>
      <t>m</t>
    </r>
    <r>
      <rPr>
        <vertAlign val="superscript"/>
        <sz val="12"/>
        <color indexed="8"/>
        <rFont val="ＭＳ Ｐゴシック"/>
        <family val="3"/>
      </rPr>
      <t>2</t>
    </r>
  </si>
  <si>
    <t>電力</t>
  </si>
  <si>
    <t>エネルギー生産計画</t>
  </si>
  <si>
    <t>排熱回収熱</t>
  </si>
  <si>
    <t>熱電比</t>
  </si>
  <si>
    <t>GJ/年</t>
  </si>
  <si>
    <t>平成</t>
  </si>
  <si>
    <t>年度</t>
  </si>
  <si>
    <t>外形寸法</t>
  </si>
  <si>
    <t>総重量</t>
  </si>
  <si>
    <t>コジェネレーション機器</t>
  </si>
  <si>
    <r>
      <t>燃料の炭素換算係数</t>
    </r>
    <r>
      <rPr>
        <vertAlign val="superscript"/>
        <sz val="12"/>
        <color indexed="8"/>
        <rFont val="ＭＳ Ｐゴシック"/>
        <family val="3"/>
      </rPr>
      <t>※1</t>
    </r>
  </si>
  <si>
    <t>自立・分散型電源導入の出力合計</t>
  </si>
  <si>
    <t>事業所区分</t>
  </si>
  <si>
    <t>大規模施設</t>
  </si>
  <si>
    <t>その他</t>
  </si>
  <si>
    <t>←どちらかに○を入れてください。</t>
  </si>
  <si>
    <t>自己所有</t>
  </si>
  <si>
    <t>他人所有</t>
  </si>
  <si>
    <t>可能</t>
  </si>
  <si>
    <t>不可能</t>
  </si>
  <si>
    <t>←どちらかに○を入れてください。</t>
  </si>
  <si>
    <t>騒音規制の基準遵守</t>
  </si>
  <si>
    <t>振動規制の基準遵守</t>
  </si>
  <si>
    <t>窒素酸化物規制
の基準遵守</t>
  </si>
  <si>
    <t>ESCO契約</t>
  </si>
  <si>
    <t>リース契約</t>
  </si>
  <si>
    <t>割賦契約</t>
  </si>
  <si>
    <t>保守管理契約</t>
  </si>
  <si>
    <t>熱供給契約</t>
  </si>
  <si>
    <t>有</t>
  </si>
  <si>
    <t>無</t>
  </si>
  <si>
    <t>ESCO契約の種類</t>
  </si>
  <si>
    <t>シェアード</t>
  </si>
  <si>
    <t>ギャランティード</t>
  </si>
  <si>
    <t>契約期間</t>
  </si>
  <si>
    <t>開始年月</t>
  </si>
  <si>
    <t>終了年月</t>
  </si>
  <si>
    <t>期間</t>
  </si>
  <si>
    <t>年間</t>
  </si>
  <si>
    <t>ESCO関係</t>
  </si>
  <si>
    <t>一時滞在施設の概要</t>
  </si>
  <si>
    <t>一時滞在施設の面積</t>
  </si>
  <si>
    <t>備蓄物
の概要
と量</t>
  </si>
  <si>
    <t>食料</t>
  </si>
  <si>
    <t>水</t>
  </si>
  <si>
    <t>毛布</t>
  </si>
  <si>
    <t>簡易トイレ</t>
  </si>
  <si>
    <t>食分</t>
  </si>
  <si>
    <t>枚</t>
  </si>
  <si>
    <t>個</t>
  </si>
  <si>
    <t>施設への供給電力</t>
  </si>
  <si>
    <t>BEMSの仕様</t>
  </si>
  <si>
    <t>有する機能</t>
  </si>
  <si>
    <t>←該当する機能には、○を記入してください。</t>
  </si>
  <si>
    <t>建物全体の見える化</t>
  </si>
  <si>
    <t>系統別の見える化</t>
  </si>
  <si>
    <t>時刻別データ集計・分析</t>
  </si>
  <si>
    <t>デマンド制御</t>
  </si>
  <si>
    <t>設置場所</t>
  </si>
  <si>
    <t>設置年月</t>
  </si>
  <si>
    <t>所有者</t>
  </si>
  <si>
    <t>第16号
その5</t>
  </si>
  <si>
    <t>助成事業の工程</t>
  </si>
  <si>
    <t>事業開始日（予定）</t>
  </si>
  <si>
    <t>完了予定日</t>
  </si>
  <si>
    <t>工事日数</t>
  </si>
  <si>
    <t>資金計画</t>
  </si>
  <si>
    <t>調達先</t>
  </si>
  <si>
    <t>自己資金</t>
  </si>
  <si>
    <t>借入金</t>
  </si>
  <si>
    <t>リース事業者</t>
  </si>
  <si>
    <t>ESCO事業者</t>
  </si>
  <si>
    <t>保守管理事業者</t>
  </si>
  <si>
    <t>熱供給事業者</t>
  </si>
  <si>
    <t>日間</t>
  </si>
  <si>
    <t>千円</t>
  </si>
  <si>
    <t>←西暦で○●/△△/□□で入力してください。</t>
  </si>
  <si>
    <t>第16号
その6</t>
  </si>
  <si>
    <t>その他の補助金・
助成金等の有無</t>
  </si>
  <si>
    <t>実施予定有</t>
  </si>
  <si>
    <t>予定なし</t>
  </si>
  <si>
    <t>他の補助金等の名称</t>
  </si>
  <si>
    <t>補助金等の実施機関名称</t>
  </si>
  <si>
    <t>補助金等の目的</t>
  </si>
  <si>
    <t>補助金等の実施期間</t>
  </si>
  <si>
    <t>補助金等の交付決定時期</t>
  </si>
  <si>
    <t>交付申請額</t>
  </si>
  <si>
    <t>年間</t>
  </si>
  <si>
    <t>第16号
別紙1
その1</t>
  </si>
  <si>
    <t>助成対象事業者</t>
  </si>
  <si>
    <t>開業・設立年月日</t>
  </si>
  <si>
    <t>日本標準産業分類
による業種</t>
  </si>
  <si>
    <t>大分類</t>
  </si>
  <si>
    <t>中分類</t>
  </si>
  <si>
    <t>資本金（出資金）</t>
  </si>
  <si>
    <t>株主数「出資者数）</t>
  </si>
  <si>
    <t>発行済株式総数（出資総額）</t>
  </si>
  <si>
    <t>役員数</t>
  </si>
  <si>
    <t>従業員数（役員を除く）</t>
  </si>
  <si>
    <t>円</t>
  </si>
  <si>
    <t>人（法人を含む）</t>
  </si>
  <si>
    <t>株</t>
  </si>
  <si>
    <t>第16号
別紙1
その2</t>
  </si>
  <si>
    <t>売上高の状況</t>
  </si>
  <si>
    <t>金額</t>
  </si>
  <si>
    <t>割合</t>
  </si>
  <si>
    <t>主な製品・商品・サービス名</t>
  </si>
  <si>
    <t>第16号
別紙2</t>
  </si>
  <si>
    <t>排熱回収量</t>
  </si>
  <si>
    <t>4月</t>
  </si>
  <si>
    <t>4月</t>
  </si>
  <si>
    <t>5月</t>
  </si>
  <si>
    <t>6月</t>
  </si>
  <si>
    <t>7月</t>
  </si>
  <si>
    <t>8月</t>
  </si>
  <si>
    <t>9月</t>
  </si>
  <si>
    <t>10月</t>
  </si>
  <si>
    <t>11月</t>
  </si>
  <si>
    <t>12月</t>
  </si>
  <si>
    <t>1月</t>
  </si>
  <si>
    <t>2月</t>
  </si>
  <si>
    <t>3月</t>
  </si>
  <si>
    <t>第1位</t>
  </si>
  <si>
    <t>第2位</t>
  </si>
  <si>
    <t>第3位</t>
  </si>
  <si>
    <t>契約
期間</t>
  </si>
  <si>
    <r>
      <rPr>
        <sz val="11"/>
        <color indexed="8"/>
        <rFont val="ＭＳ 明朝"/>
        <family val="1"/>
      </rPr>
      <t>月</t>
    </r>
  </si>
  <si>
    <r>
      <rPr>
        <sz val="11"/>
        <color indexed="8"/>
        <rFont val="ＭＳ 明朝"/>
        <family val="1"/>
      </rPr>
      <t>日</t>
    </r>
  </si>
  <si>
    <r>
      <rPr>
        <sz val="11"/>
        <color indexed="8"/>
        <rFont val="ＭＳ 明朝"/>
        <family val="1"/>
      </rPr>
      <t>（助成対象事業者）</t>
    </r>
  </si>
  <si>
    <r>
      <rPr>
        <sz val="11"/>
        <color indexed="8"/>
        <rFont val="ＭＳ 明朝"/>
        <family val="1"/>
      </rPr>
      <t>住　所</t>
    </r>
  </si>
  <si>
    <r>
      <rPr>
        <sz val="11"/>
        <color indexed="8"/>
        <rFont val="ＭＳ 明朝"/>
        <family val="1"/>
      </rPr>
      <t>東京都</t>
    </r>
  </si>
  <si>
    <r>
      <rPr>
        <sz val="11"/>
        <color indexed="8"/>
        <rFont val="ＭＳ 明朝"/>
        <family val="1"/>
      </rPr>
      <t>氏　名</t>
    </r>
  </si>
  <si>
    <r>
      <t xml:space="preserve"> </t>
    </r>
    <r>
      <rPr>
        <sz val="11"/>
        <color indexed="8"/>
        <rFont val="ＭＳ 明朝"/>
        <family val="1"/>
      </rPr>
      <t>㊞</t>
    </r>
    <r>
      <rPr>
        <sz val="11"/>
        <color indexed="8"/>
        <rFont val="Century"/>
        <family val="1"/>
      </rPr>
      <t xml:space="preserve"> </t>
    </r>
  </si>
  <si>
    <r>
      <rPr>
        <sz val="22"/>
        <color indexed="8"/>
        <rFont val="ＭＳ 明朝"/>
        <family val="1"/>
      </rPr>
      <t>助成金交付申請書</t>
    </r>
  </si>
  <si>
    <r>
      <rPr>
        <sz val="11"/>
        <color indexed="8"/>
        <rFont val="ＭＳ 明朝"/>
        <family val="1"/>
      </rPr>
      <t>事業の名称</t>
    </r>
  </si>
  <si>
    <r>
      <rPr>
        <sz val="11"/>
        <color indexed="8"/>
        <rFont val="ＭＳ 明朝"/>
        <family val="1"/>
      </rPr>
      <t>事業所の名称</t>
    </r>
  </si>
  <si>
    <r>
      <rPr>
        <sz val="11"/>
        <color indexed="8"/>
        <rFont val="ＭＳ 明朝"/>
        <family val="1"/>
      </rPr>
      <t>事業所の所在地</t>
    </r>
  </si>
  <si>
    <r>
      <t xml:space="preserve">(1) </t>
    </r>
    <r>
      <rPr>
        <sz val="11"/>
        <color indexed="8"/>
        <rFont val="ＭＳ 明朝"/>
        <family val="1"/>
      </rPr>
      <t>助成事業に要する経費</t>
    </r>
  </si>
  <si>
    <r>
      <rPr>
        <sz val="11"/>
        <color indexed="8"/>
        <rFont val="ＭＳ 明朝"/>
        <family val="1"/>
      </rPr>
      <t>円</t>
    </r>
  </si>
  <si>
    <r>
      <rPr>
        <sz val="11"/>
        <color indexed="8"/>
        <rFont val="ＭＳ 明朝"/>
        <family val="1"/>
      </rPr>
      <t>助成金交付申請額</t>
    </r>
  </si>
  <si>
    <r>
      <t xml:space="preserve">(2) </t>
    </r>
    <r>
      <rPr>
        <sz val="11"/>
        <color indexed="8"/>
        <rFont val="ＭＳ 明朝"/>
        <family val="1"/>
      </rPr>
      <t>助成対象経費</t>
    </r>
  </si>
  <si>
    <r>
      <t xml:space="preserve">(3) </t>
    </r>
    <r>
      <rPr>
        <sz val="11"/>
        <color indexed="8"/>
        <rFont val="ＭＳ 明朝"/>
        <family val="1"/>
      </rPr>
      <t>助成金交付申請額</t>
    </r>
  </si>
  <si>
    <r>
      <rPr>
        <sz val="11"/>
        <color indexed="8"/>
        <rFont val="ＭＳ 明朝"/>
        <family val="1"/>
      </rPr>
      <t>会社名</t>
    </r>
    <r>
      <rPr>
        <sz val="11"/>
        <color indexed="8"/>
        <rFont val="Century"/>
        <family val="1"/>
      </rPr>
      <t xml:space="preserve"> </t>
    </r>
  </si>
  <si>
    <r>
      <rPr>
        <sz val="11"/>
        <color indexed="8"/>
        <rFont val="ＭＳ 明朝"/>
        <family val="1"/>
      </rPr>
      <t>部課名</t>
    </r>
  </si>
  <si>
    <r>
      <rPr>
        <sz val="11"/>
        <color indexed="8"/>
        <rFont val="ＭＳ 明朝"/>
        <family val="1"/>
      </rPr>
      <t>担当者氏名</t>
    </r>
  </si>
  <si>
    <r>
      <rPr>
        <sz val="11"/>
        <color indexed="8"/>
        <rFont val="ＭＳ 明朝"/>
        <family val="1"/>
      </rPr>
      <t>（電話番号</t>
    </r>
  </si>
  <si>
    <r>
      <rPr>
        <sz val="11"/>
        <color indexed="8"/>
        <rFont val="ＭＳ 明朝"/>
        <family val="1"/>
      </rPr>
      <t>）</t>
    </r>
  </si>
  <si>
    <r>
      <rPr>
        <sz val="11"/>
        <color indexed="8"/>
        <rFont val="ＭＳ 明朝"/>
        <family val="1"/>
      </rPr>
      <t>（携帯電話</t>
    </r>
  </si>
  <si>
    <r>
      <rPr>
        <sz val="11"/>
        <color indexed="8"/>
        <rFont val="ＭＳ 明朝"/>
        <family val="1"/>
      </rPr>
      <t>※受付欄</t>
    </r>
    <r>
      <rPr>
        <sz val="11"/>
        <color indexed="8"/>
        <rFont val="Century"/>
        <family val="1"/>
      </rPr>
      <t xml:space="preserve"> </t>
    </r>
  </si>
  <si>
    <r>
      <rPr>
        <sz val="9"/>
        <color indexed="8"/>
        <rFont val="ＭＳ 明朝"/>
        <family val="1"/>
      </rPr>
      <t>備考　※印の欄には、記入しないこと。</t>
    </r>
  </si>
  <si>
    <r>
      <rPr>
        <sz val="9"/>
        <color indexed="8"/>
        <rFont val="ＭＳ 明朝"/>
        <family val="1"/>
      </rPr>
      <t>（日本工業規格</t>
    </r>
    <r>
      <rPr>
        <sz val="9"/>
        <color indexed="8"/>
        <rFont val="Century"/>
        <family val="1"/>
      </rPr>
      <t>A</t>
    </r>
    <r>
      <rPr>
        <sz val="9"/>
        <color indexed="8"/>
        <rFont val="ＭＳ 明朝"/>
        <family val="1"/>
      </rPr>
      <t>列</t>
    </r>
    <r>
      <rPr>
        <sz val="9"/>
        <color indexed="8"/>
        <rFont val="Century"/>
        <family val="1"/>
      </rPr>
      <t>4</t>
    </r>
    <r>
      <rPr>
        <sz val="9"/>
        <color indexed="8"/>
        <rFont val="ＭＳ 明朝"/>
        <family val="1"/>
      </rPr>
      <t>番）</t>
    </r>
  </si>
  <si>
    <t>公益財団法人　東京都環境公社理事長　殿</t>
  </si>
  <si>
    <t>←東京都は除外して、市区町村から記入し始めてください。</t>
  </si>
  <si>
    <t>役職名</t>
  </si>
  <si>
    <t>氏名</t>
  </si>
  <si>
    <t>導入する自立・分散型電源
の定格容量</t>
  </si>
  <si>
    <t>kW</t>
  </si>
  <si>
    <t>（Eメール</t>
  </si>
  <si>
    <t>総括的連絡先</t>
  </si>
  <si>
    <t>担当者氏名</t>
  </si>
  <si>
    <t>事業者名</t>
  </si>
  <si>
    <t>会社名</t>
  </si>
  <si>
    <r>
      <t xml:space="preserve">1. </t>
    </r>
    <r>
      <rPr>
        <sz val="10.5"/>
        <color indexed="8"/>
        <rFont val="ＭＳ 明朝"/>
        <family val="1"/>
      </rPr>
      <t>事業の概要</t>
    </r>
  </si>
  <si>
    <r>
      <rPr>
        <sz val="11"/>
        <color indexed="8"/>
        <rFont val="ＭＳ 明朝"/>
        <family val="1"/>
      </rPr>
      <t>（</t>
    </r>
    <r>
      <rPr>
        <sz val="11"/>
        <color indexed="8"/>
        <rFont val="Century"/>
        <family val="1"/>
      </rPr>
      <t>1)</t>
    </r>
  </si>
  <si>
    <r>
      <rPr>
        <sz val="11"/>
        <color indexed="8"/>
        <rFont val="ＭＳ 明朝"/>
        <family val="1"/>
      </rPr>
      <t>事業の名称</t>
    </r>
  </si>
  <si>
    <r>
      <rPr>
        <sz val="11"/>
        <color indexed="8"/>
        <rFont val="ＭＳ 明朝"/>
        <family val="1"/>
      </rPr>
      <t>（</t>
    </r>
    <r>
      <rPr>
        <sz val="11"/>
        <color indexed="8"/>
        <rFont val="Century"/>
        <family val="1"/>
      </rPr>
      <t>2)</t>
    </r>
  </si>
  <si>
    <r>
      <rPr>
        <sz val="11"/>
        <color indexed="8"/>
        <rFont val="ＭＳ 明朝"/>
        <family val="1"/>
      </rPr>
      <t>事業所の名称</t>
    </r>
    <r>
      <rPr>
        <vertAlign val="superscript"/>
        <sz val="11"/>
        <color indexed="8"/>
        <rFont val="ＭＳ 明朝"/>
        <family val="1"/>
      </rPr>
      <t>※</t>
    </r>
  </si>
  <si>
    <r>
      <rPr>
        <sz val="11"/>
        <color indexed="8"/>
        <rFont val="ＭＳ 明朝"/>
        <family val="1"/>
      </rPr>
      <t>（</t>
    </r>
    <r>
      <rPr>
        <sz val="11"/>
        <color indexed="8"/>
        <rFont val="Century"/>
        <family val="1"/>
      </rPr>
      <t>3)</t>
    </r>
  </si>
  <si>
    <r>
      <rPr>
        <sz val="10.5"/>
        <color indexed="8"/>
        <rFont val="ＭＳ 明朝"/>
        <family val="1"/>
      </rPr>
      <t>事業所の所在地</t>
    </r>
    <r>
      <rPr>
        <vertAlign val="superscript"/>
        <sz val="10.5"/>
        <color indexed="8"/>
        <rFont val="ＭＳ 明朝"/>
        <family val="1"/>
      </rPr>
      <t>※</t>
    </r>
  </si>
  <si>
    <t>常用型自立・分散型電源設備設置</t>
  </si>
  <si>
    <t>←自立・分散型電源設備の仕様を記入</t>
  </si>
  <si>
    <r>
      <rPr>
        <sz val="11"/>
        <color indexed="8"/>
        <rFont val="ＭＳ 明朝"/>
        <family val="1"/>
      </rPr>
      <t>（</t>
    </r>
    <r>
      <rPr>
        <sz val="11"/>
        <color indexed="8"/>
        <rFont val="Century"/>
        <family val="1"/>
      </rPr>
      <t>4)</t>
    </r>
  </si>
  <si>
    <r>
      <rPr>
        <sz val="10.5"/>
        <color indexed="8"/>
        <rFont val="ＭＳ 明朝"/>
        <family val="1"/>
      </rPr>
      <t>概要</t>
    </r>
  </si>
  <si>
    <r>
      <rPr>
        <sz val="9"/>
        <color indexed="8"/>
        <rFont val="ＭＳ 明朝"/>
        <family val="1"/>
      </rPr>
      <t xml:space="preserve">※
</t>
    </r>
  </si>
  <si>
    <t>複数事業所がある場合は、主要な1箇所の名称のみを記載し、その他○○箇所と記載すること。また、所在地については、主要な1箇所の所在地を記載すること。</t>
  </si>
  <si>
    <r>
      <t xml:space="preserve">2. </t>
    </r>
    <r>
      <rPr>
        <sz val="11"/>
        <color indexed="8"/>
        <rFont val="ＭＳ 明朝"/>
        <family val="1"/>
      </rPr>
      <t>事業者及び連絡先</t>
    </r>
  </si>
  <si>
    <r>
      <t>(1)</t>
    </r>
    <r>
      <rPr>
        <sz val="11"/>
        <color indexed="8"/>
        <rFont val="ＭＳ 明朝"/>
        <family val="1"/>
      </rPr>
      <t>　本事業における総括的連絡先</t>
    </r>
  </si>
  <si>
    <r>
      <t xml:space="preserve"> </t>
    </r>
    <r>
      <rPr>
        <sz val="11"/>
        <color indexed="8"/>
        <rFont val="ＭＳ 明朝"/>
        <family val="1"/>
      </rPr>
      <t>会社名（事業者名）</t>
    </r>
  </si>
  <si>
    <r>
      <t xml:space="preserve"> </t>
    </r>
    <r>
      <rPr>
        <sz val="11"/>
        <color indexed="8"/>
        <rFont val="ＭＳ 明朝"/>
        <family val="1"/>
      </rPr>
      <t>会社所在地</t>
    </r>
  </si>
  <si>
    <r>
      <t xml:space="preserve"> </t>
    </r>
    <r>
      <rPr>
        <sz val="11"/>
        <color indexed="8"/>
        <rFont val="ＭＳ 明朝"/>
        <family val="1"/>
      </rPr>
      <t>窓口担当者氏名</t>
    </r>
  </si>
  <si>
    <r>
      <rPr>
        <sz val="11"/>
        <color indexed="8"/>
        <rFont val="ＭＳ 明朝"/>
        <family val="1"/>
      </rPr>
      <t>電話番号</t>
    </r>
  </si>
  <si>
    <r>
      <rPr>
        <sz val="11"/>
        <color indexed="8"/>
        <rFont val="ＭＳ 明朝"/>
        <family val="1"/>
      </rPr>
      <t>携帯電話</t>
    </r>
  </si>
  <si>
    <t>郵便番号</t>
  </si>
  <si>
    <t>住所</t>
  </si>
  <si>
    <t>FAX番号</t>
  </si>
  <si>
    <r>
      <t>FAX</t>
    </r>
    <r>
      <rPr>
        <sz val="11"/>
        <color indexed="8"/>
        <rFont val="ＭＳ Ｐ明朝"/>
        <family val="1"/>
      </rPr>
      <t>番号</t>
    </r>
  </si>
  <si>
    <t>代表者役職名</t>
  </si>
  <si>
    <t>代表者氏名</t>
  </si>
  <si>
    <r>
      <t xml:space="preserve"> </t>
    </r>
    <r>
      <rPr>
        <sz val="11"/>
        <color indexed="8"/>
        <rFont val="ＭＳ 明朝"/>
        <family val="1"/>
      </rPr>
      <t>代表者役職名と氏名</t>
    </r>
  </si>
  <si>
    <r>
      <rPr>
        <sz val="9"/>
        <color indexed="8"/>
        <rFont val="ＭＳ 明朝"/>
        <family val="1"/>
      </rPr>
      <t>注）詳細は、別紙</t>
    </r>
    <r>
      <rPr>
        <sz val="9"/>
        <color indexed="8"/>
        <rFont val="Century"/>
        <family val="1"/>
      </rPr>
      <t>1</t>
    </r>
    <r>
      <rPr>
        <sz val="9"/>
        <color indexed="8"/>
        <rFont val="ＭＳ 明朝"/>
        <family val="1"/>
      </rPr>
      <t>その</t>
    </r>
    <r>
      <rPr>
        <sz val="9"/>
        <color indexed="8"/>
        <rFont val="Century"/>
        <family val="1"/>
      </rPr>
      <t>1</t>
    </r>
    <r>
      <rPr>
        <sz val="9"/>
        <color indexed="8"/>
        <rFont val="ＭＳ 明朝"/>
        <family val="1"/>
      </rPr>
      <t>～</t>
    </r>
    <r>
      <rPr>
        <sz val="9"/>
        <color indexed="8"/>
        <rFont val="Century"/>
        <family val="1"/>
      </rPr>
      <t>5</t>
    </r>
    <r>
      <rPr>
        <sz val="9"/>
        <color indexed="8"/>
        <rFont val="ＭＳ 明朝"/>
        <family val="1"/>
      </rPr>
      <t>に記載すること。但し、その</t>
    </r>
    <r>
      <rPr>
        <sz val="9"/>
        <color indexed="8"/>
        <rFont val="Century"/>
        <family val="1"/>
      </rPr>
      <t>4</t>
    </r>
    <r>
      <rPr>
        <sz val="9"/>
        <color indexed="8"/>
        <rFont val="ＭＳ 明朝"/>
        <family val="1"/>
      </rPr>
      <t>、</t>
    </r>
    <r>
      <rPr>
        <sz val="9"/>
        <color indexed="8"/>
        <rFont val="Century"/>
        <family val="1"/>
      </rPr>
      <t>5</t>
    </r>
    <r>
      <rPr>
        <sz val="9"/>
        <color indexed="8"/>
        <rFont val="ＭＳ 明朝"/>
        <family val="1"/>
      </rPr>
      <t>は対象となる場合のみ添付すること。</t>
    </r>
  </si>
  <si>
    <r>
      <t xml:space="preserve"> </t>
    </r>
    <r>
      <rPr>
        <sz val="11"/>
        <color indexed="8"/>
        <rFont val="ＭＳ 明朝"/>
        <family val="1"/>
      </rPr>
      <t>会社名</t>
    </r>
  </si>
  <si>
    <r>
      <t xml:space="preserve"> </t>
    </r>
    <r>
      <rPr>
        <sz val="11"/>
        <color indexed="8"/>
        <rFont val="ＭＳ 明朝"/>
        <family val="1"/>
      </rPr>
      <t>会社所在地</t>
    </r>
  </si>
  <si>
    <r>
      <t xml:space="preserve"> </t>
    </r>
    <r>
      <rPr>
        <sz val="11"/>
        <color indexed="8"/>
        <rFont val="ＭＳ 明朝"/>
        <family val="1"/>
      </rPr>
      <t>代表者氏名</t>
    </r>
  </si>
  <si>
    <r>
      <t xml:space="preserve"> </t>
    </r>
    <r>
      <rPr>
        <sz val="11"/>
        <color indexed="8"/>
        <rFont val="ＭＳ 明朝"/>
        <family val="1"/>
      </rPr>
      <t>電話番号</t>
    </r>
  </si>
  <si>
    <r>
      <t xml:space="preserve"> E-mail</t>
    </r>
    <r>
      <rPr>
        <sz val="11"/>
        <color indexed="8"/>
        <rFont val="ＭＳ 明朝"/>
        <family val="1"/>
      </rPr>
      <t>アドレス</t>
    </r>
  </si>
  <si>
    <r>
      <rPr>
        <sz val="9"/>
        <color indexed="8"/>
        <rFont val="ＭＳ 明朝"/>
        <family val="1"/>
      </rPr>
      <t>添付書類：</t>
    </r>
  </si>
  <si>
    <r>
      <rPr>
        <sz val="9"/>
        <color indexed="8"/>
        <rFont val="ＭＳ 明朝"/>
        <family val="1"/>
      </rPr>
      <t>注）詳細は、別紙</t>
    </r>
    <r>
      <rPr>
        <sz val="9"/>
        <color indexed="8"/>
        <rFont val="Century"/>
        <family val="1"/>
      </rPr>
      <t>1</t>
    </r>
    <r>
      <rPr>
        <sz val="9"/>
        <color indexed="8"/>
        <rFont val="ＭＳ 明朝"/>
        <family val="1"/>
      </rPr>
      <t>その</t>
    </r>
    <r>
      <rPr>
        <sz val="9"/>
        <color indexed="8"/>
        <rFont val="Century"/>
        <family val="1"/>
      </rPr>
      <t>6</t>
    </r>
    <r>
      <rPr>
        <sz val="9"/>
        <color indexed="8"/>
        <rFont val="ＭＳ 明朝"/>
        <family val="1"/>
      </rPr>
      <t>に記載すること。</t>
    </r>
  </si>
  <si>
    <r>
      <rPr>
        <sz val="9"/>
        <color indexed="8"/>
        <rFont val="ＭＳ 明朝"/>
        <family val="1"/>
      </rPr>
      <t>添付書類：</t>
    </r>
  </si>
  <si>
    <r>
      <rPr>
        <sz val="11"/>
        <color indexed="8"/>
        <rFont val="ＭＳ 明朝"/>
        <family val="1"/>
      </rPr>
      <t>（</t>
    </r>
    <r>
      <rPr>
        <sz val="11"/>
        <color indexed="8"/>
        <rFont val="Century"/>
        <family val="1"/>
      </rPr>
      <t>2</t>
    </r>
    <r>
      <rPr>
        <sz val="11"/>
        <color indexed="8"/>
        <rFont val="ＭＳ 明朝"/>
        <family val="1"/>
      </rPr>
      <t>）助成対象事業者（区分所有者又は共有者の場合は、代表会社）</t>
    </r>
  </si>
  <si>
    <r>
      <rPr>
        <sz val="11"/>
        <color indexed="8"/>
        <rFont val="ＭＳ 明朝"/>
        <family val="1"/>
      </rPr>
      <t>（</t>
    </r>
    <r>
      <rPr>
        <sz val="11"/>
        <color indexed="8"/>
        <rFont val="Century"/>
        <family val="1"/>
      </rPr>
      <t>3</t>
    </r>
    <r>
      <rPr>
        <sz val="11"/>
        <color indexed="8"/>
        <rFont val="ＭＳ 明朝"/>
        <family val="1"/>
      </rPr>
      <t>）</t>
    </r>
  </si>
  <si>
    <r>
      <rPr>
        <sz val="11"/>
        <color indexed="8"/>
        <rFont val="ＭＳ 明朝"/>
        <family val="1"/>
      </rPr>
      <t>（</t>
    </r>
    <r>
      <rPr>
        <sz val="11"/>
        <color indexed="8"/>
        <rFont val="Century"/>
        <family val="1"/>
      </rPr>
      <t>4</t>
    </r>
    <r>
      <rPr>
        <sz val="11"/>
        <color indexed="8"/>
        <rFont val="ＭＳ 明朝"/>
        <family val="1"/>
      </rPr>
      <t>）</t>
    </r>
  </si>
  <si>
    <r>
      <rPr>
        <sz val="11"/>
        <color indexed="8"/>
        <rFont val="ＭＳ 明朝"/>
        <family val="1"/>
      </rPr>
      <t>（</t>
    </r>
    <r>
      <rPr>
        <sz val="11"/>
        <color indexed="8"/>
        <rFont val="Century"/>
        <family val="1"/>
      </rPr>
      <t>5</t>
    </r>
    <r>
      <rPr>
        <sz val="11"/>
        <color indexed="8"/>
        <rFont val="ＭＳ 明朝"/>
        <family val="1"/>
      </rPr>
      <t>）</t>
    </r>
  </si>
  <si>
    <t>電話</t>
  </si>
  <si>
    <t>FAX</t>
  </si>
  <si>
    <r>
      <t xml:space="preserve"> </t>
    </r>
    <r>
      <rPr>
        <sz val="11"/>
        <color indexed="8"/>
        <rFont val="ＭＳ 明朝"/>
        <family val="1"/>
      </rPr>
      <t>代表者氏名</t>
    </r>
  </si>
  <si>
    <t>部署名</t>
  </si>
  <si>
    <t>担当者氏名</t>
  </si>
  <si>
    <r>
      <t xml:space="preserve"> </t>
    </r>
    <r>
      <rPr>
        <sz val="11"/>
        <color indexed="8"/>
        <rFont val="ＭＳ 明朝"/>
        <family val="1"/>
      </rPr>
      <t>担当者氏名</t>
    </r>
  </si>
  <si>
    <r>
      <t xml:space="preserve">3. </t>
    </r>
    <r>
      <rPr>
        <sz val="11"/>
        <color indexed="8"/>
        <rFont val="ＭＳ 明朝"/>
        <family val="1"/>
      </rPr>
      <t>事業所の概要</t>
    </r>
  </si>
  <si>
    <r>
      <t>3.1</t>
    </r>
    <r>
      <rPr>
        <sz val="11"/>
        <color indexed="8"/>
        <rFont val="ＭＳ Ｐ明朝"/>
        <family val="1"/>
      </rPr>
      <t>　事業所の概要</t>
    </r>
  </si>
  <si>
    <r>
      <t xml:space="preserve"> </t>
    </r>
    <r>
      <rPr>
        <sz val="9"/>
        <color indexed="8"/>
        <rFont val="ＭＳ 明朝"/>
        <family val="1"/>
      </rPr>
      <t>ふりがな</t>
    </r>
  </si>
  <si>
    <r>
      <t xml:space="preserve"> </t>
    </r>
    <r>
      <rPr>
        <sz val="10.5"/>
        <color indexed="8"/>
        <rFont val="ＭＳ 明朝"/>
        <family val="1"/>
      </rPr>
      <t>事業所の名称</t>
    </r>
    <r>
      <rPr>
        <vertAlign val="superscript"/>
        <sz val="11"/>
        <color indexed="8"/>
        <rFont val="Century"/>
        <family val="1"/>
      </rPr>
      <t xml:space="preserve"> </t>
    </r>
    <r>
      <rPr>
        <vertAlign val="superscript"/>
        <sz val="11"/>
        <color indexed="8"/>
        <rFont val="ＭＳ 明朝"/>
        <family val="1"/>
      </rPr>
      <t>※</t>
    </r>
  </si>
  <si>
    <r>
      <t xml:space="preserve"> </t>
    </r>
    <r>
      <rPr>
        <sz val="10.5"/>
        <color indexed="8"/>
        <rFont val="ＭＳ 明朝"/>
        <family val="1"/>
      </rPr>
      <t>事業所の所在地</t>
    </r>
  </si>
  <si>
    <r>
      <t xml:space="preserve"> </t>
    </r>
    <r>
      <rPr>
        <sz val="10.5"/>
        <color indexed="8"/>
        <rFont val="ＭＳ 明朝"/>
        <family val="1"/>
      </rPr>
      <t>建物の用途</t>
    </r>
  </si>
  <si>
    <r>
      <t xml:space="preserve"> </t>
    </r>
    <r>
      <rPr>
        <sz val="10.5"/>
        <color indexed="8"/>
        <rFont val="ＭＳ 明朝"/>
        <family val="1"/>
      </rPr>
      <t>建築階数</t>
    </r>
  </si>
  <si>
    <r>
      <t xml:space="preserve"> </t>
    </r>
    <r>
      <rPr>
        <sz val="10.5"/>
        <color indexed="8"/>
        <rFont val="ＭＳ 明朝"/>
        <family val="1"/>
      </rPr>
      <t>建物の延床面積</t>
    </r>
    <r>
      <rPr>
        <vertAlign val="superscript"/>
        <sz val="10.5"/>
        <color indexed="8"/>
        <rFont val="ＭＳ 明朝"/>
        <family val="1"/>
      </rPr>
      <t>※</t>
    </r>
    <r>
      <rPr>
        <vertAlign val="superscript"/>
        <sz val="10.5"/>
        <color indexed="8"/>
        <rFont val="Century"/>
        <family val="1"/>
      </rPr>
      <t>2</t>
    </r>
  </si>
  <si>
    <r>
      <t xml:space="preserve"> </t>
    </r>
    <r>
      <rPr>
        <sz val="10.5"/>
        <color indexed="8"/>
        <rFont val="ＭＳ 明朝"/>
        <family val="1"/>
      </rPr>
      <t>建物竣工年月</t>
    </r>
  </si>
  <si>
    <r>
      <t xml:space="preserve"> </t>
    </r>
    <r>
      <rPr>
        <sz val="10.5"/>
        <color indexed="8"/>
        <rFont val="ＭＳ 明朝"/>
        <family val="1"/>
      </rPr>
      <t>建物の所有形態</t>
    </r>
  </si>
  <si>
    <r>
      <rPr>
        <sz val="9"/>
        <color indexed="8"/>
        <rFont val="ＭＳ 明朝"/>
        <family val="1"/>
      </rPr>
      <t>※</t>
    </r>
    <r>
      <rPr>
        <sz val="9"/>
        <color indexed="8"/>
        <rFont val="Century"/>
        <family val="1"/>
      </rPr>
      <t xml:space="preserve"> </t>
    </r>
    <r>
      <rPr>
        <sz val="9"/>
        <color indexed="8"/>
        <rFont val="ＭＳ 明朝"/>
        <family val="1"/>
      </rPr>
      <t>事業所の名称には、必ず建物名を記載して、その後に事業所名を記載すること。</t>
    </r>
  </si>
  <si>
    <r>
      <t>3.2</t>
    </r>
    <r>
      <rPr>
        <sz val="11"/>
        <color indexed="8"/>
        <rFont val="ＭＳ Ｐ明朝"/>
        <family val="1"/>
      </rPr>
      <t>　環境に関する規制基準</t>
    </r>
  </si>
  <si>
    <r>
      <t>(1)</t>
    </r>
    <r>
      <rPr>
        <sz val="11"/>
        <color indexed="8"/>
        <rFont val="ＭＳ Ｐ明朝"/>
        <family val="1"/>
      </rPr>
      <t>　騒音</t>
    </r>
  </si>
  <si>
    <r>
      <rPr>
        <sz val="11"/>
        <color indexed="8"/>
        <rFont val="ＭＳ Ｐ明朝"/>
        <family val="1"/>
      </rPr>
      <t>種別</t>
    </r>
  </si>
  <si>
    <r>
      <rPr>
        <sz val="11"/>
        <color indexed="8"/>
        <rFont val="ＭＳ Ｐ明朝"/>
        <family val="1"/>
      </rPr>
      <t>時間の区分</t>
    </r>
  </si>
  <si>
    <r>
      <rPr>
        <sz val="11"/>
        <color indexed="8"/>
        <rFont val="ＭＳ Ｐ明朝"/>
        <family val="1"/>
      </rPr>
      <t>規制基準</t>
    </r>
  </si>
  <si>
    <t>区域</t>
  </si>
  <si>
    <t>dB</t>
  </si>
  <si>
    <r>
      <t>(2)</t>
    </r>
    <r>
      <rPr>
        <sz val="11"/>
        <color indexed="8"/>
        <rFont val="ＭＳ Ｐ明朝"/>
        <family val="1"/>
      </rPr>
      <t>　振動</t>
    </r>
  </si>
  <si>
    <r>
      <rPr>
        <sz val="11"/>
        <color indexed="8"/>
        <rFont val="ＭＳ Ｐ明朝"/>
        <family val="1"/>
      </rPr>
      <t>区域</t>
    </r>
  </si>
  <si>
    <t>(3)　窒素酸化物</t>
  </si>
  <si>
    <t>施設の種類</t>
  </si>
  <si>
    <t>ppm</t>
  </si>
  <si>
    <t>←該当する用途には、『○』を記入してください。</t>
  </si>
  <si>
    <t>←西暦△◇○●/△△/□□で入力してください。</t>
  </si>
  <si>
    <t>開始時刻</t>
  </si>
  <si>
    <t>終了時刻</t>
  </si>
  <si>
    <t>事務所等</t>
  </si>
  <si>
    <t>住宅等</t>
  </si>
  <si>
    <t>ホテル等</t>
  </si>
  <si>
    <t>百貨店等</t>
  </si>
  <si>
    <t>地上</t>
  </si>
  <si>
    <t>地下</t>
  </si>
  <si>
    <t>階</t>
  </si>
  <si>
    <r>
      <t>m</t>
    </r>
    <r>
      <rPr>
        <vertAlign val="superscript"/>
        <sz val="10.5"/>
        <color indexed="8"/>
        <rFont val="Century"/>
        <family val="1"/>
      </rPr>
      <t>2</t>
    </r>
  </si>
  <si>
    <t>自己所有</t>
  </si>
  <si>
    <t>他人所有</t>
  </si>
  <si>
    <r>
      <rPr>
        <sz val="10.5"/>
        <color indexed="8"/>
        <rFont val="ＭＳ 明朝"/>
        <family val="1"/>
      </rPr>
      <t>千円</t>
    </r>
  </si>
  <si>
    <t>燃料の種類</t>
  </si>
  <si>
    <t>%</t>
  </si>
  <si>
    <t>kV</t>
  </si>
  <si>
    <r>
      <rPr>
        <sz val="11"/>
        <color indexed="8"/>
        <rFont val="ＭＳ Ｐ明朝"/>
        <family val="1"/>
      </rPr>
      <t>人</t>
    </r>
  </si>
  <si>
    <t>No.1</t>
  </si>
  <si>
    <t>No.2</t>
  </si>
  <si>
    <t>No.3</t>
  </si>
  <si>
    <t>No.4</t>
  </si>
  <si>
    <t>機器番号</t>
  </si>
  <si>
    <t>型式</t>
  </si>
  <si>
    <t>No.5</t>
  </si>
  <si>
    <t>No.6</t>
  </si>
  <si>
    <t>No.7</t>
  </si>
  <si>
    <t>No.8</t>
  </si>
  <si>
    <t>一時滞在施設の規模</t>
  </si>
  <si>
    <t>発電
出力</t>
  </si>
  <si>
    <t>排熱
回収
出力</t>
  </si>
  <si>
    <t>定格周波数</t>
  </si>
  <si>
    <t>Hz</t>
  </si>
  <si>
    <t>燃料
使用量</t>
  </si>
  <si>
    <t>2.17×発電効率＋排熱利用率</t>
  </si>
  <si>
    <r>
      <t>t-</t>
    </r>
    <r>
      <rPr>
        <vertAlign val="subscript"/>
        <sz val="12"/>
        <color indexed="8"/>
        <rFont val="ＭＳ Ｐゴシック"/>
        <family val="3"/>
      </rPr>
      <t>C</t>
    </r>
    <r>
      <rPr>
        <sz val="12"/>
        <color indexed="8"/>
        <rFont val="ＭＳ Ｐゴシック"/>
        <family val="3"/>
      </rPr>
      <t>/GJ</t>
    </r>
  </si>
  <si>
    <t>受入れる帰宅困難者数（想定）</t>
  </si>
  <si>
    <t>－</t>
  </si>
  <si>
    <t>－</t>
  </si>
  <si>
    <t>燃料の供給会社名</t>
  </si>
  <si>
    <t>MWh/年</t>
  </si>
  <si>
    <r>
      <rPr>
        <sz val="11"/>
        <color indexed="8"/>
        <rFont val="ＭＳ 明朝"/>
        <family val="1"/>
      </rPr>
      <t>千円</t>
    </r>
  </si>
  <si>
    <r>
      <t>m</t>
    </r>
    <r>
      <rPr>
        <vertAlign val="superscript"/>
        <sz val="11"/>
        <color indexed="8"/>
        <rFont val="Century"/>
        <family val="1"/>
      </rPr>
      <t>2</t>
    </r>
  </si>
  <si>
    <r>
      <t xml:space="preserve">4. </t>
    </r>
    <r>
      <rPr>
        <sz val="11"/>
        <color indexed="8"/>
        <rFont val="ＭＳ 明朝"/>
        <family val="1"/>
      </rPr>
      <t>実施計画</t>
    </r>
  </si>
  <si>
    <r>
      <t xml:space="preserve">4.1 </t>
    </r>
    <r>
      <rPr>
        <sz val="11"/>
        <color indexed="8"/>
        <rFont val="ＭＳ 明朝"/>
        <family val="1"/>
      </rPr>
      <t>計画概要</t>
    </r>
  </si>
  <si>
    <r>
      <rPr>
        <sz val="11"/>
        <color indexed="8"/>
        <rFont val="ＭＳ 明朝"/>
        <family val="1"/>
      </rPr>
      <t>①</t>
    </r>
  </si>
  <si>
    <r>
      <rPr>
        <sz val="11"/>
        <color indexed="8"/>
        <rFont val="ＭＳ 明朝"/>
        <family val="1"/>
      </rPr>
      <t>事業費</t>
    </r>
  </si>
  <si>
    <r>
      <t xml:space="preserve"> </t>
    </r>
    <r>
      <rPr>
        <sz val="11"/>
        <color indexed="8"/>
        <rFont val="ＭＳ 明朝"/>
        <family val="1"/>
      </rPr>
      <t>助成対象経費</t>
    </r>
    <r>
      <rPr>
        <vertAlign val="superscript"/>
        <sz val="11"/>
        <color indexed="8"/>
        <rFont val="ＭＳ 明朝"/>
        <family val="1"/>
      </rPr>
      <t>※</t>
    </r>
    <r>
      <rPr>
        <vertAlign val="superscript"/>
        <sz val="11"/>
        <color indexed="8"/>
        <rFont val="Century"/>
        <family val="1"/>
      </rPr>
      <t>1</t>
    </r>
  </si>
  <si>
    <r>
      <rPr>
        <sz val="11"/>
        <color indexed="8"/>
        <rFont val="ＭＳ 明朝"/>
        <family val="1"/>
      </rPr>
      <t>②</t>
    </r>
  </si>
  <si>
    <r>
      <t xml:space="preserve"> </t>
    </r>
    <r>
      <rPr>
        <sz val="11"/>
        <color indexed="8"/>
        <rFont val="ＭＳ 明朝"/>
        <family val="1"/>
      </rPr>
      <t>助成金交付申請額</t>
    </r>
    <r>
      <rPr>
        <vertAlign val="superscript"/>
        <sz val="11"/>
        <color indexed="8"/>
        <rFont val="ＭＳ 明朝"/>
        <family val="1"/>
      </rPr>
      <t>※</t>
    </r>
    <r>
      <rPr>
        <vertAlign val="superscript"/>
        <sz val="11"/>
        <color indexed="8"/>
        <rFont val="Century"/>
        <family val="1"/>
      </rPr>
      <t>1</t>
    </r>
  </si>
  <si>
    <r>
      <rPr>
        <sz val="11"/>
        <color indexed="8"/>
        <rFont val="ＭＳ 明朝"/>
        <family val="1"/>
      </rPr>
      <t>③</t>
    </r>
  </si>
  <si>
    <r>
      <rPr>
        <sz val="11"/>
        <color indexed="8"/>
        <rFont val="ＭＳ Ｐ明朝"/>
        <family val="1"/>
      </rPr>
      <t>自立・分散型電源の仕様</t>
    </r>
  </si>
  <si>
    <r>
      <rPr>
        <sz val="11"/>
        <color indexed="8"/>
        <rFont val="ＭＳ Ｐ明朝"/>
        <family val="1"/>
      </rPr>
      <t>発電効率</t>
    </r>
  </si>
  <si>
    <r>
      <rPr>
        <sz val="11"/>
        <color indexed="8"/>
        <rFont val="ＭＳ Ｐ明朝"/>
        <family val="1"/>
      </rPr>
      <t>排熱利用率</t>
    </r>
  </si>
  <si>
    <r>
      <rPr>
        <sz val="11"/>
        <color indexed="8"/>
        <rFont val="ＭＳ Ｐ明朝"/>
        <family val="1"/>
      </rPr>
      <t>総合効率</t>
    </r>
  </si>
  <si>
    <r>
      <t>2.17×</t>
    </r>
    <r>
      <rPr>
        <sz val="11"/>
        <color indexed="8"/>
        <rFont val="ＭＳ Ｐ明朝"/>
        <family val="1"/>
      </rPr>
      <t>発電効率＋排熱利用率</t>
    </r>
  </si>
  <si>
    <r>
      <rPr>
        <sz val="11"/>
        <color indexed="8"/>
        <rFont val="ＭＳ Ｐ明朝"/>
        <family val="1"/>
      </rPr>
      <t>定格電圧</t>
    </r>
  </si>
  <si>
    <r>
      <rPr>
        <sz val="11"/>
        <color indexed="8"/>
        <rFont val="ＭＳ Ｐ明朝"/>
        <family val="1"/>
      </rPr>
      <t>面積</t>
    </r>
  </si>
  <si>
    <r>
      <t xml:space="preserve"> </t>
    </r>
    <r>
      <rPr>
        <sz val="11"/>
        <color indexed="8"/>
        <rFont val="ＭＳ 明朝"/>
        <family val="1"/>
      </rPr>
      <t>工事完了予定</t>
    </r>
  </si>
  <si>
    <r>
      <t xml:space="preserve"> </t>
    </r>
    <r>
      <rPr>
        <sz val="11"/>
        <color indexed="8"/>
        <rFont val="ＭＳ 明朝"/>
        <family val="1"/>
      </rPr>
      <t>備考</t>
    </r>
  </si>
  <si>
    <r>
      <t xml:space="preserve">4. </t>
    </r>
    <r>
      <rPr>
        <sz val="11"/>
        <color indexed="8"/>
        <rFont val="ＭＳ 明朝"/>
        <family val="1"/>
      </rPr>
      <t>実施計画</t>
    </r>
  </si>
  <si>
    <r>
      <t xml:space="preserve">4.1 </t>
    </r>
    <r>
      <rPr>
        <sz val="11"/>
        <color indexed="8"/>
        <rFont val="ＭＳ 明朝"/>
        <family val="1"/>
      </rPr>
      <t>計画概要</t>
    </r>
  </si>
  <si>
    <t>燃料供給会社名</t>
  </si>
  <si>
    <r>
      <t xml:space="preserve">  (1) </t>
    </r>
    <r>
      <rPr>
        <sz val="11"/>
        <color indexed="8"/>
        <rFont val="ＭＳ 明朝"/>
        <family val="1"/>
      </rPr>
      <t>計画の概要</t>
    </r>
  </si>
  <si>
    <r>
      <t xml:space="preserve">  (2) </t>
    </r>
    <r>
      <rPr>
        <sz val="11"/>
        <color indexed="8"/>
        <rFont val="ＭＳ Ｐ明朝"/>
        <family val="1"/>
      </rPr>
      <t>エネルギー使用計画（詳細は別紙2参照）</t>
    </r>
  </si>
  <si>
    <r>
      <t>MWh/</t>
    </r>
    <r>
      <rPr>
        <sz val="11"/>
        <color indexed="8"/>
        <rFont val="ＭＳ Ｐ明朝"/>
        <family val="1"/>
      </rPr>
      <t>年</t>
    </r>
  </si>
  <si>
    <r>
      <t>GJ/</t>
    </r>
    <r>
      <rPr>
        <sz val="11"/>
        <color indexed="8"/>
        <rFont val="ＭＳ Ｐ明朝"/>
        <family val="1"/>
      </rPr>
      <t>年</t>
    </r>
  </si>
  <si>
    <r>
      <rPr>
        <sz val="11"/>
        <color indexed="8"/>
        <rFont val="ＭＳ Ｐ明朝"/>
        <family val="1"/>
      </rPr>
      <t>－</t>
    </r>
  </si>
  <si>
    <t>エネルギーの種類</t>
  </si>
  <si>
    <t>電力</t>
  </si>
  <si>
    <t>排ガス回収熱</t>
  </si>
  <si>
    <t>熱電比（回収熱/電力）</t>
  </si>
  <si>
    <t>エネルギー使用計画</t>
  </si>
  <si>
    <t>年度</t>
  </si>
  <si>
    <r>
      <t>(3)</t>
    </r>
    <r>
      <rPr>
        <sz val="11"/>
        <color indexed="8"/>
        <rFont val="ＭＳ Ｐ明朝"/>
        <family val="1"/>
      </rPr>
      <t>自立・分散型電源の仕様概要</t>
    </r>
  </si>
  <si>
    <t>kW</t>
  </si>
  <si>
    <t>電力出力</t>
  </si>
  <si>
    <t>GJ</t>
  </si>
  <si>
    <t>燃料消費</t>
  </si>
  <si>
    <t>kW</t>
  </si>
  <si>
    <r>
      <t>m</t>
    </r>
    <r>
      <rPr>
        <vertAlign val="superscript"/>
        <sz val="11"/>
        <color indexed="8"/>
        <rFont val="Century"/>
        <family val="1"/>
      </rPr>
      <t>3</t>
    </r>
    <r>
      <rPr>
        <vertAlign val="subscript"/>
        <sz val="11"/>
        <color indexed="8"/>
        <rFont val="Century"/>
        <family val="1"/>
      </rPr>
      <t>N</t>
    </r>
    <r>
      <rPr>
        <sz val="11"/>
        <color indexed="8"/>
        <rFont val="Century"/>
        <family val="1"/>
      </rPr>
      <t>/h</t>
    </r>
  </si>
  <si>
    <r>
      <t>m</t>
    </r>
    <r>
      <rPr>
        <vertAlign val="superscript"/>
        <sz val="12"/>
        <color indexed="8"/>
        <rFont val="ＭＳ Ｐゴシック"/>
        <family val="3"/>
      </rPr>
      <t>3</t>
    </r>
    <r>
      <rPr>
        <vertAlign val="subscript"/>
        <sz val="12"/>
        <color indexed="8"/>
        <rFont val="ＭＳ Ｐゴシック"/>
        <family val="3"/>
      </rPr>
      <t>N</t>
    </r>
    <r>
      <rPr>
        <sz val="12"/>
        <color indexed="8"/>
        <rFont val="ＭＳ Ｐゴシック"/>
        <family val="3"/>
      </rPr>
      <t>/h</t>
    </r>
  </si>
  <si>
    <r>
      <rPr>
        <sz val="11"/>
        <color indexed="8"/>
        <rFont val="ＭＳ Ｐ明朝"/>
        <family val="1"/>
      </rPr>
      <t>型式</t>
    </r>
  </si>
  <si>
    <r>
      <rPr>
        <sz val="11"/>
        <color indexed="8"/>
        <rFont val="ＭＳ Ｐ明朝"/>
        <family val="1"/>
      </rPr>
      <t>燃料使用量　</t>
    </r>
    <r>
      <rPr>
        <sz val="11"/>
        <color indexed="8"/>
        <rFont val="Century"/>
        <family val="1"/>
      </rPr>
      <t xml:space="preserve"> </t>
    </r>
    <r>
      <rPr>
        <sz val="11"/>
        <color indexed="8"/>
        <rFont val="ＭＳ Ｐ明朝"/>
        <family val="1"/>
      </rPr>
      <t>　　　　　　（</t>
    </r>
    <r>
      <rPr>
        <sz val="11"/>
        <color indexed="8"/>
        <rFont val="Century"/>
        <family val="1"/>
      </rPr>
      <t>kW</t>
    </r>
    <r>
      <rPr>
        <sz val="11"/>
        <color indexed="8"/>
        <rFont val="ＭＳ Ｐ明朝"/>
        <family val="1"/>
      </rPr>
      <t>）</t>
    </r>
  </si>
  <si>
    <r>
      <rPr>
        <sz val="11"/>
        <color indexed="8"/>
        <rFont val="ＭＳ Ｐ明朝"/>
        <family val="1"/>
      </rPr>
      <t>発電定格出力　　　　　　（</t>
    </r>
    <r>
      <rPr>
        <sz val="11"/>
        <color indexed="8"/>
        <rFont val="Century"/>
        <family val="1"/>
      </rPr>
      <t>kW</t>
    </r>
    <r>
      <rPr>
        <sz val="11"/>
        <color indexed="8"/>
        <rFont val="ＭＳ Ｐ明朝"/>
        <family val="1"/>
      </rPr>
      <t>）</t>
    </r>
  </si>
  <si>
    <r>
      <rPr>
        <sz val="11"/>
        <color indexed="8"/>
        <rFont val="ＭＳ Ｐ明朝"/>
        <family val="1"/>
      </rPr>
      <t>熱エネルギー定格出力（</t>
    </r>
    <r>
      <rPr>
        <sz val="11"/>
        <color indexed="8"/>
        <rFont val="Century"/>
        <family val="1"/>
      </rPr>
      <t>kW</t>
    </r>
    <r>
      <rPr>
        <sz val="11"/>
        <color indexed="8"/>
        <rFont val="ＭＳ Ｐ明朝"/>
        <family val="1"/>
      </rPr>
      <t>）</t>
    </r>
  </si>
  <si>
    <t>%</t>
  </si>
  <si>
    <t>自立・分散型電源
の概要</t>
  </si>
  <si>
    <t>可能</t>
  </si>
  <si>
    <t>不可能</t>
  </si>
  <si>
    <t>騒音に関する規制基準の遵守は可能か</t>
  </si>
  <si>
    <t>振動に関する規制基準の遵守は可能か</t>
  </si>
  <si>
    <t>窒素酸化物に関する規制基準の遵守は可能か</t>
  </si>
  <si>
    <t>項目</t>
  </si>
  <si>
    <t>内容</t>
  </si>
  <si>
    <r>
      <t>ESCO</t>
    </r>
    <r>
      <rPr>
        <sz val="11"/>
        <color indexed="8"/>
        <rFont val="ＭＳ Ｐ明朝"/>
        <family val="1"/>
      </rPr>
      <t>事業者の名称</t>
    </r>
  </si>
  <si>
    <t>リース（又は割賦販売）契約の有無</t>
  </si>
  <si>
    <r>
      <t>ESCO</t>
    </r>
    <r>
      <rPr>
        <sz val="11"/>
        <color indexed="8"/>
        <rFont val="ＭＳ Ｐ明朝"/>
        <family val="1"/>
      </rPr>
      <t>契約種別</t>
    </r>
  </si>
  <si>
    <r>
      <t>ESCO</t>
    </r>
    <r>
      <rPr>
        <sz val="11"/>
        <color indexed="8"/>
        <rFont val="ＭＳ Ｐ明朝"/>
        <family val="1"/>
      </rPr>
      <t>契約期間</t>
    </r>
  </si>
  <si>
    <t>東京都ビジネス事業者登録年月日</t>
  </si>
  <si>
    <t>東京都ビジネス事業者登録番号</t>
  </si>
  <si>
    <t>備考</t>
  </si>
  <si>
    <t>開始</t>
  </si>
  <si>
    <t>終了</t>
  </si>
  <si>
    <t>年間</t>
  </si>
  <si>
    <t>無</t>
  </si>
  <si>
    <t>有</t>
  </si>
  <si>
    <t>リース契約等の有無</t>
  </si>
  <si>
    <t>ギャランティード</t>
  </si>
  <si>
    <t>シェアード</t>
  </si>
  <si>
    <t>リース対象機器</t>
  </si>
  <si>
    <t>割賦対象機器</t>
  </si>
  <si>
    <t>リース（割賦）契約期間</t>
  </si>
  <si>
    <t>←対象機器を入力してください。</t>
  </si>
  <si>
    <t>本（2Lボトル換算）</t>
  </si>
  <si>
    <t>施設の所在地</t>
  </si>
  <si>
    <t>施設の概要</t>
  </si>
  <si>
    <t>延床面積</t>
  </si>
  <si>
    <t>受入（想定）帰宅困難者数</t>
  </si>
  <si>
    <t>備蓄物</t>
  </si>
  <si>
    <t>食料</t>
  </si>
  <si>
    <t>水</t>
  </si>
  <si>
    <t>施設への供給電力</t>
  </si>
  <si>
    <t>人</t>
  </si>
  <si>
    <r>
      <rPr>
        <sz val="11"/>
        <color indexed="8"/>
        <rFont val="ＭＳ Ｐ明朝"/>
        <family val="1"/>
      </rPr>
      <t>内容</t>
    </r>
  </si>
  <si>
    <r>
      <t>m</t>
    </r>
    <r>
      <rPr>
        <vertAlign val="superscript"/>
        <sz val="11"/>
        <color indexed="8"/>
        <rFont val="Century"/>
        <family val="1"/>
      </rPr>
      <t>2</t>
    </r>
  </si>
  <si>
    <r>
      <rPr>
        <sz val="11"/>
        <color indexed="8"/>
        <rFont val="ＭＳ Ｐ明朝"/>
        <family val="1"/>
      </rPr>
      <t>人</t>
    </r>
  </si>
  <si>
    <r>
      <rPr>
        <sz val="11"/>
        <color indexed="8"/>
        <rFont val="ＭＳ Ｐ明朝"/>
        <family val="1"/>
      </rPr>
      <t>食</t>
    </r>
  </si>
  <si>
    <r>
      <rPr>
        <sz val="11"/>
        <color indexed="8"/>
        <rFont val="ＭＳ Ｐ明朝"/>
        <family val="1"/>
      </rPr>
      <t>枚</t>
    </r>
  </si>
  <si>
    <t>毛布</t>
  </si>
  <si>
    <t>簡易トイレ</t>
  </si>
  <si>
    <t>個</t>
  </si>
  <si>
    <t>その他特記事項</t>
  </si>
  <si>
    <t>←特記すべき事項があれば、記入願います。</t>
  </si>
  <si>
    <t>←記入すべきことがあれば、記入願います。</t>
  </si>
  <si>
    <t>製造者</t>
  </si>
  <si>
    <t>有する機能</t>
  </si>
  <si>
    <t>設置場所</t>
  </si>
  <si>
    <t>所有者</t>
  </si>
  <si>
    <r>
      <t>見える化（建物全体）</t>
    </r>
    <r>
      <rPr>
        <vertAlign val="superscript"/>
        <sz val="11"/>
        <color indexed="8"/>
        <rFont val="ＭＳ Ｐ明朝"/>
        <family val="1"/>
      </rPr>
      <t>※1</t>
    </r>
  </si>
  <si>
    <r>
      <t>見える化（系統別）</t>
    </r>
    <r>
      <rPr>
        <vertAlign val="superscript"/>
        <sz val="11"/>
        <color indexed="8"/>
        <rFont val="ＭＳ Ｐ明朝"/>
        <family val="1"/>
      </rPr>
      <t>※2</t>
    </r>
  </si>
  <si>
    <t>無</t>
  </si>
  <si>
    <t>有</t>
  </si>
  <si>
    <t>製造者（予定）</t>
  </si>
  <si>
    <t>型式</t>
  </si>
  <si>
    <t>型式</t>
  </si>
  <si>
    <t>添付書類：①機器カタログ</t>
  </si>
  <si>
    <r>
      <t xml:space="preserve"> </t>
    </r>
    <r>
      <rPr>
        <sz val="11"/>
        <color indexed="8"/>
        <rFont val="ＭＳ 明朝"/>
        <family val="1"/>
      </rPr>
      <t>助成事業に要する経費</t>
    </r>
  </si>
  <si>
    <r>
      <t xml:space="preserve">5. </t>
    </r>
    <r>
      <rPr>
        <sz val="11"/>
        <color indexed="8"/>
        <rFont val="ＭＳ 明朝"/>
        <family val="1"/>
      </rPr>
      <t>詳細工程及び資金調達計画</t>
    </r>
  </si>
  <si>
    <r>
      <rPr>
        <sz val="9"/>
        <color indexed="8"/>
        <rFont val="ＭＳ 明朝"/>
        <family val="1"/>
      </rPr>
      <t>注）交付決定日を想定して以下の予定日等を計画すること。</t>
    </r>
  </si>
  <si>
    <r>
      <t>5.1</t>
    </r>
    <r>
      <rPr>
        <sz val="11"/>
        <color indexed="8"/>
        <rFont val="ＭＳ 明朝"/>
        <family val="1"/>
      </rPr>
      <t>　助成金事業の事業開始日</t>
    </r>
    <r>
      <rPr>
        <sz val="11"/>
        <color indexed="8"/>
        <rFont val="Century"/>
        <family val="1"/>
      </rPr>
      <t xml:space="preserve"> </t>
    </r>
    <r>
      <rPr>
        <sz val="11"/>
        <color indexed="8"/>
        <rFont val="ＭＳ 明朝"/>
        <family val="1"/>
      </rPr>
      <t>（工事契約予定日）</t>
    </r>
    <r>
      <rPr>
        <sz val="11"/>
        <color indexed="8"/>
        <rFont val="Century"/>
        <family val="1"/>
      </rPr>
      <t xml:space="preserve"> </t>
    </r>
  </si>
  <si>
    <r>
      <t>5.2</t>
    </r>
    <r>
      <rPr>
        <sz val="11"/>
        <color indexed="8"/>
        <rFont val="ＭＳ 明朝"/>
        <family val="1"/>
      </rPr>
      <t>　助成金事業の完了予定日</t>
    </r>
  </si>
  <si>
    <r>
      <t>5.5</t>
    </r>
    <r>
      <rPr>
        <sz val="11"/>
        <color indexed="8"/>
        <rFont val="ＭＳ 明朝"/>
        <family val="1"/>
      </rPr>
      <t>　資金調達計画</t>
    </r>
  </si>
  <si>
    <r>
      <rPr>
        <sz val="10.5"/>
        <color indexed="8"/>
        <rFont val="ＭＳ 明朝"/>
        <family val="1"/>
      </rPr>
      <t>調</t>
    </r>
    <r>
      <rPr>
        <sz val="10.5"/>
        <color indexed="8"/>
        <rFont val="Century"/>
        <family val="1"/>
      </rPr>
      <t xml:space="preserve"> </t>
    </r>
    <r>
      <rPr>
        <sz val="10.5"/>
        <color indexed="8"/>
        <rFont val="ＭＳ 明朝"/>
        <family val="1"/>
      </rPr>
      <t>達</t>
    </r>
    <r>
      <rPr>
        <sz val="10.5"/>
        <color indexed="8"/>
        <rFont val="Century"/>
        <family val="1"/>
      </rPr>
      <t xml:space="preserve"> </t>
    </r>
    <r>
      <rPr>
        <sz val="10.5"/>
        <color indexed="8"/>
        <rFont val="ＭＳ 明朝"/>
        <family val="1"/>
      </rPr>
      <t>先</t>
    </r>
  </si>
  <si>
    <r>
      <rPr>
        <sz val="10.5"/>
        <color indexed="8"/>
        <rFont val="ＭＳ 明朝"/>
        <family val="1"/>
      </rPr>
      <t>調達金額（千円）</t>
    </r>
  </si>
  <si>
    <r>
      <rPr>
        <sz val="10.5"/>
        <color indexed="8"/>
        <rFont val="ＭＳ 明朝"/>
        <family val="1"/>
      </rPr>
      <t>備</t>
    </r>
    <r>
      <rPr>
        <sz val="10.5"/>
        <color indexed="8"/>
        <rFont val="Century"/>
        <family val="1"/>
      </rPr>
      <t xml:space="preserve"> </t>
    </r>
    <r>
      <rPr>
        <sz val="10.5"/>
        <color indexed="8"/>
        <rFont val="ＭＳ 明朝"/>
        <family val="1"/>
      </rPr>
      <t>考</t>
    </r>
  </si>
  <si>
    <r>
      <rPr>
        <sz val="10.5"/>
        <color indexed="8"/>
        <rFont val="ＭＳ 明朝"/>
        <family val="1"/>
      </rPr>
      <t>自己資金</t>
    </r>
  </si>
  <si>
    <r>
      <rPr>
        <sz val="10.5"/>
        <color indexed="8"/>
        <rFont val="ＭＳ 明朝"/>
        <family val="1"/>
      </rPr>
      <t>借入金</t>
    </r>
  </si>
  <si>
    <r>
      <t>ESCO</t>
    </r>
    <r>
      <rPr>
        <sz val="10.5"/>
        <color indexed="8"/>
        <rFont val="ＭＳ 明朝"/>
        <family val="1"/>
      </rPr>
      <t>事業者（シェアード契約の場合は記載）</t>
    </r>
  </si>
  <si>
    <r>
      <rPr>
        <sz val="11"/>
        <color indexed="8"/>
        <rFont val="ＭＳ 明朝"/>
        <family val="1"/>
      </rPr>
      <t>リース事業者（リース・割賦の場合は記載）</t>
    </r>
  </si>
  <si>
    <r>
      <rPr>
        <sz val="10.5"/>
        <color indexed="8"/>
        <rFont val="ＭＳ 明朝"/>
        <family val="1"/>
      </rPr>
      <t>合　　　　計</t>
    </r>
  </si>
  <si>
    <r>
      <rPr>
        <sz val="9"/>
        <color indexed="8"/>
        <rFont val="ＭＳ 明朝"/>
        <family val="1"/>
      </rPr>
      <t>注）上記調達金額合計は、第</t>
    </r>
    <r>
      <rPr>
        <sz val="9"/>
        <color indexed="8"/>
        <rFont val="Century"/>
        <family val="1"/>
      </rPr>
      <t>1</t>
    </r>
    <r>
      <rPr>
        <sz val="9"/>
        <color indexed="8"/>
        <rFont val="ＭＳ 明朝"/>
        <family val="1"/>
      </rPr>
      <t>号様式の</t>
    </r>
    <r>
      <rPr>
        <sz val="9"/>
        <color indexed="8"/>
        <rFont val="Century"/>
        <family val="1"/>
      </rPr>
      <t xml:space="preserve"> (1)</t>
    </r>
    <r>
      <rPr>
        <sz val="9"/>
        <color indexed="8"/>
        <rFont val="ＭＳ 明朝"/>
        <family val="1"/>
      </rPr>
      <t>助成事業に要する経費の金額と合致させること。</t>
    </r>
  </si>
  <si>
    <t>←該当する資金に金額を入力してください。</t>
  </si>
  <si>
    <t>自立・分散型電源の保守管理を行う事業者</t>
  </si>
  <si>
    <t>熱供給事業者</t>
  </si>
  <si>
    <t>注）金融機関からの借入金の場合は、金融機関名とその本支店名を備考欄に明記すること。</t>
  </si>
  <si>
    <r>
      <t xml:space="preserve">6. </t>
    </r>
    <r>
      <rPr>
        <sz val="11"/>
        <color indexed="8"/>
        <rFont val="ＭＳ 明朝"/>
        <family val="1"/>
      </rPr>
      <t>実施事業に関する事項</t>
    </r>
  </si>
  <si>
    <r>
      <t xml:space="preserve">6.1 </t>
    </r>
    <r>
      <rPr>
        <sz val="11"/>
        <color indexed="8"/>
        <rFont val="ＭＳ 明朝"/>
        <family val="1"/>
      </rPr>
      <t>その他の補助金・助成金等との関係</t>
    </r>
  </si>
  <si>
    <r>
      <rPr>
        <sz val="9"/>
        <color indexed="8"/>
        <rFont val="ＭＳ 明朝"/>
        <family val="1"/>
      </rPr>
      <t>注）</t>
    </r>
    <r>
      <rPr>
        <sz val="9"/>
        <color indexed="8"/>
        <rFont val="Century"/>
        <family val="1"/>
      </rPr>
      <t xml:space="preserve"> </t>
    </r>
  </si>
  <si>
    <r>
      <rPr>
        <sz val="9"/>
        <color indexed="8"/>
        <rFont val="ＭＳ 明朝"/>
        <family val="1"/>
      </rPr>
      <t>当該事業に直接あるいは間接に関係するものについて、必ず記入すること。（誤記載等が後に判明した場合、交付決定を取り消す場合もあります。）</t>
    </r>
  </si>
  <si>
    <r>
      <rPr>
        <sz val="11"/>
        <color indexed="8"/>
        <rFont val="ＭＳ 明朝"/>
        <family val="1"/>
      </rPr>
      <t>本助成金以外に、他の機関から補助金等を受け、事業を実施する予定がありますか。</t>
    </r>
  </si>
  <si>
    <r>
      <rPr>
        <sz val="9"/>
        <color indexed="8"/>
        <rFont val="ＭＳ 明朝"/>
        <family val="1"/>
      </rPr>
      <t>現在、補助金又は助成金を受けることが決まっている場合に加え、</t>
    </r>
    <r>
      <rPr>
        <u val="single"/>
        <sz val="9"/>
        <color indexed="8"/>
        <rFont val="ＭＳ 明朝"/>
        <family val="1"/>
      </rPr>
      <t>申請中及び申請予定のものについても必ず記入すること。</t>
    </r>
  </si>
  <si>
    <r>
      <t>1.</t>
    </r>
    <r>
      <rPr>
        <sz val="11"/>
        <color indexed="8"/>
        <rFont val="ＭＳ 明朝"/>
        <family val="1"/>
      </rPr>
      <t>実施する予定がある。</t>
    </r>
  </si>
  <si>
    <r>
      <t>2.</t>
    </r>
    <r>
      <rPr>
        <sz val="11"/>
        <color indexed="8"/>
        <rFont val="ＭＳ 明朝"/>
        <family val="1"/>
      </rPr>
      <t>実施する予定はない。</t>
    </r>
  </si>
  <si>
    <r>
      <rPr>
        <sz val="11"/>
        <color indexed="8"/>
        <rFont val="ＭＳ 明朝"/>
        <family val="1"/>
      </rPr>
      <t>（該当する番号を記入：　　</t>
    </r>
  </si>
  <si>
    <r>
      <rPr>
        <sz val="9"/>
        <color indexed="8"/>
        <rFont val="ＭＳ 明朝"/>
        <family val="1"/>
      </rPr>
      <t>注）回答が</t>
    </r>
    <r>
      <rPr>
        <sz val="9"/>
        <color indexed="8"/>
        <rFont val="Century"/>
        <family val="1"/>
      </rPr>
      <t>1</t>
    </r>
    <r>
      <rPr>
        <sz val="9"/>
        <color indexed="8"/>
        <rFont val="ＭＳ 明朝"/>
        <family val="1"/>
      </rPr>
      <t>の場合は、以下に記入すること。</t>
    </r>
  </si>
  <si>
    <r>
      <t xml:space="preserve">6.2 </t>
    </r>
    <r>
      <rPr>
        <sz val="11"/>
        <color indexed="8"/>
        <rFont val="ＭＳ 明朝"/>
        <family val="1"/>
      </rPr>
      <t>許認可・権利関係等事業実施の前提となる事項</t>
    </r>
  </si>
  <si>
    <r>
      <rPr>
        <sz val="9"/>
        <color indexed="8"/>
        <rFont val="ＭＳ 明朝"/>
        <family val="1"/>
      </rPr>
      <t>注）</t>
    </r>
    <r>
      <rPr>
        <sz val="9"/>
        <color indexed="8"/>
        <rFont val="Century"/>
        <family val="1"/>
      </rPr>
      <t xml:space="preserve"> </t>
    </r>
  </si>
  <si>
    <r>
      <rPr>
        <sz val="9"/>
        <color indexed="8"/>
        <rFont val="ＭＳ 明朝"/>
        <family val="1"/>
      </rPr>
      <t>事業実施に当たって許認可（届出）、権利使用（又は取得）の必要なものについて、その取得状況及び見通しを記載すること。</t>
    </r>
  </si>
  <si>
    <r>
      <t xml:space="preserve">6.3 </t>
    </r>
    <r>
      <rPr>
        <sz val="11"/>
        <color indexed="8"/>
        <rFont val="ＭＳ 明朝"/>
        <family val="1"/>
      </rPr>
      <t>その他実施上問題となる事項</t>
    </r>
  </si>
  <si>
    <r>
      <rPr>
        <sz val="9"/>
        <color indexed="8"/>
        <rFont val="ＭＳ 明朝"/>
        <family val="1"/>
      </rPr>
      <t>実施上問題となる事項があれば、その内容と解決の見通しを記載すること。</t>
    </r>
  </si>
  <si>
    <t>補助金等の名称</t>
  </si>
  <si>
    <t>補助金等の目的</t>
  </si>
  <si>
    <t>実施期間</t>
  </si>
  <si>
    <t>交付決定時期</t>
  </si>
  <si>
    <t>交付申請額</t>
  </si>
  <si>
    <t>←実施予定のある事業者は、記載すること。</t>
  </si>
  <si>
    <t>千円</t>
  </si>
  <si>
    <r>
      <rPr>
        <sz val="12"/>
        <color indexed="8"/>
        <rFont val="ＭＳ 明朝"/>
        <family val="1"/>
      </rPr>
      <t>助成対象事業者について</t>
    </r>
  </si>
  <si>
    <r>
      <t>1.</t>
    </r>
    <r>
      <rPr>
        <sz val="7"/>
        <color indexed="8"/>
        <rFont val="Century"/>
        <family val="1"/>
      </rPr>
      <t xml:space="preserve">    </t>
    </r>
    <r>
      <rPr>
        <sz val="10.5"/>
        <color indexed="8"/>
        <rFont val="ＭＳ 明朝"/>
        <family val="1"/>
      </rPr>
      <t>助成対象事業者に関する情報</t>
    </r>
  </si>
  <si>
    <r>
      <t xml:space="preserve"> </t>
    </r>
    <r>
      <rPr>
        <sz val="10.5"/>
        <color indexed="8"/>
        <rFont val="ＭＳ 明朝"/>
        <family val="1"/>
      </rPr>
      <t>ふりがな</t>
    </r>
  </si>
  <si>
    <r>
      <t xml:space="preserve"> </t>
    </r>
    <r>
      <rPr>
        <sz val="10.5"/>
        <color indexed="8"/>
        <rFont val="ＭＳ 明朝"/>
        <family val="1"/>
      </rPr>
      <t>企業名</t>
    </r>
  </si>
  <si>
    <r>
      <rPr>
        <sz val="11"/>
        <color indexed="8"/>
        <rFont val="ＭＳ 明朝"/>
        <family val="1"/>
      </rPr>
      <t>自動表示</t>
    </r>
  </si>
  <si>
    <r>
      <t xml:space="preserve"> </t>
    </r>
    <r>
      <rPr>
        <sz val="10.5"/>
        <color indexed="8"/>
        <rFont val="ＭＳ 明朝"/>
        <family val="1"/>
      </rPr>
      <t>（屋号）</t>
    </r>
  </si>
  <si>
    <r>
      <t xml:space="preserve"> </t>
    </r>
    <r>
      <rPr>
        <sz val="10.5"/>
        <color indexed="8"/>
        <rFont val="ＭＳ 明朝"/>
        <family val="1"/>
      </rPr>
      <t>代表者名</t>
    </r>
  </si>
  <si>
    <r>
      <t xml:space="preserve"> </t>
    </r>
    <r>
      <rPr>
        <sz val="10.5"/>
        <color indexed="8"/>
        <rFont val="ＭＳ 明朝"/>
        <family val="1"/>
      </rPr>
      <t>開業・設立日</t>
    </r>
  </si>
  <si>
    <r>
      <t xml:space="preserve"> </t>
    </r>
    <r>
      <rPr>
        <sz val="10.5"/>
        <color indexed="8"/>
        <rFont val="ＭＳ 明朝"/>
        <family val="1"/>
      </rPr>
      <t>資本金（出資金）</t>
    </r>
  </si>
  <si>
    <r>
      <t xml:space="preserve"> </t>
    </r>
    <r>
      <rPr>
        <sz val="10.5"/>
        <color indexed="8"/>
        <rFont val="ＭＳ 明朝"/>
        <family val="1"/>
      </rPr>
      <t>株主数（出資者数）</t>
    </r>
  </si>
  <si>
    <r>
      <t xml:space="preserve"> </t>
    </r>
    <r>
      <rPr>
        <sz val="10.5"/>
        <color indexed="8"/>
        <rFont val="ＭＳ 明朝"/>
        <family val="1"/>
      </rPr>
      <t>発行済株式総数（出資総額）</t>
    </r>
  </si>
  <si>
    <r>
      <t xml:space="preserve"> </t>
    </r>
    <r>
      <rPr>
        <sz val="10.5"/>
        <color indexed="8"/>
        <rFont val="ＭＳ 明朝"/>
        <family val="1"/>
      </rPr>
      <t>役員数</t>
    </r>
  </si>
  <si>
    <r>
      <rPr>
        <sz val="10.5"/>
        <color indexed="8"/>
        <rFont val="ＭＳ 明朝"/>
        <family val="1"/>
      </rPr>
      <t>人</t>
    </r>
  </si>
  <si>
    <r>
      <t xml:space="preserve"> </t>
    </r>
    <r>
      <rPr>
        <sz val="10.5"/>
        <color indexed="8"/>
        <rFont val="ＭＳ 明朝"/>
        <family val="1"/>
      </rPr>
      <t>従業員数</t>
    </r>
  </si>
  <si>
    <r>
      <t xml:space="preserve"> </t>
    </r>
    <r>
      <rPr>
        <sz val="10.5"/>
        <color indexed="8"/>
        <rFont val="ＭＳ 明朝"/>
        <family val="1"/>
      </rPr>
      <t>企業の沿革</t>
    </r>
    <r>
      <rPr>
        <vertAlign val="superscript"/>
        <sz val="10.5"/>
        <color indexed="8"/>
        <rFont val="ＭＳ 明朝"/>
        <family val="1"/>
      </rPr>
      <t>※</t>
    </r>
    <r>
      <rPr>
        <vertAlign val="superscript"/>
        <sz val="10.5"/>
        <color indexed="8"/>
        <rFont val="Century"/>
        <family val="1"/>
      </rPr>
      <t>3</t>
    </r>
  </si>
  <si>
    <r>
      <t xml:space="preserve"> </t>
    </r>
    <r>
      <rPr>
        <sz val="10.5"/>
        <color indexed="8"/>
        <rFont val="ＭＳ 明朝"/>
        <family val="1"/>
      </rPr>
      <t>代表者の略歴</t>
    </r>
    <r>
      <rPr>
        <vertAlign val="superscript"/>
        <sz val="10.5"/>
        <color indexed="8"/>
        <rFont val="ＭＳ 明朝"/>
        <family val="1"/>
      </rPr>
      <t>※</t>
    </r>
    <r>
      <rPr>
        <vertAlign val="superscript"/>
        <sz val="10.5"/>
        <color indexed="8"/>
        <rFont val="Century"/>
        <family val="1"/>
      </rPr>
      <t>3</t>
    </r>
  </si>
  <si>
    <r>
      <t xml:space="preserve"> </t>
    </r>
    <r>
      <rPr>
        <sz val="10.5"/>
        <color indexed="8"/>
        <rFont val="ＭＳ 明朝"/>
        <family val="1"/>
      </rPr>
      <t>ホームページアドレス</t>
    </r>
  </si>
  <si>
    <t>http://WWW.</t>
  </si>
  <si>
    <r>
      <rPr>
        <sz val="9"/>
        <color indexed="8"/>
        <rFont val="ＭＳ 明朝"/>
        <family val="1"/>
      </rPr>
      <t>※</t>
    </r>
    <r>
      <rPr>
        <sz val="9"/>
        <color indexed="8"/>
        <rFont val="Century"/>
        <family val="1"/>
      </rPr>
      <t xml:space="preserve">3 </t>
    </r>
    <r>
      <rPr>
        <sz val="9"/>
        <color indexed="8"/>
        <rFont val="ＭＳ 明朝"/>
        <family val="1"/>
      </rPr>
      <t>企業及び代表者の刑事上の処分などがある場合は、沿革又は略歴に記載すること。</t>
    </r>
  </si>
  <si>
    <t>大分類</t>
  </si>
  <si>
    <t>中分類</t>
  </si>
  <si>
    <t>番号</t>
  </si>
  <si>
    <t>記号</t>
  </si>
  <si>
    <t>項目名</t>
  </si>
  <si>
    <t>千円</t>
  </si>
  <si>
    <t>株</t>
  </si>
  <si>
    <r>
      <t>日本標準産業分類</t>
    </r>
    <r>
      <rPr>
        <vertAlign val="superscript"/>
        <sz val="10.5"/>
        <color indexed="8"/>
        <rFont val="ＭＳ 明朝"/>
        <family val="1"/>
      </rPr>
      <t xml:space="preserve">※1
</t>
    </r>
    <r>
      <rPr>
        <sz val="10.5"/>
        <color indexed="8"/>
        <rFont val="ＭＳ 明朝"/>
        <family val="1"/>
      </rPr>
      <t>による業種</t>
    </r>
    <r>
      <rPr>
        <vertAlign val="superscript"/>
        <sz val="10.5"/>
        <color indexed="8"/>
        <rFont val="ＭＳ 明朝"/>
        <family val="1"/>
      </rPr>
      <t>※2</t>
    </r>
  </si>
  <si>
    <r>
      <rPr>
        <sz val="9"/>
        <color indexed="8"/>
        <rFont val="ＭＳ 明朝"/>
        <family val="1"/>
      </rPr>
      <t>※1</t>
    </r>
    <r>
      <rPr>
        <sz val="9"/>
        <color indexed="8"/>
        <rFont val="Century"/>
        <family val="1"/>
      </rPr>
      <t xml:space="preserve"> </t>
    </r>
    <r>
      <rPr>
        <sz val="9"/>
        <color indexed="8"/>
        <rFont val="ＭＳ Ｐ明朝"/>
        <family val="1"/>
      </rPr>
      <t>統計法（平成19年法律第53号）第28条第1項及び附則第3条の規定に基づき、法第2条第9項に規定する統計基準のこと。</t>
    </r>
  </si>
  <si>
    <r>
      <rPr>
        <sz val="9"/>
        <color indexed="8"/>
        <rFont val="ＭＳ 明朝"/>
        <family val="1"/>
      </rPr>
      <t>※</t>
    </r>
    <r>
      <rPr>
        <sz val="9"/>
        <color indexed="8"/>
        <rFont val="Century"/>
        <family val="1"/>
      </rPr>
      <t xml:space="preserve">2 </t>
    </r>
    <r>
      <rPr>
        <sz val="9"/>
        <color indexed="8"/>
        <rFont val="ＭＳ 明朝"/>
        <family val="1"/>
      </rPr>
      <t>業種は、売上高が最も大きな業種を記載すること。</t>
    </r>
  </si>
  <si>
    <r>
      <t xml:space="preserve">2. </t>
    </r>
    <r>
      <rPr>
        <sz val="10.5"/>
        <color indexed="8"/>
        <rFont val="ＭＳ 明朝"/>
        <family val="1"/>
      </rPr>
      <t>助成対象事業者の現況等</t>
    </r>
  </si>
  <si>
    <r>
      <rPr>
        <sz val="10.5"/>
        <color indexed="8"/>
        <rFont val="ＭＳ 明朝"/>
        <family val="1"/>
      </rPr>
      <t>株主（出資者）名</t>
    </r>
  </si>
  <si>
    <r>
      <rPr>
        <sz val="10.5"/>
        <color indexed="8"/>
        <rFont val="ＭＳ 明朝"/>
        <family val="1"/>
      </rPr>
      <t>資本金</t>
    </r>
  </si>
  <si>
    <r>
      <rPr>
        <sz val="10.5"/>
        <color indexed="8"/>
        <rFont val="ＭＳ 明朝"/>
        <family val="1"/>
      </rPr>
      <t>主たる事業</t>
    </r>
  </si>
  <si>
    <r>
      <rPr>
        <sz val="10.5"/>
        <color indexed="8"/>
        <rFont val="ＭＳ 明朝"/>
        <family val="1"/>
      </rPr>
      <t>従業員数</t>
    </r>
  </si>
  <si>
    <r>
      <rPr>
        <sz val="10.5"/>
        <color indexed="8"/>
        <rFont val="ＭＳ 明朝"/>
        <family val="1"/>
      </rPr>
      <t>所有株式数</t>
    </r>
  </si>
  <si>
    <r>
      <rPr>
        <sz val="10.5"/>
        <color indexed="8"/>
        <rFont val="ＭＳ 明朝"/>
        <family val="1"/>
      </rPr>
      <t>出資</t>
    </r>
  </si>
  <si>
    <r>
      <rPr>
        <sz val="10.5"/>
        <color indexed="8"/>
        <rFont val="ＭＳ 明朝"/>
        <family val="1"/>
      </rPr>
      <t>（業種）</t>
    </r>
  </si>
  <si>
    <r>
      <rPr>
        <sz val="10.5"/>
        <color indexed="8"/>
        <rFont val="ＭＳ 明朝"/>
        <family val="1"/>
      </rPr>
      <t>（出資額）</t>
    </r>
  </si>
  <si>
    <r>
      <rPr>
        <sz val="10"/>
        <color indexed="8"/>
        <rFont val="ＭＳ 明朝"/>
        <family val="1"/>
      </rPr>
      <t>比率</t>
    </r>
  </si>
  <si>
    <t>1.</t>
  </si>
  <si>
    <r>
      <rPr>
        <sz val="9"/>
        <color indexed="8"/>
        <rFont val="ＭＳ 明朝"/>
        <family val="1"/>
      </rPr>
      <t>株</t>
    </r>
  </si>
  <si>
    <t>%</t>
  </si>
  <si>
    <t>(</t>
  </si>
  <si>
    <r>
      <rPr>
        <sz val="9"/>
        <color indexed="8"/>
        <rFont val="ＭＳ 明朝"/>
        <family val="1"/>
      </rPr>
      <t>千円）</t>
    </r>
  </si>
  <si>
    <t>2.</t>
  </si>
  <si>
    <t>3.</t>
  </si>
  <si>
    <t>4.</t>
  </si>
  <si>
    <t>5.</t>
  </si>
  <si>
    <t>6.</t>
  </si>
  <si>
    <t>7.</t>
  </si>
  <si>
    <t>8.</t>
  </si>
  <si>
    <t>9.</t>
  </si>
  <si>
    <t>10.</t>
  </si>
  <si>
    <r>
      <rPr>
        <sz val="9"/>
        <color indexed="8"/>
        <rFont val="ＭＳ 明朝"/>
        <family val="1"/>
      </rPr>
      <t>注）個人が株主である場合は、以下の表にも記載すること。</t>
    </r>
  </si>
  <si>
    <r>
      <rPr>
        <sz val="9"/>
        <color indexed="8"/>
        <rFont val="ＭＳ 明朝"/>
        <family val="1"/>
      </rPr>
      <t>注）出資比率は、小数点</t>
    </r>
    <r>
      <rPr>
        <sz val="9"/>
        <color indexed="8"/>
        <rFont val="Century"/>
        <family val="1"/>
      </rPr>
      <t>2</t>
    </r>
    <r>
      <rPr>
        <sz val="9"/>
        <color indexed="8"/>
        <rFont val="ＭＳ 明朝"/>
        <family val="1"/>
      </rPr>
      <t>桁目を切り捨てた数値を記載すること。</t>
    </r>
  </si>
  <si>
    <r>
      <rPr>
        <sz val="9"/>
        <color indexed="8"/>
        <rFont val="ＭＳ 明朝"/>
        <family val="1"/>
      </rPr>
      <t>注）出資額が多い順に</t>
    </r>
    <r>
      <rPr>
        <sz val="9"/>
        <color indexed="8"/>
        <rFont val="Century"/>
        <family val="1"/>
      </rPr>
      <t>10</t>
    </r>
    <r>
      <rPr>
        <sz val="9"/>
        <color indexed="8"/>
        <rFont val="ＭＳ 明朝"/>
        <family val="1"/>
      </rPr>
      <t>位までの株主を記載すること。</t>
    </r>
  </si>
  <si>
    <r>
      <rPr>
        <sz val="9"/>
        <color indexed="8"/>
        <rFont val="ＭＳ 明朝"/>
        <family val="1"/>
      </rPr>
      <t>注）</t>
    </r>
  </si>
  <si>
    <r>
      <rPr>
        <sz val="10.5"/>
        <color indexed="8"/>
        <rFont val="ＭＳ 明朝"/>
        <family val="1"/>
      </rPr>
      <t>主な製品・商品・サービス等の売上高</t>
    </r>
  </si>
  <si>
    <r>
      <rPr>
        <sz val="10"/>
        <color indexed="8"/>
        <rFont val="ＭＳ 明朝"/>
        <family val="1"/>
      </rPr>
      <t>金額</t>
    </r>
  </si>
  <si>
    <r>
      <rPr>
        <sz val="10.5"/>
        <color indexed="8"/>
        <rFont val="ＭＳ 明朝"/>
        <family val="1"/>
      </rPr>
      <t>割合</t>
    </r>
  </si>
  <si>
    <t>備考</t>
  </si>
  <si>
    <r>
      <t xml:space="preserve">(3) </t>
    </r>
    <r>
      <rPr>
        <sz val="10.5"/>
        <color indexed="8"/>
        <rFont val="ＭＳ 明朝"/>
        <family val="1"/>
      </rPr>
      <t>助成対象事業者が計画する助成事業の実施体制</t>
    </r>
  </si>
  <si>
    <r>
      <t xml:space="preserve">(4) </t>
    </r>
    <r>
      <rPr>
        <sz val="11"/>
        <color indexed="8"/>
        <rFont val="ＭＳ 明朝"/>
        <family val="1"/>
      </rPr>
      <t>助成対象事業者の今後の経営計画について</t>
    </r>
  </si>
  <si>
    <t>GJ/月</t>
  </si>
  <si>
    <t>MWh/月</t>
  </si>
  <si>
    <r>
      <rPr>
        <sz val="11"/>
        <color indexed="8"/>
        <rFont val="ＭＳ Ｐ明朝"/>
        <family val="1"/>
      </rPr>
      <t>単位</t>
    </r>
  </si>
  <si>
    <r>
      <t>4</t>
    </r>
    <r>
      <rPr>
        <sz val="11"/>
        <color indexed="8"/>
        <rFont val="ＭＳ Ｐ明朝"/>
        <family val="1"/>
      </rPr>
      <t>月</t>
    </r>
  </si>
  <si>
    <r>
      <t>5</t>
    </r>
    <r>
      <rPr>
        <sz val="11"/>
        <color indexed="8"/>
        <rFont val="ＭＳ Ｐ明朝"/>
        <family val="1"/>
      </rPr>
      <t>月</t>
    </r>
  </si>
  <si>
    <r>
      <t>6</t>
    </r>
    <r>
      <rPr>
        <sz val="11"/>
        <color indexed="8"/>
        <rFont val="ＭＳ Ｐ明朝"/>
        <family val="1"/>
      </rPr>
      <t>月</t>
    </r>
  </si>
  <si>
    <r>
      <t>7</t>
    </r>
    <r>
      <rPr>
        <sz val="11"/>
        <color indexed="8"/>
        <rFont val="ＭＳ Ｐ明朝"/>
        <family val="1"/>
      </rPr>
      <t>月</t>
    </r>
  </si>
  <si>
    <r>
      <t>8</t>
    </r>
    <r>
      <rPr>
        <sz val="11"/>
        <color indexed="8"/>
        <rFont val="ＭＳ Ｐ明朝"/>
        <family val="1"/>
      </rPr>
      <t>月</t>
    </r>
  </si>
  <si>
    <r>
      <t>9</t>
    </r>
    <r>
      <rPr>
        <sz val="11"/>
        <color indexed="8"/>
        <rFont val="ＭＳ Ｐ明朝"/>
        <family val="1"/>
      </rPr>
      <t>月</t>
    </r>
  </si>
  <si>
    <r>
      <t>10</t>
    </r>
    <r>
      <rPr>
        <sz val="11"/>
        <color indexed="8"/>
        <rFont val="ＭＳ Ｐ明朝"/>
        <family val="1"/>
      </rPr>
      <t>月</t>
    </r>
  </si>
  <si>
    <r>
      <t>11</t>
    </r>
    <r>
      <rPr>
        <sz val="11"/>
        <color indexed="8"/>
        <rFont val="ＭＳ Ｐ明朝"/>
        <family val="1"/>
      </rPr>
      <t>月</t>
    </r>
  </si>
  <si>
    <r>
      <t>12</t>
    </r>
    <r>
      <rPr>
        <sz val="11"/>
        <color indexed="8"/>
        <rFont val="ＭＳ Ｐ明朝"/>
        <family val="1"/>
      </rPr>
      <t>月</t>
    </r>
  </si>
  <si>
    <r>
      <t>1</t>
    </r>
    <r>
      <rPr>
        <sz val="11"/>
        <color indexed="8"/>
        <rFont val="ＭＳ Ｐ明朝"/>
        <family val="1"/>
      </rPr>
      <t>月</t>
    </r>
  </si>
  <si>
    <r>
      <t>2</t>
    </r>
    <r>
      <rPr>
        <sz val="11"/>
        <color indexed="8"/>
        <rFont val="ＭＳ Ｐ明朝"/>
        <family val="1"/>
      </rPr>
      <t>月</t>
    </r>
  </si>
  <si>
    <r>
      <t>3</t>
    </r>
    <r>
      <rPr>
        <sz val="11"/>
        <color indexed="8"/>
        <rFont val="ＭＳ Ｐ明朝"/>
        <family val="1"/>
      </rPr>
      <t>月</t>
    </r>
  </si>
  <si>
    <r>
      <rPr>
        <sz val="11"/>
        <color indexed="8"/>
        <rFont val="ＭＳ Ｐ明朝"/>
        <family val="1"/>
      </rPr>
      <t>合計</t>
    </r>
  </si>
  <si>
    <r>
      <rPr>
        <sz val="11"/>
        <color indexed="8"/>
        <rFont val="ＭＳ Ｐ明朝"/>
        <family val="1"/>
      </rPr>
      <t>排ガス回収熱</t>
    </r>
  </si>
  <si>
    <r>
      <rPr>
        <sz val="9"/>
        <color indexed="8"/>
        <rFont val="ＭＳ Ｐ明朝"/>
        <family val="1"/>
      </rPr>
      <t>注）　工事完了予定年月の属する年度の翌年度から起算して</t>
    </r>
    <r>
      <rPr>
        <sz val="9"/>
        <color indexed="8"/>
        <rFont val="Century"/>
        <family val="1"/>
      </rPr>
      <t>2</t>
    </r>
    <r>
      <rPr>
        <sz val="9"/>
        <color indexed="8"/>
        <rFont val="ＭＳ Ｐ明朝"/>
        <family val="1"/>
      </rPr>
      <t>年間のエネルギー使用量の計画を記載すること。</t>
    </r>
  </si>
  <si>
    <t>自立・分散型電源によるエネルギー使用計画</t>
  </si>
  <si>
    <t>助成金事業工程表</t>
  </si>
  <si>
    <t>（事業所の名称</t>
  </si>
  <si>
    <t>）</t>
  </si>
  <si>
    <t>工程</t>
  </si>
  <si>
    <t>注）交付決定通知受領日を想定して記載すること。</t>
  </si>
  <si>
    <t>注）工程の内容は、適宜追加すること。</t>
  </si>
  <si>
    <t>交付決定通知</t>
  </si>
  <si>
    <t>詳細設計</t>
  </si>
  <si>
    <t>機器製作</t>
  </si>
  <si>
    <t>据付工事</t>
  </si>
  <si>
    <t>試運転</t>
  </si>
  <si>
    <t>機器・工事検収引渡し</t>
  </si>
  <si>
    <t>工事完了届提出</t>
  </si>
  <si>
    <t>1.</t>
  </si>
  <si>
    <r>
      <rPr>
        <b/>
        <sz val="11"/>
        <color indexed="8"/>
        <rFont val="ＭＳ Ｐゴシック"/>
        <family val="3"/>
      </rPr>
      <t>本エクセルで作成する届出様式の範囲</t>
    </r>
  </si>
  <si>
    <t>http://www.tokyo-co2down.jp/c1-jigyou/j7/j7-09.php</t>
  </si>
  <si>
    <t>2.</t>
  </si>
  <si>
    <t>3.</t>
  </si>
  <si>
    <t>1)</t>
  </si>
  <si>
    <t>(1)</t>
  </si>
  <si>
    <t>(2)</t>
  </si>
  <si>
    <t>薄茶色で着色されている部分です。ここに入力してください。　</t>
  </si>
  <si>
    <t>薄青色で着色されている部分は自動計算、又はリンク自動表示されています。入力は不要です。</t>
  </si>
  <si>
    <t>申請する各様式の印刷について</t>
  </si>
  <si>
    <t>印刷の手順</t>
  </si>
  <si>
    <t>「ファイル」メニューの「ページ設定」を実行し「ページ設定」ダイアログボックスを表示します。</t>
  </si>
  <si>
    <t>「印刷プレビュー」→「ページ設定」→「シート」タブ→印刷の「白黒印刷」にチェック→OK→印刷</t>
  </si>
  <si>
    <t>【動作環境】</t>
  </si>
  <si>
    <t>・以下のアプリケーションで動作を確認しました。</t>
  </si>
  <si>
    <t>- Microsoft Excel 2003</t>
  </si>
  <si>
    <t>- Microsoft Excel 2007</t>
  </si>
  <si>
    <t>薄黄色で着色された部分は、どちらかの欄に○を記入してください。</t>
  </si>
  <si>
    <t>(3)</t>
  </si>
  <si>
    <t>(4)</t>
  </si>
  <si>
    <t>(5)</t>
  </si>
  <si>
    <t>年</t>
  </si>
  <si>
    <r>
      <rPr>
        <sz val="9"/>
        <color indexed="8"/>
        <rFont val="ＭＳ 明朝"/>
        <family val="1"/>
      </rPr>
      <t>注）事業全般の内容について、総括的対応が可能であるとともに、申請者に係る公社からの
　　指示に対して、</t>
    </r>
    <r>
      <rPr>
        <sz val="9"/>
        <color indexed="8"/>
        <rFont val="Century"/>
        <family val="1"/>
      </rPr>
      <t xml:space="preserve"> </t>
    </r>
    <r>
      <rPr>
        <sz val="9"/>
        <color indexed="8"/>
        <rFont val="ＭＳ 明朝"/>
        <family val="1"/>
      </rPr>
      <t>一元的な窓口を担う連絡先を記載すること。</t>
    </r>
  </si>
  <si>
    <r>
      <rPr>
        <sz val="9"/>
        <color indexed="8"/>
        <rFont val="ＭＳ 明朝"/>
        <family val="1"/>
      </rPr>
      <t>①商業登記簿謄本（個人事業主の場合は、開業届の写し等、業種、設立年月日が証明される
書類）、②決算報告書（直近</t>
    </r>
    <r>
      <rPr>
        <sz val="9"/>
        <color indexed="8"/>
        <rFont val="Century"/>
        <family val="1"/>
      </rPr>
      <t>3</t>
    </r>
    <r>
      <rPr>
        <sz val="9"/>
        <color indexed="8"/>
        <rFont val="ＭＳ 明朝"/>
        <family val="1"/>
      </rPr>
      <t>カ年分）、③納税証明書、④会社概要書（パンフレット等）</t>
    </r>
  </si>
  <si>
    <t>注）</t>
  </si>
  <si>
    <r>
      <rPr>
        <sz val="9"/>
        <color indexed="8"/>
        <rFont val="ＭＳ Ｐ明朝"/>
        <family val="1"/>
      </rPr>
      <t>※　</t>
    </r>
    <r>
      <rPr>
        <sz val="9"/>
        <color indexed="8"/>
        <rFont val="Century"/>
        <family val="1"/>
      </rPr>
      <t>1</t>
    </r>
  </si>
  <si>
    <r>
      <t>燃料の炭素換算係数比率</t>
    </r>
    <r>
      <rPr>
        <vertAlign val="superscript"/>
        <sz val="11"/>
        <color indexed="8"/>
        <rFont val="ＭＳ Ｐ明朝"/>
        <family val="1"/>
      </rPr>
      <t>※1</t>
    </r>
  </si>
  <si>
    <t>注）工事完了予定日の属する年度の翌年度から起算して2年度分を記載すること。</t>
  </si>
  <si>
    <t>注）ESCO契約締結（予定）又は既に契約している場合のみ記載すること。</t>
  </si>
  <si>
    <t>　注）リース契約締結（予定）又は既に契約している場合のみ記載すること。</t>
  </si>
  <si>
    <t>※1　</t>
  </si>
  <si>
    <t>建物全体で使用しているエネルギーの使用量を可視化する機能</t>
  </si>
  <si>
    <t>※2　</t>
  </si>
  <si>
    <r>
      <rPr>
        <sz val="11"/>
        <color indexed="8"/>
        <rFont val="ＭＳ 明朝"/>
        <family val="1"/>
      </rPr>
      <t>　</t>
    </r>
    <r>
      <rPr>
        <sz val="11"/>
        <color indexed="8"/>
        <rFont val="Century"/>
        <family val="1"/>
      </rPr>
      <t xml:space="preserve">(1) </t>
    </r>
    <r>
      <rPr>
        <sz val="11"/>
        <color indexed="8"/>
        <rFont val="ＭＳ 明朝"/>
        <family val="1"/>
      </rPr>
      <t>株主（出資者）構成</t>
    </r>
  </si>
  <si>
    <r>
      <rPr>
        <sz val="10.5"/>
        <color indexed="8"/>
        <rFont val="ＭＳ 明朝"/>
        <family val="1"/>
      </rPr>
      <t>　</t>
    </r>
    <r>
      <rPr>
        <sz val="10.5"/>
        <color indexed="8"/>
        <rFont val="Century"/>
        <family val="1"/>
      </rPr>
      <t xml:space="preserve">(2) </t>
    </r>
    <r>
      <rPr>
        <sz val="10.5"/>
        <color indexed="8"/>
        <rFont val="ＭＳ 明朝"/>
        <family val="1"/>
      </rPr>
      <t>直近の決算期に製品・商品・サービス等別売上高（主たるもの）</t>
    </r>
  </si>
  <si>
    <r>
      <rPr>
        <b/>
        <sz val="12"/>
        <color indexed="8"/>
        <rFont val="ＭＳ Ｐゴシック"/>
        <family val="3"/>
      </rPr>
      <t>入力の流れ</t>
    </r>
  </si>
  <si>
    <r>
      <rPr>
        <sz val="12"/>
        <color indexed="8"/>
        <rFont val="ＭＳ Ｐゴシック"/>
        <family val="3"/>
      </rPr>
      <t>シートの列んでいる順番に入力していく</t>
    </r>
  </si>
  <si>
    <r>
      <rPr>
        <b/>
        <sz val="12"/>
        <color indexed="8"/>
        <rFont val="ＭＳ Ｐゴシック"/>
        <family val="3"/>
      </rPr>
      <t>入力の手順</t>
    </r>
  </si>
  <si>
    <r>
      <rPr>
        <b/>
        <sz val="12"/>
        <color indexed="8"/>
        <rFont val="ＭＳ Ｐゴシック"/>
        <family val="3"/>
      </rPr>
      <t>「基本情報」入力シートへの入力</t>
    </r>
  </si>
  <si>
    <r>
      <rPr>
        <sz val="12"/>
        <color indexed="8"/>
        <rFont val="ＭＳ Ｐゴシック"/>
        <family val="3"/>
      </rPr>
      <t>まず「基本情報」入力シートに、入力可能な情報を入力してください。重複する入力等の省力化ができます。</t>
    </r>
  </si>
  <si>
    <r>
      <rPr>
        <sz val="12"/>
        <color indexed="8"/>
        <rFont val="ＭＳ Ｐゴシック"/>
        <family val="3"/>
      </rPr>
      <t>記載すべき項目は、</t>
    </r>
  </si>
  <si>
    <r>
      <rPr>
        <sz val="12"/>
        <color indexed="8"/>
        <rFont val="ＭＳ Ｐゴシック"/>
        <family val="3"/>
      </rPr>
      <t>薄茶色で着色されている部分です。ここに入力してください。　</t>
    </r>
  </si>
  <si>
    <r>
      <rPr>
        <sz val="12"/>
        <color indexed="8"/>
        <rFont val="ＭＳ Ｐゴシック"/>
        <family val="3"/>
      </rPr>
      <t>薄青色で着色されている部分は自動計算、又はリンク自動表示されています。入力は不要です。</t>
    </r>
  </si>
  <si>
    <r>
      <rPr>
        <sz val="12"/>
        <color indexed="8"/>
        <rFont val="ＭＳ Ｐゴシック"/>
        <family val="3"/>
      </rPr>
      <t>入力セルで着色されていない部分は、全てセルに保護が掛かっていますので、入力はできません。</t>
    </r>
  </si>
  <si>
    <r>
      <rPr>
        <sz val="12"/>
        <color indexed="8"/>
        <rFont val="ＭＳ Ｐゴシック"/>
        <family val="3"/>
      </rPr>
      <t>入力を試みたり、セル保護の解除を行わないで下さい。</t>
    </r>
  </si>
  <si>
    <r>
      <t>2</t>
    </r>
    <r>
      <rPr>
        <sz val="12"/>
        <color indexed="8"/>
        <rFont val="ＭＳ Ｐゴシック"/>
        <family val="3"/>
      </rPr>
      <t>）</t>
    </r>
  </si>
  <si>
    <r>
      <rPr>
        <sz val="12"/>
        <color indexed="8"/>
        <rFont val="ＭＳ Ｐゴシック"/>
        <family val="3"/>
      </rPr>
      <t>上述の「基本情報」入力シートへ入力した情報で、個別の様式にリンク可能な情報はリンク自動表示されます。</t>
    </r>
  </si>
  <si>
    <r>
      <rPr>
        <sz val="12"/>
        <color indexed="8"/>
        <rFont val="ＭＳ Ｐゴシック"/>
        <family val="3"/>
      </rPr>
      <t>入力するセルの色使いは「基本情報」入力シートと同じです。</t>
    </r>
  </si>
  <si>
    <r>
      <rPr>
        <sz val="12"/>
        <color indexed="8"/>
        <rFont val="ＭＳ Ｐゴシック"/>
        <family val="3"/>
      </rPr>
      <t>着色されていない部分は、全てセルに保護が掛かっていますので、入力はできません。</t>
    </r>
  </si>
  <si>
    <r>
      <t>3</t>
    </r>
    <r>
      <rPr>
        <sz val="12"/>
        <color indexed="8"/>
        <rFont val="ＭＳ Ｐゴシック"/>
        <family val="3"/>
      </rPr>
      <t>）</t>
    </r>
  </si>
  <si>
    <r>
      <rPr>
        <b/>
        <sz val="12"/>
        <color indexed="8"/>
        <rFont val="ＭＳ Ｐゴシック"/>
        <family val="3"/>
      </rPr>
      <t>その他、注意事項</t>
    </r>
  </si>
  <si>
    <r>
      <rPr>
        <sz val="12"/>
        <color indexed="8"/>
        <rFont val="ＭＳ Ｐゴシック"/>
        <family val="3"/>
      </rPr>
      <t>・第</t>
    </r>
    <r>
      <rPr>
        <sz val="12"/>
        <color indexed="8"/>
        <rFont val="Century"/>
        <family val="1"/>
      </rPr>
      <t>1</t>
    </r>
    <r>
      <rPr>
        <sz val="12"/>
        <color indexed="8"/>
        <rFont val="ＭＳ Ｐゴシック"/>
        <family val="3"/>
      </rPr>
      <t>号様式の事業者住所・氏名等については、その様式毎に記載してください。</t>
    </r>
  </si>
  <si>
    <r>
      <rPr>
        <sz val="12"/>
        <color indexed="8"/>
        <rFont val="ＭＳ Ｐゴシック"/>
        <family val="3"/>
      </rPr>
      <t>・</t>
    </r>
    <r>
      <rPr>
        <sz val="12"/>
        <color indexed="8"/>
        <rFont val="Century"/>
        <family val="1"/>
      </rPr>
      <t>ESCO</t>
    </r>
    <r>
      <rPr>
        <sz val="12"/>
        <color indexed="8"/>
        <rFont val="ＭＳ Ｐゴシック"/>
        <family val="3"/>
      </rPr>
      <t>事業者がある場合、エネルギー使用実績表は下記要領で行って下さい。</t>
    </r>
  </si>
  <si>
    <r>
      <t>・</t>
    </r>
    <r>
      <rPr>
        <sz val="12"/>
        <color indexed="8"/>
        <rFont val="Century"/>
        <family val="1"/>
      </rPr>
      <t>OS</t>
    </r>
    <r>
      <rPr>
        <sz val="12"/>
        <color indexed="8"/>
        <rFont val="ＭＳ Ｐ明朝"/>
        <family val="1"/>
      </rPr>
      <t>：</t>
    </r>
    <r>
      <rPr>
        <sz val="12"/>
        <color indexed="8"/>
        <rFont val="Century"/>
        <family val="1"/>
      </rPr>
      <t>Microsoft Windows XP,Vista</t>
    </r>
  </si>
  <si>
    <r>
      <t>・</t>
    </r>
    <r>
      <rPr>
        <sz val="12"/>
        <color indexed="8"/>
        <rFont val="Century"/>
        <family val="1"/>
      </rPr>
      <t>Excel</t>
    </r>
    <r>
      <rPr>
        <sz val="12"/>
        <color indexed="8"/>
        <rFont val="ＭＳ Ｐ明朝"/>
        <family val="1"/>
      </rPr>
      <t>マクロ（</t>
    </r>
    <r>
      <rPr>
        <sz val="12"/>
        <color indexed="8"/>
        <rFont val="Century"/>
        <family val="1"/>
      </rPr>
      <t>VBA</t>
    </r>
    <r>
      <rPr>
        <sz val="12"/>
        <color indexed="8"/>
        <rFont val="ＭＳ Ｐ明朝"/>
        <family val="1"/>
      </rPr>
      <t>）が動作可能であること</t>
    </r>
  </si>
  <si>
    <r>
      <t>・</t>
    </r>
    <r>
      <rPr>
        <sz val="12"/>
        <color indexed="8"/>
        <rFont val="Century"/>
        <family val="1"/>
      </rPr>
      <t>256MB</t>
    </r>
    <r>
      <rPr>
        <sz val="12"/>
        <color indexed="8"/>
        <rFont val="ＭＳ Ｐ明朝"/>
        <family val="1"/>
      </rPr>
      <t>以上のメインメモリ（</t>
    </r>
    <r>
      <rPr>
        <sz val="12"/>
        <color indexed="8"/>
        <rFont val="Century"/>
        <family val="1"/>
      </rPr>
      <t>RAM</t>
    </r>
    <r>
      <rPr>
        <sz val="12"/>
        <color indexed="8"/>
        <rFont val="ＭＳ Ｐ明朝"/>
        <family val="1"/>
      </rPr>
      <t>）（</t>
    </r>
    <r>
      <rPr>
        <sz val="12"/>
        <color indexed="8"/>
        <rFont val="Century"/>
        <family val="1"/>
      </rPr>
      <t>512MB</t>
    </r>
    <r>
      <rPr>
        <sz val="12"/>
        <color indexed="8"/>
        <rFont val="ＭＳ Ｐ明朝"/>
        <family val="1"/>
      </rPr>
      <t>以上を推奨します）</t>
    </r>
  </si>
  <si>
    <r>
      <t>記載された各様式を印刷するにあたっては、</t>
    </r>
    <r>
      <rPr>
        <u val="single"/>
        <sz val="12"/>
        <color indexed="10"/>
        <rFont val="ＭＳ Ｐ明朝"/>
        <family val="1"/>
      </rPr>
      <t>様式の入力欄に着色されたセルの色を落とし、着色が無い状態で印刷して提出するようにお願い致します。</t>
    </r>
  </si>
  <si>
    <t>「シート」タブをクリックして「白黒印刷」チェックボックスをオンにすると、セルの塗りつぶし色や文字の色などがすべて白黒に置き換えられて印刷されます。</t>
  </si>
  <si>
    <t>薄緑色で着色された部分は、該当する箇所に○を記入してください。</t>
  </si>
  <si>
    <t>本ファイルは、白黒印刷に設定されています。</t>
  </si>
  <si>
    <t>環境に関する規制
基準の遵守の可能性</t>
  </si>
  <si>
    <t>リース等の契約
の有無</t>
  </si>
  <si>
    <t>本助成金制度以外に、
他機関からの補助金等の有無（予定を含む）</t>
  </si>
  <si>
    <t>自立・分散型電源
による
エネルギー生産計画</t>
  </si>
  <si>
    <t>名称（会社名）</t>
  </si>
  <si>
    <t>代表者の役職名と氏名</t>
  </si>
  <si>
    <t>担当者氏名</t>
  </si>
  <si>
    <t>登記された本社住所</t>
  </si>
  <si>
    <t>電話番号</t>
  </si>
  <si>
    <t>e－メールアドレス</t>
  </si>
  <si>
    <t>名称（会社名）</t>
  </si>
  <si>
    <t>役職名と氏名</t>
  </si>
  <si>
    <t>助成対象事業者</t>
  </si>
  <si>
    <t>←自動表示</t>
  </si>
  <si>
    <r>
      <rPr>
        <b/>
        <u val="single"/>
        <sz val="11"/>
        <color indexed="8"/>
        <rFont val="ＭＳ 明朝"/>
        <family val="1"/>
      </rPr>
      <t>←ここに入力</t>
    </r>
  </si>
  <si>
    <t>←ここに入力</t>
  </si>
  <si>
    <t>←電源付属設備等の仕様を記入</t>
  </si>
  <si>
    <t>←ここに記入</t>
  </si>
  <si>
    <t>←自動表示</t>
  </si>
  <si>
    <t>白金リース　株式会社</t>
  </si>
  <si>
    <t>←東京都以外に本社所在地があるケースもありますので、都道府県から記載願います。</t>
  </si>
  <si>
    <t>←統括的連絡先の会社名を記入してください。尚、上記のいずれかの企業名をコピーしてください。</t>
  </si>
  <si>
    <t>←郵便番号を入力してください。</t>
  </si>
  <si>
    <t>←担当者の携帯電話の番号を入力してください。</t>
  </si>
  <si>
    <t>リース関係</t>
  </si>
  <si>
    <r>
      <rPr>
        <sz val="10.5"/>
        <color indexed="8"/>
        <rFont val="ＭＳ 明朝"/>
        <family val="1"/>
      </rPr>
      <t>区分所有者の会社名（個人名）</t>
    </r>
  </si>
  <si>
    <r>
      <rPr>
        <sz val="10.5"/>
        <color indexed="8"/>
        <rFont val="ＭＳ 明朝"/>
        <family val="1"/>
      </rPr>
      <t>業種</t>
    </r>
  </si>
  <si>
    <r>
      <rPr>
        <sz val="10.5"/>
        <color indexed="8"/>
        <rFont val="ＭＳ 明朝"/>
        <family val="1"/>
      </rPr>
      <t>区分割合</t>
    </r>
  </si>
  <si>
    <r>
      <rPr>
        <sz val="10.5"/>
        <color indexed="8"/>
        <rFont val="ＭＳ 明朝"/>
        <family val="1"/>
      </rPr>
      <t>（千円）</t>
    </r>
  </si>
  <si>
    <r>
      <rPr>
        <sz val="10.5"/>
        <color indexed="8"/>
        <rFont val="ＭＳ 明朝"/>
        <family val="1"/>
      </rPr>
      <t>（人）</t>
    </r>
  </si>
  <si>
    <r>
      <rPr>
        <sz val="10.5"/>
        <color indexed="8"/>
        <rFont val="ＭＳ 明朝"/>
        <family val="1"/>
      </rPr>
      <t>（</t>
    </r>
    <r>
      <rPr>
        <sz val="10.5"/>
        <color indexed="8"/>
        <rFont val="Century"/>
        <family val="1"/>
      </rPr>
      <t>%</t>
    </r>
    <r>
      <rPr>
        <sz val="10.5"/>
        <color indexed="8"/>
        <rFont val="ＭＳ 明朝"/>
        <family val="1"/>
      </rPr>
      <t>）</t>
    </r>
  </si>
  <si>
    <r>
      <rPr>
        <sz val="9"/>
        <color indexed="8"/>
        <rFont val="ＭＳ 明朝"/>
        <family val="1"/>
      </rPr>
      <t>注）区分所有者がいる場合のみ記載すること。</t>
    </r>
  </si>
  <si>
    <r>
      <rPr>
        <sz val="9"/>
        <color indexed="8"/>
        <rFont val="ＭＳ 明朝"/>
        <family val="1"/>
      </rPr>
      <t>注）区分所有者全員の申請代表者への承諾書を添付すること。</t>
    </r>
  </si>
  <si>
    <r>
      <rPr>
        <sz val="9"/>
        <color indexed="8"/>
        <rFont val="ＭＳ 明朝"/>
        <family val="1"/>
      </rPr>
      <t>添付書類：</t>
    </r>
  </si>
  <si>
    <r>
      <rPr>
        <sz val="16"/>
        <color indexed="8"/>
        <rFont val="ＭＳ 明朝"/>
        <family val="1"/>
      </rPr>
      <t>助成事業実施計画書</t>
    </r>
  </si>
  <si>
    <r>
      <t>E-mail</t>
    </r>
    <r>
      <rPr>
        <sz val="11"/>
        <color indexed="8"/>
        <rFont val="ＭＳ Ｐ明朝"/>
        <family val="1"/>
      </rPr>
      <t>アドレス</t>
    </r>
  </si>
  <si>
    <r>
      <t xml:space="preserve"> </t>
    </r>
    <r>
      <rPr>
        <sz val="11"/>
        <color indexed="8"/>
        <rFont val="ＭＳ Ｐ明朝"/>
        <family val="1"/>
      </rPr>
      <t>連絡先</t>
    </r>
  </si>
  <si>
    <t xml:space="preserve"> 部署名</t>
  </si>
  <si>
    <r>
      <t>ESCO</t>
    </r>
    <r>
      <rPr>
        <sz val="11"/>
        <color indexed="8"/>
        <rFont val="ＭＳ Ｐ明朝"/>
        <family val="1"/>
      </rPr>
      <t>事業者</t>
    </r>
  </si>
  <si>
    <t>保守管理事業者</t>
  </si>
  <si>
    <t>熱供給事業者</t>
  </si>
  <si>
    <t>①商業登記簿謄本、②決算報告書（直近4か年分）、③納税証明書、④会社概要書（パンフレット）、⑤リ－ス（又は割賦販売の）契約書（案）、⑥リース料金（又は割賦販売価格）計算書（案）</t>
  </si>
  <si>
    <t>①商業登記簿謄本、②決算報告書（直近3か年分）、③納税証明書、④会社概要書（パンフレット）、⑤熱需給契約書（案）、⑥熱需給料金計算書（案）</t>
  </si>
  <si>
    <t>リース事業者</t>
  </si>
  <si>
    <t>（リース（又は割賦販売の）契約締結の場合）</t>
  </si>
  <si>
    <r>
      <rPr>
        <sz val="11"/>
        <color indexed="8"/>
        <rFont val="ＭＳ Ｐ明朝"/>
        <family val="1"/>
      </rPr>
      <t>（</t>
    </r>
    <r>
      <rPr>
        <sz val="11"/>
        <color indexed="8"/>
        <rFont val="Century"/>
        <family val="1"/>
      </rPr>
      <t>ESCO</t>
    </r>
    <r>
      <rPr>
        <sz val="11"/>
        <color indexed="8"/>
        <rFont val="ＭＳ Ｐ明朝"/>
        <family val="1"/>
      </rPr>
      <t>契約締結の場合）</t>
    </r>
  </si>
  <si>
    <t>（保守管理契約締結の場合）</t>
  </si>
  <si>
    <t>（熱需給契約締結の場合）</t>
  </si>
  <si>
    <t>①商業登記簿謄本、②決算報告書（直近3か年分）、③納税証明書、④会社概要書（パンフレット）、⑤ESCO契約書（案）、⑥ESCO料金計算書（案）、⑦東京ビジネス事業者の登録通知書</t>
  </si>
  <si>
    <t>①商業登記簿謄本、②決算報告書（直近3か年分）、③納税証明書、④会社概要書（パンフレット）、⑤保守管理契約書（案）、⑥保守管理料金計算書（案）、⑦東京都ビジネス事業者の登録通知書</t>
  </si>
  <si>
    <t>受け入れる帰宅困難者数（想定）</t>
  </si>
  <si>
    <t>単位</t>
  </si>
  <si>
    <t>長さ</t>
  </si>
  <si>
    <t>幅</t>
  </si>
  <si>
    <t>高さ</t>
  </si>
  <si>
    <r>
      <rPr>
        <sz val="11"/>
        <color indexed="8"/>
        <rFont val="ＭＳ Ｐ明朝"/>
        <family val="1"/>
      </rPr>
      <t>外形寸法　（</t>
    </r>
    <r>
      <rPr>
        <sz val="11"/>
        <color indexed="8"/>
        <rFont val="Century"/>
        <family val="1"/>
      </rPr>
      <t>m</t>
    </r>
    <r>
      <rPr>
        <sz val="11"/>
        <color indexed="8"/>
        <rFont val="ＭＳ Ｐ明朝"/>
        <family val="1"/>
      </rPr>
      <t>）</t>
    </r>
  </si>
  <si>
    <t>発電</t>
  </si>
  <si>
    <t>排熱回収</t>
  </si>
  <si>
    <t>総合</t>
  </si>
  <si>
    <t>効率　（%）</t>
  </si>
  <si>
    <t>リース事業者（割賦を含む）の名称</t>
  </si>
  <si>
    <t>kW</t>
  </si>
  <si>
    <t>%</t>
  </si>
  <si>
    <t>助成対象事業者</t>
  </si>
  <si>
    <t>注）助成対象事業者の自己資金と借入金は、内数としてカッコ内に記載すること。</t>
  </si>
  <si>
    <r>
      <t xml:space="preserve">(5) </t>
    </r>
    <r>
      <rPr>
        <sz val="11"/>
        <color indexed="8"/>
        <rFont val="ＭＳ 明朝"/>
        <family val="1"/>
      </rPr>
      <t>区分所有者の情報　事業範囲の区分所有者全員分</t>
    </r>
  </si>
  <si>
    <t>dB</t>
  </si>
  <si>
    <t>騒音</t>
  </si>
  <si>
    <t>振動</t>
  </si>
  <si>
    <t>窒素酸化物</t>
  </si>
  <si>
    <t>規制基準　（ppm）</t>
  </si>
  <si>
    <t>〃</t>
  </si>
  <si>
    <t>〃</t>
  </si>
  <si>
    <t>〃</t>
  </si>
  <si>
    <t>〃</t>
  </si>
  <si>
    <t>←自動表示</t>
  </si>
  <si>
    <t>東京都ビジネス
事業者登録番号</t>
  </si>
  <si>
    <t>東京都ビジネス
事業者登録年月日</t>
  </si>
  <si>
    <r>
      <t>←上記の用途に『○』を記入した欄には、用途の床面積（m</t>
    </r>
    <r>
      <rPr>
        <vertAlign val="superscript"/>
        <sz val="12"/>
        <color indexed="8"/>
        <rFont val="ＭＳ Ｐゴシック"/>
        <family val="3"/>
      </rPr>
      <t>2</t>
    </r>
    <r>
      <rPr>
        <sz val="12"/>
        <color indexed="8"/>
        <rFont val="ＭＳ Ｐゴシック"/>
        <family val="3"/>
      </rPr>
      <t>）を記入してください。</t>
    </r>
  </si>
  <si>
    <r>
      <rPr>
        <sz val="11"/>
        <color indexed="8"/>
        <rFont val="ＭＳ Ｐ明朝"/>
        <family val="1"/>
      </rPr>
      <t>効率　（</t>
    </r>
    <r>
      <rPr>
        <sz val="11"/>
        <color indexed="8"/>
        <rFont val="Century"/>
        <family val="1"/>
      </rPr>
      <t>%</t>
    </r>
    <r>
      <rPr>
        <sz val="11"/>
        <color indexed="8"/>
        <rFont val="ＭＳ Ｐ明朝"/>
        <family val="1"/>
      </rPr>
      <t>）</t>
    </r>
  </si>
  <si>
    <t>長さ　（m）</t>
  </si>
  <si>
    <t>幅　　（m）</t>
  </si>
  <si>
    <t>高さ　（m）</t>
  </si>
  <si>
    <t>燃料使用量</t>
  </si>
  <si>
    <t>ガス使用量</t>
  </si>
  <si>
    <t>発電量</t>
  </si>
  <si>
    <t>←自動表示</t>
  </si>
  <si>
    <t>〃</t>
  </si>
  <si>
    <r>
      <rPr>
        <sz val="11"/>
        <color indexed="8"/>
        <rFont val="ＭＳ Ｐ明朝"/>
        <family val="1"/>
      </rPr>
      <t>＞</t>
    </r>
    <r>
      <rPr>
        <sz val="11"/>
        <color indexed="8"/>
        <rFont val="Century"/>
        <family val="1"/>
      </rPr>
      <t>87</t>
    </r>
  </si>
  <si>
    <r>
      <t>1.1</t>
    </r>
    <r>
      <rPr>
        <sz val="11"/>
        <color indexed="8"/>
        <rFont val="ＭＳ Ｐ明朝"/>
        <family val="1"/>
      </rPr>
      <t>＞</t>
    </r>
  </si>
  <si>
    <t>←下段のエネルギー生産計画に記載すること。</t>
  </si>
  <si>
    <t>注）申請した企業の代表者の略歴を記載すること。</t>
  </si>
  <si>
    <r>
      <t>5.3</t>
    </r>
    <r>
      <rPr>
        <sz val="11"/>
        <color indexed="8"/>
        <rFont val="ＭＳ 明朝"/>
        <family val="1"/>
      </rPr>
      <t>　助成金事業の工事日数（土日祝日を含む）</t>
    </r>
  </si>
  <si>
    <t>日間</t>
  </si>
  <si>
    <t>設置年月（予定）</t>
  </si>
  <si>
    <t>%</t>
  </si>
  <si>
    <t>h</t>
  </si>
  <si>
    <t>MWh</t>
  </si>
  <si>
    <r>
      <rPr>
        <sz val="11"/>
        <color indexed="8"/>
        <rFont val="ＭＳ Ｐ明朝"/>
        <family val="1"/>
      </rPr>
      <t>千</t>
    </r>
    <r>
      <rPr>
        <sz val="11"/>
        <color indexed="8"/>
        <rFont val="Century"/>
        <family val="1"/>
      </rPr>
      <t>m</t>
    </r>
    <r>
      <rPr>
        <vertAlign val="superscript"/>
        <sz val="11"/>
        <color indexed="8"/>
        <rFont val="Century"/>
        <family val="1"/>
      </rPr>
      <t>3</t>
    </r>
    <r>
      <rPr>
        <vertAlign val="subscript"/>
        <sz val="11"/>
        <color indexed="8"/>
        <rFont val="Century"/>
        <family val="1"/>
      </rPr>
      <t>N</t>
    </r>
  </si>
  <si>
    <t>加重平均
全負荷相当時間</t>
  </si>
  <si>
    <t>加重平均
全負荷
相当時間</t>
  </si>
  <si>
    <t>h/月</t>
  </si>
  <si>
    <r>
      <t>千m</t>
    </r>
    <r>
      <rPr>
        <vertAlign val="superscript"/>
        <sz val="12"/>
        <color indexed="8"/>
        <rFont val="ＭＳ Ｐゴシック"/>
        <family val="3"/>
      </rPr>
      <t>3</t>
    </r>
    <r>
      <rPr>
        <vertAlign val="subscript"/>
        <sz val="12"/>
        <color indexed="8"/>
        <rFont val="ＭＳ Ｐゴシック"/>
        <family val="3"/>
      </rPr>
      <t>N</t>
    </r>
    <r>
      <rPr>
        <sz val="12"/>
        <color indexed="8"/>
        <rFont val="ＭＳ Ｐゴシック"/>
        <family val="3"/>
      </rPr>
      <t>/月</t>
    </r>
  </si>
  <si>
    <t>月</t>
  </si>
  <si>
    <t>←東京ガス・青梅ガス・武陽ガス及び昭島ガスの都市ガスの炭素換算係数は、全て0.0138です。</t>
  </si>
  <si>
    <r>
      <rPr>
        <sz val="9"/>
        <color indexed="8"/>
        <rFont val="ＭＳ 明朝"/>
        <family val="1"/>
      </rPr>
      <t>（申請代表者）</t>
    </r>
    <r>
      <rPr>
        <vertAlign val="superscript"/>
        <sz val="9"/>
        <color indexed="8"/>
        <rFont val="ＭＳ 明朝"/>
        <family val="1"/>
      </rPr>
      <t>※</t>
    </r>
  </si>
  <si>
    <r>
      <rPr>
        <sz val="9"/>
        <color indexed="8"/>
        <rFont val="ＭＳ 明朝"/>
        <family val="1"/>
      </rPr>
      <t>※　</t>
    </r>
    <r>
      <rPr>
        <sz val="9"/>
        <color indexed="8"/>
        <rFont val="Century"/>
        <family val="1"/>
      </rPr>
      <t xml:space="preserve"> </t>
    </r>
    <r>
      <rPr>
        <sz val="9"/>
        <color indexed="8"/>
        <rFont val="ＭＳ 明朝"/>
        <family val="1"/>
      </rPr>
      <t>区分所有者の一行目には、申請代表者を記載すること。また区分所有者全員の情報を記載すること。</t>
    </r>
  </si>
  <si>
    <r>
      <rPr>
        <sz val="9"/>
        <color indexed="8"/>
        <rFont val="ＭＳ 明朝"/>
        <family val="1"/>
      </rPr>
      <t>①商業登記簿謄本（個人事業主の場合は、開業届の写し等、業種、設立年月日が証明される書類）、②建物登記簿謄本、③決算報告書・確定申告書（直近</t>
    </r>
    <r>
      <rPr>
        <sz val="9"/>
        <color indexed="8"/>
        <rFont val="Century"/>
        <family val="1"/>
      </rPr>
      <t>3</t>
    </r>
    <r>
      <rPr>
        <sz val="9"/>
        <color indexed="8"/>
        <rFont val="ＭＳ 明朝"/>
        <family val="1"/>
      </rPr>
      <t>カ年分）、④納税証明書、⑤会社概要書（パンフレット等）⑥申請同意書</t>
    </r>
  </si>
  <si>
    <r>
      <t>5.4</t>
    </r>
    <r>
      <rPr>
        <sz val="11"/>
        <color indexed="8"/>
        <rFont val="ＭＳ 明朝"/>
        <family val="1"/>
      </rPr>
      <t>　助成金事業工程表（詳細は別紙</t>
    </r>
    <r>
      <rPr>
        <sz val="11"/>
        <color indexed="8"/>
        <rFont val="Century"/>
        <family val="1"/>
      </rPr>
      <t>3</t>
    </r>
    <r>
      <rPr>
        <sz val="11"/>
        <color indexed="8"/>
        <rFont val="ＭＳ 明朝"/>
        <family val="1"/>
      </rPr>
      <t>参照）</t>
    </r>
  </si>
  <si>
    <t>製造メーカー名（製造者）</t>
  </si>
  <si>
    <t>オフィスビル等事業所の創エネ・エネルギーマネジメント
促進事業の申請関係様式の記入要領</t>
  </si>
  <si>
    <t>オフィスビル等事業所の創エネ・エネルギーマネジメント促進事業
の申請関係様式の印刷要領</t>
  </si>
  <si>
    <t>オフィスビル等事業所の創エネ・エネルギーマネジメント促進事業</t>
  </si>
  <si>
    <t>←備考欄に記載すべきことがあればここに入力</t>
  </si>
  <si>
    <t>衛生関係その他（ポンプ等）</t>
  </si>
  <si>
    <t>kVA</t>
  </si>
  <si>
    <r>
      <rPr>
        <sz val="11"/>
        <color indexed="8"/>
        <rFont val="ＭＳ 明朝"/>
        <family val="1"/>
      </rPr>
      <t>第</t>
    </r>
    <r>
      <rPr>
        <sz val="11"/>
        <color indexed="8"/>
        <rFont val="Century"/>
        <family val="1"/>
      </rPr>
      <t>17</t>
    </r>
    <r>
      <rPr>
        <sz val="11"/>
        <color indexed="8"/>
        <rFont val="ＭＳ 明朝"/>
        <family val="1"/>
      </rPr>
      <t>号様式　別紙</t>
    </r>
    <r>
      <rPr>
        <sz val="11"/>
        <color indexed="8"/>
        <rFont val="Century"/>
        <family val="1"/>
      </rPr>
      <t>2-2</t>
    </r>
  </si>
  <si>
    <r>
      <rPr>
        <sz val="11"/>
        <color indexed="8"/>
        <rFont val="ＭＳ 明朝"/>
        <family val="1"/>
      </rPr>
      <t>供給対象施設の電力需要計算書</t>
    </r>
  </si>
  <si>
    <r>
      <rPr>
        <sz val="11"/>
        <color indexed="8"/>
        <rFont val="ＭＳ 明朝"/>
        <family val="1"/>
      </rPr>
      <t>負荷合計容量</t>
    </r>
  </si>
  <si>
    <r>
      <rPr>
        <sz val="11"/>
        <color indexed="8"/>
        <rFont val="ＭＳ 明朝"/>
        <family val="1"/>
      </rPr>
      <t>補正係数</t>
    </r>
  </si>
  <si>
    <r>
      <rPr>
        <sz val="11"/>
        <color indexed="8"/>
        <rFont val="ＭＳ 明朝"/>
        <family val="1"/>
      </rPr>
      <t>補正後負荷合計容量</t>
    </r>
  </si>
  <si>
    <r>
      <rPr>
        <sz val="11"/>
        <color indexed="8"/>
        <rFont val="ＭＳ 明朝"/>
        <family val="1"/>
      </rPr>
      <t>（</t>
    </r>
    <r>
      <rPr>
        <sz val="11"/>
        <color indexed="8"/>
        <rFont val="Century"/>
        <family val="1"/>
      </rPr>
      <t>A</t>
    </r>
    <r>
      <rPr>
        <sz val="11"/>
        <color indexed="8"/>
        <rFont val="ＭＳ 明朝"/>
        <family val="1"/>
      </rPr>
      <t>）</t>
    </r>
  </si>
  <si>
    <r>
      <rPr>
        <sz val="11"/>
        <color indexed="8"/>
        <rFont val="ＭＳ 明朝"/>
        <family val="1"/>
      </rPr>
      <t>（</t>
    </r>
    <r>
      <rPr>
        <sz val="11"/>
        <color indexed="8"/>
        <rFont val="Century"/>
        <family val="1"/>
      </rPr>
      <t>B</t>
    </r>
    <r>
      <rPr>
        <sz val="11"/>
        <color indexed="8"/>
        <rFont val="ＭＳ 明朝"/>
        <family val="1"/>
      </rPr>
      <t>）</t>
    </r>
  </si>
  <si>
    <r>
      <rPr>
        <sz val="11"/>
        <color indexed="8"/>
        <rFont val="ＭＳ 明朝"/>
        <family val="1"/>
      </rPr>
      <t>（</t>
    </r>
    <r>
      <rPr>
        <sz val="11"/>
        <color indexed="8"/>
        <rFont val="Century"/>
        <family val="1"/>
      </rPr>
      <t>A</t>
    </r>
    <r>
      <rPr>
        <sz val="11"/>
        <color indexed="8"/>
        <rFont val="ＭＳ 明朝"/>
        <family val="1"/>
      </rPr>
      <t>）</t>
    </r>
    <r>
      <rPr>
        <sz val="11"/>
        <color indexed="8"/>
        <rFont val="Century"/>
        <family val="1"/>
      </rPr>
      <t>×</t>
    </r>
    <r>
      <rPr>
        <sz val="11"/>
        <color indexed="8"/>
        <rFont val="ＭＳ 明朝"/>
        <family val="1"/>
      </rPr>
      <t>（</t>
    </r>
    <r>
      <rPr>
        <sz val="11"/>
        <color indexed="8"/>
        <rFont val="Century"/>
        <family val="1"/>
      </rPr>
      <t>B</t>
    </r>
    <r>
      <rPr>
        <sz val="11"/>
        <color indexed="8"/>
        <rFont val="ＭＳ 明朝"/>
        <family val="1"/>
      </rPr>
      <t>）</t>
    </r>
  </si>
  <si>
    <r>
      <rPr>
        <sz val="11"/>
        <color indexed="8"/>
        <rFont val="ＭＳ 明朝"/>
        <family val="1"/>
      </rPr>
      <t>電灯負荷</t>
    </r>
  </si>
  <si>
    <r>
      <rPr>
        <sz val="11"/>
        <color indexed="8"/>
        <rFont val="ＭＳ 明朝"/>
        <family val="1"/>
      </rPr>
      <t>照明</t>
    </r>
  </si>
  <si>
    <r>
      <rPr>
        <sz val="11"/>
        <color indexed="8"/>
        <rFont val="ＭＳ 明朝"/>
        <family val="1"/>
      </rPr>
      <t>コンセント</t>
    </r>
  </si>
  <si>
    <r>
      <rPr>
        <sz val="11"/>
        <color indexed="8"/>
        <rFont val="ＭＳ 明朝"/>
        <family val="1"/>
      </rPr>
      <t>ファンコイル</t>
    </r>
  </si>
  <si>
    <r>
      <t>OA</t>
    </r>
    <r>
      <rPr>
        <sz val="11"/>
        <color indexed="8"/>
        <rFont val="ＭＳ 明朝"/>
        <family val="1"/>
      </rPr>
      <t>機器</t>
    </r>
  </si>
  <si>
    <r>
      <rPr>
        <sz val="11"/>
        <color indexed="8"/>
        <rFont val="ＭＳ 明朝"/>
        <family val="1"/>
      </rPr>
      <t>空調及び換気関係（単相</t>
    </r>
    <r>
      <rPr>
        <sz val="11"/>
        <color indexed="8"/>
        <rFont val="Century"/>
        <family val="1"/>
      </rPr>
      <t>200V</t>
    </r>
    <r>
      <rPr>
        <sz val="11"/>
        <color indexed="8"/>
        <rFont val="ＭＳ 明朝"/>
        <family val="1"/>
      </rPr>
      <t>等）</t>
    </r>
  </si>
  <si>
    <r>
      <rPr>
        <sz val="11"/>
        <color indexed="8"/>
        <rFont val="ＭＳ 明朝"/>
        <family val="1"/>
      </rPr>
      <t>給湯器等</t>
    </r>
  </si>
  <si>
    <r>
      <rPr>
        <sz val="11"/>
        <color indexed="8"/>
        <rFont val="ＭＳ 明朝"/>
        <family val="1"/>
      </rPr>
      <t>動力負荷</t>
    </r>
  </si>
  <si>
    <r>
      <rPr>
        <sz val="11"/>
        <color indexed="8"/>
        <rFont val="ＭＳ 明朝"/>
        <family val="1"/>
      </rPr>
      <t>空調及び換気関係（</t>
    </r>
    <r>
      <rPr>
        <sz val="11"/>
        <color indexed="8"/>
        <rFont val="Century"/>
        <family val="1"/>
      </rPr>
      <t>3</t>
    </r>
    <r>
      <rPr>
        <sz val="11"/>
        <color indexed="8"/>
        <rFont val="ＭＳ 明朝"/>
        <family val="1"/>
      </rPr>
      <t>相</t>
    </r>
    <r>
      <rPr>
        <sz val="11"/>
        <color indexed="8"/>
        <rFont val="Century"/>
        <family val="1"/>
      </rPr>
      <t>200V</t>
    </r>
    <r>
      <rPr>
        <sz val="11"/>
        <color indexed="8"/>
        <rFont val="ＭＳ 明朝"/>
        <family val="1"/>
      </rPr>
      <t>）</t>
    </r>
  </si>
  <si>
    <r>
      <rPr>
        <sz val="11"/>
        <color indexed="8"/>
        <rFont val="ＭＳ 明朝"/>
        <family val="1"/>
      </rPr>
      <t>合　　　　計</t>
    </r>
  </si>
  <si>
    <r>
      <rPr>
        <sz val="11"/>
        <color indexed="8"/>
        <rFont val="ＭＳ Ｐ明朝"/>
        <family val="1"/>
      </rPr>
      <t>－</t>
    </r>
  </si>
  <si>
    <t>（注）</t>
  </si>
  <si>
    <t>冷凍機、パッケージ形空調機、エレベータ等</t>
  </si>
  <si>
    <t>電気主任技術者</t>
  </si>
  <si>
    <t>電気主任技術者</t>
  </si>
  <si>
    <t>部署名</t>
  </si>
  <si>
    <t>担当者役職名</t>
  </si>
  <si>
    <t>会社名</t>
  </si>
  <si>
    <t>住　所</t>
  </si>
  <si>
    <t>住　　所</t>
  </si>
  <si>
    <t>部署名</t>
  </si>
  <si>
    <t>担当者役職名</t>
  </si>
  <si>
    <t>←契約電力500kW以上の大規模事業所のみ記入願います。</t>
  </si>
  <si>
    <t>注）契約電力500kW以上の大規模事業所のみ記載してください。</t>
  </si>
  <si>
    <r>
      <rPr>
        <sz val="11"/>
        <color indexed="8"/>
        <rFont val="ＭＳ 明朝"/>
        <family val="1"/>
      </rPr>
      <t>第</t>
    </r>
    <r>
      <rPr>
        <sz val="11"/>
        <color indexed="8"/>
        <rFont val="Century"/>
        <family val="1"/>
      </rPr>
      <t>17</t>
    </r>
    <r>
      <rPr>
        <sz val="11"/>
        <color indexed="8"/>
        <rFont val="ＭＳ 明朝"/>
        <family val="1"/>
      </rPr>
      <t>号様式　その</t>
    </r>
    <r>
      <rPr>
        <sz val="11"/>
        <color indexed="8"/>
        <rFont val="Century"/>
        <family val="1"/>
      </rPr>
      <t>1</t>
    </r>
  </si>
  <si>
    <r>
      <rPr>
        <sz val="11"/>
        <color indexed="8"/>
        <rFont val="ＭＳ 明朝"/>
        <family val="1"/>
      </rPr>
      <t>第</t>
    </r>
    <r>
      <rPr>
        <sz val="11"/>
        <color indexed="8"/>
        <rFont val="Century"/>
        <family val="1"/>
      </rPr>
      <t>17</t>
    </r>
    <r>
      <rPr>
        <sz val="11"/>
        <color indexed="8"/>
        <rFont val="ＭＳ 明朝"/>
        <family val="1"/>
      </rPr>
      <t>号様式　その</t>
    </r>
    <r>
      <rPr>
        <sz val="11"/>
        <color indexed="8"/>
        <rFont val="Century"/>
        <family val="1"/>
      </rPr>
      <t>2-1</t>
    </r>
  </si>
  <si>
    <r>
      <rPr>
        <sz val="11"/>
        <color indexed="8"/>
        <rFont val="ＭＳ 明朝"/>
        <family val="1"/>
      </rPr>
      <t>第</t>
    </r>
    <r>
      <rPr>
        <sz val="11"/>
        <color indexed="8"/>
        <rFont val="Century"/>
        <family val="1"/>
      </rPr>
      <t>17</t>
    </r>
    <r>
      <rPr>
        <sz val="11"/>
        <color indexed="8"/>
        <rFont val="ＭＳ 明朝"/>
        <family val="1"/>
      </rPr>
      <t>号様式　その</t>
    </r>
    <r>
      <rPr>
        <sz val="11"/>
        <color indexed="8"/>
        <rFont val="Century"/>
        <family val="1"/>
      </rPr>
      <t>2-2</t>
    </r>
  </si>
  <si>
    <r>
      <rPr>
        <sz val="11"/>
        <color indexed="8"/>
        <rFont val="ＭＳ 明朝"/>
        <family val="1"/>
      </rPr>
      <t>第</t>
    </r>
    <r>
      <rPr>
        <sz val="11"/>
        <color indexed="8"/>
        <rFont val="Century"/>
        <family val="1"/>
      </rPr>
      <t>17</t>
    </r>
    <r>
      <rPr>
        <sz val="11"/>
        <color indexed="8"/>
        <rFont val="ＭＳ 明朝"/>
        <family val="1"/>
      </rPr>
      <t>号様式　その</t>
    </r>
    <r>
      <rPr>
        <sz val="11"/>
        <color indexed="8"/>
        <rFont val="Century"/>
        <family val="1"/>
      </rPr>
      <t>3</t>
    </r>
  </si>
  <si>
    <r>
      <rPr>
        <sz val="11"/>
        <color indexed="8"/>
        <rFont val="ＭＳ 明朝"/>
        <family val="1"/>
      </rPr>
      <t>第</t>
    </r>
    <r>
      <rPr>
        <sz val="11"/>
        <color indexed="8"/>
        <rFont val="Century"/>
        <family val="1"/>
      </rPr>
      <t>17</t>
    </r>
    <r>
      <rPr>
        <sz val="11"/>
        <color indexed="8"/>
        <rFont val="ＭＳ 明朝"/>
        <family val="1"/>
      </rPr>
      <t>号様式　その</t>
    </r>
    <r>
      <rPr>
        <sz val="11"/>
        <color indexed="8"/>
        <rFont val="Century"/>
        <family val="1"/>
      </rPr>
      <t>4-1</t>
    </r>
  </si>
  <si>
    <r>
      <rPr>
        <sz val="11"/>
        <color indexed="8"/>
        <rFont val="ＭＳ 明朝"/>
        <family val="1"/>
      </rPr>
      <t>第</t>
    </r>
    <r>
      <rPr>
        <sz val="11"/>
        <color indexed="8"/>
        <rFont val="Century"/>
        <family val="1"/>
      </rPr>
      <t>17</t>
    </r>
    <r>
      <rPr>
        <sz val="11"/>
        <color indexed="8"/>
        <rFont val="ＭＳ 明朝"/>
        <family val="1"/>
      </rPr>
      <t>号様式　その</t>
    </r>
    <r>
      <rPr>
        <sz val="11"/>
        <color indexed="8"/>
        <rFont val="Century"/>
        <family val="1"/>
      </rPr>
      <t>4-2</t>
    </r>
  </si>
  <si>
    <r>
      <rPr>
        <sz val="11"/>
        <color indexed="8"/>
        <rFont val="ＭＳ 明朝"/>
        <family val="1"/>
      </rPr>
      <t>第</t>
    </r>
    <r>
      <rPr>
        <sz val="11"/>
        <color indexed="8"/>
        <rFont val="Century"/>
        <family val="1"/>
      </rPr>
      <t>17</t>
    </r>
    <r>
      <rPr>
        <sz val="11"/>
        <color indexed="8"/>
        <rFont val="ＭＳ 明朝"/>
        <family val="1"/>
      </rPr>
      <t>号様式　その</t>
    </r>
    <r>
      <rPr>
        <sz val="11"/>
        <color indexed="8"/>
        <rFont val="Century"/>
        <family val="1"/>
      </rPr>
      <t>4-3</t>
    </r>
  </si>
  <si>
    <r>
      <rPr>
        <sz val="11"/>
        <color indexed="8"/>
        <rFont val="ＭＳ 明朝"/>
        <family val="1"/>
      </rPr>
      <t>第</t>
    </r>
    <r>
      <rPr>
        <sz val="11"/>
        <color indexed="8"/>
        <rFont val="Century"/>
        <family val="1"/>
      </rPr>
      <t>17</t>
    </r>
    <r>
      <rPr>
        <sz val="11"/>
        <color indexed="8"/>
        <rFont val="ＭＳ 明朝"/>
        <family val="1"/>
      </rPr>
      <t>号様式　その</t>
    </r>
    <r>
      <rPr>
        <sz val="11"/>
        <color indexed="8"/>
        <rFont val="Century"/>
        <family val="1"/>
      </rPr>
      <t>4-4</t>
    </r>
  </si>
  <si>
    <r>
      <rPr>
        <sz val="11"/>
        <color indexed="8"/>
        <rFont val="ＭＳ 明朝"/>
        <family val="1"/>
      </rPr>
      <t>第</t>
    </r>
    <r>
      <rPr>
        <sz val="11"/>
        <color indexed="8"/>
        <rFont val="Century"/>
        <family val="1"/>
      </rPr>
      <t>17</t>
    </r>
    <r>
      <rPr>
        <sz val="11"/>
        <color indexed="8"/>
        <rFont val="ＭＳ 明朝"/>
        <family val="1"/>
      </rPr>
      <t>号様式　その</t>
    </r>
    <r>
      <rPr>
        <sz val="11"/>
        <color indexed="8"/>
        <rFont val="Century"/>
        <family val="1"/>
      </rPr>
      <t>5</t>
    </r>
  </si>
  <si>
    <r>
      <rPr>
        <sz val="11"/>
        <color indexed="8"/>
        <rFont val="ＭＳ 明朝"/>
        <family val="1"/>
      </rPr>
      <t>第</t>
    </r>
    <r>
      <rPr>
        <sz val="11"/>
        <color indexed="8"/>
        <rFont val="Century"/>
        <family val="1"/>
      </rPr>
      <t>17</t>
    </r>
    <r>
      <rPr>
        <sz val="11"/>
        <color indexed="8"/>
        <rFont val="ＭＳ 明朝"/>
        <family val="1"/>
      </rPr>
      <t>号様式　その</t>
    </r>
    <r>
      <rPr>
        <sz val="11"/>
        <color indexed="8"/>
        <rFont val="Century"/>
        <family val="1"/>
      </rPr>
      <t>6</t>
    </r>
  </si>
  <si>
    <r>
      <rPr>
        <sz val="11"/>
        <color indexed="8"/>
        <rFont val="ＭＳ 明朝"/>
        <family val="1"/>
      </rPr>
      <t>第</t>
    </r>
    <r>
      <rPr>
        <sz val="11"/>
        <color indexed="8"/>
        <rFont val="Century"/>
        <family val="1"/>
      </rPr>
      <t>17</t>
    </r>
    <r>
      <rPr>
        <sz val="11"/>
        <color indexed="8"/>
        <rFont val="ＭＳ 明朝"/>
        <family val="1"/>
      </rPr>
      <t>号様式：別紙</t>
    </r>
    <r>
      <rPr>
        <sz val="11"/>
        <color indexed="8"/>
        <rFont val="Century"/>
        <family val="1"/>
      </rPr>
      <t>1</t>
    </r>
    <r>
      <rPr>
        <sz val="11"/>
        <color indexed="8"/>
        <rFont val="ＭＳ 明朝"/>
        <family val="1"/>
      </rPr>
      <t>その</t>
    </r>
    <r>
      <rPr>
        <sz val="11"/>
        <color indexed="8"/>
        <rFont val="Century"/>
        <family val="1"/>
      </rPr>
      <t>1</t>
    </r>
  </si>
  <si>
    <r>
      <rPr>
        <sz val="11"/>
        <color indexed="8"/>
        <rFont val="ＭＳ 明朝"/>
        <family val="1"/>
      </rPr>
      <t>第</t>
    </r>
    <r>
      <rPr>
        <sz val="11"/>
        <color indexed="8"/>
        <rFont val="Century"/>
        <family val="1"/>
      </rPr>
      <t>17</t>
    </r>
    <r>
      <rPr>
        <sz val="11"/>
        <color indexed="8"/>
        <rFont val="ＭＳ 明朝"/>
        <family val="1"/>
      </rPr>
      <t>号様式：別紙</t>
    </r>
    <r>
      <rPr>
        <sz val="11"/>
        <color indexed="8"/>
        <rFont val="Century"/>
        <family val="1"/>
      </rPr>
      <t>1</t>
    </r>
    <r>
      <rPr>
        <sz val="11"/>
        <color indexed="8"/>
        <rFont val="ＭＳ 明朝"/>
        <family val="1"/>
      </rPr>
      <t>その</t>
    </r>
    <r>
      <rPr>
        <sz val="11"/>
        <color indexed="8"/>
        <rFont val="Century"/>
        <family val="1"/>
      </rPr>
      <t>2</t>
    </r>
  </si>
  <si>
    <r>
      <rPr>
        <sz val="11"/>
        <color indexed="8"/>
        <rFont val="ＭＳ 明朝"/>
        <family val="1"/>
      </rPr>
      <t>第</t>
    </r>
    <r>
      <rPr>
        <sz val="11"/>
        <color indexed="8"/>
        <rFont val="Century"/>
        <family val="1"/>
      </rPr>
      <t>17</t>
    </r>
    <r>
      <rPr>
        <sz val="11"/>
        <color indexed="8"/>
        <rFont val="ＭＳ 明朝"/>
        <family val="1"/>
      </rPr>
      <t>号様式：別紙</t>
    </r>
    <r>
      <rPr>
        <sz val="11"/>
        <color indexed="8"/>
        <rFont val="Century"/>
        <family val="1"/>
      </rPr>
      <t>1</t>
    </r>
    <r>
      <rPr>
        <sz val="11"/>
        <color indexed="8"/>
        <rFont val="ＭＳ 明朝"/>
        <family val="1"/>
      </rPr>
      <t>その</t>
    </r>
    <r>
      <rPr>
        <sz val="11"/>
        <color indexed="8"/>
        <rFont val="Century"/>
        <family val="1"/>
      </rPr>
      <t>3</t>
    </r>
  </si>
  <si>
    <r>
      <rPr>
        <sz val="11"/>
        <color indexed="8"/>
        <rFont val="ＭＳ 明朝"/>
        <family val="1"/>
      </rPr>
      <t>第</t>
    </r>
    <r>
      <rPr>
        <sz val="11"/>
        <color indexed="8"/>
        <rFont val="Century"/>
        <family val="1"/>
      </rPr>
      <t>17</t>
    </r>
    <r>
      <rPr>
        <sz val="11"/>
        <color indexed="8"/>
        <rFont val="ＭＳ 明朝"/>
        <family val="1"/>
      </rPr>
      <t>号様式：別紙</t>
    </r>
    <r>
      <rPr>
        <sz val="11"/>
        <color indexed="8"/>
        <rFont val="Century"/>
        <family val="1"/>
      </rPr>
      <t>1</t>
    </r>
    <r>
      <rPr>
        <sz val="11"/>
        <color indexed="8"/>
        <rFont val="ＭＳ 明朝"/>
        <family val="1"/>
      </rPr>
      <t>その</t>
    </r>
    <r>
      <rPr>
        <sz val="11"/>
        <color indexed="8"/>
        <rFont val="Century"/>
        <family val="1"/>
      </rPr>
      <t>4</t>
    </r>
  </si>
  <si>
    <r>
      <rPr>
        <sz val="11"/>
        <color indexed="8"/>
        <rFont val="ＭＳ Ｐ明朝"/>
        <family val="1"/>
      </rPr>
      <t>第</t>
    </r>
    <r>
      <rPr>
        <sz val="11"/>
        <color indexed="8"/>
        <rFont val="Century"/>
        <family val="1"/>
      </rPr>
      <t>17</t>
    </r>
    <r>
      <rPr>
        <sz val="11"/>
        <color indexed="8"/>
        <rFont val="ＭＳ Ｐ明朝"/>
        <family val="1"/>
      </rPr>
      <t>号様式　別紙</t>
    </r>
    <r>
      <rPr>
        <sz val="11"/>
        <color indexed="8"/>
        <rFont val="Century"/>
        <family val="1"/>
      </rPr>
      <t>2-1</t>
    </r>
  </si>
  <si>
    <r>
      <rPr>
        <sz val="11"/>
        <color indexed="8"/>
        <rFont val="ＭＳ Ｐ明朝"/>
        <family val="1"/>
      </rPr>
      <t>第</t>
    </r>
    <r>
      <rPr>
        <sz val="11"/>
        <color indexed="8"/>
        <rFont val="Century"/>
        <family val="1"/>
      </rPr>
      <t>17</t>
    </r>
    <r>
      <rPr>
        <sz val="11"/>
        <color indexed="8"/>
        <rFont val="ＭＳ Ｐ明朝"/>
        <family val="1"/>
      </rPr>
      <t>号様式　別紙</t>
    </r>
    <r>
      <rPr>
        <sz val="11"/>
        <color indexed="8"/>
        <rFont val="Century"/>
        <family val="1"/>
      </rPr>
      <t>3</t>
    </r>
  </si>
  <si>
    <r>
      <rPr>
        <sz val="12"/>
        <color indexed="8"/>
        <rFont val="ＭＳ Ｐゴシック"/>
        <family val="3"/>
      </rPr>
      <t>①第</t>
    </r>
    <r>
      <rPr>
        <sz val="12"/>
        <color indexed="8"/>
        <rFont val="Century"/>
        <family val="1"/>
      </rPr>
      <t>17</t>
    </r>
    <r>
      <rPr>
        <sz val="12"/>
        <color indexed="8"/>
        <rFont val="ＭＳ Ｐゴシック"/>
        <family val="3"/>
      </rPr>
      <t>号様式　その</t>
    </r>
    <r>
      <rPr>
        <sz val="12"/>
        <color indexed="8"/>
        <rFont val="Century"/>
        <family val="1"/>
      </rPr>
      <t>4</t>
    </r>
    <r>
      <rPr>
        <sz val="12"/>
        <color indexed="8"/>
        <rFont val="ＭＳ Ｐゴシック"/>
        <family val="3"/>
      </rPr>
      <t>は個別の事業所とそれら個別の事業所のデータを合算した合算総合版を作成して下さい。</t>
    </r>
  </si>
  <si>
    <r>
      <rPr>
        <sz val="12"/>
        <color indexed="8"/>
        <rFont val="ＭＳ Ｐゴシック"/>
        <family val="3"/>
      </rPr>
      <t>②第</t>
    </r>
    <r>
      <rPr>
        <sz val="12"/>
        <color indexed="8"/>
        <rFont val="Century"/>
        <family val="1"/>
      </rPr>
      <t>17</t>
    </r>
    <r>
      <rPr>
        <sz val="12"/>
        <color indexed="8"/>
        <rFont val="ＭＳ Ｐゴシック"/>
        <family val="3"/>
      </rPr>
      <t>号様式</t>
    </r>
    <r>
      <rPr>
        <sz val="12"/>
        <color indexed="8"/>
        <rFont val="Century"/>
        <family val="1"/>
      </rPr>
      <t xml:space="preserve"> </t>
    </r>
    <r>
      <rPr>
        <sz val="12"/>
        <color indexed="8"/>
        <rFont val="ＭＳ Ｐゴシック"/>
        <family val="3"/>
      </rPr>
      <t>別紙</t>
    </r>
    <r>
      <rPr>
        <sz val="12"/>
        <color indexed="8"/>
        <rFont val="Century"/>
        <family val="1"/>
      </rPr>
      <t>2</t>
    </r>
    <r>
      <rPr>
        <sz val="12"/>
        <color indexed="8"/>
        <rFont val="ＭＳ Ｐゴシック"/>
        <family val="3"/>
      </rPr>
      <t>　エネルギー使用実績表も個別の事業所毎に作成してください。</t>
    </r>
  </si>
  <si>
    <r>
      <t>公開日：</t>
    </r>
    <r>
      <rPr>
        <sz val="12"/>
        <color indexed="8"/>
        <rFont val="Century"/>
        <family val="1"/>
      </rPr>
      <t>2013/06/18</t>
    </r>
  </si>
  <si>
    <r>
      <rPr>
        <sz val="12"/>
        <color indexed="8"/>
        <rFont val="ＭＳ Ｐゴシック"/>
        <family val="3"/>
      </rPr>
      <t>本ファイルは、第</t>
    </r>
    <r>
      <rPr>
        <sz val="12"/>
        <color indexed="8"/>
        <rFont val="Century"/>
        <family val="1"/>
      </rPr>
      <t>1</t>
    </r>
    <r>
      <rPr>
        <sz val="12"/>
        <color indexed="8"/>
        <rFont val="ＭＳ Ｐゴシック"/>
        <family val="3"/>
      </rPr>
      <t>号様式と第</t>
    </r>
    <r>
      <rPr>
        <sz val="12"/>
        <color indexed="8"/>
        <rFont val="Century"/>
        <family val="1"/>
      </rPr>
      <t>17</t>
    </r>
    <r>
      <rPr>
        <sz val="12"/>
        <color indexed="8"/>
        <rFont val="ＭＳ Ｐゴシック"/>
        <family val="3"/>
      </rPr>
      <t>号様式その</t>
    </r>
    <r>
      <rPr>
        <sz val="12"/>
        <color indexed="8"/>
        <rFont val="Century"/>
        <family val="1"/>
      </rPr>
      <t>1</t>
    </r>
    <r>
      <rPr>
        <sz val="12"/>
        <color indexed="8"/>
        <rFont val="ＭＳ Ｐゴシック"/>
        <family val="3"/>
      </rPr>
      <t>～その</t>
    </r>
    <r>
      <rPr>
        <sz val="12"/>
        <color indexed="8"/>
        <rFont val="Century"/>
        <family val="1"/>
      </rPr>
      <t xml:space="preserve">9 </t>
    </r>
    <r>
      <rPr>
        <sz val="12"/>
        <color indexed="8"/>
        <rFont val="ＭＳ Ｐゴシック"/>
        <family val="3"/>
      </rPr>
      <t>及び、第</t>
    </r>
    <r>
      <rPr>
        <sz val="12"/>
        <color indexed="8"/>
        <rFont val="Century"/>
        <family val="1"/>
      </rPr>
      <t>17</t>
    </r>
    <r>
      <rPr>
        <sz val="12"/>
        <color indexed="8"/>
        <rFont val="ＭＳ Ｐゴシック"/>
        <family val="3"/>
      </rPr>
      <t>号様式：別紙</t>
    </r>
    <r>
      <rPr>
        <sz val="12"/>
        <color indexed="8"/>
        <rFont val="Century"/>
        <family val="1"/>
      </rPr>
      <t>1</t>
    </r>
    <r>
      <rPr>
        <sz val="12"/>
        <color indexed="8"/>
        <rFont val="ＭＳ Ｐゴシック"/>
        <family val="3"/>
      </rPr>
      <t>その</t>
    </r>
    <r>
      <rPr>
        <sz val="12"/>
        <color indexed="8"/>
        <rFont val="Century"/>
        <family val="1"/>
      </rPr>
      <t>1</t>
    </r>
    <r>
      <rPr>
        <sz val="12"/>
        <color indexed="8"/>
        <rFont val="ＭＳ Ｐゴシック"/>
        <family val="3"/>
      </rPr>
      <t>～その</t>
    </r>
    <r>
      <rPr>
        <sz val="12"/>
        <color indexed="8"/>
        <rFont val="Century"/>
        <family val="1"/>
      </rPr>
      <t>6</t>
    </r>
    <r>
      <rPr>
        <sz val="12"/>
        <color indexed="8"/>
        <rFont val="ＭＳ Ｐゴシック"/>
        <family val="3"/>
      </rPr>
      <t>、第</t>
    </r>
    <r>
      <rPr>
        <sz val="12"/>
        <color indexed="8"/>
        <rFont val="Century"/>
        <family val="1"/>
      </rPr>
      <t>17</t>
    </r>
    <r>
      <rPr>
        <sz val="12"/>
        <color indexed="8"/>
        <rFont val="ＭＳ Ｐゴシック"/>
        <family val="3"/>
      </rPr>
      <t>号様式：別紙</t>
    </r>
    <r>
      <rPr>
        <sz val="12"/>
        <color indexed="8"/>
        <rFont val="Century"/>
        <family val="1"/>
      </rPr>
      <t>2</t>
    </r>
    <r>
      <rPr>
        <sz val="12"/>
        <color indexed="8"/>
        <rFont val="ＭＳ Ｐゴシック"/>
        <family val="3"/>
      </rPr>
      <t>その</t>
    </r>
    <r>
      <rPr>
        <sz val="12"/>
        <color indexed="8"/>
        <rFont val="Century"/>
        <family val="1"/>
      </rPr>
      <t>1</t>
    </r>
    <r>
      <rPr>
        <sz val="12"/>
        <color indexed="8"/>
        <rFont val="ＭＳ Ｐゴシック"/>
        <family val="3"/>
      </rPr>
      <t>・その2、第</t>
    </r>
    <r>
      <rPr>
        <sz val="12"/>
        <color indexed="8"/>
        <rFont val="Century"/>
        <family val="1"/>
      </rPr>
      <t>17</t>
    </r>
    <r>
      <rPr>
        <sz val="12"/>
        <color indexed="8"/>
        <rFont val="ＭＳ Ｐゴシック"/>
        <family val="3"/>
      </rPr>
      <t>号様式：別紙</t>
    </r>
    <r>
      <rPr>
        <sz val="12"/>
        <color indexed="8"/>
        <rFont val="Century"/>
        <family val="1"/>
      </rPr>
      <t>3</t>
    </r>
    <r>
      <rPr>
        <sz val="12"/>
        <color indexed="8"/>
        <rFont val="ＭＳ Ｐゴシック"/>
        <family val="3"/>
      </rPr>
      <t>、</t>
    </r>
    <r>
      <rPr>
        <sz val="12"/>
        <color indexed="8"/>
        <rFont val="ＭＳ Ｐゴシック"/>
        <family val="3"/>
      </rPr>
      <t>までをカバーしています。</t>
    </r>
  </si>
  <si>
    <r>
      <rPr>
        <b/>
        <sz val="12"/>
        <color indexed="8"/>
        <rFont val="ＭＳ Ｐゴシック"/>
        <family val="3"/>
      </rPr>
      <t>個別様式（第</t>
    </r>
    <r>
      <rPr>
        <b/>
        <sz val="12"/>
        <color indexed="8"/>
        <rFont val="Century"/>
        <family val="1"/>
      </rPr>
      <t>1</t>
    </r>
    <r>
      <rPr>
        <b/>
        <sz val="12"/>
        <color indexed="8"/>
        <rFont val="ＭＳ Ｐゴシック"/>
        <family val="3"/>
      </rPr>
      <t>号様式、第</t>
    </r>
    <r>
      <rPr>
        <b/>
        <sz val="12"/>
        <color indexed="8"/>
        <rFont val="Century"/>
        <family val="1"/>
      </rPr>
      <t>17</t>
    </r>
    <r>
      <rPr>
        <b/>
        <sz val="12"/>
        <color indexed="8"/>
        <rFont val="ＭＳ Ｐゴシック"/>
        <family val="3"/>
      </rPr>
      <t>号様式</t>
    </r>
    <r>
      <rPr>
        <b/>
        <sz val="12"/>
        <color indexed="8"/>
        <rFont val="Century"/>
        <family val="1"/>
      </rPr>
      <t xml:space="preserve"> </t>
    </r>
    <r>
      <rPr>
        <b/>
        <sz val="12"/>
        <color indexed="8"/>
        <rFont val="ＭＳ Ｐゴシック"/>
        <family val="3"/>
      </rPr>
      <t>（その１～多数））への入力</t>
    </r>
  </si>
  <si>
    <t>供給対象施設の電力需要</t>
  </si>
  <si>
    <t>kW</t>
  </si>
  <si>
    <t>供給対象施設の電力需要に対する自立・分散型電源の出力の割合</t>
  </si>
  <si>
    <t>%</t>
  </si>
  <si>
    <t>燃料の炭素換算係数</t>
  </si>
  <si>
    <t>供給対象施設の最大電力需要</t>
  </si>
  <si>
    <t>供給対象施設の
最大需要電力</t>
  </si>
  <si>
    <t>ホームページからダウンロードできます。</t>
  </si>
  <si>
    <t>本事業を共同事業で行う場合は、共同申請者同士及び工事請負者との連絡・責任体制を明確に記入すること。</t>
  </si>
  <si>
    <t>注）</t>
  </si>
  <si>
    <t>今後の経営計画、エネルギー使用計画等について記入すること。</t>
  </si>
  <si>
    <r>
      <rPr>
        <sz val="9"/>
        <color indexed="8"/>
        <rFont val="ＭＳ Ｐ明朝"/>
        <family val="1"/>
      </rPr>
      <t>特定排出者の事業活動に伴う温室効果ガスの排出量の算定に関する省令（平成</t>
    </r>
    <r>
      <rPr>
        <sz val="9"/>
        <color indexed="8"/>
        <rFont val="Century"/>
        <family val="1"/>
      </rPr>
      <t>18</t>
    </r>
    <r>
      <rPr>
        <sz val="9"/>
        <color indexed="8"/>
        <rFont val="ＭＳ Ｐ明朝"/>
        <family val="1"/>
      </rPr>
      <t>年</t>
    </r>
    <r>
      <rPr>
        <sz val="9"/>
        <color indexed="8"/>
        <rFont val="Century"/>
        <family val="1"/>
      </rPr>
      <t>3</t>
    </r>
    <r>
      <rPr>
        <sz val="9"/>
        <color indexed="8"/>
        <rFont val="ＭＳ Ｐ明朝"/>
        <family val="1"/>
      </rPr>
      <t>月</t>
    </r>
    <r>
      <rPr>
        <sz val="9"/>
        <color indexed="8"/>
        <rFont val="Century"/>
        <family val="1"/>
      </rPr>
      <t>29</t>
    </r>
    <r>
      <rPr>
        <sz val="9"/>
        <color indexed="8"/>
        <rFont val="ＭＳ Ｐ明朝"/>
        <family val="1"/>
      </rPr>
      <t>日経済産業省・
環境省令第</t>
    </r>
    <r>
      <rPr>
        <sz val="9"/>
        <color indexed="8"/>
        <rFont val="Century"/>
        <family val="1"/>
      </rPr>
      <t>3</t>
    </r>
    <r>
      <rPr>
        <sz val="9"/>
        <color indexed="8"/>
        <rFont val="ＭＳ Ｐ明朝"/>
        <family val="1"/>
      </rPr>
      <t>号）別表第</t>
    </r>
    <r>
      <rPr>
        <sz val="9"/>
        <color indexed="8"/>
        <rFont val="Century"/>
        <family val="1"/>
      </rPr>
      <t>1</t>
    </r>
    <r>
      <rPr>
        <sz val="9"/>
        <color indexed="8"/>
        <rFont val="ＭＳ Ｐ明朝"/>
        <family val="1"/>
      </rPr>
      <t>の第</t>
    </r>
    <r>
      <rPr>
        <sz val="9"/>
        <color indexed="8"/>
        <rFont val="Century"/>
        <family val="1"/>
      </rPr>
      <t>5</t>
    </r>
    <r>
      <rPr>
        <sz val="9"/>
        <color indexed="8"/>
        <rFont val="ＭＳ Ｐ明朝"/>
        <family val="1"/>
      </rPr>
      <t>欄に掲げる天然ガスの燃料換算係数（</t>
    </r>
    <r>
      <rPr>
        <sz val="9"/>
        <color indexed="8"/>
        <rFont val="Century"/>
        <family val="1"/>
      </rPr>
      <t>t-c/GJ</t>
    </r>
    <r>
      <rPr>
        <sz val="9"/>
        <color indexed="8"/>
        <rFont val="ＭＳ Ｐ明朝"/>
        <family val="1"/>
      </rPr>
      <t>）は</t>
    </r>
    <r>
      <rPr>
        <sz val="9"/>
        <color indexed="8"/>
        <rFont val="Century"/>
        <family val="1"/>
      </rPr>
      <t>B=0.0138</t>
    </r>
    <r>
      <rPr>
        <sz val="9"/>
        <color indexed="8"/>
        <rFont val="ＭＳ Ｐ明朝"/>
        <family val="1"/>
      </rPr>
      <t>です。ガス供給
会社の燃料換算係数をAとして、</t>
    </r>
    <r>
      <rPr>
        <sz val="9"/>
        <color indexed="8"/>
        <rFont val="Century"/>
        <family val="1"/>
      </rPr>
      <t>A/B</t>
    </r>
    <r>
      <rPr>
        <sz val="9"/>
        <color indexed="8"/>
        <rFont val="ＭＳ Ｐ明朝"/>
        <family val="1"/>
      </rPr>
      <t>計算値を燃料の炭素換算係数比率に記載してください。</t>
    </r>
  </si>
  <si>
    <r>
      <rPr>
        <sz val="11"/>
        <color indexed="8"/>
        <rFont val="ＭＳ Ｐ明朝"/>
        <family val="1"/>
      </rPr>
      <t>総重量　（</t>
    </r>
    <r>
      <rPr>
        <sz val="11"/>
        <color indexed="8"/>
        <rFont val="Century"/>
        <family val="1"/>
      </rPr>
      <t>t</t>
    </r>
    <r>
      <rPr>
        <sz val="11"/>
        <color indexed="8"/>
        <rFont val="ＭＳ Ｐ明朝"/>
        <family val="1"/>
      </rPr>
      <t>）</t>
    </r>
  </si>
  <si>
    <t>導入する自立・分散型電源の定格出力合計</t>
  </si>
  <si>
    <r>
      <rPr>
        <sz val="11"/>
        <color indexed="8"/>
        <rFont val="ＭＳ Ｐ明朝"/>
        <family val="1"/>
      </rPr>
      <t>供給対象施設の最大電力需要　　　（</t>
    </r>
    <r>
      <rPr>
        <sz val="11"/>
        <color indexed="8"/>
        <rFont val="Century"/>
        <family val="1"/>
      </rPr>
      <t>B</t>
    </r>
    <r>
      <rPr>
        <sz val="11"/>
        <color indexed="8"/>
        <rFont val="ＭＳ Ｐ明朝"/>
        <family val="1"/>
      </rPr>
      <t>）</t>
    </r>
  </si>
  <si>
    <r>
      <rPr>
        <sz val="11"/>
        <color indexed="8"/>
        <rFont val="ＭＳ Ｐ明朝"/>
        <family val="1"/>
      </rPr>
      <t>自立・分散型電源導入の出力　　　　（</t>
    </r>
    <r>
      <rPr>
        <sz val="11"/>
        <color indexed="8"/>
        <rFont val="Century"/>
        <family val="1"/>
      </rPr>
      <t>A</t>
    </r>
    <r>
      <rPr>
        <sz val="11"/>
        <color indexed="8"/>
        <rFont val="ＭＳ Ｐ明朝"/>
        <family val="1"/>
      </rPr>
      <t>）</t>
    </r>
  </si>
  <si>
    <r>
      <rPr>
        <sz val="11"/>
        <color indexed="8"/>
        <rFont val="ＭＳ Ｐ明朝"/>
        <family val="1"/>
      </rPr>
      <t>割合　　　　　　　　　　　　　　　　　　（</t>
    </r>
    <r>
      <rPr>
        <sz val="11"/>
        <color indexed="8"/>
        <rFont val="Century"/>
        <family val="1"/>
      </rPr>
      <t>A</t>
    </r>
    <r>
      <rPr>
        <sz val="11"/>
        <color indexed="8"/>
        <rFont val="ＭＳ Ｐ明朝"/>
        <family val="1"/>
      </rPr>
      <t>）</t>
    </r>
    <r>
      <rPr>
        <sz val="11"/>
        <color indexed="8"/>
        <rFont val="Century"/>
        <family val="1"/>
      </rPr>
      <t>/</t>
    </r>
    <r>
      <rPr>
        <sz val="11"/>
        <color indexed="8"/>
        <rFont val="ＭＳ Ｐ明朝"/>
        <family val="1"/>
      </rPr>
      <t>（</t>
    </r>
    <r>
      <rPr>
        <sz val="11"/>
        <color indexed="8"/>
        <rFont val="Century"/>
        <family val="1"/>
      </rPr>
      <t>B</t>
    </r>
    <r>
      <rPr>
        <sz val="11"/>
        <color indexed="8"/>
        <rFont val="ＭＳ Ｐ明朝"/>
        <family val="1"/>
      </rPr>
      <t>）</t>
    </r>
  </si>
  <si>
    <r>
      <t xml:space="preserve">4.1 </t>
    </r>
    <r>
      <rPr>
        <sz val="11"/>
        <color indexed="8"/>
        <rFont val="ＭＳ 明朝"/>
        <family val="1"/>
      </rPr>
      <t>計画概要</t>
    </r>
  </si>
  <si>
    <r>
      <rPr>
        <sz val="11"/>
        <color indexed="8"/>
        <rFont val="ＭＳ Ｐ明朝"/>
        <family val="1"/>
      </rPr>
      <t>本（</t>
    </r>
    <r>
      <rPr>
        <sz val="11"/>
        <color indexed="8"/>
        <rFont val="Century"/>
        <family val="1"/>
      </rPr>
      <t>2</t>
    </r>
    <r>
      <rPr>
        <i/>
        <sz val="11"/>
        <color indexed="8"/>
        <rFont val="Century"/>
        <family val="1"/>
      </rPr>
      <t>l</t>
    </r>
    <r>
      <rPr>
        <sz val="11"/>
        <color indexed="8"/>
        <rFont val="Century"/>
        <family val="1"/>
      </rPr>
      <t>PET</t>
    </r>
    <r>
      <rPr>
        <sz val="11"/>
        <color indexed="8"/>
        <rFont val="ＭＳ Ｐ明朝"/>
        <family val="1"/>
      </rPr>
      <t>ボトル換算）</t>
    </r>
  </si>
  <si>
    <r>
      <t>見える化（主要機器別）</t>
    </r>
    <r>
      <rPr>
        <vertAlign val="superscript"/>
        <sz val="11"/>
        <color indexed="8"/>
        <rFont val="ＭＳ Ｐ明朝"/>
        <family val="1"/>
      </rPr>
      <t>※3</t>
    </r>
  </si>
  <si>
    <r>
      <t>時刻別データ集計・分析</t>
    </r>
    <r>
      <rPr>
        <vertAlign val="superscript"/>
        <sz val="11"/>
        <color indexed="8"/>
        <rFont val="ＭＳ Ｐ明朝"/>
        <family val="1"/>
      </rPr>
      <t>※4</t>
    </r>
  </si>
  <si>
    <r>
      <t>デマンド制御</t>
    </r>
    <r>
      <rPr>
        <vertAlign val="superscript"/>
        <sz val="11"/>
        <color indexed="8"/>
        <rFont val="ＭＳ Ｐ明朝"/>
        <family val="1"/>
      </rPr>
      <t>※5</t>
    </r>
  </si>
  <si>
    <t>※5</t>
  </si>
  <si>
    <t>※4　</t>
  </si>
  <si>
    <t>設備の系統別又は建物の階別に使用しているエネルギーの使用量を可視化する機能</t>
  </si>
  <si>
    <t>※3</t>
  </si>
  <si>
    <t>可視化する機能で測定したエネルギーのデータを時間帯別に保存し、表示する機能</t>
  </si>
  <si>
    <t>測定された使用電力を基にデマンド値の測定を行い、予測したデマンド値が目標電力を超過すると判断される場合、予め設定された方法によって警報発令又は機器制御を行う機能</t>
  </si>
  <si>
    <t>主要機器別に使用しているエネルギーの使用量を可視化する機能</t>
  </si>
  <si>
    <t>主要機器の見える化</t>
  </si>
  <si>
    <t>←契約電力を記載される場合も、この欄に契約電力の値を記入してください。</t>
  </si>
  <si>
    <r>
      <t>(4)</t>
    </r>
    <r>
      <rPr>
        <sz val="11"/>
        <color indexed="8"/>
        <rFont val="ＭＳ Ｐ明朝"/>
        <family val="1"/>
      </rPr>
      <t>供給対象施設の最大電力需要に対する自立・分散型電源の出力の割合</t>
    </r>
  </si>
  <si>
    <t>注）申請した企業の創業等の沿革、過去・現在の主な事業を記載すること。</t>
  </si>
  <si>
    <r>
      <rPr>
        <sz val="11"/>
        <color indexed="8"/>
        <rFont val="ＭＳ Ｐ明朝"/>
        <family val="1"/>
      </rPr>
      <t>・供給対象施設の電力需要の実績値を有する場合は、申請日から過去</t>
    </r>
    <r>
      <rPr>
        <sz val="11"/>
        <color indexed="8"/>
        <rFont val="Century"/>
        <family val="1"/>
      </rPr>
      <t>1</t>
    </r>
    <r>
      <rPr>
        <sz val="11"/>
        <color indexed="8"/>
        <rFont val="ＭＳ Ｐ明朝"/>
        <family val="1"/>
      </rPr>
      <t>年以内における最大電力（実績値）を供給対象施設の電力需要とする。</t>
    </r>
  </si>
  <si>
    <r>
      <rPr>
        <sz val="11"/>
        <color indexed="8"/>
        <rFont val="ＭＳ Ｐ明朝"/>
        <family val="1"/>
      </rPr>
      <t>・供給対象施設の電力需要の実績値を有しない場合は、補正後負荷合計容量の合計を供給対象施設の電力需要とする。</t>
    </r>
  </si>
  <si>
    <r>
      <rPr>
        <sz val="11"/>
        <color indexed="8"/>
        <rFont val="ＭＳ Ｐ明朝"/>
        <family val="1"/>
      </rPr>
      <t>・負荷合計容量の値の根拠資料（負荷リスト等）を添付すること。</t>
    </r>
  </si>
  <si>
    <t>・補正係数は、公社が別に定める。（手続きの手引きの『2.申請の方法』の最終頁を参照すること。</t>
  </si>
  <si>
    <r>
      <rPr>
        <sz val="11"/>
        <color indexed="8"/>
        <rFont val="ＭＳ Ｐ明朝"/>
        <family val="1"/>
      </rPr>
      <t>・契約電力に対する自立・分散型電源の出力の割合が</t>
    </r>
    <r>
      <rPr>
        <sz val="11"/>
        <color indexed="8"/>
        <rFont val="Century"/>
        <family val="1"/>
      </rPr>
      <t>10%</t>
    </r>
    <r>
      <rPr>
        <sz val="11"/>
        <color indexed="8"/>
        <rFont val="ＭＳ Ｐ明朝"/>
        <family val="1"/>
      </rPr>
      <t>以上である場合、又は供給対象施設の電力需要の実績値を有する場合は、本計算書の作成
　は不要である。ただし、証拠書類（電力請求書等）のコピーを添付すること。</t>
    </r>
  </si>
  <si>
    <r>
      <t>(</t>
    </r>
    <r>
      <rPr>
        <sz val="11"/>
        <color indexed="8"/>
        <rFont val="Century"/>
        <family val="1"/>
      </rPr>
      <t>5</t>
    </r>
    <r>
      <rPr>
        <sz val="11"/>
        <color indexed="8"/>
        <rFont val="Century"/>
        <family val="1"/>
      </rPr>
      <t>)</t>
    </r>
    <r>
      <rPr>
        <sz val="11"/>
        <color indexed="8"/>
        <rFont val="ＭＳ Ｐ明朝"/>
        <family val="1"/>
      </rPr>
      <t>環境に関する規制基準の遵守</t>
    </r>
  </si>
  <si>
    <r>
      <t>(</t>
    </r>
    <r>
      <rPr>
        <sz val="11"/>
        <color indexed="8"/>
        <rFont val="Century"/>
        <family val="1"/>
      </rPr>
      <t>6</t>
    </r>
    <r>
      <rPr>
        <sz val="11"/>
        <color indexed="8"/>
        <rFont val="Century"/>
        <family val="1"/>
      </rPr>
      <t>)ESCO</t>
    </r>
    <r>
      <rPr>
        <sz val="11"/>
        <color indexed="8"/>
        <rFont val="ＭＳ Ｐ明朝"/>
        <family val="1"/>
      </rPr>
      <t>事業者の概要</t>
    </r>
  </si>
  <si>
    <r>
      <t>(7)</t>
    </r>
    <r>
      <rPr>
        <sz val="11"/>
        <color indexed="8"/>
        <rFont val="ＭＳ Ｐ明朝"/>
        <family val="1"/>
      </rPr>
      <t>リース事業者（割賦を含む）の概要</t>
    </r>
  </si>
  <si>
    <r>
      <t>(8)</t>
    </r>
    <r>
      <rPr>
        <sz val="11"/>
        <color indexed="8"/>
        <rFont val="ＭＳ Ｐ明朝"/>
        <family val="1"/>
      </rPr>
      <t>一時滞在施設の概要</t>
    </r>
  </si>
  <si>
    <r>
      <t>(9)BEMS</t>
    </r>
    <r>
      <rPr>
        <sz val="11"/>
        <color indexed="8"/>
        <rFont val="ＭＳ Ｐ明朝"/>
        <family val="1"/>
      </rPr>
      <t>の仕様</t>
    </r>
  </si>
  <si>
    <t>CGS</t>
  </si>
  <si>
    <t>項目</t>
  </si>
  <si>
    <t>単位</t>
  </si>
  <si>
    <t>No.1</t>
  </si>
  <si>
    <t>全負荷相当時間</t>
  </si>
  <si>
    <t>h/月</t>
  </si>
  <si>
    <t>発電出力</t>
  </si>
  <si>
    <t>kW/h</t>
  </si>
  <si>
    <t>排熱回収出力</t>
  </si>
  <si>
    <t>排熱回収率</t>
  </si>
  <si>
    <t>%</t>
  </si>
  <si>
    <t>燃料使用</t>
  </si>
  <si>
    <r>
      <t>m</t>
    </r>
    <r>
      <rPr>
        <vertAlign val="superscript"/>
        <sz val="11"/>
        <color indexed="8"/>
        <rFont val="ＭＳ Ｐゴシック"/>
        <family val="3"/>
      </rPr>
      <t>3</t>
    </r>
    <r>
      <rPr>
        <vertAlign val="subscript"/>
        <sz val="11"/>
        <color indexed="8"/>
        <rFont val="ＭＳ Ｐゴシック"/>
        <family val="3"/>
      </rPr>
      <t>N</t>
    </r>
    <r>
      <rPr>
        <sz val="11"/>
        <color theme="1"/>
        <rFont val="Calibri"/>
        <family val="3"/>
      </rPr>
      <t>/h</t>
    </r>
  </si>
  <si>
    <t>燃料使用量</t>
  </si>
  <si>
    <r>
      <t>千m</t>
    </r>
    <r>
      <rPr>
        <vertAlign val="superscript"/>
        <sz val="11"/>
        <color indexed="8"/>
        <rFont val="ＭＳ Ｐゴシック"/>
        <family val="3"/>
      </rPr>
      <t>3</t>
    </r>
    <r>
      <rPr>
        <vertAlign val="subscript"/>
        <sz val="11"/>
        <color indexed="8"/>
        <rFont val="ＭＳ Ｐゴシック"/>
        <family val="3"/>
      </rPr>
      <t>N</t>
    </r>
    <r>
      <rPr>
        <sz val="11"/>
        <color theme="1"/>
        <rFont val="Calibri"/>
        <family val="3"/>
      </rPr>
      <t>/月</t>
    </r>
  </si>
  <si>
    <t>発電量</t>
  </si>
  <si>
    <t>MWh/月</t>
  </si>
  <si>
    <t>排熱回収量</t>
  </si>
  <si>
    <t>燃料の発熱量</t>
  </si>
  <si>
    <r>
      <t>MJ/m</t>
    </r>
    <r>
      <rPr>
        <vertAlign val="superscript"/>
        <sz val="11"/>
        <color indexed="8"/>
        <rFont val="ＭＳ Ｐゴシック"/>
        <family val="3"/>
      </rPr>
      <t>3</t>
    </r>
    <r>
      <rPr>
        <vertAlign val="subscript"/>
        <sz val="11"/>
        <color indexed="8"/>
        <rFont val="ＭＳ Ｐゴシック"/>
        <family val="3"/>
      </rPr>
      <t>N</t>
    </r>
  </si>
  <si>
    <t>発電量（換算値）</t>
  </si>
  <si>
    <t>有効活用量</t>
  </si>
  <si>
    <t>燃料使用発熱量</t>
  </si>
  <si>
    <t>2.17発電効率＋排熱利用率</t>
  </si>
  <si>
    <t>%</t>
  </si>
  <si>
    <r>
      <t>MJ/m</t>
    </r>
    <r>
      <rPr>
        <vertAlign val="superscript"/>
        <sz val="11"/>
        <color indexed="8"/>
        <rFont val="ＭＳ Ｐゴシック"/>
        <family val="3"/>
      </rPr>
      <t>3</t>
    </r>
    <r>
      <rPr>
        <vertAlign val="subscript"/>
        <sz val="11"/>
        <color indexed="8"/>
        <rFont val="ＭＳ Ｐゴシック"/>
        <family val="3"/>
      </rPr>
      <t>N</t>
    </r>
  </si>
  <si>
    <t>No.5</t>
  </si>
  <si>
    <t>合計
又は
平均</t>
  </si>
  <si>
    <t>○年度</t>
  </si>
  <si>
    <t>●年度</t>
  </si>
  <si>
    <t>注）　別紙2-3に号機別自立・分散型電源のエネルギー使用計画を作成すると自動的に、入力されます。</t>
  </si>
  <si>
    <t>号機別自立・分散型電源によるエネルギー使用計画</t>
  </si>
  <si>
    <t>第17号様式　別紙2-3</t>
  </si>
  <si>
    <r>
      <rPr>
        <sz val="11"/>
        <color indexed="8"/>
        <rFont val="ＭＳ Ｐ明朝"/>
        <family val="1"/>
      </rPr>
      <t>千</t>
    </r>
    <r>
      <rPr>
        <sz val="11"/>
        <color indexed="8"/>
        <rFont val="Century"/>
        <family val="1"/>
      </rPr>
      <t>GJ</t>
    </r>
  </si>
  <si>
    <t>有効電力量</t>
  </si>
  <si>
    <t>従業員用避難施設</t>
  </si>
  <si>
    <t>従業員数</t>
  </si>
  <si>
    <r>
      <rPr>
        <sz val="11"/>
        <color indexed="8"/>
        <rFont val="ＭＳ Ｐ明朝"/>
        <family val="1"/>
      </rPr>
      <t>面積</t>
    </r>
  </si>
  <si>
    <t>←一時滞在施設の周知方法について記載してください。</t>
  </si>
  <si>
    <t>4月</t>
  </si>
  <si>
    <t>←ここに入力</t>
  </si>
  <si>
    <r>
      <t>m</t>
    </r>
    <r>
      <rPr>
        <vertAlign val="superscript"/>
        <sz val="10.5"/>
        <color indexed="8"/>
        <rFont val="Century"/>
        <family val="1"/>
      </rPr>
      <t>2</t>
    </r>
  </si>
  <si>
    <t>学校等</t>
  </si>
  <si>
    <t>飲食店等</t>
  </si>
  <si>
    <t>集会所等</t>
  </si>
  <si>
    <t>工場等</t>
  </si>
  <si>
    <t>その他</t>
  </si>
  <si>
    <t>～</t>
  </si>
  <si>
    <t>　　　～翌日</t>
  </si>
  <si>
    <t>MJ/h</t>
  </si>
  <si>
    <t>GJ/月</t>
  </si>
  <si>
    <t>MJ/h</t>
  </si>
  <si>
    <t>h/年</t>
  </si>
  <si>
    <r>
      <t>千m</t>
    </r>
    <r>
      <rPr>
        <vertAlign val="superscript"/>
        <sz val="11"/>
        <color indexed="8"/>
        <rFont val="ＭＳ Ｐゴシック"/>
        <family val="3"/>
      </rPr>
      <t>3</t>
    </r>
    <r>
      <rPr>
        <vertAlign val="subscript"/>
        <sz val="11"/>
        <color indexed="8"/>
        <rFont val="ＭＳ Ｐゴシック"/>
        <family val="3"/>
      </rPr>
      <t>N</t>
    </r>
    <r>
      <rPr>
        <sz val="11"/>
        <color theme="1"/>
        <rFont val="Calibri"/>
        <family val="3"/>
      </rPr>
      <t>/年</t>
    </r>
  </si>
  <si>
    <t>MWh/年</t>
  </si>
  <si>
    <t>GJ/年</t>
  </si>
  <si>
    <r>
      <t>2.17×</t>
    </r>
    <r>
      <rPr>
        <sz val="11"/>
        <color indexed="8"/>
        <rFont val="ＭＳ Ｐ明朝"/>
        <family val="1"/>
      </rPr>
      <t>発電効率
＋排熱利用率</t>
    </r>
  </si>
  <si>
    <r>
      <rPr>
        <sz val="9"/>
        <color indexed="8"/>
        <rFont val="ＭＳ 明朝"/>
        <family val="1"/>
      </rPr>
      <t>単独申請の場合は、本様式</t>
    </r>
    <r>
      <rPr>
        <sz val="9"/>
        <color indexed="8"/>
        <rFont val="Century"/>
        <family val="1"/>
      </rPr>
      <t>(</t>
    </r>
    <r>
      <rPr>
        <sz val="9"/>
        <color indexed="8"/>
        <rFont val="ＭＳ 明朝"/>
        <family val="1"/>
      </rPr>
      <t>第</t>
    </r>
    <r>
      <rPr>
        <sz val="9"/>
        <color indexed="8"/>
        <rFont val="Century"/>
        <family val="1"/>
      </rPr>
      <t>1</t>
    </r>
    <r>
      <rPr>
        <sz val="9"/>
        <color indexed="8"/>
        <rFont val="Century"/>
        <family val="1"/>
      </rPr>
      <t>7</t>
    </r>
    <r>
      <rPr>
        <sz val="9"/>
        <color indexed="8"/>
        <rFont val="ＭＳ 明朝"/>
        <family val="1"/>
      </rPr>
      <t>号様式　その</t>
    </r>
    <r>
      <rPr>
        <sz val="9"/>
        <color indexed="8"/>
        <rFont val="Century"/>
        <family val="1"/>
      </rPr>
      <t>2)</t>
    </r>
    <r>
      <rPr>
        <sz val="9"/>
        <color indexed="8"/>
        <rFont val="ＭＳ 明朝"/>
        <family val="1"/>
      </rPr>
      <t>は提出不要です。
また共同申請で、総括的連絡先を記載している場合は、総括的連絡先と同一の事業者は記載不要です。</t>
    </r>
  </si>
  <si>
    <t>従業員用避難施設</t>
  </si>
  <si>
    <t>従業員数</t>
  </si>
  <si>
    <t>億円</t>
  </si>
  <si>
    <t>第２０号様式（第８条関係）</t>
  </si>
  <si>
    <t>誓　　約　　書</t>
  </si>
  <si>
    <t>公益財団法人</t>
  </si>
  <si>
    <t>東京都環境公社　理事長　殿</t>
  </si>
  <si>
    <t>　また、この誓約に違反又は相違があり、交付要綱第２３条の規定により助成金交付決定の全部又は一部の取消しを受けた場合において、交付要綱第２４条に規定する助成金の返還を請求されたときは、これに異議なく応じることを誓約いたします。</t>
  </si>
  <si>
    <t>　あわせて、貴公社理事長又は東京都が必要と認めた場合には、暴力団関係者であるか否かの確認のため、警視庁へ照会がなされることに同意いたします。</t>
  </si>
  <si>
    <t>日</t>
  </si>
  <si>
    <t>←入力してください。</t>
  </si>
  <si>
    <t>㊞</t>
  </si>
  <si>
    <t>※　法人その他の団体にあっては、主たる事務所の所在地、名称及び代表者の氏名
　　 を記入すること。</t>
  </si>
  <si>
    <t>※　この誓約書における「暴力団関係者」とは、次に掲げる者をいう。</t>
  </si>
  <si>
    <t>・暴力団又は暴力団員が実質的に経営を支配する法人等に所属する者</t>
  </si>
  <si>
    <t>・暴力団又員を雇用している者</t>
  </si>
  <si>
    <t>・暴力団又は暴力団員を不当に利用していると認められる者</t>
  </si>
  <si>
    <t>・暴力団の維持、運営に協力し、又は関与していると認められる者</t>
  </si>
  <si>
    <t>・暴力団又は暴力団員と社会的に非難されるべき関係を有していると認められる者</t>
  </si>
  <si>
    <t>　また、この誓約に違反又は相違があり、交付要綱第２３条の規定により助成金交付決定の全部又は一部の取消しを受けた場合において、交付要綱第２４条に規定する助成金の返還を請求されたときは、これに異議なく応じることを誓約いたします。</t>
  </si>
  <si>
    <t>　あわせて、貴公社理事長又は東京都が必要と認めた場合には、暴力団関係者であるか否かの確認のため、警視庁へ照会がなされることに同意いたします。</t>
  </si>
  <si>
    <t>㊞</t>
  </si>
  <si>
    <t>　また、この誓約に違反又は相違があり、交付要綱第２３条の規定により助成金交付決定の全部又は一部の取消しを受けた場合において、交付要綱第２４条に規定する助成金の返還を請求されたときは、これに異議なく応じることを誓約いたします。</t>
  </si>
  <si>
    <t>　あわせて、貴公社理事長又は東京都が必要と認めた場合には、暴力団関係者であるか否かの確認のため、警視庁へ照会がなされることに同意いたします。</t>
  </si>
  <si>
    <t>㊞</t>
  </si>
  <si>
    <r>
      <t>(6</t>
    </r>
    <r>
      <rPr>
        <sz val="12"/>
        <color indexed="8"/>
        <rFont val="ＭＳ Ｐ明朝"/>
        <family val="1"/>
      </rPr>
      <t>）</t>
    </r>
  </si>
  <si>
    <t>基本情報のT11セルには、ESCO事業者か熱供給事業かの選択をお願いしていますので、ESCO事業者であれば『a』を、熱供給事業者であれば、『b』を記入してください。</t>
  </si>
  <si>
    <t>ESCO事業者の場合は、『a』を選択し、熱供給事業者の場合は、『b』を選択してください</t>
  </si>
  <si>
    <t>　オフィスビル等事業所の創エネ・エネルギーマネジメント促進事業助成金交付要綱（平成２５年６月１７日付２５都環公総地第４１３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３条に規定する助成対象事業者に該当し、将来にわたっても該当するよう法令等を遵守することをここに誓約いたします。</t>
  </si>
  <si>
    <r>
      <rPr>
        <sz val="11"/>
        <color indexed="8"/>
        <rFont val="ＭＳ 明朝"/>
        <family val="1"/>
      </rPr>
      <t>第１号様式（第</t>
    </r>
    <r>
      <rPr>
        <sz val="11"/>
        <color indexed="8"/>
        <rFont val="Century"/>
        <family val="1"/>
      </rPr>
      <t>8</t>
    </r>
    <r>
      <rPr>
        <sz val="11"/>
        <color indexed="8"/>
        <rFont val="ＭＳ 明朝"/>
        <family val="1"/>
      </rPr>
      <t>条関係</t>
    </r>
    <r>
      <rPr>
        <sz val="11"/>
        <color indexed="8"/>
        <rFont val="Century"/>
        <family val="1"/>
      </rPr>
      <t>)</t>
    </r>
  </si>
  <si>
    <r>
      <t xml:space="preserve">   </t>
    </r>
    <r>
      <rPr>
        <sz val="11"/>
        <color indexed="8"/>
        <rFont val="ＭＳ 明朝"/>
        <family val="1"/>
      </rPr>
      <t>オフィスビル等事業所の創エネ・エネルギーマネジメント促進補助事業助成金交付要綱</t>
    </r>
    <r>
      <rPr>
        <sz val="11"/>
        <color indexed="8"/>
        <rFont val="ＭＳ 明朝"/>
        <family val="1"/>
      </rPr>
      <t>（</t>
    </r>
    <r>
      <rPr>
        <sz val="11"/>
        <color indexed="8"/>
        <rFont val="Century"/>
        <family val="1"/>
      </rPr>
      <t xml:space="preserve"> </t>
    </r>
    <r>
      <rPr>
        <sz val="11"/>
        <color indexed="8"/>
        <rFont val="ＭＳ 明朝"/>
        <family val="1"/>
      </rPr>
      <t>平成</t>
    </r>
    <r>
      <rPr>
        <sz val="11"/>
        <color indexed="8"/>
        <rFont val="Century"/>
        <family val="1"/>
      </rPr>
      <t>25</t>
    </r>
    <r>
      <rPr>
        <sz val="11"/>
        <color indexed="8"/>
        <rFont val="ＭＳ 明朝"/>
        <family val="1"/>
      </rPr>
      <t>年</t>
    </r>
    <r>
      <rPr>
        <sz val="11"/>
        <color indexed="8"/>
        <rFont val="Century"/>
        <family val="1"/>
      </rPr>
      <t>6</t>
    </r>
    <r>
      <rPr>
        <sz val="11"/>
        <color indexed="8"/>
        <rFont val="ＭＳ 明朝"/>
        <family val="1"/>
      </rPr>
      <t>月</t>
    </r>
    <r>
      <rPr>
        <sz val="11"/>
        <color indexed="8"/>
        <rFont val="Century"/>
        <family val="1"/>
      </rPr>
      <t>17</t>
    </r>
    <r>
      <rPr>
        <sz val="11"/>
        <color indexed="8"/>
        <rFont val="ＭＳ 明朝"/>
        <family val="1"/>
      </rPr>
      <t>日付</t>
    </r>
    <r>
      <rPr>
        <sz val="11"/>
        <color indexed="8"/>
        <rFont val="Century"/>
        <family val="1"/>
      </rPr>
      <t>25</t>
    </r>
    <r>
      <rPr>
        <sz val="11"/>
        <color indexed="8"/>
        <rFont val="ＭＳ 明朝"/>
        <family val="1"/>
      </rPr>
      <t>都環公総地第</t>
    </r>
    <r>
      <rPr>
        <sz val="11"/>
        <color indexed="8"/>
        <rFont val="Century"/>
        <family val="1"/>
      </rPr>
      <t>413</t>
    </r>
    <r>
      <rPr>
        <sz val="11"/>
        <color indexed="8"/>
        <rFont val="ＭＳ 明朝"/>
        <family val="1"/>
      </rPr>
      <t>号</t>
    </r>
    <r>
      <rPr>
        <sz val="11"/>
        <color indexed="8"/>
        <rFont val="Century"/>
        <family val="1"/>
      </rPr>
      <t xml:space="preserve"> </t>
    </r>
    <r>
      <rPr>
        <sz val="11"/>
        <color indexed="8"/>
        <rFont val="ＭＳ 明朝"/>
        <family val="1"/>
      </rPr>
      <t>）</t>
    </r>
    <r>
      <rPr>
        <sz val="11"/>
        <color indexed="8"/>
        <rFont val="Century"/>
        <family val="1"/>
      </rPr>
      <t xml:space="preserve"> </t>
    </r>
    <r>
      <rPr>
        <sz val="11"/>
        <color indexed="8"/>
        <rFont val="ＭＳ 明朝"/>
        <family val="1"/>
      </rPr>
      <t>第</t>
    </r>
    <r>
      <rPr>
        <sz val="11"/>
        <color indexed="8"/>
        <rFont val="Century"/>
        <family val="1"/>
      </rPr>
      <t>8</t>
    </r>
    <r>
      <rPr>
        <sz val="11"/>
        <color indexed="8"/>
        <rFont val="ＭＳ 明朝"/>
        <family val="1"/>
      </rPr>
      <t>条第</t>
    </r>
    <r>
      <rPr>
        <sz val="11"/>
        <color indexed="8"/>
        <rFont val="Century"/>
        <family val="1"/>
      </rPr>
      <t>1</t>
    </r>
    <r>
      <rPr>
        <sz val="11"/>
        <color indexed="8"/>
        <rFont val="ＭＳ 明朝"/>
        <family val="1"/>
      </rPr>
      <t>項の規定に基づき、助成金の交付について関係書類を添えて、次のとおり申請します。</t>
    </r>
  </si>
  <si>
    <r>
      <rPr>
        <sz val="9"/>
        <color indexed="8"/>
        <rFont val="ＭＳ 明朝"/>
        <family val="1"/>
      </rPr>
      <t>（日本産業規格</t>
    </r>
    <r>
      <rPr>
        <sz val="9"/>
        <color indexed="8"/>
        <rFont val="Century"/>
        <family val="1"/>
      </rPr>
      <t>A</t>
    </r>
    <r>
      <rPr>
        <sz val="9"/>
        <color indexed="8"/>
        <rFont val="ＭＳ 明朝"/>
        <family val="1"/>
      </rPr>
      <t>列</t>
    </r>
    <r>
      <rPr>
        <sz val="9"/>
        <color indexed="8"/>
        <rFont val="Century"/>
        <family val="1"/>
      </rPr>
      <t>4</t>
    </r>
    <r>
      <rPr>
        <sz val="9"/>
        <color indexed="8"/>
        <rFont val="ＭＳ 明朝"/>
        <family val="1"/>
      </rPr>
      <t>番）</t>
    </r>
  </si>
  <si>
    <t>（日本産業規格A列4番）</t>
  </si>
  <si>
    <r>
      <rPr>
        <sz val="9"/>
        <color indexed="8"/>
        <rFont val="ＭＳ 明朝"/>
        <family val="1"/>
      </rPr>
      <t>（日本産業規格</t>
    </r>
    <r>
      <rPr>
        <sz val="9"/>
        <color indexed="8"/>
        <rFont val="Century"/>
        <family val="1"/>
      </rPr>
      <t>A</t>
    </r>
    <r>
      <rPr>
        <sz val="9"/>
        <color indexed="8"/>
        <rFont val="ＭＳ 明朝"/>
        <family val="1"/>
      </rPr>
      <t>列</t>
    </r>
    <r>
      <rPr>
        <sz val="9"/>
        <color indexed="8"/>
        <rFont val="Century"/>
        <family val="1"/>
      </rPr>
      <t>4</t>
    </r>
    <r>
      <rPr>
        <sz val="9"/>
        <color indexed="8"/>
        <rFont val="ＭＳ 明朝"/>
        <family val="1"/>
      </rPr>
      <t>番）</t>
    </r>
  </si>
  <si>
    <r>
      <rPr>
        <sz val="11"/>
        <color indexed="8"/>
        <rFont val="ＭＳ 明朝"/>
        <family val="1"/>
      </rPr>
      <t>（日本産業規格</t>
    </r>
    <r>
      <rPr>
        <sz val="11"/>
        <color indexed="8"/>
        <rFont val="Century"/>
        <family val="1"/>
      </rPr>
      <t>A</t>
    </r>
    <r>
      <rPr>
        <sz val="11"/>
        <color indexed="8"/>
        <rFont val="ＭＳ 明朝"/>
        <family val="1"/>
      </rPr>
      <t>列</t>
    </r>
    <r>
      <rPr>
        <sz val="11"/>
        <color indexed="8"/>
        <rFont val="Century"/>
        <family val="1"/>
      </rPr>
      <t>4</t>
    </r>
    <r>
      <rPr>
        <sz val="11"/>
        <color indexed="8"/>
        <rFont val="ＭＳ 明朝"/>
        <family val="1"/>
      </rPr>
      <t>番）</t>
    </r>
  </si>
  <si>
    <t>←年度を記入してください。</t>
  </si>
  <si>
    <t xml:space="preserve">   年</t>
  </si>
  <si>
    <r>
      <rPr>
        <sz val="9"/>
        <color indexed="8"/>
        <rFont val="ＭＳ Ｐ明朝"/>
        <family val="1"/>
      </rPr>
      <t>（日本産業規格</t>
    </r>
    <r>
      <rPr>
        <sz val="9"/>
        <color indexed="8"/>
        <rFont val="Century"/>
        <family val="1"/>
      </rPr>
      <t>A</t>
    </r>
    <r>
      <rPr>
        <sz val="9"/>
        <color indexed="8"/>
        <rFont val="ＭＳ Ｐ明朝"/>
        <family val="1"/>
      </rPr>
      <t>列</t>
    </r>
    <r>
      <rPr>
        <sz val="9"/>
        <color indexed="8"/>
        <rFont val="Century"/>
        <family val="1"/>
      </rPr>
      <t>4</t>
    </r>
    <r>
      <rPr>
        <sz val="9"/>
        <color indexed="8"/>
        <rFont val="ＭＳ Ｐ明朝"/>
        <family val="1"/>
      </rPr>
      <t>番）</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</si>
</sst>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quot;年&quot;m&quot;月&quot;;@"/>
    <numFmt numFmtId="178" formatCode="#,##0.0;[Red]\-#,##0.0"/>
    <numFmt numFmtId="179" formatCode="#,##0.000;[Red]\-#,##0.000"/>
  </numFmts>
  <fonts count="123">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2"/>
      <color indexed="8"/>
      <name val="ＭＳ 明朝"/>
      <family val="1"/>
    </font>
    <font>
      <vertAlign val="superscript"/>
      <sz val="12"/>
      <color indexed="8"/>
      <name val="ＭＳ Ｐゴシック"/>
      <family val="3"/>
    </font>
    <font>
      <sz val="9"/>
      <color indexed="8"/>
      <name val="MS UI Gothic"/>
      <family val="3"/>
    </font>
    <font>
      <sz val="11"/>
      <color indexed="8"/>
      <name val="ＭＳ 明朝"/>
      <family val="1"/>
    </font>
    <font>
      <sz val="11"/>
      <color indexed="8"/>
      <name val="Century"/>
      <family val="1"/>
    </font>
    <font>
      <sz val="11"/>
      <color indexed="8"/>
      <name val="ＭＳ Ｐ明朝"/>
      <family val="1"/>
    </font>
    <font>
      <sz val="22"/>
      <color indexed="8"/>
      <name val="Century"/>
      <family val="1"/>
    </font>
    <font>
      <sz val="22"/>
      <color indexed="8"/>
      <name val="ＭＳ 明朝"/>
      <family val="1"/>
    </font>
    <font>
      <sz val="12"/>
      <color indexed="8"/>
      <name val="Century"/>
      <family val="1"/>
    </font>
    <font>
      <sz val="9"/>
      <color indexed="8"/>
      <name val="Century"/>
      <family val="1"/>
    </font>
    <font>
      <sz val="9"/>
      <color indexed="8"/>
      <name val="ＭＳ 明朝"/>
      <family val="1"/>
    </font>
    <font>
      <sz val="9"/>
      <name val="ＭＳ 明朝"/>
      <family val="1"/>
    </font>
    <font>
      <sz val="10.5"/>
      <color indexed="8"/>
      <name val="Century"/>
      <family val="1"/>
    </font>
    <font>
      <sz val="10.5"/>
      <color indexed="8"/>
      <name val="ＭＳ 明朝"/>
      <family val="1"/>
    </font>
    <font>
      <vertAlign val="superscript"/>
      <sz val="11"/>
      <color indexed="8"/>
      <name val="ＭＳ 明朝"/>
      <family val="1"/>
    </font>
    <font>
      <vertAlign val="superscript"/>
      <sz val="10.5"/>
      <color indexed="8"/>
      <name val="ＭＳ 明朝"/>
      <family val="1"/>
    </font>
    <font>
      <sz val="9"/>
      <color indexed="8"/>
      <name val="ＭＳ Ｐ明朝"/>
      <family val="1"/>
    </font>
    <font>
      <b/>
      <sz val="9"/>
      <name val="ＭＳ Ｐゴシック"/>
      <family val="3"/>
    </font>
    <font>
      <sz val="10"/>
      <color indexed="8"/>
      <name val="Century"/>
      <family val="1"/>
    </font>
    <font>
      <sz val="10.5"/>
      <color indexed="8"/>
      <name val="ＭＳ Ｐ明朝"/>
      <family val="1"/>
    </font>
    <font>
      <vertAlign val="superscript"/>
      <sz val="11"/>
      <color indexed="8"/>
      <name val="Century"/>
      <family val="1"/>
    </font>
    <font>
      <vertAlign val="superscript"/>
      <sz val="10.5"/>
      <color indexed="8"/>
      <name val="Century"/>
      <family val="1"/>
    </font>
    <font>
      <sz val="10"/>
      <color indexed="8"/>
      <name val="ＭＳ Ｐ明朝"/>
      <family val="1"/>
    </font>
    <font>
      <vertAlign val="subscript"/>
      <sz val="12"/>
      <color indexed="8"/>
      <name val="ＭＳ Ｐゴシック"/>
      <family val="3"/>
    </font>
    <font>
      <sz val="10"/>
      <color indexed="8"/>
      <name val="ＭＳ 明朝"/>
      <family val="1"/>
    </font>
    <font>
      <vertAlign val="superscript"/>
      <sz val="11"/>
      <color indexed="8"/>
      <name val="ＭＳ Ｐ明朝"/>
      <family val="1"/>
    </font>
    <font>
      <vertAlign val="subscript"/>
      <sz val="11"/>
      <color indexed="8"/>
      <name val="Century"/>
      <family val="1"/>
    </font>
    <font>
      <sz val="9"/>
      <name val="ＭＳ Ｐゴシック"/>
      <family val="3"/>
    </font>
    <font>
      <u val="single"/>
      <sz val="9"/>
      <color indexed="8"/>
      <name val="ＭＳ 明朝"/>
      <family val="1"/>
    </font>
    <font>
      <sz val="7"/>
      <color indexed="8"/>
      <name val="Century"/>
      <family val="1"/>
    </font>
    <font>
      <sz val="11"/>
      <name val="ＭＳ 明朝"/>
      <family val="1"/>
    </font>
    <font>
      <sz val="14"/>
      <color indexed="8"/>
      <name val="ＭＳ Ｐゴシック"/>
      <family val="3"/>
    </font>
    <font>
      <b/>
      <sz val="11"/>
      <color indexed="8"/>
      <name val="ＭＳ Ｐゴシック"/>
      <family val="3"/>
    </font>
    <font>
      <b/>
      <sz val="12"/>
      <color indexed="8"/>
      <name val="ＭＳ Ｐゴシック"/>
      <family val="3"/>
    </font>
    <font>
      <b/>
      <sz val="12"/>
      <color indexed="8"/>
      <name val="Century"/>
      <family val="1"/>
    </font>
    <font>
      <u val="single"/>
      <sz val="12"/>
      <color indexed="10"/>
      <name val="ＭＳ Ｐ明朝"/>
      <family val="1"/>
    </font>
    <font>
      <sz val="12"/>
      <color indexed="8"/>
      <name val="ＭＳ Ｐ明朝"/>
      <family val="1"/>
    </font>
    <font>
      <b/>
      <u val="single"/>
      <sz val="11"/>
      <color indexed="8"/>
      <name val="ＭＳ 明朝"/>
      <family val="1"/>
    </font>
    <font>
      <vertAlign val="superscript"/>
      <sz val="9"/>
      <color indexed="8"/>
      <name val="ＭＳ 明朝"/>
      <family val="1"/>
    </font>
    <font>
      <sz val="16"/>
      <color indexed="8"/>
      <name val="Century"/>
      <family val="1"/>
    </font>
    <font>
      <sz val="16"/>
      <color indexed="8"/>
      <name val="ＭＳ 明朝"/>
      <family val="1"/>
    </font>
    <font>
      <i/>
      <sz val="11"/>
      <color indexed="8"/>
      <name val="Century"/>
      <family val="1"/>
    </font>
    <font>
      <vertAlign val="superscript"/>
      <sz val="11"/>
      <color indexed="8"/>
      <name val="ＭＳ Ｐゴシック"/>
      <family val="3"/>
    </font>
    <font>
      <vertAlign val="subscrip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Century"/>
      <family val="1"/>
    </font>
    <font>
      <b/>
      <sz val="11"/>
      <color indexed="8"/>
      <name val="Century"/>
      <family val="1"/>
    </font>
    <font>
      <u val="single"/>
      <sz val="12"/>
      <color indexed="12"/>
      <name val="ＭＳ Ｐゴシック"/>
      <family val="3"/>
    </font>
    <font>
      <b/>
      <u val="single"/>
      <sz val="11"/>
      <color indexed="8"/>
      <name val="Century"/>
      <family val="1"/>
    </font>
    <font>
      <b/>
      <u val="single"/>
      <sz val="11"/>
      <color indexed="8"/>
      <name val="ＭＳ Ｐ明朝"/>
      <family val="1"/>
    </font>
    <font>
      <sz val="11"/>
      <color indexed="55"/>
      <name val="Century"/>
      <family val="1"/>
    </font>
    <font>
      <sz val="13"/>
      <color indexed="8"/>
      <name val="ＭＳ Ｐ明朝"/>
      <family val="1"/>
    </font>
    <font>
      <sz val="16"/>
      <color indexed="8"/>
      <name val="ＭＳ Ｐゴシック"/>
      <family val="3"/>
    </font>
    <font>
      <sz val="12"/>
      <name val="ＭＳ Ｐゴシック"/>
      <family val="3"/>
    </font>
    <font>
      <sz val="18"/>
      <color indexed="8"/>
      <name val="ＭＳ Ｐ明朝"/>
      <family val="1"/>
    </font>
    <font>
      <sz val="14"/>
      <color indexed="8"/>
      <name val="ＭＳ Ｐ明朝"/>
      <family val="1"/>
    </font>
    <font>
      <sz val="12.65"/>
      <color indexed="12"/>
      <name val="Century"/>
      <family val="1"/>
    </font>
    <font>
      <sz val="11"/>
      <color indexed="8"/>
      <name val="Calibri"/>
      <family val="2"/>
    </font>
    <font>
      <sz val="10"/>
      <color indexed="9"/>
      <name val="ＭＳ ゴシック"/>
      <family val="3"/>
    </font>
    <font>
      <sz val="11"/>
      <color indexed="9"/>
      <name val="ＭＳ ゴシック"/>
      <family val="3"/>
    </font>
    <font>
      <b/>
      <sz val="14"/>
      <color indexed="9"/>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1"/>
      <color theme="1"/>
      <name val="Century"/>
      <family val="1"/>
    </font>
    <font>
      <sz val="12"/>
      <color theme="1"/>
      <name val="Century"/>
      <family val="1"/>
    </font>
    <font>
      <sz val="9"/>
      <color theme="1"/>
      <name val="Century"/>
      <family val="1"/>
    </font>
    <font>
      <sz val="11"/>
      <color theme="1"/>
      <name val="ＭＳ Ｐ明朝"/>
      <family val="1"/>
    </font>
    <font>
      <sz val="11"/>
      <color theme="1"/>
      <name val="ＭＳ 明朝"/>
      <family val="1"/>
    </font>
    <font>
      <sz val="10"/>
      <color theme="1"/>
      <name val="ＭＳ Ｐ明朝"/>
      <family val="1"/>
    </font>
    <font>
      <sz val="9"/>
      <color theme="1"/>
      <name val="ＭＳ Ｐ明朝"/>
      <family val="1"/>
    </font>
    <font>
      <sz val="14"/>
      <color theme="1"/>
      <name val="Century"/>
      <family val="1"/>
    </font>
    <font>
      <b/>
      <sz val="11"/>
      <color theme="1"/>
      <name val="Century"/>
      <family val="1"/>
    </font>
    <font>
      <sz val="12"/>
      <color theme="1"/>
      <name val="ＭＳ Ｐ明朝"/>
      <family val="1"/>
    </font>
    <font>
      <u val="single"/>
      <sz val="12"/>
      <color theme="10"/>
      <name val="ＭＳ Ｐゴシック"/>
      <family val="3"/>
    </font>
    <font>
      <b/>
      <sz val="12"/>
      <color theme="1"/>
      <name val="Century"/>
      <family val="1"/>
    </font>
    <font>
      <b/>
      <u val="single"/>
      <sz val="11"/>
      <color theme="1"/>
      <name val="Century"/>
      <family val="1"/>
    </font>
    <font>
      <b/>
      <u val="single"/>
      <sz val="11"/>
      <color theme="1"/>
      <name val="ＭＳ Ｐ明朝"/>
      <family val="1"/>
    </font>
    <font>
      <sz val="11"/>
      <color theme="0" tint="-0.3499799966812134"/>
      <name val="Century"/>
      <family val="1"/>
    </font>
    <font>
      <sz val="10"/>
      <color theme="1"/>
      <name val="Century"/>
      <family val="1"/>
    </font>
    <font>
      <sz val="13"/>
      <color theme="1"/>
      <name val="ＭＳ Ｐ明朝"/>
      <family val="1"/>
    </font>
    <font>
      <sz val="16"/>
      <color theme="1"/>
      <name val="Calibri"/>
      <family val="3"/>
    </font>
    <font>
      <sz val="12"/>
      <name val="Calibri"/>
      <family val="3"/>
    </font>
    <font>
      <sz val="14"/>
      <color theme="1"/>
      <name val="ＭＳ Ｐ明朝"/>
      <family val="1"/>
    </font>
    <font>
      <sz val="18"/>
      <color theme="1"/>
      <name val="ＭＳ Ｐ明朝"/>
      <family val="1"/>
    </font>
    <font>
      <sz val="12.65"/>
      <color theme="10"/>
      <name val="Century"/>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lightGray"/>
    </fill>
    <fill>
      <gradientFill type="path" left="0.5" right="0.5" top="0.5" bottom="0.5">
        <stop position="0">
          <color theme="0"/>
        </stop>
        <stop position="1">
          <color theme="3" tint="0.8000100255012512"/>
        </stop>
      </gradientFill>
    </fill>
    <fill>
      <gradientFill type="path" left="0.5" right="0.5" top="0.5" bottom="0.5">
        <stop position="0">
          <color theme="0"/>
        </stop>
        <stop position="1">
          <color theme="3" tint="0.8000100255012512"/>
        </stop>
      </gradientFill>
    </fill>
    <fill>
      <gradientFill type="path" left="0.5" right="0.5" top="0.5" bottom="0.5">
        <stop position="0">
          <color theme="0"/>
        </stop>
        <stop position="1">
          <color theme="3" tint="0.8000100255012512"/>
        </stop>
      </gradient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right style="thin"/>
      <top style="thin"/>
      <bottom style="thin"/>
    </border>
    <border>
      <left style="thin"/>
      <right/>
      <top/>
      <bottom/>
    </border>
    <border>
      <left/>
      <right/>
      <top style="thin"/>
      <bottom/>
    </border>
    <border>
      <left/>
      <right style="thin"/>
      <top style="thin"/>
      <bottom/>
    </border>
    <border>
      <left/>
      <right style="thin"/>
      <top/>
      <bottom/>
    </border>
    <border>
      <left style="thin"/>
      <right/>
      <top style="thin"/>
      <bottom/>
    </border>
    <border>
      <left/>
      <right/>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diagonalUp="1">
      <left style="thin"/>
      <right style="thin"/>
      <top style="thin"/>
      <bottom style="thin"/>
      <diagonal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bottom style="thin"/>
    </border>
    <border>
      <left style="thin"/>
      <right style="thin"/>
      <top style="double"/>
      <bottom style="thin"/>
    </border>
    <border>
      <left style="thin"/>
      <right/>
      <top style="double"/>
      <bottom style="thin"/>
    </border>
    <border>
      <left/>
      <right/>
      <top style="double"/>
      <bottom style="thin"/>
    </border>
    <border>
      <left/>
      <right style="thin"/>
      <top style="double"/>
      <bottom style="thin"/>
    </border>
    <border diagonalDown="1">
      <left style="thin"/>
      <right/>
      <top style="thin"/>
      <bottom style="thin"/>
      <diagonal style="thin"/>
    </border>
    <border diagonalDown="1">
      <left/>
      <right style="thin"/>
      <top style="thin"/>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85"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97" fillId="0" borderId="0" applyNumberFormat="0" applyFill="0" applyBorder="0" applyAlignment="0" applyProtection="0"/>
    <xf numFmtId="0" fontId="98" fillId="32" borderId="0" applyNumberFormat="0" applyBorder="0" applyAlignment="0" applyProtection="0"/>
  </cellStyleXfs>
  <cellXfs count="1112">
    <xf numFmtId="0" fontId="0" fillId="0" borderId="0" xfId="0" applyFont="1" applyAlignment="1">
      <alignment vertical="center"/>
    </xf>
    <xf numFmtId="0" fontId="99" fillId="0" borderId="0" xfId="0" applyFont="1" applyAlignment="1">
      <alignment vertical="center"/>
    </xf>
    <xf numFmtId="0" fontId="99" fillId="0" borderId="10" xfId="0" applyFont="1" applyBorder="1" applyAlignment="1">
      <alignment vertical="center"/>
    </xf>
    <xf numFmtId="0" fontId="99" fillId="0" borderId="10" xfId="0" applyFont="1" applyBorder="1" applyAlignment="1" quotePrefix="1">
      <alignment vertical="center"/>
    </xf>
    <xf numFmtId="0" fontId="99" fillId="0" borderId="10" xfId="0" applyFont="1" applyFill="1" applyBorder="1" applyAlignment="1" applyProtection="1">
      <alignment horizontal="center" vertical="center"/>
      <protection locked="0"/>
    </xf>
    <xf numFmtId="0" fontId="99" fillId="0" borderId="11" xfId="0" applyFont="1" applyBorder="1" applyAlignment="1">
      <alignment vertical="center"/>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lignment vertical="center" wrapText="1"/>
    </xf>
    <xf numFmtId="0" fontId="99" fillId="0" borderId="10" xfId="0" applyFont="1" applyBorder="1" applyAlignment="1">
      <alignment vertical="center" shrinkToFit="1"/>
    </xf>
    <xf numFmtId="0" fontId="99" fillId="0" borderId="12" xfId="0" applyFont="1" applyBorder="1" applyAlignment="1">
      <alignment vertical="center"/>
    </xf>
    <xf numFmtId="0" fontId="100" fillId="0" borderId="0" xfId="0" applyFont="1" applyAlignment="1">
      <alignment vertical="center"/>
    </xf>
    <xf numFmtId="0" fontId="100" fillId="0" borderId="0" xfId="0" applyFont="1" applyAlignment="1">
      <alignment horizontal="center" vertical="center"/>
    </xf>
    <xf numFmtId="0" fontId="100" fillId="0" borderId="13" xfId="0" applyFont="1" applyBorder="1" applyAlignment="1">
      <alignment vertical="center"/>
    </xf>
    <xf numFmtId="0" fontId="100" fillId="0" borderId="14" xfId="0" applyFont="1" applyBorder="1" applyAlignment="1">
      <alignment vertical="center"/>
    </xf>
    <xf numFmtId="0" fontId="100" fillId="0" borderId="14" xfId="0" applyFont="1" applyBorder="1" applyAlignment="1">
      <alignment horizontal="left" vertical="center"/>
    </xf>
    <xf numFmtId="176" fontId="100" fillId="0" borderId="14" xfId="0" applyNumberFormat="1" applyFont="1" applyBorder="1" applyAlignment="1">
      <alignment vertical="center"/>
    </xf>
    <xf numFmtId="0" fontId="100" fillId="0" borderId="15" xfId="0" applyFont="1" applyBorder="1" applyAlignment="1">
      <alignment horizontal="center" vertical="center"/>
    </xf>
    <xf numFmtId="0" fontId="100" fillId="0" borderId="0" xfId="0" applyFont="1" applyBorder="1" applyAlignment="1">
      <alignment vertical="center"/>
    </xf>
    <xf numFmtId="176" fontId="100" fillId="0" borderId="0" xfId="0" applyNumberFormat="1" applyFont="1" applyBorder="1" applyAlignment="1">
      <alignment vertical="center"/>
    </xf>
    <xf numFmtId="0" fontId="100" fillId="0" borderId="16" xfId="0" applyFont="1" applyBorder="1" applyAlignment="1">
      <alignment horizontal="center" vertical="center"/>
    </xf>
    <xf numFmtId="0" fontId="100" fillId="0" borderId="0" xfId="0" applyFont="1" applyFill="1" applyAlignment="1" applyProtection="1">
      <alignment horizontal="right" vertical="center"/>
      <protection/>
    </xf>
    <xf numFmtId="0" fontId="100" fillId="0" borderId="0" xfId="0" applyFont="1" applyBorder="1" applyAlignment="1">
      <alignment horizontal="center" vertical="center"/>
    </xf>
    <xf numFmtId="0" fontId="101" fillId="0" borderId="0" xfId="0" applyFont="1" applyAlignment="1">
      <alignment horizontal="center" vertical="center"/>
    </xf>
    <xf numFmtId="0" fontId="100" fillId="0" borderId="0" xfId="0" applyFont="1" applyBorder="1" applyAlignment="1">
      <alignment vertical="center" wrapText="1"/>
    </xf>
    <xf numFmtId="0" fontId="100" fillId="0" borderId="17" xfId="0" applyFont="1" applyBorder="1" applyAlignment="1">
      <alignment vertical="center"/>
    </xf>
    <xf numFmtId="0" fontId="100" fillId="0" borderId="18" xfId="0" applyFont="1" applyBorder="1" applyAlignment="1">
      <alignment vertical="center"/>
    </xf>
    <xf numFmtId="0" fontId="100" fillId="0" borderId="12" xfId="0" applyFont="1" applyBorder="1" applyAlignment="1">
      <alignment vertical="center"/>
    </xf>
    <xf numFmtId="0" fontId="100" fillId="0" borderId="19" xfId="0" applyFont="1" applyBorder="1" applyAlignment="1">
      <alignment vertical="center"/>
    </xf>
    <xf numFmtId="0" fontId="100" fillId="0" borderId="20" xfId="0" applyFont="1" applyBorder="1" applyAlignment="1">
      <alignment vertical="center"/>
    </xf>
    <xf numFmtId="0" fontId="100" fillId="0" borderId="16" xfId="0" applyFont="1" applyBorder="1" applyAlignment="1">
      <alignment vertical="center"/>
    </xf>
    <xf numFmtId="38" fontId="8" fillId="0" borderId="14" xfId="49" applyFont="1" applyFill="1" applyBorder="1" applyAlignment="1">
      <alignment horizontal="center" vertical="center"/>
    </xf>
    <xf numFmtId="0" fontId="100" fillId="0" borderId="15" xfId="0" applyFont="1" applyBorder="1" applyAlignment="1">
      <alignment horizontal="left" vertical="center"/>
    </xf>
    <xf numFmtId="38" fontId="8" fillId="0" borderId="0" xfId="49" applyFont="1" applyFill="1" applyBorder="1" applyAlignment="1">
      <alignment horizontal="center" vertical="center"/>
    </xf>
    <xf numFmtId="0" fontId="100" fillId="0" borderId="16" xfId="0" applyFont="1" applyBorder="1" applyAlignment="1">
      <alignment horizontal="left" vertical="center"/>
    </xf>
    <xf numFmtId="0" fontId="100" fillId="0" borderId="21" xfId="0" applyFont="1" applyBorder="1" applyAlignment="1">
      <alignment vertical="center"/>
    </xf>
    <xf numFmtId="0" fontId="100" fillId="0" borderId="22" xfId="0" applyFont="1" applyBorder="1" applyAlignment="1">
      <alignment vertical="center"/>
    </xf>
    <xf numFmtId="0" fontId="100" fillId="0" borderId="22" xfId="0" applyFont="1" applyBorder="1" applyAlignment="1">
      <alignment horizontal="left" vertical="center"/>
    </xf>
    <xf numFmtId="0" fontId="100" fillId="0" borderId="14" xfId="0" applyFont="1" applyFill="1" applyBorder="1" applyAlignment="1" applyProtection="1">
      <alignment vertical="center"/>
      <protection/>
    </xf>
    <xf numFmtId="0" fontId="100" fillId="0" borderId="0" xfId="0" applyFont="1" applyFill="1" applyAlignment="1" applyProtection="1">
      <alignment vertical="center"/>
      <protection/>
    </xf>
    <xf numFmtId="0" fontId="100" fillId="0" borderId="0" xfId="0" applyFont="1" applyFill="1" applyAlignment="1" applyProtection="1">
      <alignment vertical="center" shrinkToFit="1"/>
      <protection/>
    </xf>
    <xf numFmtId="0" fontId="100" fillId="0" borderId="0" xfId="0" applyFont="1" applyBorder="1" applyAlignment="1" applyProtection="1">
      <alignment vertical="center"/>
      <protection/>
    </xf>
    <xf numFmtId="0" fontId="100" fillId="0" borderId="14" xfId="0" applyFont="1" applyBorder="1" applyAlignment="1">
      <alignment horizontal="center" vertical="center"/>
    </xf>
    <xf numFmtId="0" fontId="100" fillId="0" borderId="21" xfId="0" applyFont="1" applyBorder="1" applyAlignment="1">
      <alignment horizontal="center" vertical="center"/>
    </xf>
    <xf numFmtId="0" fontId="100" fillId="0" borderId="22" xfId="0" applyFont="1" applyBorder="1" applyAlignment="1">
      <alignment horizontal="center" vertical="center"/>
    </xf>
    <xf numFmtId="0" fontId="102" fillId="0" borderId="0" xfId="0" applyFont="1" applyAlignment="1">
      <alignment vertical="center"/>
    </xf>
    <xf numFmtId="0" fontId="100" fillId="0" borderId="0" xfId="0" applyFont="1" applyAlignment="1">
      <alignment horizontal="left" vertical="center"/>
    </xf>
    <xf numFmtId="0" fontId="102" fillId="0" borderId="0" xfId="0" applyFont="1" applyAlignment="1">
      <alignment horizontal="right" vertical="center"/>
    </xf>
    <xf numFmtId="0" fontId="7" fillId="0" borderId="0" xfId="0" applyFont="1" applyBorder="1" applyAlignment="1">
      <alignment vertical="center"/>
    </xf>
    <xf numFmtId="0" fontId="100" fillId="0" borderId="19" xfId="0" applyFont="1" applyFill="1" applyBorder="1" applyAlignment="1">
      <alignment vertical="center"/>
    </xf>
    <xf numFmtId="38" fontId="8" fillId="0" borderId="21" xfId="49" applyFont="1" applyFill="1" applyBorder="1" applyAlignment="1">
      <alignment horizontal="center" vertical="center"/>
    </xf>
    <xf numFmtId="0" fontId="7" fillId="0" borderId="21" xfId="0" applyFont="1" applyBorder="1" applyAlignment="1" applyProtection="1">
      <alignment vertical="center"/>
      <protection/>
    </xf>
    <xf numFmtId="0" fontId="100" fillId="0" borderId="0" xfId="0" applyFont="1" applyBorder="1" applyAlignment="1">
      <alignment vertical="center"/>
    </xf>
    <xf numFmtId="0" fontId="100" fillId="0" borderId="0" xfId="0" applyFont="1" applyFill="1" applyAlignment="1" applyProtection="1">
      <alignment horizontal="left" vertical="center"/>
      <protection/>
    </xf>
    <xf numFmtId="0" fontId="100" fillId="0" borderId="0" xfId="0" applyFont="1" applyBorder="1" applyAlignment="1" applyProtection="1">
      <alignment horizontal="center" vertical="center"/>
      <protection/>
    </xf>
    <xf numFmtId="0" fontId="99" fillId="0" borderId="12" xfId="0" applyFont="1" applyBorder="1" applyAlignment="1">
      <alignment horizontal="center" vertical="center"/>
    </xf>
    <xf numFmtId="0" fontId="99" fillId="0" borderId="19" xfId="0" applyFont="1" applyBorder="1" applyAlignment="1">
      <alignment vertical="center"/>
    </xf>
    <xf numFmtId="0" fontId="99" fillId="0" borderId="10" xfId="0" applyFont="1" applyBorder="1" applyAlignment="1">
      <alignment horizontal="center" vertical="center"/>
    </xf>
    <xf numFmtId="0" fontId="103" fillId="0" borderId="0" xfId="0" applyFont="1" applyBorder="1" applyAlignment="1">
      <alignment vertical="center"/>
    </xf>
    <xf numFmtId="0" fontId="100" fillId="0" borderId="0" xfId="0" applyFont="1" applyFill="1" applyAlignment="1" applyProtection="1">
      <alignment vertical="center"/>
      <protection/>
    </xf>
    <xf numFmtId="0" fontId="8" fillId="0" borderId="0" xfId="0" applyFont="1" applyBorder="1" applyAlignment="1">
      <alignment vertical="center"/>
    </xf>
    <xf numFmtId="0" fontId="16" fillId="0" borderId="0" xfId="0" applyFont="1" applyAlignment="1">
      <alignment horizontal="justify" vertical="center"/>
    </xf>
    <xf numFmtId="0" fontId="100" fillId="0" borderId="0" xfId="0" applyFont="1" applyBorder="1" applyAlignment="1">
      <alignment horizontal="left" vertical="center"/>
    </xf>
    <xf numFmtId="0" fontId="16" fillId="0" borderId="0" xfId="0" applyFont="1" applyBorder="1" applyAlignment="1">
      <alignment vertical="center"/>
    </xf>
    <xf numFmtId="0" fontId="100" fillId="0" borderId="0" xfId="0" applyFont="1" applyBorder="1" applyAlignment="1">
      <alignment horizontal="right" vertical="center"/>
    </xf>
    <xf numFmtId="0" fontId="103" fillId="0" borderId="23" xfId="0" applyFont="1" applyBorder="1" applyAlignment="1" quotePrefix="1">
      <alignment vertical="center"/>
    </xf>
    <xf numFmtId="0" fontId="100" fillId="0" borderId="15" xfId="0" applyFont="1" applyBorder="1" applyAlignment="1">
      <alignment vertical="center"/>
    </xf>
    <xf numFmtId="0" fontId="103" fillId="0" borderId="10" xfId="0" applyFont="1" applyBorder="1" applyAlignment="1" quotePrefix="1">
      <alignment vertical="center"/>
    </xf>
    <xf numFmtId="0" fontId="103" fillId="0" borderId="24" xfId="0" applyFont="1" applyBorder="1" applyAlignment="1" quotePrefix="1">
      <alignment vertical="center"/>
    </xf>
    <xf numFmtId="0" fontId="16" fillId="0" borderId="0" xfId="0" applyFont="1" applyAlignment="1">
      <alignment vertical="center"/>
    </xf>
    <xf numFmtId="0" fontId="100" fillId="6" borderId="0" xfId="0" applyFont="1" applyFill="1" applyBorder="1" applyAlignment="1" applyProtection="1">
      <alignment vertical="center"/>
      <protection/>
    </xf>
    <xf numFmtId="0" fontId="100" fillId="0" borderId="0" xfId="0" applyFont="1" applyFill="1" applyBorder="1" applyAlignment="1" applyProtection="1">
      <alignment vertical="center"/>
      <protection/>
    </xf>
    <xf numFmtId="0" fontId="100" fillId="0" borderId="21" xfId="0" applyFont="1" applyFill="1" applyBorder="1" applyAlignment="1" applyProtection="1">
      <alignment vertical="center"/>
      <protection/>
    </xf>
    <xf numFmtId="0" fontId="102" fillId="0" borderId="0" xfId="0" applyFont="1" applyBorder="1" applyAlignment="1">
      <alignment horizontal="right" vertical="center" wrapText="1"/>
    </xf>
    <xf numFmtId="0" fontId="100" fillId="0" borderId="0" xfId="0" applyFont="1" applyBorder="1" applyAlignment="1" quotePrefix="1">
      <alignment vertical="center"/>
    </xf>
    <xf numFmtId="0" fontId="100" fillId="0" borderId="19" xfId="0" applyFont="1" applyBorder="1" applyAlignment="1">
      <alignment vertical="center" wrapText="1"/>
    </xf>
    <xf numFmtId="0" fontId="100" fillId="0" borderId="18" xfId="0" applyFont="1" applyFill="1" applyBorder="1" applyAlignment="1" applyProtection="1">
      <alignment vertical="center" wrapText="1"/>
      <protection/>
    </xf>
    <xf numFmtId="0" fontId="100" fillId="0" borderId="22" xfId="0" applyFont="1" applyFill="1" applyBorder="1" applyAlignment="1" applyProtection="1">
      <alignment vertical="center"/>
      <protection/>
    </xf>
    <xf numFmtId="0" fontId="100" fillId="0" borderId="12" xfId="0" applyFont="1" applyFill="1" applyBorder="1" applyAlignment="1" applyProtection="1">
      <alignment vertical="center" wrapText="1"/>
      <protection/>
    </xf>
    <xf numFmtId="0" fontId="16" fillId="0" borderId="0" xfId="0" applyFont="1" applyBorder="1" applyAlignment="1">
      <alignment vertical="center"/>
    </xf>
    <xf numFmtId="0" fontId="99" fillId="0" borderId="0" xfId="0" applyFont="1" applyAlignment="1" applyProtection="1">
      <alignment vertical="center"/>
      <protection hidden="1"/>
    </xf>
    <xf numFmtId="0" fontId="99" fillId="0" borderId="0" xfId="0" applyFont="1" applyAlignment="1" applyProtection="1">
      <alignment vertical="center"/>
      <protection/>
    </xf>
    <xf numFmtId="0" fontId="104" fillId="0" borderId="0" xfId="0" applyFont="1" applyAlignment="1" applyProtection="1">
      <alignment vertical="center"/>
      <protection/>
    </xf>
    <xf numFmtId="0" fontId="100" fillId="0" borderId="12" xfId="0" applyFont="1" applyBorder="1" applyAlignment="1">
      <alignment vertical="center"/>
    </xf>
    <xf numFmtId="0" fontId="100" fillId="0" borderId="19" xfId="0" applyFont="1" applyBorder="1" applyAlignment="1">
      <alignment vertical="center"/>
    </xf>
    <xf numFmtId="0" fontId="100" fillId="0" borderId="0" xfId="0" applyFont="1" applyBorder="1" applyAlignment="1">
      <alignment vertical="center"/>
    </xf>
    <xf numFmtId="0" fontId="99" fillId="0" borderId="10" xfId="0" applyFont="1" applyFill="1" applyBorder="1" applyAlignment="1" applyProtection="1">
      <alignment horizontal="center" vertical="center"/>
      <protection/>
    </xf>
    <xf numFmtId="0" fontId="100" fillId="0" borderId="10" xfId="0" applyFont="1" applyBorder="1" applyAlignment="1">
      <alignment horizontal="center" vertical="center"/>
    </xf>
    <xf numFmtId="0" fontId="16" fillId="0" borderId="13" xfId="0" applyFont="1" applyBorder="1" applyAlignment="1">
      <alignment horizontal="center" vertical="center"/>
    </xf>
    <xf numFmtId="0" fontId="16" fillId="0" borderId="13" xfId="0" applyFont="1" applyBorder="1" applyAlignment="1">
      <alignment vertical="center"/>
    </xf>
    <xf numFmtId="0" fontId="16" fillId="0" borderId="16" xfId="0" applyFont="1" applyBorder="1" applyAlignment="1">
      <alignment vertical="center"/>
    </xf>
    <xf numFmtId="0" fontId="13" fillId="0" borderId="0" xfId="0" applyFont="1" applyBorder="1" applyAlignment="1">
      <alignment vertical="center"/>
    </xf>
    <xf numFmtId="0" fontId="13" fillId="0" borderId="0" xfId="0" applyFont="1" applyAlignment="1">
      <alignment/>
    </xf>
    <xf numFmtId="0" fontId="102" fillId="0" borderId="0" xfId="0" applyFont="1" applyBorder="1" applyAlignment="1">
      <alignment horizontal="right" vertical="center"/>
    </xf>
    <xf numFmtId="0" fontId="22" fillId="0" borderId="0" xfId="0" applyFont="1" applyBorder="1" applyAlignment="1">
      <alignment horizontal="left" vertical="center" wrapText="1"/>
    </xf>
    <xf numFmtId="0" fontId="102" fillId="0" borderId="0" xfId="0" applyFont="1" applyBorder="1" applyAlignment="1">
      <alignment vertical="center"/>
    </xf>
    <xf numFmtId="0" fontId="102" fillId="0" borderId="0" xfId="0" applyFont="1" applyBorder="1" applyAlignment="1">
      <alignment horizontal="center" vertical="center"/>
    </xf>
    <xf numFmtId="0" fontId="102" fillId="0" borderId="0" xfId="0" applyFont="1" applyBorder="1" applyAlignment="1">
      <alignment vertical="center" wrapText="1"/>
    </xf>
    <xf numFmtId="0" fontId="102"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horizontal="left" vertical="center" wrapText="1"/>
    </xf>
    <xf numFmtId="0" fontId="8" fillId="0" borderId="0" xfId="0" applyFont="1" applyBorder="1" applyAlignment="1" quotePrefix="1">
      <alignment vertical="center"/>
    </xf>
    <xf numFmtId="0" fontId="16" fillId="0" borderId="18" xfId="0" applyFont="1" applyFill="1" applyBorder="1" applyAlignment="1" applyProtection="1">
      <alignment vertical="center"/>
      <protection/>
    </xf>
    <xf numFmtId="0" fontId="16" fillId="0" borderId="10"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103"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13" fillId="0" borderId="0" xfId="0" applyFont="1" applyBorder="1" applyAlignment="1">
      <alignment vertical="center" wrapText="1"/>
    </xf>
    <xf numFmtId="0" fontId="13" fillId="0" borderId="17"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7" xfId="0" applyFont="1" applyBorder="1" applyAlignment="1">
      <alignment vertical="center" wrapText="1"/>
    </xf>
    <xf numFmtId="0" fontId="16" fillId="0" borderId="20" xfId="0" applyFont="1" applyBorder="1" applyAlignment="1">
      <alignment vertical="center"/>
    </xf>
    <xf numFmtId="0" fontId="16" fillId="0" borderId="22" xfId="0" applyFont="1" applyBorder="1" applyAlignment="1">
      <alignment vertical="center"/>
    </xf>
    <xf numFmtId="0" fontId="16" fillId="0" borderId="17" xfId="0" applyFont="1" applyBorder="1" applyAlignment="1">
      <alignment horizontal="left" vertical="center"/>
    </xf>
    <xf numFmtId="0" fontId="16" fillId="0" borderId="17" xfId="0" applyFont="1" applyBorder="1" applyAlignment="1">
      <alignment vertical="center"/>
    </xf>
    <xf numFmtId="0" fontId="16" fillId="0" borderId="18" xfId="0" applyFont="1" applyFill="1" applyBorder="1" applyAlignment="1" applyProtection="1">
      <alignment vertical="center"/>
      <protection/>
    </xf>
    <xf numFmtId="0" fontId="16" fillId="0" borderId="12" xfId="0" applyFont="1" applyBorder="1" applyAlignment="1" applyProtection="1">
      <alignment vertical="center"/>
      <protection/>
    </xf>
    <xf numFmtId="0" fontId="16" fillId="0" borderId="18" xfId="0" applyFont="1" applyFill="1" applyBorder="1" applyAlignment="1" applyProtection="1">
      <alignment vertical="center" wrapText="1"/>
      <protection/>
    </xf>
    <xf numFmtId="0" fontId="16" fillId="0" borderId="0" xfId="0" applyFont="1" applyFill="1" applyAlignment="1" applyProtection="1">
      <alignment vertical="center"/>
      <protection/>
    </xf>
    <xf numFmtId="0" fontId="16" fillId="0" borderId="12" xfId="0" applyFont="1" applyBorder="1" applyAlignment="1" applyProtection="1">
      <alignment vertical="center" wrapText="1"/>
      <protection/>
    </xf>
    <xf numFmtId="0" fontId="16" fillId="0" borderId="0" xfId="0" applyFont="1" applyBorder="1" applyAlignment="1">
      <alignment horizontal="left" vertical="center" indent="1"/>
    </xf>
    <xf numFmtId="38" fontId="100" fillId="0" borderId="0" xfId="0" applyNumberFormat="1" applyFont="1" applyAlignment="1">
      <alignment horizontal="center" vertical="center"/>
    </xf>
    <xf numFmtId="0" fontId="13" fillId="0" borderId="0" xfId="0" applyFont="1" applyBorder="1" applyAlignment="1">
      <alignment vertical="center"/>
    </xf>
    <xf numFmtId="38" fontId="16" fillId="0" borderId="0" xfId="49" applyFont="1" applyBorder="1" applyAlignment="1">
      <alignment vertical="center" wrapText="1"/>
    </xf>
    <xf numFmtId="0" fontId="16" fillId="0" borderId="0" xfId="0" applyFont="1" applyBorder="1" applyAlignment="1">
      <alignment horizontal="center" vertical="center" wrapText="1"/>
    </xf>
    <xf numFmtId="38" fontId="16" fillId="0" borderId="0" xfId="49" applyFont="1" applyBorder="1" applyAlignment="1">
      <alignment horizontal="center" vertical="center" wrapText="1"/>
    </xf>
    <xf numFmtId="0" fontId="103" fillId="0" borderId="0" xfId="0" applyFont="1" applyAlignment="1">
      <alignment vertical="center"/>
    </xf>
    <xf numFmtId="0" fontId="8" fillId="0" borderId="22" xfId="0" applyFont="1" applyBorder="1" applyAlignment="1">
      <alignment horizontal="center" vertical="center"/>
    </xf>
    <xf numFmtId="0" fontId="8" fillId="0" borderId="20" xfId="0" applyFont="1" applyBorder="1" applyAlignment="1">
      <alignment horizontal="center" vertical="center" wrapText="1"/>
    </xf>
    <xf numFmtId="0" fontId="9" fillId="0" borderId="0" xfId="0" applyFont="1" applyBorder="1" applyAlignment="1">
      <alignment vertical="center"/>
    </xf>
    <xf numFmtId="0" fontId="23" fillId="0" borderId="18" xfId="0" applyFont="1" applyFill="1" applyBorder="1" applyAlignment="1" applyProtection="1">
      <alignment vertical="center" wrapText="1"/>
      <protection/>
    </xf>
    <xf numFmtId="0" fontId="16" fillId="0" borderId="25" xfId="0" applyFont="1" applyFill="1" applyBorder="1" applyAlignment="1" applyProtection="1">
      <alignment vertical="center" wrapText="1"/>
      <protection/>
    </xf>
    <xf numFmtId="0" fontId="16" fillId="0" borderId="12" xfId="0" applyFont="1" applyBorder="1" applyAlignment="1">
      <alignment vertical="center"/>
    </xf>
    <xf numFmtId="0" fontId="16" fillId="0" borderId="18" xfId="0" applyFont="1" applyBorder="1" applyAlignment="1">
      <alignment vertical="center"/>
    </xf>
    <xf numFmtId="0" fontId="16" fillId="0" borderId="22" xfId="0" applyFont="1" applyBorder="1" applyAlignment="1">
      <alignment horizontal="center" vertical="center"/>
    </xf>
    <xf numFmtId="0" fontId="16" fillId="0" borderId="14" xfId="0" applyFont="1" applyBorder="1" applyAlignment="1">
      <alignment horizontal="center" vertical="center"/>
    </xf>
    <xf numFmtId="0" fontId="16" fillId="0" borderId="21" xfId="0" applyFont="1" applyBorder="1" applyAlignment="1">
      <alignment horizontal="center" vertical="center"/>
    </xf>
    <xf numFmtId="0" fontId="16" fillId="0" borderId="21" xfId="0" applyFont="1" applyBorder="1" applyAlignment="1">
      <alignment vertical="center"/>
    </xf>
    <xf numFmtId="0" fontId="23" fillId="0" borderId="18" xfId="0" applyFont="1" applyFill="1" applyBorder="1" applyAlignment="1" applyProtection="1">
      <alignment horizontal="center" vertical="center" wrapText="1"/>
      <protection/>
    </xf>
    <xf numFmtId="0" fontId="16" fillId="6" borderId="18" xfId="0" applyFont="1" applyFill="1" applyBorder="1" applyAlignment="1" applyProtection="1">
      <alignment horizontal="right" vertical="center" wrapText="1" indent="1"/>
      <protection/>
    </xf>
    <xf numFmtId="0" fontId="23" fillId="0" borderId="12" xfId="0" applyFont="1" applyFill="1" applyBorder="1" applyAlignment="1" applyProtection="1">
      <alignment vertical="center" wrapText="1"/>
      <protection/>
    </xf>
    <xf numFmtId="0" fontId="103" fillId="0" borderId="19" xfId="0" applyFont="1" applyBorder="1" applyAlignment="1" applyProtection="1">
      <alignment horizontal="center" vertical="center"/>
      <protection/>
    </xf>
    <xf numFmtId="0" fontId="16" fillId="6" borderId="18" xfId="0" applyFont="1" applyFill="1" applyBorder="1" applyAlignment="1" applyProtection="1">
      <alignment horizontal="center" vertical="center" wrapText="1"/>
      <protection/>
    </xf>
    <xf numFmtId="0" fontId="16" fillId="0" borderId="25" xfId="0" applyFont="1" applyBorder="1" applyAlignment="1" applyProtection="1">
      <alignment vertical="center" wrapText="1"/>
      <protection/>
    </xf>
    <xf numFmtId="0" fontId="16" fillId="0" borderId="15" xfId="0" applyFont="1" applyBorder="1" applyAlignment="1">
      <alignment horizontal="center" vertical="center"/>
    </xf>
    <xf numFmtId="0" fontId="16" fillId="0" borderId="14" xfId="0" applyFont="1" applyBorder="1" applyAlignment="1">
      <alignment horizontal="center" vertical="center" wrapText="1"/>
    </xf>
    <xf numFmtId="38" fontId="16" fillId="0" borderId="14" xfId="49" applyFont="1" applyBorder="1" applyAlignment="1">
      <alignment horizontal="center" vertical="center" wrapText="1"/>
    </xf>
    <xf numFmtId="0" fontId="16" fillId="0" borderId="14" xfId="0" applyFont="1" applyBorder="1" applyAlignment="1">
      <alignment vertical="center" wrapText="1"/>
    </xf>
    <xf numFmtId="0" fontId="16" fillId="0" borderId="15" xfId="0" applyFont="1" applyBorder="1" applyAlignment="1">
      <alignment vertical="center" wrapText="1"/>
    </xf>
    <xf numFmtId="0" fontId="16" fillId="0" borderId="13" xfId="0" applyFont="1" applyBorder="1" applyAlignment="1">
      <alignment vertical="center" wrapText="1"/>
    </xf>
    <xf numFmtId="0" fontId="16" fillId="0" borderId="0" xfId="0" applyFont="1" applyBorder="1" applyAlignment="1">
      <alignment vertical="center" wrapText="1"/>
    </xf>
    <xf numFmtId="0" fontId="16" fillId="0" borderId="16"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16" fillId="0" borderId="12" xfId="0" applyFont="1" applyBorder="1" applyAlignment="1">
      <alignment vertical="center" wrapText="1"/>
    </xf>
    <xf numFmtId="0" fontId="13" fillId="0" borderId="0" xfId="0" applyFont="1" applyBorder="1" applyAlignment="1">
      <alignment horizontal="left" vertical="center" indent="1"/>
    </xf>
    <xf numFmtId="0" fontId="16" fillId="0" borderId="19" xfId="0" applyFont="1" applyBorder="1" applyAlignment="1">
      <alignment vertical="center" wrapText="1"/>
    </xf>
    <xf numFmtId="0" fontId="8" fillId="0" borderId="0" xfId="0" applyFont="1" applyBorder="1" applyAlignment="1">
      <alignment horizontal="left" vertical="center" indent="1"/>
    </xf>
    <xf numFmtId="38" fontId="8" fillId="0" borderId="0" xfId="49" applyFont="1" applyBorder="1" applyAlignment="1">
      <alignment vertical="center" wrapText="1"/>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16" fillId="0" borderId="18" xfId="0" applyFont="1" applyBorder="1" applyAlignment="1">
      <alignment vertical="center" wrapText="1"/>
    </xf>
    <xf numFmtId="0" fontId="16" fillId="0" borderId="12" xfId="0" applyFont="1" applyBorder="1" applyAlignment="1">
      <alignment vertical="center"/>
    </xf>
    <xf numFmtId="0" fontId="16" fillId="6" borderId="19" xfId="0" applyFont="1" applyFill="1" applyBorder="1" applyAlignment="1">
      <alignment horizontal="center" vertical="center" wrapText="1"/>
    </xf>
    <xf numFmtId="0" fontId="100" fillId="0" borderId="0" xfId="0" applyFont="1" applyBorder="1" applyAlignment="1">
      <alignment vertical="center"/>
    </xf>
    <xf numFmtId="0" fontId="100" fillId="0" borderId="21" xfId="0" applyFont="1" applyBorder="1" applyAlignment="1">
      <alignment vertical="center"/>
    </xf>
    <xf numFmtId="0" fontId="16" fillId="0" borderId="18" xfId="0" applyFont="1" applyBorder="1" applyAlignment="1">
      <alignment horizontal="center" vertical="center"/>
    </xf>
    <xf numFmtId="0" fontId="16" fillId="0" borderId="12" xfId="0" applyFont="1" applyBorder="1" applyAlignment="1">
      <alignment horizontal="center" vertical="center"/>
    </xf>
    <xf numFmtId="0" fontId="23" fillId="0" borderId="18" xfId="0" applyFont="1" applyBorder="1" applyAlignment="1">
      <alignment horizontal="center" vertical="center"/>
    </xf>
    <xf numFmtId="0" fontId="99" fillId="0" borderId="10" xfId="0" applyFont="1" applyBorder="1" applyAlignment="1" quotePrefix="1">
      <alignment horizontal="center" vertical="center"/>
    </xf>
    <xf numFmtId="0" fontId="99" fillId="0" borderId="10" xfId="0" applyFont="1" applyFill="1" applyBorder="1" applyAlignment="1" applyProtection="1">
      <alignment vertical="center"/>
      <protection/>
    </xf>
    <xf numFmtId="0" fontId="99" fillId="0" borderId="10" xfId="0" applyFont="1" applyBorder="1" applyAlignment="1">
      <alignment vertical="center" shrinkToFit="1"/>
    </xf>
    <xf numFmtId="0" fontId="99" fillId="7" borderId="10" xfId="0" applyFont="1" applyFill="1" applyBorder="1" applyAlignment="1" applyProtection="1">
      <alignment horizontal="center" vertical="center"/>
      <protection locked="0"/>
    </xf>
    <xf numFmtId="0" fontId="8" fillId="0" borderId="22" xfId="0" applyFont="1" applyBorder="1" applyAlignment="1">
      <alignment vertical="center"/>
    </xf>
    <xf numFmtId="0" fontId="8" fillId="0" borderId="0" xfId="0" applyFont="1" applyAlignment="1">
      <alignment horizontal="justify" vertical="center"/>
    </xf>
    <xf numFmtId="0" fontId="8" fillId="0" borderId="0" xfId="0" applyFont="1" applyBorder="1" applyAlignment="1">
      <alignment horizontal="left" vertical="center" wrapText="1"/>
    </xf>
    <xf numFmtId="0" fontId="9" fillId="0" borderId="0" xfId="0" applyFont="1" applyBorder="1" applyAlignment="1">
      <alignment horizontal="left" vertical="center"/>
    </xf>
    <xf numFmtId="0" fontId="8" fillId="0" borderId="17" xfId="0" applyFont="1" applyBorder="1" applyAlignment="1">
      <alignment vertical="center"/>
    </xf>
    <xf numFmtId="0" fontId="8" fillId="0" borderId="14" xfId="0" applyFont="1" applyBorder="1" applyAlignment="1">
      <alignment vertical="center"/>
    </xf>
    <xf numFmtId="0" fontId="8" fillId="0" borderId="19" xfId="0" applyFont="1" applyBorder="1" applyAlignment="1">
      <alignment vertical="center"/>
    </xf>
    <xf numFmtId="0" fontId="8" fillId="0" borderId="18"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center" vertical="center" wrapText="1"/>
    </xf>
    <xf numFmtId="0" fontId="100" fillId="0" borderId="0" xfId="0" applyFont="1" applyAlignment="1">
      <alignment horizontal="right" vertical="center"/>
    </xf>
    <xf numFmtId="0" fontId="103" fillId="0" borderId="19" xfId="0" applyFont="1" applyBorder="1" applyAlignment="1">
      <alignment horizontal="center" vertical="center"/>
    </xf>
    <xf numFmtId="0" fontId="103" fillId="0" borderId="12" xfId="0" applyFont="1" applyBorder="1" applyAlignment="1">
      <alignment vertical="center"/>
    </xf>
    <xf numFmtId="0" fontId="8" fillId="0" borderId="0" xfId="0" applyFont="1" applyBorder="1" applyAlignment="1">
      <alignment horizontal="center" vertical="center" shrinkToFit="1"/>
    </xf>
    <xf numFmtId="0" fontId="100" fillId="0" borderId="13" xfId="0" applyFont="1" applyBorder="1" applyAlignment="1">
      <alignment horizontal="center" vertical="center"/>
    </xf>
    <xf numFmtId="0" fontId="100" fillId="0" borderId="0" xfId="0" applyFont="1" applyAlignment="1">
      <alignment vertical="center"/>
    </xf>
    <xf numFmtId="0" fontId="100" fillId="6" borderId="19" xfId="0" applyFont="1" applyFill="1" applyBorder="1" applyAlignment="1">
      <alignment horizontal="center" vertical="center"/>
    </xf>
    <xf numFmtId="0" fontId="8" fillId="0" borderId="0" xfId="0" applyFont="1" applyFill="1" applyBorder="1" applyAlignment="1">
      <alignment horizontal="center" vertical="center" wrapText="1"/>
    </xf>
    <xf numFmtId="0" fontId="103" fillId="0" borderId="18" xfId="0" applyFont="1" applyBorder="1" applyAlignment="1">
      <alignment horizontal="center" vertical="center"/>
    </xf>
    <xf numFmtId="0" fontId="103" fillId="0" borderId="12" xfId="0" applyFont="1" applyBorder="1" applyAlignment="1">
      <alignment horizontal="center" vertical="center"/>
    </xf>
    <xf numFmtId="0" fontId="103" fillId="0" borderId="0" xfId="0" applyFont="1" applyBorder="1" applyAlignment="1">
      <alignment vertical="center"/>
    </xf>
    <xf numFmtId="0" fontId="100" fillId="0" borderId="10" xfId="0" applyFont="1" applyFill="1" applyBorder="1" applyAlignment="1">
      <alignment horizontal="center" vertical="center"/>
    </xf>
    <xf numFmtId="0" fontId="8" fillId="0" borderId="0" xfId="0" applyFont="1" applyAlignment="1">
      <alignment horizontal="left" vertical="center"/>
    </xf>
    <xf numFmtId="0" fontId="102" fillId="0" borderId="0" xfId="0" applyFont="1" applyAlignment="1">
      <alignment horizontal="left" vertical="center"/>
    </xf>
    <xf numFmtId="0" fontId="13" fillId="0" borderId="0" xfId="0" applyFont="1" applyBorder="1" applyAlignment="1">
      <alignment horizontal="right" vertical="center" wrapText="1"/>
    </xf>
    <xf numFmtId="0" fontId="22" fillId="0" borderId="0" xfId="0" applyFont="1" applyBorder="1" applyAlignment="1">
      <alignment horizontal="right" vertical="center"/>
    </xf>
    <xf numFmtId="14" fontId="100" fillId="0" borderId="0" xfId="0" applyNumberFormat="1" applyFont="1" applyAlignment="1">
      <alignment vertical="center"/>
    </xf>
    <xf numFmtId="176" fontId="22" fillId="0" borderId="0" xfId="0" applyNumberFormat="1" applyFont="1" applyFill="1" applyBorder="1" applyAlignment="1">
      <alignment horizontal="center" vertical="center" wrapText="1"/>
    </xf>
    <xf numFmtId="0" fontId="100" fillId="0" borderId="0" xfId="0" applyFont="1" applyFill="1" applyAlignment="1">
      <alignment vertical="center"/>
    </xf>
    <xf numFmtId="0" fontId="16" fillId="0" borderId="17" xfId="0" applyFont="1" applyBorder="1" applyAlignment="1">
      <alignment horizontal="center" vertical="center"/>
    </xf>
    <xf numFmtId="0" fontId="16" fillId="0" borderId="13"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38" fontId="8" fillId="0" borderId="13" xfId="49" applyFont="1" applyFill="1" applyBorder="1" applyAlignment="1">
      <alignment horizontal="center" vertical="center"/>
    </xf>
    <xf numFmtId="38" fontId="8" fillId="0" borderId="16" xfId="49" applyFont="1" applyFill="1" applyBorder="1" applyAlignment="1">
      <alignment horizontal="center" vertical="center"/>
    </xf>
    <xf numFmtId="0" fontId="16" fillId="0" borderId="13" xfId="0" applyFont="1" applyFill="1" applyBorder="1" applyAlignment="1">
      <alignment vertical="center"/>
    </xf>
    <xf numFmtId="0" fontId="100" fillId="0" borderId="13" xfId="0" applyFont="1" applyBorder="1" applyAlignment="1">
      <alignment horizontal="left" vertical="center"/>
    </xf>
    <xf numFmtId="0" fontId="22" fillId="0" borderId="13" xfId="0" applyFont="1" applyBorder="1" applyAlignment="1">
      <alignment vertical="center" wrapText="1"/>
    </xf>
    <xf numFmtId="0" fontId="22" fillId="0" borderId="0" xfId="0" applyFont="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38" fontId="13" fillId="0" borderId="0" xfId="49" applyFont="1" applyBorder="1" applyAlignment="1">
      <alignment vertical="center" wrapText="1"/>
    </xf>
    <xf numFmtId="0" fontId="22" fillId="0" borderId="19" xfId="0" applyFont="1" applyBorder="1" applyAlignment="1">
      <alignment horizontal="left" vertical="center"/>
    </xf>
    <xf numFmtId="0" fontId="16" fillId="0" borderId="18" xfId="0" applyFont="1" applyBorder="1" applyAlignment="1">
      <alignment horizontal="left" vertical="center" indent="1"/>
    </xf>
    <xf numFmtId="38" fontId="16" fillId="0" borderId="19" xfId="49" applyFont="1" applyBorder="1" applyAlignment="1">
      <alignment vertical="center" wrapText="1"/>
    </xf>
    <xf numFmtId="38" fontId="16" fillId="0" borderId="18" xfId="49" applyFont="1" applyBorder="1" applyAlignment="1">
      <alignment vertical="center" wrapText="1"/>
    </xf>
    <xf numFmtId="0" fontId="105" fillId="0" borderId="0" xfId="0" applyFont="1" applyAlignment="1">
      <alignment vertical="center"/>
    </xf>
    <xf numFmtId="0" fontId="100" fillId="0" borderId="0" xfId="0" applyFont="1" applyAlignment="1">
      <alignment horizontal="left" vertical="center" wrapText="1"/>
    </xf>
    <xf numFmtId="0" fontId="100" fillId="0" borderId="0" xfId="0" applyFont="1" applyFill="1" applyAlignment="1">
      <alignment vertical="center"/>
    </xf>
    <xf numFmtId="0" fontId="100" fillId="0" borderId="0" xfId="0" applyFont="1" applyFill="1" applyBorder="1" applyAlignment="1">
      <alignment horizontal="center"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vertical="top"/>
    </xf>
    <xf numFmtId="0" fontId="9" fillId="0" borderId="19" xfId="0" applyFont="1" applyFill="1" applyBorder="1" applyAlignment="1">
      <alignment horizontal="center" vertical="center"/>
    </xf>
    <xf numFmtId="0" fontId="16" fillId="0" borderId="0" xfId="0" applyFont="1" applyAlignment="1">
      <alignment horizontal="left" vertical="center"/>
    </xf>
    <xf numFmtId="0" fontId="16" fillId="0" borderId="17" xfId="0" applyFont="1" applyBorder="1" applyAlignment="1">
      <alignment horizontal="left" vertical="center" indent="1"/>
    </xf>
    <xf numFmtId="0" fontId="16" fillId="0" borderId="13" xfId="0" applyFont="1" applyBorder="1" applyAlignment="1">
      <alignment horizontal="left" vertical="center" indent="1"/>
    </xf>
    <xf numFmtId="0" fontId="16" fillId="0" borderId="20" xfId="0" applyFont="1" applyBorder="1" applyAlignment="1">
      <alignment horizontal="left" vertical="center" indent="1"/>
    </xf>
    <xf numFmtId="0" fontId="16" fillId="0" borderId="14" xfId="0" applyFont="1" applyFill="1" applyBorder="1" applyAlignment="1">
      <alignment vertical="center" wrapText="1"/>
    </xf>
    <xf numFmtId="0" fontId="16" fillId="0" borderId="19" xfId="0" applyFont="1" applyBorder="1" applyAlignment="1">
      <alignment horizontal="left" vertical="center" indent="1"/>
    </xf>
    <xf numFmtId="0" fontId="16" fillId="0" borderId="18" xfId="0" applyFont="1" applyFill="1" applyBorder="1" applyAlignment="1">
      <alignment vertical="center" wrapText="1"/>
    </xf>
    <xf numFmtId="38" fontId="16" fillId="0" borderId="14" xfId="49" applyFont="1" applyBorder="1" applyAlignment="1">
      <alignment vertical="center" wrapText="1"/>
    </xf>
    <xf numFmtId="0" fontId="13" fillId="0" borderId="0" xfId="0" applyFont="1" applyBorder="1" applyAlignment="1">
      <alignment horizontal="center" vertical="center" wrapText="1"/>
    </xf>
    <xf numFmtId="38" fontId="13" fillId="0" borderId="0" xfId="49" applyFont="1" applyBorder="1" applyAlignment="1">
      <alignment horizontal="center" vertical="center" wrapText="1"/>
    </xf>
    <xf numFmtId="0" fontId="23" fillId="0" borderId="21" xfId="0" applyFont="1" applyBorder="1" applyAlignment="1">
      <alignment vertical="center"/>
    </xf>
    <xf numFmtId="0" fontId="23" fillId="0" borderId="0" xfId="0" applyFont="1" applyAlignment="1">
      <alignment vertical="center"/>
    </xf>
    <xf numFmtId="0" fontId="16" fillId="0" borderId="17" xfId="0" applyFont="1" applyBorder="1" applyAlignment="1" quotePrefix="1">
      <alignment horizontal="center" vertical="center"/>
    </xf>
    <xf numFmtId="0" fontId="13" fillId="0" borderId="15" xfId="0" applyFont="1" applyBorder="1" applyAlignment="1">
      <alignment horizontal="center" vertical="center"/>
    </xf>
    <xf numFmtId="0" fontId="22" fillId="0" borderId="22" xfId="0" applyFont="1" applyBorder="1" applyAlignment="1">
      <alignment horizontal="center" vertical="center"/>
    </xf>
    <xf numFmtId="0" fontId="13" fillId="0" borderId="20" xfId="0" applyFont="1" applyBorder="1" applyAlignment="1">
      <alignment horizontal="right" vertical="center"/>
    </xf>
    <xf numFmtId="0" fontId="13" fillId="0" borderId="22" xfId="0" applyFont="1" applyBorder="1" applyAlignment="1">
      <alignment horizontal="right" vertical="center"/>
    </xf>
    <xf numFmtId="0" fontId="16" fillId="0" borderId="17" xfId="0" applyFont="1" applyBorder="1" applyAlignment="1">
      <alignment horizontal="left" vertical="center" wrapText="1"/>
    </xf>
    <xf numFmtId="0" fontId="22" fillId="0" borderId="22" xfId="0" applyFont="1" applyFill="1" applyBorder="1" applyAlignment="1">
      <alignment horizontal="center" vertical="center"/>
    </xf>
    <xf numFmtId="0" fontId="13" fillId="0" borderId="0" xfId="0" applyFont="1" applyBorder="1" applyAlignment="1">
      <alignment horizontal="center" vertical="center"/>
    </xf>
    <xf numFmtId="0" fontId="100" fillId="7" borderId="0" xfId="0" applyFont="1" applyFill="1" applyBorder="1" applyAlignment="1" applyProtection="1">
      <alignment horizontal="left" vertical="center"/>
      <protection locked="0"/>
    </xf>
    <xf numFmtId="0" fontId="22" fillId="7" borderId="0" xfId="0" applyFont="1" applyFill="1" applyBorder="1" applyAlignment="1" applyProtection="1">
      <alignment horizontal="left" vertical="center" wrapText="1"/>
      <protection locked="0"/>
    </xf>
    <xf numFmtId="0" fontId="22" fillId="7" borderId="0" xfId="0" applyFont="1" applyFill="1" applyBorder="1" applyAlignment="1" applyProtection="1">
      <alignment horizontal="center" vertical="center" wrapText="1"/>
      <protection locked="0"/>
    </xf>
    <xf numFmtId="0" fontId="100" fillId="7" borderId="0" xfId="0" applyFont="1" applyFill="1" applyAlignment="1" applyProtection="1">
      <alignment vertical="center"/>
      <protection locked="0"/>
    </xf>
    <xf numFmtId="0" fontId="100" fillId="7" borderId="0" xfId="0" applyFont="1" applyFill="1" applyAlignment="1" applyProtection="1">
      <alignment vertical="center"/>
      <protection locked="0"/>
    </xf>
    <xf numFmtId="0" fontId="100" fillId="0" borderId="0" xfId="0" applyFont="1" applyAlignment="1">
      <alignment horizontal="right" vertical="top"/>
    </xf>
    <xf numFmtId="0" fontId="106" fillId="0" borderId="0" xfId="0" applyFont="1" applyAlignment="1">
      <alignment vertical="center"/>
    </xf>
    <xf numFmtId="0" fontId="103" fillId="0" borderId="0" xfId="0" applyFont="1" applyAlignment="1" quotePrefix="1">
      <alignment vertical="center"/>
    </xf>
    <xf numFmtId="0" fontId="103" fillId="7" borderId="26" xfId="0" applyFont="1" applyFill="1" applyBorder="1" applyAlignment="1" applyProtection="1">
      <alignment vertical="center"/>
      <protection locked="0"/>
    </xf>
    <xf numFmtId="0" fontId="103" fillId="7" borderId="27" xfId="0" applyFont="1" applyFill="1" applyBorder="1" applyAlignment="1" applyProtection="1">
      <alignment vertical="center"/>
      <protection locked="0"/>
    </xf>
    <xf numFmtId="0" fontId="103" fillId="7" borderId="28" xfId="0" applyFont="1" applyFill="1" applyBorder="1" applyAlignment="1" applyProtection="1">
      <alignment vertical="center"/>
      <protection locked="0"/>
    </xf>
    <xf numFmtId="0" fontId="100" fillId="0" borderId="0" xfId="0" applyFont="1" applyAlignment="1" quotePrefix="1">
      <alignment vertical="center"/>
    </xf>
    <xf numFmtId="0" fontId="107" fillId="0" borderId="0" xfId="0" applyFont="1" applyAlignment="1">
      <alignment horizontal="center" vertical="center"/>
    </xf>
    <xf numFmtId="0" fontId="108" fillId="0" borderId="0" xfId="0" applyFont="1" applyAlignment="1">
      <alignment vertical="center"/>
    </xf>
    <xf numFmtId="0" fontId="100" fillId="0" borderId="0" xfId="0" applyFont="1" applyAlignment="1">
      <alignment vertical="center" shrinkToFit="1"/>
    </xf>
    <xf numFmtId="0" fontId="99" fillId="10" borderId="10" xfId="0" applyFont="1" applyFill="1" applyBorder="1" applyAlignment="1" applyProtection="1">
      <alignment horizontal="center" vertical="center"/>
      <protection locked="0"/>
    </xf>
    <xf numFmtId="0" fontId="100" fillId="0" borderId="0" xfId="0" applyFont="1" applyFill="1" applyBorder="1" applyAlignment="1">
      <alignment vertical="center"/>
    </xf>
    <xf numFmtId="0" fontId="100" fillId="0" borderId="0" xfId="0" applyFont="1" applyFill="1" applyAlignment="1">
      <alignment horizontal="center" vertical="center"/>
    </xf>
    <xf numFmtId="0" fontId="16" fillId="0" borderId="15" xfId="0" applyFont="1" applyFill="1" applyBorder="1" applyAlignment="1">
      <alignment horizontal="center" vertical="center"/>
    </xf>
    <xf numFmtId="0" fontId="100" fillId="0" borderId="0" xfId="0" applyFont="1" applyFill="1" applyAlignment="1">
      <alignment horizontal="left"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8" fillId="0" borderId="15" xfId="0" applyFont="1" applyFill="1" applyBorder="1" applyAlignment="1">
      <alignment vertical="center"/>
    </xf>
    <xf numFmtId="0" fontId="8" fillId="0" borderId="12" xfId="0" applyFont="1" applyFill="1" applyBorder="1" applyAlignment="1">
      <alignment vertical="center"/>
    </xf>
    <xf numFmtId="0" fontId="100" fillId="0" borderId="0" xfId="0" applyFont="1" applyFill="1" applyBorder="1" applyAlignment="1">
      <alignment vertical="center"/>
    </xf>
    <xf numFmtId="0" fontId="13" fillId="0" borderId="0" xfId="0" applyFont="1" applyBorder="1" applyAlignment="1">
      <alignment vertical="top" wrapText="1"/>
    </xf>
    <xf numFmtId="0" fontId="22" fillId="0" borderId="0" xfId="0" applyFont="1" applyFill="1" applyBorder="1" applyAlignment="1">
      <alignment horizontal="right" vertical="center"/>
    </xf>
    <xf numFmtId="0" fontId="100" fillId="0" borderId="0" xfId="0" applyFont="1" applyAlignment="1" applyProtection="1">
      <alignment vertical="center"/>
      <protection/>
    </xf>
    <xf numFmtId="0" fontId="103" fillId="0" borderId="0" xfId="0" applyFont="1" applyFill="1" applyAlignment="1" applyProtection="1">
      <alignment vertical="center"/>
      <protection/>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100" fillId="0" borderId="0" xfId="0" applyFont="1" applyFill="1" applyBorder="1" applyAlignment="1" applyProtection="1">
      <alignment horizontal="center" vertical="center"/>
      <protection locked="0"/>
    </xf>
    <xf numFmtId="0" fontId="16" fillId="0" borderId="12" xfId="0" applyFont="1" applyFill="1" applyBorder="1" applyAlignment="1" applyProtection="1">
      <alignment vertical="center"/>
      <protection/>
    </xf>
    <xf numFmtId="0" fontId="20" fillId="0" borderId="0" xfId="0" applyFont="1" applyBorder="1" applyAlignment="1">
      <alignment horizontal="right" vertical="top" wrapText="1"/>
    </xf>
    <xf numFmtId="0" fontId="103" fillId="0" borderId="0" xfId="0" applyFont="1" applyBorder="1" applyAlignment="1">
      <alignment horizontal="left" vertical="top"/>
    </xf>
    <xf numFmtId="0" fontId="13" fillId="0" borderId="0" xfId="0" applyFont="1" applyBorder="1" applyAlignment="1">
      <alignment vertical="top"/>
    </xf>
    <xf numFmtId="0" fontId="106" fillId="0" borderId="0" xfId="0" applyFont="1" applyBorder="1" applyAlignment="1">
      <alignment horizontal="left" vertical="center"/>
    </xf>
    <xf numFmtId="0" fontId="20" fillId="0" borderId="0" xfId="0" applyFont="1" applyBorder="1" applyAlignment="1">
      <alignment vertical="center"/>
    </xf>
    <xf numFmtId="0" fontId="103" fillId="0" borderId="0" xfId="0" applyFont="1" applyFill="1" applyAlignment="1" applyProtection="1">
      <alignment horizontal="left" vertical="top" wrapText="1"/>
      <protection locked="0"/>
    </xf>
    <xf numFmtId="0" fontId="100" fillId="0" borderId="0" xfId="0" applyFont="1" applyFill="1" applyAlignment="1" applyProtection="1">
      <alignment horizontal="left" vertical="top" wrapText="1"/>
      <protection locked="0"/>
    </xf>
    <xf numFmtId="0" fontId="13" fillId="0" borderId="15" xfId="0" applyFont="1" applyFill="1" applyBorder="1" applyAlignment="1">
      <alignment horizontal="center" vertical="center"/>
    </xf>
    <xf numFmtId="0" fontId="16" fillId="0" borderId="17" xfId="0" applyFont="1" applyFill="1" applyBorder="1" applyAlignment="1">
      <alignment vertical="center" wrapText="1"/>
    </xf>
    <xf numFmtId="38" fontId="100" fillId="6" borderId="10" xfId="49" applyFont="1" applyFill="1" applyBorder="1" applyAlignment="1">
      <alignment vertical="center" shrinkToFit="1"/>
    </xf>
    <xf numFmtId="0" fontId="101" fillId="0" borderId="0" xfId="0" applyFont="1" applyAlignment="1">
      <alignment vertical="center"/>
    </xf>
    <xf numFmtId="0" fontId="101" fillId="0" borderId="0" xfId="0" applyFont="1" applyAlignment="1">
      <alignment horizontal="left" vertical="center"/>
    </xf>
    <xf numFmtId="0" fontId="109" fillId="0" borderId="0" xfId="0" applyFont="1" applyAlignment="1">
      <alignment vertical="center"/>
    </xf>
    <xf numFmtId="0" fontId="110" fillId="0" borderId="0" xfId="43" applyFont="1" applyAlignment="1" applyProtection="1">
      <alignment vertical="center"/>
      <protection/>
    </xf>
    <xf numFmtId="0" fontId="101" fillId="0" borderId="0" xfId="0" applyFont="1" applyAlignment="1" quotePrefix="1">
      <alignment vertical="center"/>
    </xf>
    <xf numFmtId="0" fontId="111" fillId="0" borderId="0" xfId="0" applyFont="1" applyAlignment="1">
      <alignment horizontal="left" vertical="center"/>
    </xf>
    <xf numFmtId="0" fontId="111" fillId="0" borderId="0" xfId="0" applyFont="1" applyAlignment="1">
      <alignment vertical="center"/>
    </xf>
    <xf numFmtId="0" fontId="101" fillId="0" borderId="0" xfId="0" applyFont="1" applyAlignment="1" quotePrefix="1">
      <alignment horizontal="center" vertical="center"/>
    </xf>
    <xf numFmtId="0" fontId="101" fillId="7" borderId="10" xfId="0" applyFont="1" applyFill="1" applyBorder="1" applyAlignment="1">
      <alignment vertical="center"/>
    </xf>
    <xf numFmtId="0" fontId="101" fillId="33" borderId="10" xfId="0" applyFont="1" applyFill="1" applyBorder="1" applyAlignment="1">
      <alignment vertical="center"/>
    </xf>
    <xf numFmtId="0" fontId="3" fillId="0" borderId="0" xfId="0" applyFont="1" applyAlignment="1">
      <alignment vertical="center"/>
    </xf>
    <xf numFmtId="0" fontId="101" fillId="10" borderId="10" xfId="0" applyFont="1" applyFill="1" applyBorder="1" applyAlignment="1">
      <alignment vertical="center"/>
    </xf>
    <xf numFmtId="0" fontId="101" fillId="6" borderId="10" xfId="0" applyFont="1" applyFill="1" applyBorder="1" applyAlignment="1">
      <alignment vertical="center"/>
    </xf>
    <xf numFmtId="0" fontId="101" fillId="0" borderId="10" xfId="0" applyFont="1" applyFill="1" applyBorder="1" applyAlignment="1">
      <alignment vertical="center"/>
    </xf>
    <xf numFmtId="0" fontId="12" fillId="0" borderId="0" xfId="0" applyFont="1" applyAlignment="1">
      <alignment horizontal="left" vertical="center"/>
    </xf>
    <xf numFmtId="0" fontId="38" fillId="0" borderId="0" xfId="0" applyFont="1" applyAlignment="1">
      <alignment vertical="center"/>
    </xf>
    <xf numFmtId="0" fontId="12" fillId="0" borderId="0" xfId="0" applyFont="1" applyAlignment="1">
      <alignment vertical="center"/>
    </xf>
    <xf numFmtId="0" fontId="37" fillId="0" borderId="0" xfId="0" applyFont="1" applyAlignment="1">
      <alignment vertical="center"/>
    </xf>
    <xf numFmtId="0" fontId="99" fillId="0" borderId="10" xfId="0" applyFont="1" applyFill="1" applyBorder="1" applyAlignment="1">
      <alignment vertical="center" shrinkToFit="1"/>
    </xf>
    <xf numFmtId="0" fontId="99" fillId="0" borderId="19" xfId="0" applyFont="1" applyFill="1" applyBorder="1" applyAlignment="1" applyProtection="1">
      <alignment vertical="center" shrinkToFit="1"/>
      <protection locked="0"/>
    </xf>
    <xf numFmtId="0" fontId="112" fillId="0" borderId="0" xfId="0" applyFont="1" applyAlignment="1">
      <alignment vertical="center"/>
    </xf>
    <xf numFmtId="0" fontId="41" fillId="0" borderId="0" xfId="0" applyFont="1" applyAlignment="1">
      <alignment vertical="center"/>
    </xf>
    <xf numFmtId="0" fontId="113" fillId="0" borderId="0" xfId="0" applyFont="1" applyAlignment="1">
      <alignment vertical="center"/>
    </xf>
    <xf numFmtId="0" fontId="99" fillId="7" borderId="10" xfId="0" applyFont="1" applyFill="1" applyBorder="1" applyAlignment="1" applyProtection="1" quotePrefix="1">
      <alignment horizontal="center" vertical="center"/>
      <protection locked="0"/>
    </xf>
    <xf numFmtId="0" fontId="99" fillId="7" borderId="12" xfId="0" applyFont="1" applyFill="1" applyBorder="1" applyAlignment="1" applyProtection="1">
      <alignment horizontal="center" vertical="center"/>
      <protection locked="0"/>
    </xf>
    <xf numFmtId="0" fontId="99" fillId="7" borderId="10" xfId="0" applyFont="1" applyFill="1" applyBorder="1" applyAlignment="1" applyProtection="1">
      <alignment vertical="center" shrinkToFit="1"/>
      <protection locked="0"/>
    </xf>
    <xf numFmtId="0" fontId="99" fillId="7" borderId="10" xfId="0" applyFont="1" applyFill="1" applyBorder="1" applyAlignment="1" applyProtection="1">
      <alignment horizontal="center" vertical="center"/>
      <protection locked="0"/>
    </xf>
    <xf numFmtId="0" fontId="99" fillId="0" borderId="10" xfId="0" applyFont="1" applyBorder="1" applyAlignment="1">
      <alignment vertical="center" shrinkToFit="1"/>
    </xf>
    <xf numFmtId="0" fontId="100" fillId="0" borderId="19" xfId="0" applyFont="1" applyBorder="1" applyAlignment="1">
      <alignment vertical="center"/>
    </xf>
    <xf numFmtId="38" fontId="8" fillId="7" borderId="19" xfId="49" applyFont="1" applyFill="1" applyBorder="1" applyAlignment="1" applyProtection="1">
      <alignment horizontal="center" vertical="center"/>
      <protection locked="0"/>
    </xf>
    <xf numFmtId="0" fontId="16" fillId="0" borderId="20" xfId="0" applyFont="1" applyBorder="1" applyAlignment="1">
      <alignment horizontal="center" vertical="center" wrapText="1"/>
    </xf>
    <xf numFmtId="0" fontId="16" fillId="0" borderId="17" xfId="0" applyFont="1" applyBorder="1" applyAlignment="1">
      <alignment horizontal="center" vertical="center" wrapText="1"/>
    </xf>
    <xf numFmtId="0" fontId="99" fillId="0" borderId="10" xfId="0" applyFont="1" applyBorder="1" applyAlignment="1">
      <alignment horizontal="center" vertical="center"/>
    </xf>
    <xf numFmtId="0" fontId="99" fillId="0" borderId="10" xfId="0" applyFont="1" applyBorder="1" applyAlignment="1">
      <alignment horizontal="center" vertical="center" wrapText="1"/>
    </xf>
    <xf numFmtId="0" fontId="100" fillId="0" borderId="10" xfId="0" applyFont="1" applyBorder="1" applyAlignment="1">
      <alignment horizontal="center" vertical="center"/>
    </xf>
    <xf numFmtId="0" fontId="16" fillId="0" borderId="23" xfId="0" applyFont="1" applyBorder="1" applyAlignment="1">
      <alignment horizontal="center" vertical="center" wrapText="1"/>
    </xf>
    <xf numFmtId="0" fontId="16" fillId="0" borderId="29" xfId="0" applyFont="1" applyBorder="1" applyAlignment="1">
      <alignment horizontal="center" vertical="center"/>
    </xf>
    <xf numFmtId="0" fontId="16" fillId="0" borderId="24" xfId="0" applyFont="1" applyBorder="1" applyAlignment="1">
      <alignment horizontal="center" vertical="center"/>
    </xf>
    <xf numFmtId="38" fontId="8" fillId="0" borderId="23" xfId="49" applyFont="1" applyBorder="1" applyAlignment="1">
      <alignment horizontal="center" vertical="center"/>
    </xf>
    <xf numFmtId="38" fontId="16" fillId="0" borderId="17" xfId="49" applyFont="1" applyBorder="1" applyAlignment="1">
      <alignment vertical="center" wrapText="1"/>
    </xf>
    <xf numFmtId="0" fontId="16" fillId="7" borderId="20" xfId="0" applyFont="1" applyFill="1" applyBorder="1" applyAlignment="1" applyProtection="1">
      <alignment horizontal="left" vertical="center"/>
      <protection locked="0"/>
    </xf>
    <xf numFmtId="38" fontId="8" fillId="7" borderId="20" xfId="49" applyFont="1" applyFill="1" applyBorder="1" applyAlignment="1" applyProtection="1">
      <alignment horizontal="center" vertical="center"/>
      <protection locked="0"/>
    </xf>
    <xf numFmtId="38" fontId="16" fillId="7" borderId="20" xfId="49" applyFont="1" applyFill="1" applyBorder="1" applyAlignment="1" applyProtection="1">
      <alignment horizontal="center" vertical="center" wrapText="1"/>
      <protection locked="0"/>
    </xf>
    <xf numFmtId="0" fontId="16" fillId="7" borderId="29" xfId="0" applyFont="1" applyFill="1" applyBorder="1" applyAlignment="1" applyProtection="1">
      <alignment horizontal="center" vertical="center" wrapText="1"/>
      <protection locked="0"/>
    </xf>
    <xf numFmtId="0" fontId="16" fillId="7" borderId="20" xfId="0" applyFont="1" applyFill="1" applyBorder="1" applyAlignment="1" applyProtection="1">
      <alignment vertical="center"/>
      <protection locked="0"/>
    </xf>
    <xf numFmtId="0" fontId="16" fillId="7" borderId="20" xfId="0" applyFont="1" applyFill="1" applyBorder="1" applyAlignment="1" applyProtection="1">
      <alignment horizontal="center" vertical="center"/>
      <protection locked="0"/>
    </xf>
    <xf numFmtId="0" fontId="16" fillId="7" borderId="19" xfId="0" applyFont="1" applyFill="1" applyBorder="1" applyAlignment="1" applyProtection="1" quotePrefix="1">
      <alignment vertical="center"/>
      <protection locked="0"/>
    </xf>
    <xf numFmtId="38" fontId="16" fillId="7" borderId="19" xfId="49" applyFont="1" applyFill="1" applyBorder="1" applyAlignment="1" applyProtection="1">
      <alignment horizontal="center" vertical="center" wrapText="1"/>
      <protection locked="0"/>
    </xf>
    <xf numFmtId="0" fontId="16" fillId="7" borderId="20" xfId="0" applyFont="1" applyFill="1" applyBorder="1" applyAlignment="1" applyProtection="1">
      <alignment horizontal="left" vertical="center" indent="1"/>
      <protection locked="0"/>
    </xf>
    <xf numFmtId="0" fontId="16" fillId="7" borderId="21" xfId="0" applyFont="1" applyFill="1" applyBorder="1" applyAlignment="1" applyProtection="1">
      <alignment horizontal="left" vertical="center" indent="1"/>
      <protection locked="0"/>
    </xf>
    <xf numFmtId="0" fontId="16" fillId="7" borderId="19" xfId="0" applyFont="1" applyFill="1" applyBorder="1" applyAlignment="1" applyProtection="1" quotePrefix="1">
      <alignment horizontal="center" vertical="center"/>
      <protection locked="0"/>
    </xf>
    <xf numFmtId="0" fontId="102" fillId="0" borderId="0" xfId="0" applyFont="1" applyAlignment="1">
      <alignment vertical="top" wrapText="1"/>
    </xf>
    <xf numFmtId="0" fontId="100" fillId="0" borderId="17" xfId="0" applyFont="1" applyFill="1" applyBorder="1" applyAlignment="1">
      <alignment vertical="center"/>
    </xf>
    <xf numFmtId="0" fontId="17" fillId="0" borderId="14" xfId="0" applyFont="1" applyBorder="1" applyAlignment="1">
      <alignment horizontal="left" vertical="center"/>
    </xf>
    <xf numFmtId="0" fontId="14" fillId="0" borderId="0" xfId="0" applyFont="1" applyAlignment="1">
      <alignment vertical="center"/>
    </xf>
    <xf numFmtId="0" fontId="16" fillId="7" borderId="10" xfId="0" applyFont="1" applyFill="1" applyBorder="1" applyAlignment="1" applyProtection="1">
      <alignment horizontal="center" vertical="center" wrapText="1"/>
      <protection locked="0"/>
    </xf>
    <xf numFmtId="0" fontId="103"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103" fillId="0" borderId="0" xfId="0" applyFont="1" applyAlignment="1">
      <alignment horizontal="right" vertical="center"/>
    </xf>
    <xf numFmtId="0" fontId="99" fillId="0" borderId="0" xfId="0" applyFont="1" applyAlignment="1" applyProtection="1">
      <alignment horizontal="right" vertical="center"/>
      <protection/>
    </xf>
    <xf numFmtId="0" fontId="99" fillId="0" borderId="0" xfId="0" applyFont="1" applyAlignment="1" applyProtection="1">
      <alignment vertical="center"/>
      <protection/>
    </xf>
    <xf numFmtId="0" fontId="99" fillId="34" borderId="10" xfId="0" applyFont="1" applyFill="1" applyBorder="1" applyAlignment="1">
      <alignment vertical="center" shrinkToFit="1"/>
    </xf>
    <xf numFmtId="0" fontId="99" fillId="34" borderId="10" xfId="0" applyFont="1" applyFill="1" applyBorder="1" applyAlignment="1">
      <alignment horizontal="center" vertical="center"/>
    </xf>
    <xf numFmtId="178" fontId="100" fillId="0" borderId="0" xfId="49" applyNumberFormat="1" applyFont="1" applyAlignment="1">
      <alignment vertical="center"/>
    </xf>
    <xf numFmtId="178" fontId="100" fillId="6" borderId="10" xfId="49" applyNumberFormat="1" applyFont="1" applyFill="1" applyBorder="1" applyAlignment="1">
      <alignment vertical="center"/>
    </xf>
    <xf numFmtId="38" fontId="100" fillId="6" borderId="10" xfId="49" applyFont="1" applyFill="1" applyBorder="1" applyAlignment="1">
      <alignment vertical="center"/>
    </xf>
    <xf numFmtId="176" fontId="8" fillId="6" borderId="0" xfId="0" applyNumberFormat="1" applyFont="1" applyFill="1" applyBorder="1" applyAlignment="1">
      <alignment vertical="center" wrapText="1"/>
    </xf>
    <xf numFmtId="176" fontId="8" fillId="0" borderId="0" xfId="0" applyNumberFormat="1" applyFont="1" applyFill="1" applyBorder="1" applyAlignment="1">
      <alignment vertical="center" wrapText="1"/>
    </xf>
    <xf numFmtId="0" fontId="99" fillId="33" borderId="10" xfId="0" applyFont="1" applyFill="1" applyBorder="1" applyAlignment="1" applyProtection="1">
      <alignment horizontal="center" vertical="center"/>
      <protection locked="0"/>
    </xf>
    <xf numFmtId="0" fontId="99" fillId="33" borderId="19" xfId="0" applyFont="1" applyFill="1" applyBorder="1" applyAlignment="1" applyProtection="1">
      <alignment horizontal="center" vertical="center"/>
      <protection locked="0"/>
    </xf>
    <xf numFmtId="0" fontId="100" fillId="7" borderId="0" xfId="0" applyFont="1" applyFill="1" applyAlignment="1" applyProtection="1">
      <alignment horizontal="center" vertical="center"/>
      <protection locked="0"/>
    </xf>
    <xf numFmtId="0" fontId="100" fillId="0" borderId="0" xfId="0" applyFont="1" applyBorder="1" applyAlignment="1">
      <alignment vertical="center"/>
    </xf>
    <xf numFmtId="0" fontId="100" fillId="0" borderId="0" xfId="0" applyFont="1" applyAlignment="1">
      <alignment vertical="center"/>
    </xf>
    <xf numFmtId="0" fontId="100" fillId="0" borderId="0" xfId="0" applyFont="1" applyAlignment="1">
      <alignment horizontal="center" vertical="center"/>
    </xf>
    <xf numFmtId="0" fontId="100" fillId="0" borderId="18" xfId="0" applyFont="1" applyFill="1" applyBorder="1" applyAlignment="1" applyProtection="1">
      <alignment vertical="center" shrinkToFit="1"/>
      <protection/>
    </xf>
    <xf numFmtId="0" fontId="13" fillId="0" borderId="0" xfId="0" applyFont="1" applyAlignment="1">
      <alignment horizontal="left" vertical="center" wrapText="1"/>
    </xf>
    <xf numFmtId="0" fontId="100" fillId="6" borderId="10" xfId="0" applyFont="1" applyFill="1" applyBorder="1" applyAlignment="1">
      <alignment vertical="center"/>
    </xf>
    <xf numFmtId="38" fontId="103" fillId="0" borderId="0" xfId="49" applyFont="1" applyAlignment="1">
      <alignment horizontal="center" vertical="center"/>
    </xf>
    <xf numFmtId="0" fontId="114" fillId="0" borderId="0" xfId="0" applyFont="1" applyAlignment="1">
      <alignment vertical="center"/>
    </xf>
    <xf numFmtId="0" fontId="16" fillId="0" borderId="20" xfId="0" applyFont="1" applyBorder="1" applyAlignment="1" applyProtection="1">
      <alignment vertical="center"/>
      <protection/>
    </xf>
    <xf numFmtId="0" fontId="16" fillId="0" borderId="21" xfId="0" applyFont="1" applyBorder="1" applyAlignment="1" applyProtection="1">
      <alignment vertical="center"/>
      <protection/>
    </xf>
    <xf numFmtId="0" fontId="16" fillId="0" borderId="22" xfId="0" applyFont="1" applyBorder="1" applyAlignment="1" applyProtection="1">
      <alignment vertical="center"/>
      <protection/>
    </xf>
    <xf numFmtId="0" fontId="16" fillId="0" borderId="20" xfId="0" applyFont="1" applyBorder="1" applyAlignment="1" applyProtection="1">
      <alignment vertical="center" wrapText="1"/>
      <protection/>
    </xf>
    <xf numFmtId="0" fontId="16" fillId="0" borderId="17" xfId="0" applyFont="1" applyBorder="1" applyAlignment="1" applyProtection="1">
      <alignment vertical="center" wrapText="1"/>
      <protection/>
    </xf>
    <xf numFmtId="0" fontId="100" fillId="0" borderId="0" xfId="0" applyFont="1" applyFill="1" applyBorder="1" applyAlignment="1" applyProtection="1">
      <alignment horizontal="center" vertical="center"/>
      <protection/>
    </xf>
    <xf numFmtId="0" fontId="16" fillId="0" borderId="19" xfId="0" applyFont="1" applyBorder="1" applyAlignment="1" applyProtection="1">
      <alignment vertical="center" wrapText="1"/>
      <protection/>
    </xf>
    <xf numFmtId="0" fontId="16" fillId="0" borderId="17" xfId="0" applyFont="1" applyBorder="1" applyAlignment="1" applyProtection="1">
      <alignment vertical="center"/>
      <protection/>
    </xf>
    <xf numFmtId="0" fontId="16" fillId="0" borderId="14" xfId="0" applyFont="1" applyBorder="1" applyAlignment="1" applyProtection="1">
      <alignment vertical="center"/>
      <protection/>
    </xf>
    <xf numFmtId="0" fontId="16" fillId="0" borderId="15" xfId="0" applyFont="1" applyBorder="1" applyAlignment="1" applyProtection="1">
      <alignment vertical="center"/>
      <protection/>
    </xf>
    <xf numFmtId="0" fontId="16" fillId="0" borderId="17" xfId="0" applyFont="1" applyBorder="1" applyAlignment="1" applyProtection="1">
      <alignment vertical="center"/>
      <protection/>
    </xf>
    <xf numFmtId="0" fontId="16" fillId="0" borderId="0" xfId="0" applyFont="1" applyBorder="1" applyAlignment="1" applyProtection="1">
      <alignment horizontal="left" vertical="center" indent="1"/>
      <protection/>
    </xf>
    <xf numFmtId="0" fontId="13" fillId="0" borderId="0" xfId="0" applyFont="1" applyBorder="1" applyAlignment="1" applyProtection="1">
      <alignment vertical="center"/>
      <protection/>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vertical="center" wrapText="1"/>
      <protection/>
    </xf>
    <xf numFmtId="38" fontId="16" fillId="0" borderId="0" xfId="49" applyFont="1" applyFill="1" applyBorder="1" applyAlignment="1" applyProtection="1">
      <alignment vertical="center" wrapText="1"/>
      <protection/>
    </xf>
    <xf numFmtId="0" fontId="16" fillId="0" borderId="0" xfId="0" applyFont="1" applyFill="1" applyBorder="1" applyAlignment="1" applyProtection="1">
      <alignment horizontal="center" vertical="center" wrapText="1"/>
      <protection/>
    </xf>
    <xf numFmtId="178" fontId="16" fillId="0" borderId="0" xfId="49" applyNumberFormat="1" applyFont="1" applyFill="1" applyBorder="1" applyAlignment="1" applyProtection="1">
      <alignment horizontal="center" vertical="center" wrapText="1"/>
      <protection/>
    </xf>
    <xf numFmtId="0" fontId="13" fillId="0" borderId="0" xfId="0" applyFont="1" applyAlignment="1" applyProtection="1">
      <alignment/>
      <protection/>
    </xf>
    <xf numFmtId="0" fontId="8" fillId="0" borderId="0" xfId="0" applyFont="1" applyBorder="1" applyAlignment="1" applyProtection="1">
      <alignment vertical="center" wrapText="1"/>
      <protection/>
    </xf>
    <xf numFmtId="0" fontId="8" fillId="0" borderId="0" xfId="0" applyFont="1" applyAlignment="1" applyProtection="1">
      <alignment/>
      <protection/>
    </xf>
    <xf numFmtId="0" fontId="8"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100" fillId="0" borderId="0" xfId="0" applyFont="1" applyAlignment="1" applyProtection="1">
      <alignment horizontal="center" vertical="center"/>
      <protection/>
    </xf>
    <xf numFmtId="0" fontId="105" fillId="0" borderId="0" xfId="0" applyFont="1" applyAlignment="1" applyProtection="1">
      <alignment vertical="center"/>
      <protection/>
    </xf>
    <xf numFmtId="0" fontId="115" fillId="0" borderId="0" xfId="0" applyFont="1" applyAlignment="1" applyProtection="1">
      <alignment vertical="center"/>
      <protection/>
    </xf>
    <xf numFmtId="0" fontId="105" fillId="0" borderId="0" xfId="0" applyFont="1" applyAlignment="1" applyProtection="1">
      <alignment vertical="center" wrapText="1"/>
      <protection/>
    </xf>
    <xf numFmtId="0" fontId="103" fillId="0" borderId="0" xfId="0" applyFont="1" applyAlignment="1" applyProtection="1">
      <alignment vertical="center"/>
      <protection/>
    </xf>
    <xf numFmtId="0" fontId="16" fillId="0" borderId="16" xfId="0" applyFont="1" applyFill="1" applyBorder="1" applyAlignment="1" applyProtection="1">
      <alignment horizontal="left" vertical="center" indent="1"/>
      <protection/>
    </xf>
    <xf numFmtId="0" fontId="16" fillId="0" borderId="0" xfId="0" applyFont="1" applyBorder="1" applyAlignment="1" applyProtection="1">
      <alignment vertical="center"/>
      <protection/>
    </xf>
    <xf numFmtId="0" fontId="103" fillId="0" borderId="0" xfId="0" applyFont="1" applyAlignment="1">
      <alignment vertical="center"/>
    </xf>
    <xf numFmtId="0" fontId="14" fillId="0" borderId="17" xfId="0" applyFont="1" applyBorder="1" applyAlignment="1">
      <alignment horizontal="left" vertical="top"/>
    </xf>
    <xf numFmtId="0" fontId="103" fillId="0" borderId="0" xfId="0" applyFont="1" applyAlignment="1">
      <alignment vertical="top"/>
    </xf>
    <xf numFmtId="0" fontId="103" fillId="0" borderId="0" xfId="0" applyFont="1" applyAlignment="1">
      <alignment horizontal="center" vertical="center"/>
    </xf>
    <xf numFmtId="0" fontId="100" fillId="0" borderId="0" xfId="0" applyFont="1" applyAlignment="1">
      <alignment horizontal="center" vertical="center"/>
    </xf>
    <xf numFmtId="0" fontId="100" fillId="0" borderId="16" xfId="0" applyFont="1" applyBorder="1" applyAlignment="1">
      <alignment horizontal="center" vertical="center"/>
    </xf>
    <xf numFmtId="0" fontId="100" fillId="0" borderId="17" xfId="0" applyFont="1" applyBorder="1" applyAlignment="1">
      <alignment vertical="center" wrapText="1"/>
    </xf>
    <xf numFmtId="0" fontId="99" fillId="0" borderId="0" xfId="0" applyFont="1" applyAlignment="1" applyProtection="1">
      <alignment vertical="center"/>
      <protection/>
    </xf>
    <xf numFmtId="0" fontId="99" fillId="0" borderId="12" xfId="0" applyFont="1" applyBorder="1" applyAlignment="1">
      <alignment horizontal="center" vertical="center"/>
    </xf>
    <xf numFmtId="0" fontId="99" fillId="33" borderId="19" xfId="0" applyFont="1" applyFill="1" applyBorder="1" applyAlignment="1" applyProtection="1">
      <alignment horizontal="center" vertical="center"/>
      <protection locked="0"/>
    </xf>
    <xf numFmtId="0" fontId="103" fillId="0" borderId="0" xfId="0" applyFont="1" applyAlignment="1">
      <alignment horizontal="center" vertical="center"/>
    </xf>
    <xf numFmtId="0" fontId="100" fillId="0" borderId="0" xfId="0" applyFont="1" applyAlignment="1">
      <alignment horizontal="center" vertical="center"/>
    </xf>
    <xf numFmtId="0" fontId="103" fillId="0" borderId="0" xfId="0" applyFont="1" applyBorder="1" applyAlignment="1">
      <alignment vertical="center"/>
    </xf>
    <xf numFmtId="0" fontId="14" fillId="0" borderId="0" xfId="0" applyFont="1" applyBorder="1" applyAlignment="1">
      <alignment vertical="center"/>
    </xf>
    <xf numFmtId="0" fontId="103" fillId="0" borderId="0" xfId="0" applyFont="1" applyFill="1" applyBorder="1" applyAlignment="1" applyProtection="1">
      <alignment horizontal="center" vertical="center"/>
      <protection locked="0"/>
    </xf>
    <xf numFmtId="0" fontId="99" fillId="0" borderId="0" xfId="0" applyFont="1" applyAlignment="1" applyProtection="1">
      <alignment vertical="center"/>
      <protection/>
    </xf>
    <xf numFmtId="0" fontId="99" fillId="0" borderId="0" xfId="0" applyFont="1" applyAlignment="1" applyProtection="1">
      <alignment vertical="top"/>
      <protection/>
    </xf>
    <xf numFmtId="0" fontId="8" fillId="0" borderId="0" xfId="0" applyFont="1" applyBorder="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13" borderId="10" xfId="0" applyFill="1" applyBorder="1" applyAlignment="1" applyProtection="1">
      <alignment vertical="center"/>
      <protection locked="0"/>
    </xf>
    <xf numFmtId="0" fontId="0" fillId="12" borderId="10" xfId="0" applyFill="1" applyBorder="1" applyAlignment="1">
      <alignment vertical="center"/>
    </xf>
    <xf numFmtId="178" fontId="0" fillId="12" borderId="10" xfId="49" applyNumberFormat="1" applyFont="1" applyFill="1" applyBorder="1" applyAlignment="1">
      <alignment vertical="center"/>
    </xf>
    <xf numFmtId="0" fontId="0" fillId="0" borderId="0" xfId="0" applyFont="1" applyAlignment="1">
      <alignment vertical="center"/>
    </xf>
    <xf numFmtId="0" fontId="103" fillId="0" borderId="0" xfId="0" applyFont="1" applyAlignment="1">
      <alignment horizontal="center" vertical="center"/>
    </xf>
    <xf numFmtId="0" fontId="100" fillId="0" borderId="0" xfId="0" applyFont="1" applyAlignment="1">
      <alignment horizontal="center" vertical="center"/>
    </xf>
    <xf numFmtId="0" fontId="99" fillId="7" borderId="10" xfId="0" applyFont="1" applyFill="1" applyBorder="1" applyAlignment="1" applyProtection="1">
      <alignment vertical="center"/>
      <protection locked="0"/>
    </xf>
    <xf numFmtId="0" fontId="0" fillId="13" borderId="10" xfId="0" applyFill="1" applyBorder="1" applyAlignment="1" applyProtection="1">
      <alignment horizontal="center" vertical="center"/>
      <protection locked="0"/>
    </xf>
    <xf numFmtId="38" fontId="0" fillId="12" borderId="10" xfId="49" applyFont="1" applyFill="1" applyBorder="1" applyAlignment="1">
      <alignment vertical="center"/>
    </xf>
    <xf numFmtId="179" fontId="0" fillId="12" borderId="10" xfId="49" applyNumberFormat="1" applyFont="1" applyFill="1" applyBorder="1" applyAlignment="1">
      <alignment vertical="center"/>
    </xf>
    <xf numFmtId="38" fontId="0" fillId="12" borderId="10" xfId="0" applyNumberFormat="1" applyFill="1" applyBorder="1" applyAlignment="1">
      <alignment vertical="center"/>
    </xf>
    <xf numFmtId="0" fontId="22" fillId="0" borderId="20" xfId="0" applyFont="1" applyBorder="1" applyAlignment="1" applyProtection="1">
      <alignment horizontal="right" vertical="center" wrapText="1"/>
      <protection locked="0"/>
    </xf>
    <xf numFmtId="178" fontId="22" fillId="7" borderId="17" xfId="49" applyNumberFormat="1" applyFont="1" applyFill="1" applyBorder="1" applyAlignment="1" applyProtection="1">
      <alignment horizontal="right" vertical="center" wrapText="1"/>
      <protection locked="0"/>
    </xf>
    <xf numFmtId="38" fontId="16" fillId="6" borderId="18" xfId="49" applyFont="1" applyFill="1" applyBorder="1" applyAlignment="1" applyProtection="1">
      <alignment vertical="center" wrapText="1"/>
      <protection/>
    </xf>
    <xf numFmtId="38" fontId="16" fillId="0" borderId="12" xfId="49" applyFont="1" applyFill="1" applyBorder="1" applyAlignment="1" applyProtection="1">
      <alignment vertical="center" wrapText="1"/>
      <protection/>
    </xf>
    <xf numFmtId="38" fontId="23" fillId="0" borderId="19" xfId="49" applyFont="1" applyFill="1" applyBorder="1" applyAlignment="1" applyProtection="1">
      <alignment vertical="center" wrapText="1"/>
      <protection/>
    </xf>
    <xf numFmtId="20" fontId="8" fillId="0" borderId="19" xfId="0" applyNumberFormat="1" applyFont="1" applyBorder="1" applyAlignment="1" applyProtection="1">
      <alignment vertical="center" wrapText="1"/>
      <protection/>
    </xf>
    <xf numFmtId="0" fontId="9" fillId="0" borderId="18" xfId="0" applyFont="1" applyBorder="1" applyAlignment="1" applyProtection="1">
      <alignment horizontal="center" vertical="center" wrapText="1"/>
      <protection/>
    </xf>
    <xf numFmtId="20" fontId="8" fillId="0" borderId="12" xfId="0" applyNumberFormat="1" applyFont="1" applyBorder="1" applyAlignment="1" applyProtection="1">
      <alignment horizontal="center" vertical="center" wrapText="1"/>
      <protection/>
    </xf>
    <xf numFmtId="20" fontId="8" fillId="0" borderId="19" xfId="0" applyNumberFormat="1" applyFont="1" applyBorder="1" applyAlignment="1" applyProtection="1">
      <alignment horizontal="center" vertical="center" wrapText="1"/>
      <protection/>
    </xf>
    <xf numFmtId="0" fontId="0" fillId="0" borderId="10" xfId="0" applyBorder="1" applyAlignment="1">
      <alignment horizontal="center" vertical="center"/>
    </xf>
    <xf numFmtId="0" fontId="0" fillId="13" borderId="10" xfId="0" applyFill="1" applyBorder="1" applyAlignment="1" applyProtection="1">
      <alignment horizontal="center" vertical="center" shrinkToFit="1"/>
      <protection locked="0"/>
    </xf>
    <xf numFmtId="0" fontId="99" fillId="7" borderId="10" xfId="0" applyFont="1" applyFill="1" applyBorder="1" applyAlignment="1" applyProtection="1">
      <alignment horizontal="center" vertical="center" shrinkToFit="1"/>
      <protection locked="0"/>
    </xf>
    <xf numFmtId="0" fontId="103" fillId="0" borderId="0" xfId="0" applyFont="1" applyAlignment="1">
      <alignment horizontal="center" vertical="center"/>
    </xf>
    <xf numFmtId="38" fontId="8" fillId="7" borderId="13" xfId="49" applyFont="1" applyFill="1" applyBorder="1" applyAlignment="1" applyProtection="1" quotePrefix="1">
      <alignment horizontal="right" vertical="center" shrinkToFit="1"/>
      <protection locked="0"/>
    </xf>
    <xf numFmtId="0" fontId="16" fillId="0" borderId="20" xfId="0" applyFont="1" applyBorder="1" applyAlignment="1">
      <alignment horizontal="right" vertical="center" shrinkToFit="1"/>
    </xf>
    <xf numFmtId="38" fontId="8" fillId="7" borderId="13" xfId="49" applyFont="1" applyFill="1" applyBorder="1" applyAlignment="1" applyProtection="1">
      <alignment horizontal="right" vertical="center" shrinkToFit="1"/>
      <protection locked="0"/>
    </xf>
    <xf numFmtId="0" fontId="28" fillId="0" borderId="15" xfId="0" applyFont="1" applyBorder="1" applyAlignment="1">
      <alignment horizontal="center" vertical="center"/>
    </xf>
    <xf numFmtId="0" fontId="28" fillId="0" borderId="15" xfId="0" applyFont="1" applyFill="1" applyBorder="1" applyAlignment="1">
      <alignment horizontal="center" vertical="center"/>
    </xf>
    <xf numFmtId="0" fontId="109" fillId="7" borderId="0" xfId="0" applyFont="1" applyFill="1" applyAlignment="1" applyProtection="1">
      <alignment vertical="center"/>
      <protection locked="0"/>
    </xf>
    <xf numFmtId="0" fontId="116" fillId="0" borderId="0" xfId="0" applyFont="1" applyAlignment="1">
      <alignment vertical="center" shrinkToFit="1"/>
    </xf>
    <xf numFmtId="0" fontId="0" fillId="0" borderId="0" xfId="0" applyAlignment="1">
      <alignment horizontal="right" vertical="center"/>
    </xf>
    <xf numFmtId="0" fontId="117" fillId="13" borderId="10" xfId="0" applyFont="1" applyFill="1" applyBorder="1" applyAlignment="1" applyProtection="1">
      <alignment horizontal="center" vertical="center"/>
      <protection locked="0"/>
    </xf>
    <xf numFmtId="0" fontId="8" fillId="0" borderId="21" xfId="0" applyFont="1" applyBorder="1" applyAlignment="1">
      <alignment vertical="top"/>
    </xf>
    <xf numFmtId="38" fontId="22" fillId="7" borderId="17" xfId="49" applyFont="1" applyFill="1" applyBorder="1" applyAlignment="1" applyProtection="1" quotePrefix="1">
      <alignment horizontal="right" vertical="center" shrinkToFit="1"/>
      <protection locked="0"/>
    </xf>
    <xf numFmtId="0" fontId="22" fillId="0" borderId="20" xfId="0" applyFont="1" applyBorder="1" applyAlignment="1">
      <alignment vertical="center" shrinkToFit="1"/>
    </xf>
    <xf numFmtId="0" fontId="22" fillId="7" borderId="17" xfId="0" applyFont="1" applyFill="1" applyBorder="1" applyAlignment="1" applyProtection="1">
      <alignment vertical="center" shrinkToFit="1"/>
      <protection locked="0"/>
    </xf>
    <xf numFmtId="0" fontId="22" fillId="7" borderId="17" xfId="0" applyFont="1" applyFill="1" applyBorder="1" applyAlignment="1" applyProtection="1" quotePrefix="1">
      <alignment horizontal="right" vertical="center" shrinkToFit="1"/>
      <protection locked="0"/>
    </xf>
    <xf numFmtId="0" fontId="35" fillId="35" borderId="0" xfId="0" applyFont="1" applyFill="1" applyBorder="1" applyAlignment="1">
      <alignment horizontal="center" vertical="center" wrapText="1"/>
    </xf>
    <xf numFmtId="0" fontId="107" fillId="36" borderId="0" xfId="0" applyFont="1" applyFill="1" applyBorder="1" applyAlignment="1">
      <alignment horizontal="center" vertical="center"/>
    </xf>
    <xf numFmtId="0" fontId="107" fillId="37" borderId="0" xfId="0" applyFont="1" applyFill="1" applyBorder="1" applyAlignment="1">
      <alignment horizontal="center" vertical="center" wrapText="1"/>
    </xf>
    <xf numFmtId="0" fontId="12" fillId="0" borderId="0" xfId="0" applyFont="1" applyAlignment="1">
      <alignment vertical="center" wrapText="1"/>
    </xf>
    <xf numFmtId="0" fontId="101" fillId="0" borderId="0" xfId="0" applyFont="1" applyAlignment="1">
      <alignment vertical="center" wrapText="1"/>
    </xf>
    <xf numFmtId="0" fontId="109" fillId="0" borderId="0" xfId="0" applyFont="1" applyAlignment="1">
      <alignment vertical="center" wrapText="1"/>
    </xf>
    <xf numFmtId="0" fontId="3" fillId="0" borderId="0" xfId="0" applyFont="1" applyAlignment="1">
      <alignment vertical="center" wrapText="1"/>
    </xf>
    <xf numFmtId="0" fontId="101" fillId="0" borderId="0" xfId="0" applyFont="1" applyAlignment="1">
      <alignment vertical="top" wrapText="1"/>
    </xf>
    <xf numFmtId="0" fontId="101" fillId="0" borderId="13" xfId="0" applyFont="1" applyBorder="1" applyAlignment="1">
      <alignment vertical="center" wrapText="1"/>
    </xf>
    <xf numFmtId="0" fontId="3" fillId="0" borderId="13" xfId="0" applyFont="1" applyBorder="1" applyAlignment="1">
      <alignment vertical="center" wrapText="1"/>
    </xf>
    <xf numFmtId="0" fontId="109" fillId="0" borderId="0" xfId="0" applyFont="1" applyAlignment="1">
      <alignment vertical="center"/>
    </xf>
    <xf numFmtId="0" fontId="101" fillId="0" borderId="0" xfId="0" applyFont="1" applyAlignment="1">
      <alignment vertical="center"/>
    </xf>
    <xf numFmtId="0" fontId="99" fillId="0" borderId="19" xfId="0" applyFont="1" applyBorder="1" applyAlignment="1">
      <alignment horizontal="center" vertical="center"/>
    </xf>
    <xf numFmtId="0" fontId="99" fillId="0" borderId="12" xfId="0" applyFont="1" applyBorder="1" applyAlignment="1">
      <alignment horizontal="center" vertical="center"/>
    </xf>
    <xf numFmtId="38" fontId="118" fillId="7" borderId="10" xfId="49" applyFont="1" applyFill="1" applyBorder="1" applyAlignment="1" applyProtection="1">
      <alignment horizontal="center" vertical="center"/>
      <protection locked="0"/>
    </xf>
    <xf numFmtId="0" fontId="99" fillId="7" borderId="10" xfId="0" applyFont="1" applyFill="1" applyBorder="1" applyAlignment="1" applyProtection="1">
      <alignment horizontal="center" vertical="center"/>
      <protection locked="0"/>
    </xf>
    <xf numFmtId="0" fontId="99" fillId="0" borderId="19" xfId="0" applyFont="1" applyBorder="1" applyAlignment="1">
      <alignment vertical="center"/>
    </xf>
    <xf numFmtId="0" fontId="99" fillId="0" borderId="12" xfId="0" applyFont="1" applyBorder="1" applyAlignment="1">
      <alignment vertical="center"/>
    </xf>
    <xf numFmtId="38" fontId="99" fillId="7" borderId="10" xfId="49" applyFont="1" applyFill="1" applyBorder="1" applyAlignment="1" applyProtection="1">
      <alignment horizontal="center" vertical="center"/>
      <protection locked="0"/>
    </xf>
    <xf numFmtId="0" fontId="99" fillId="0" borderId="19" xfId="0" applyFont="1" applyBorder="1" applyAlignment="1">
      <alignment vertical="center" shrinkToFit="1"/>
    </xf>
    <xf numFmtId="0" fontId="99" fillId="0" borderId="12" xfId="0" applyFont="1" applyBorder="1" applyAlignment="1">
      <alignment vertical="center" shrinkToFit="1"/>
    </xf>
    <xf numFmtId="176" fontId="99" fillId="7" borderId="10" xfId="0" applyNumberFormat="1" applyFont="1" applyFill="1" applyBorder="1" applyAlignment="1" applyProtection="1">
      <alignment horizontal="center" vertical="center"/>
      <protection locked="0"/>
    </xf>
    <xf numFmtId="0" fontId="99" fillId="0" borderId="17" xfId="0" applyFont="1" applyBorder="1" applyAlignment="1">
      <alignment vertical="center" shrinkToFit="1"/>
    </xf>
    <xf numFmtId="0" fontId="99" fillId="0" borderId="15" xfId="0" applyFont="1" applyBorder="1" applyAlignment="1">
      <alignment vertical="center" shrinkToFit="1"/>
    </xf>
    <xf numFmtId="0" fontId="99" fillId="0" borderId="20" xfId="0" applyFont="1" applyBorder="1" applyAlignment="1">
      <alignment vertical="center" shrinkToFit="1"/>
    </xf>
    <xf numFmtId="0" fontId="99" fillId="0" borderId="22" xfId="0" applyFont="1" applyBorder="1" applyAlignment="1">
      <alignment vertical="center" shrinkToFit="1"/>
    </xf>
    <xf numFmtId="0" fontId="99" fillId="7" borderId="19" xfId="0" applyFont="1" applyFill="1" applyBorder="1" applyAlignment="1" applyProtection="1">
      <alignment horizontal="center" vertical="center"/>
      <protection locked="0"/>
    </xf>
    <xf numFmtId="0" fontId="99" fillId="7" borderId="18" xfId="0" applyFont="1" applyFill="1" applyBorder="1" applyAlignment="1" applyProtection="1">
      <alignment horizontal="center" vertical="center"/>
      <protection locked="0"/>
    </xf>
    <xf numFmtId="0" fontId="99" fillId="7" borderId="12" xfId="0" applyFont="1" applyFill="1" applyBorder="1" applyAlignment="1" applyProtection="1">
      <alignment horizontal="center" vertical="center"/>
      <protection locked="0"/>
    </xf>
    <xf numFmtId="0" fontId="99" fillId="33" borderId="19" xfId="0" applyFont="1" applyFill="1" applyBorder="1" applyAlignment="1" applyProtection="1">
      <alignment horizontal="center" vertical="center"/>
      <protection locked="0"/>
    </xf>
    <xf numFmtId="0" fontId="99" fillId="33" borderId="12" xfId="0" applyFont="1" applyFill="1" applyBorder="1" applyAlignment="1" applyProtection="1">
      <alignment horizontal="center" vertical="center"/>
      <protection locked="0"/>
    </xf>
    <xf numFmtId="38" fontId="99" fillId="7" borderId="19" xfId="49" applyFont="1" applyFill="1" applyBorder="1" applyAlignment="1" applyProtection="1">
      <alignment horizontal="center" vertical="center"/>
      <protection locked="0"/>
    </xf>
    <xf numFmtId="38" fontId="99" fillId="7" borderId="18" xfId="49" applyFont="1" applyFill="1" applyBorder="1" applyAlignment="1" applyProtection="1">
      <alignment horizontal="center" vertical="center"/>
      <protection locked="0"/>
    </xf>
    <xf numFmtId="38" fontId="99" fillId="7" borderId="12" xfId="49" applyFont="1" applyFill="1" applyBorder="1" applyAlignment="1" applyProtection="1">
      <alignment horizontal="center" vertical="center"/>
      <protection locked="0"/>
    </xf>
    <xf numFmtId="178" fontId="99" fillId="7" borderId="19" xfId="49" applyNumberFormat="1" applyFont="1" applyFill="1" applyBorder="1" applyAlignment="1" applyProtection="1">
      <alignment horizontal="center" vertical="center"/>
      <protection locked="0"/>
    </xf>
    <xf numFmtId="178" fontId="99" fillId="7" borderId="12" xfId="49" applyNumberFormat="1" applyFont="1" applyFill="1" applyBorder="1" applyAlignment="1" applyProtection="1">
      <alignment horizontal="center" vertical="center"/>
      <protection locked="0"/>
    </xf>
    <xf numFmtId="0" fontId="99" fillId="6" borderId="19" xfId="0" applyFont="1" applyFill="1" applyBorder="1" applyAlignment="1" applyProtection="1">
      <alignment horizontal="center" vertical="center"/>
      <protection/>
    </xf>
    <xf numFmtId="0" fontId="99" fillId="6" borderId="12" xfId="0" applyFont="1" applyFill="1" applyBorder="1" applyAlignment="1" applyProtection="1">
      <alignment horizontal="center" vertical="center"/>
      <protection/>
    </xf>
    <xf numFmtId="0" fontId="99" fillId="0" borderId="18" xfId="0" applyFont="1" applyBorder="1" applyAlignment="1">
      <alignment horizontal="center" vertical="center"/>
    </xf>
    <xf numFmtId="0" fontId="99" fillId="7" borderId="18" xfId="0" applyFont="1" applyFill="1" applyBorder="1" applyAlignment="1" applyProtection="1">
      <alignment horizontal="center" vertical="center" shrinkToFit="1"/>
      <protection locked="0"/>
    </xf>
    <xf numFmtId="0" fontId="99" fillId="7" borderId="12" xfId="0" applyFont="1" applyFill="1" applyBorder="1" applyAlignment="1" applyProtection="1">
      <alignment horizontal="center" vertical="center" shrinkToFit="1"/>
      <protection locked="0"/>
    </xf>
    <xf numFmtId="0" fontId="99" fillId="0" borderId="19" xfId="0" applyFont="1" applyBorder="1" applyAlignment="1" applyProtection="1">
      <alignment horizontal="center" vertical="center"/>
      <protection/>
    </xf>
    <xf numFmtId="0" fontId="99" fillId="0" borderId="12" xfId="0" applyFont="1" applyBorder="1" applyAlignment="1" applyProtection="1">
      <alignment horizontal="center" vertical="center"/>
      <protection/>
    </xf>
    <xf numFmtId="177" fontId="99" fillId="7" borderId="10" xfId="0" applyNumberFormat="1" applyFont="1" applyFill="1" applyBorder="1" applyAlignment="1" applyProtection="1">
      <alignment horizontal="center" vertical="center"/>
      <protection locked="0"/>
    </xf>
    <xf numFmtId="0" fontId="99" fillId="0" borderId="10" xfId="0" applyFont="1" applyBorder="1" applyAlignment="1">
      <alignment horizontal="center" vertical="center" shrinkToFit="1"/>
    </xf>
    <xf numFmtId="0" fontId="99" fillId="0" borderId="10" xfId="0" applyFont="1" applyBorder="1" applyAlignment="1">
      <alignment horizontal="center" vertical="center"/>
    </xf>
    <xf numFmtId="0" fontId="99" fillId="33" borderId="10" xfId="0" applyFont="1" applyFill="1" applyBorder="1" applyAlignment="1" applyProtection="1">
      <alignment horizontal="center" vertical="center"/>
      <protection locked="0"/>
    </xf>
    <xf numFmtId="0" fontId="4" fillId="0" borderId="10" xfId="0"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locked="0"/>
    </xf>
    <xf numFmtId="0" fontId="99" fillId="6" borderId="10" xfId="0" applyFont="1" applyFill="1" applyBorder="1" applyAlignment="1" applyProtection="1">
      <alignment horizontal="center" vertical="center"/>
      <protection locked="0"/>
    </xf>
    <xf numFmtId="0" fontId="99" fillId="0" borderId="10" xfId="0" applyFont="1" applyBorder="1" applyAlignment="1" quotePrefix="1">
      <alignment horizontal="center" vertical="center"/>
    </xf>
    <xf numFmtId="0" fontId="99" fillId="34" borderId="10" xfId="0" applyFont="1" applyFill="1" applyBorder="1" applyAlignment="1">
      <alignment horizontal="center" vertical="center"/>
    </xf>
    <xf numFmtId="38" fontId="99" fillId="6" borderId="19" xfId="49" applyFont="1" applyFill="1" applyBorder="1" applyAlignment="1">
      <alignment horizontal="center" vertical="center"/>
    </xf>
    <xf numFmtId="38" fontId="99" fillId="6" borderId="12" xfId="49" applyFont="1" applyFill="1" applyBorder="1" applyAlignment="1">
      <alignment horizontal="center" vertical="center"/>
    </xf>
    <xf numFmtId="40" fontId="99" fillId="6" borderId="19" xfId="49" applyNumberFormat="1" applyFont="1" applyFill="1" applyBorder="1" applyAlignment="1">
      <alignment horizontal="center" vertical="center"/>
    </xf>
    <xf numFmtId="40" fontId="99" fillId="6" borderId="12" xfId="49" applyNumberFormat="1" applyFont="1" applyFill="1" applyBorder="1" applyAlignment="1">
      <alignment horizontal="center" vertical="center"/>
    </xf>
    <xf numFmtId="20" fontId="99" fillId="0" borderId="10" xfId="0" applyNumberFormat="1" applyFont="1" applyFill="1" applyBorder="1" applyAlignment="1" applyProtection="1">
      <alignment horizontal="center" vertical="center"/>
      <protection/>
    </xf>
    <xf numFmtId="0" fontId="99" fillId="7" borderId="10" xfId="0" applyFont="1" applyFill="1" applyBorder="1" applyAlignment="1" applyProtection="1">
      <alignment horizontal="center" vertical="center" shrinkToFit="1"/>
      <protection locked="0"/>
    </xf>
    <xf numFmtId="20" fontId="99" fillId="13" borderId="10" xfId="0" applyNumberFormat="1" applyFont="1" applyFill="1" applyBorder="1" applyAlignment="1" applyProtection="1">
      <alignment horizontal="center" vertical="center"/>
      <protection locked="0"/>
    </xf>
    <xf numFmtId="0" fontId="99" fillId="0" borderId="17" xfId="0" applyFont="1" applyBorder="1" applyAlignment="1">
      <alignment horizontal="center" vertical="center"/>
    </xf>
    <xf numFmtId="0" fontId="99" fillId="0" borderId="15" xfId="0" applyFont="1" applyBorder="1" applyAlignment="1">
      <alignment horizontal="center" vertical="center"/>
    </xf>
    <xf numFmtId="0" fontId="99" fillId="0" borderId="10"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wrapText="1"/>
      <protection/>
    </xf>
    <xf numFmtId="0" fontId="99" fillId="0" borderId="17" xfId="0" applyFont="1" applyBorder="1" applyAlignment="1" applyProtection="1">
      <alignment horizontal="center" vertical="center"/>
      <protection/>
    </xf>
    <xf numFmtId="0" fontId="99" fillId="0" borderId="15" xfId="0" applyFont="1" applyBorder="1" applyAlignment="1" applyProtection="1">
      <alignment horizontal="center" vertical="center"/>
      <protection/>
    </xf>
    <xf numFmtId="0" fontId="99" fillId="7" borderId="20" xfId="0" applyFont="1" applyFill="1" applyBorder="1" applyAlignment="1" applyProtection="1">
      <alignment horizontal="center" vertical="center"/>
      <protection locked="0"/>
    </xf>
    <xf numFmtId="0" fontId="99" fillId="7" borderId="21" xfId="0" applyFont="1" applyFill="1" applyBorder="1" applyAlignment="1" applyProtection="1">
      <alignment horizontal="center" vertical="center"/>
      <protection locked="0"/>
    </xf>
    <xf numFmtId="0" fontId="99" fillId="7" borderId="22" xfId="0" applyFont="1" applyFill="1" applyBorder="1" applyAlignment="1" applyProtection="1">
      <alignment horizontal="center" vertical="center"/>
      <protection locked="0"/>
    </xf>
    <xf numFmtId="0" fontId="99" fillId="0" borderId="20" xfId="0" applyFont="1" applyBorder="1" applyAlignment="1" applyProtection="1">
      <alignment horizontal="center" vertical="center"/>
      <protection/>
    </xf>
    <xf numFmtId="0" fontId="99" fillId="0" borderId="22" xfId="0" applyFont="1" applyBorder="1" applyAlignment="1" applyProtection="1">
      <alignment horizontal="center" vertical="center"/>
      <protection/>
    </xf>
    <xf numFmtId="0" fontId="99" fillId="0" borderId="20" xfId="0" applyFont="1" applyBorder="1" applyAlignment="1">
      <alignment horizontal="center" vertical="center"/>
    </xf>
    <xf numFmtId="0" fontId="99" fillId="0" borderId="22" xfId="0" applyFont="1" applyBorder="1" applyAlignment="1">
      <alignment horizontal="center" vertical="center"/>
    </xf>
    <xf numFmtId="0" fontId="99" fillId="0" borderId="10" xfId="0" applyFont="1" applyBorder="1" applyAlignment="1">
      <alignment horizontal="center" vertical="center" wrapText="1"/>
    </xf>
    <xf numFmtId="0" fontId="99" fillId="0" borderId="10" xfId="0" applyFont="1" applyBorder="1" applyAlignment="1">
      <alignment vertical="center" shrinkToFit="1"/>
    </xf>
    <xf numFmtId="0" fontId="99" fillId="0" borderId="19" xfId="0" applyFont="1" applyBorder="1" applyAlignment="1">
      <alignment horizontal="center" vertical="center" shrinkToFit="1"/>
    </xf>
    <xf numFmtId="0" fontId="99" fillId="0" borderId="12" xfId="0" applyFont="1" applyBorder="1" applyAlignment="1">
      <alignment horizontal="center" vertical="center" shrinkToFit="1"/>
    </xf>
    <xf numFmtId="0" fontId="99" fillId="13" borderId="10" xfId="0" applyFont="1" applyFill="1" applyBorder="1" applyAlignment="1" applyProtection="1">
      <alignment horizontal="center" vertical="center" shrinkToFit="1"/>
      <protection locked="0"/>
    </xf>
    <xf numFmtId="0" fontId="99" fillId="0" borderId="10" xfId="0" applyFont="1" applyBorder="1" applyAlignment="1">
      <alignment horizontal="center" vertical="center" wrapText="1" shrinkToFit="1"/>
    </xf>
    <xf numFmtId="0" fontId="99" fillId="0" borderId="13" xfId="0" applyFont="1" applyBorder="1" applyAlignment="1">
      <alignment vertical="center" shrinkToFit="1"/>
    </xf>
    <xf numFmtId="0" fontId="99" fillId="0" borderId="16" xfId="0" applyFont="1" applyBorder="1" applyAlignment="1">
      <alignment vertical="center" shrinkToFit="1"/>
    </xf>
    <xf numFmtId="0" fontId="99" fillId="0" borderId="10" xfId="0" applyFont="1" applyBorder="1" applyAlignment="1">
      <alignment vertical="center" wrapText="1" shrinkToFit="1"/>
    </xf>
    <xf numFmtId="0" fontId="99" fillId="0" borderId="23" xfId="0" applyFont="1" applyBorder="1" applyAlignment="1">
      <alignment vertical="center" wrapText="1"/>
    </xf>
    <xf numFmtId="0" fontId="99" fillId="0" borderId="24" xfId="0" applyFont="1" applyBorder="1" applyAlignment="1">
      <alignment vertical="center" wrapText="1"/>
    </xf>
    <xf numFmtId="0" fontId="99" fillId="0" borderId="29" xfId="0" applyFont="1" applyBorder="1" applyAlignment="1">
      <alignment vertical="center" wrapText="1"/>
    </xf>
    <xf numFmtId="38" fontId="99" fillId="6" borderId="10" xfId="49" applyFont="1" applyFill="1" applyBorder="1" applyAlignment="1" applyProtection="1">
      <alignment horizontal="center" vertical="center"/>
      <protection/>
    </xf>
    <xf numFmtId="0" fontId="99" fillId="12" borderId="10" xfId="0" applyFont="1" applyFill="1" applyBorder="1" applyAlignment="1">
      <alignment horizontal="center" vertical="center"/>
    </xf>
    <xf numFmtId="0" fontId="99" fillId="0" borderId="18" xfId="0" applyFont="1" applyBorder="1" applyAlignment="1">
      <alignment horizontal="center" vertical="center" shrinkToFit="1"/>
    </xf>
    <xf numFmtId="0" fontId="99" fillId="0" borderId="10" xfId="0" applyFont="1" applyFill="1" applyBorder="1" applyAlignment="1" applyProtection="1">
      <alignment horizontal="center" vertical="center"/>
      <protection locked="0"/>
    </xf>
    <xf numFmtId="0" fontId="99" fillId="7" borderId="10" xfId="0" applyNumberFormat="1" applyFont="1" applyFill="1" applyBorder="1" applyAlignment="1" applyProtection="1">
      <alignment horizontal="center" vertical="center"/>
      <protection locked="0"/>
    </xf>
    <xf numFmtId="0" fontId="99" fillId="6" borderId="10" xfId="0" applyFont="1" applyFill="1" applyBorder="1" applyAlignment="1" applyProtection="1">
      <alignment horizontal="center" vertical="center"/>
      <protection/>
    </xf>
    <xf numFmtId="0" fontId="99" fillId="0" borderId="11" xfId="0" applyFont="1" applyBorder="1" applyAlignment="1">
      <alignment horizontal="center" vertical="center" shrinkToFit="1"/>
    </xf>
    <xf numFmtId="0" fontId="99" fillId="0" borderId="18" xfId="0" applyFont="1" applyBorder="1" applyAlignment="1">
      <alignment vertical="center" shrinkToFit="1"/>
    </xf>
    <xf numFmtId="0" fontId="99" fillId="0" borderId="10" xfId="0" applyFont="1" applyBorder="1" applyAlignment="1" quotePrefix="1">
      <alignment horizontal="center" vertical="center" shrinkToFit="1"/>
    </xf>
    <xf numFmtId="0" fontId="99" fillId="7" borderId="10" xfId="0" applyFont="1" applyFill="1" applyBorder="1" applyAlignment="1" applyProtection="1">
      <alignment vertical="center"/>
      <protection locked="0"/>
    </xf>
    <xf numFmtId="0" fontId="99" fillId="0" borderId="17" xfId="0" applyFont="1" applyBorder="1" applyAlignment="1">
      <alignment horizontal="center" vertical="center" shrinkToFit="1"/>
    </xf>
    <xf numFmtId="0" fontId="99" fillId="0" borderId="15" xfId="0" applyFont="1" applyBorder="1" applyAlignment="1">
      <alignment horizontal="center" vertical="center" shrinkToFit="1"/>
    </xf>
    <xf numFmtId="0" fontId="99" fillId="0" borderId="13" xfId="0" applyFont="1" applyBorder="1" applyAlignment="1">
      <alignment horizontal="center" vertical="center" shrinkToFit="1"/>
    </xf>
    <xf numFmtId="0" fontId="99" fillId="0" borderId="16" xfId="0" applyFont="1" applyBorder="1" applyAlignment="1">
      <alignment horizontal="center" vertical="center" shrinkToFit="1"/>
    </xf>
    <xf numFmtId="0" fontId="99" fillId="0" borderId="20" xfId="0" applyFont="1" applyBorder="1" applyAlignment="1">
      <alignment horizontal="center" vertical="center" shrinkToFit="1"/>
    </xf>
    <xf numFmtId="0" fontId="99" fillId="0" borderId="22" xfId="0" applyFont="1" applyBorder="1" applyAlignment="1">
      <alignment horizontal="center" vertical="center" shrinkToFit="1"/>
    </xf>
    <xf numFmtId="0" fontId="99" fillId="0" borderId="23" xfId="0" applyFont="1" applyBorder="1" applyAlignment="1">
      <alignment horizontal="center" vertical="center" wrapText="1" shrinkToFit="1"/>
    </xf>
    <xf numFmtId="0" fontId="99" fillId="0" borderId="24" xfId="0" applyFont="1" applyBorder="1" applyAlignment="1">
      <alignment horizontal="center" vertical="center" shrinkToFit="1"/>
    </xf>
    <xf numFmtId="0" fontId="99" fillId="0" borderId="29" xfId="0" applyFont="1" applyBorder="1" applyAlignment="1">
      <alignment horizontal="center" vertical="center" shrinkToFit="1"/>
    </xf>
    <xf numFmtId="0" fontId="99" fillId="0" borderId="14" xfId="0" applyFont="1" applyBorder="1" applyAlignment="1">
      <alignment horizontal="center" vertical="center" shrinkToFit="1"/>
    </xf>
    <xf numFmtId="0" fontId="99" fillId="0" borderId="0" xfId="0" applyFont="1" applyBorder="1" applyAlignment="1">
      <alignment horizontal="center" vertical="center" shrinkToFit="1"/>
    </xf>
    <xf numFmtId="0" fontId="99" fillId="10" borderId="10" xfId="0" applyFont="1" applyFill="1" applyBorder="1" applyAlignment="1" applyProtection="1">
      <alignment horizontal="center" vertical="center"/>
      <protection locked="0"/>
    </xf>
    <xf numFmtId="0" fontId="99" fillId="0" borderId="10" xfId="0" applyFont="1" applyFill="1" applyBorder="1" applyAlignment="1" applyProtection="1" quotePrefix="1">
      <alignment horizontal="center" vertical="center"/>
      <protection locked="0"/>
    </xf>
    <xf numFmtId="0" fontId="4" fillId="0" borderId="10" xfId="0" applyFont="1" applyFill="1" applyBorder="1" applyAlignment="1" applyProtection="1">
      <alignment horizontal="center" vertical="center" wrapText="1"/>
      <protection locked="0"/>
    </xf>
    <xf numFmtId="0" fontId="99" fillId="6" borderId="18" xfId="0" applyFont="1" applyFill="1" applyBorder="1" applyAlignment="1" applyProtection="1">
      <alignment horizontal="center" vertical="center"/>
      <protection/>
    </xf>
    <xf numFmtId="0" fontId="99" fillId="0" borderId="0" xfId="0" applyFont="1" applyAlignment="1" applyProtection="1">
      <alignment horizontal="left" vertical="center" wrapText="1"/>
      <protection/>
    </xf>
    <xf numFmtId="0" fontId="99" fillId="0" borderId="0" xfId="0" applyFont="1" applyAlignment="1">
      <alignment horizontal="center" vertical="center"/>
    </xf>
    <xf numFmtId="0" fontId="99" fillId="0" borderId="23" xfId="0" applyFont="1" applyBorder="1" applyAlignment="1">
      <alignment horizontal="center" vertical="center"/>
    </xf>
    <xf numFmtId="0" fontId="99" fillId="0" borderId="24" xfId="0" applyFont="1" applyBorder="1" applyAlignment="1">
      <alignment horizontal="center" vertical="center"/>
    </xf>
    <xf numFmtId="0" fontId="99" fillId="0" borderId="29" xfId="0" applyFont="1" applyBorder="1" applyAlignment="1">
      <alignment horizontal="center" vertical="center"/>
    </xf>
    <xf numFmtId="0" fontId="118" fillId="38" borderId="10" xfId="0" applyFont="1" applyFill="1" applyBorder="1" applyAlignment="1" applyProtection="1">
      <alignment vertical="center" shrinkToFit="1"/>
      <protection/>
    </xf>
    <xf numFmtId="0" fontId="103" fillId="6" borderId="0" xfId="0" applyFont="1" applyFill="1" applyAlignment="1" applyProtection="1">
      <alignment vertical="center" shrinkToFit="1"/>
      <protection/>
    </xf>
    <xf numFmtId="0" fontId="100" fillId="0" borderId="0" xfId="0" applyFont="1" applyFill="1" applyAlignment="1" applyProtection="1">
      <alignment horizontal="center" vertical="center"/>
      <protection/>
    </xf>
    <xf numFmtId="0" fontId="100" fillId="0" borderId="0" xfId="0" applyFont="1" applyFill="1" applyAlignment="1" applyProtection="1">
      <alignment horizontal="left" vertical="center"/>
      <protection/>
    </xf>
    <xf numFmtId="0" fontId="103" fillId="6" borderId="0" xfId="0" applyFont="1" applyFill="1" applyAlignment="1" applyProtection="1">
      <alignment horizontal="center" vertical="center" shrinkToFit="1"/>
      <protection/>
    </xf>
    <xf numFmtId="0" fontId="100" fillId="6" borderId="0" xfId="0" applyFont="1" applyFill="1" applyAlignment="1" applyProtection="1">
      <alignment horizontal="center" vertical="center" shrinkToFit="1"/>
      <protection/>
    </xf>
    <xf numFmtId="0" fontId="109" fillId="6" borderId="0" xfId="0" applyFont="1" applyFill="1" applyAlignment="1" applyProtection="1">
      <alignment horizontal="center" vertical="center" shrinkToFit="1"/>
      <protection/>
    </xf>
    <xf numFmtId="0" fontId="103" fillId="6" borderId="18" xfId="0" applyFont="1" applyFill="1" applyBorder="1" applyAlignment="1">
      <alignment vertical="center" shrinkToFit="1"/>
    </xf>
    <xf numFmtId="0" fontId="103" fillId="6" borderId="12" xfId="0" applyFont="1" applyFill="1" applyBorder="1" applyAlignment="1">
      <alignment vertical="center" shrinkToFit="1"/>
    </xf>
    <xf numFmtId="0" fontId="100" fillId="6" borderId="0" xfId="0" applyFont="1" applyFill="1" applyBorder="1" applyAlignment="1" applyProtection="1">
      <alignment vertical="center"/>
      <protection/>
    </xf>
    <xf numFmtId="0" fontId="100" fillId="6" borderId="21" xfId="0" applyFont="1" applyFill="1" applyBorder="1" applyAlignment="1" applyProtection="1">
      <alignment vertical="center" shrinkToFit="1"/>
      <protection/>
    </xf>
    <xf numFmtId="0" fontId="103" fillId="6" borderId="0" xfId="0" applyFont="1" applyFill="1" applyBorder="1" applyAlignment="1" applyProtection="1">
      <alignment vertical="center" shrinkToFit="1"/>
      <protection/>
    </xf>
    <xf numFmtId="0" fontId="100" fillId="6" borderId="0" xfId="0" applyFont="1" applyFill="1" applyAlignment="1" applyProtection="1">
      <alignment vertical="center" shrinkToFit="1"/>
      <protection/>
    </xf>
    <xf numFmtId="0" fontId="103" fillId="6" borderId="0" xfId="0" applyFont="1" applyFill="1" applyAlignment="1" applyProtection="1">
      <alignment horizontal="left" vertical="center" shrinkToFit="1"/>
      <protection/>
    </xf>
    <xf numFmtId="0" fontId="100" fillId="6" borderId="0" xfId="0" applyFont="1" applyFill="1" applyAlignment="1" applyProtection="1">
      <alignment horizontal="left" vertical="center" shrinkToFit="1"/>
      <protection/>
    </xf>
    <xf numFmtId="0" fontId="100" fillId="0" borderId="0" xfId="0" applyFont="1" applyFill="1" applyAlignment="1" applyProtection="1">
      <alignment horizontal="left" vertical="center" shrinkToFit="1"/>
      <protection/>
    </xf>
    <xf numFmtId="0" fontId="103" fillId="0" borderId="0" xfId="0" applyFont="1" applyFill="1" applyAlignment="1" applyProtection="1">
      <alignment horizontal="center" vertical="center" shrinkToFit="1"/>
      <protection/>
    </xf>
    <xf numFmtId="38" fontId="8" fillId="6" borderId="0" xfId="49" applyFont="1" applyFill="1" applyBorder="1" applyAlignment="1">
      <alignment horizontal="center" vertical="center"/>
    </xf>
    <xf numFmtId="38" fontId="8" fillId="6" borderId="21" xfId="49" applyFont="1" applyFill="1" applyBorder="1" applyAlignment="1">
      <alignment horizontal="center" vertical="center"/>
    </xf>
    <xf numFmtId="38" fontId="8" fillId="6" borderId="18" xfId="49" applyFont="1" applyFill="1" applyBorder="1" applyAlignment="1">
      <alignment horizontal="center" vertical="center"/>
    </xf>
    <xf numFmtId="0" fontId="103" fillId="0" borderId="18" xfId="0" applyFont="1" applyFill="1" applyBorder="1" applyAlignment="1">
      <alignment vertical="center" wrapText="1"/>
    </xf>
    <xf numFmtId="0" fontId="103" fillId="0" borderId="12" xfId="0" applyFont="1" applyFill="1" applyBorder="1" applyAlignment="1">
      <alignment vertical="center" wrapText="1"/>
    </xf>
    <xf numFmtId="38" fontId="8" fillId="0" borderId="18" xfId="49" applyFont="1" applyFill="1" applyBorder="1" applyAlignment="1">
      <alignment horizontal="center" vertical="center"/>
    </xf>
    <xf numFmtId="38" fontId="8" fillId="0" borderId="12" xfId="49" applyFont="1" applyFill="1" applyBorder="1" applyAlignment="1">
      <alignment horizontal="center" vertical="center"/>
    </xf>
    <xf numFmtId="0" fontId="103" fillId="0" borderId="0" xfId="0" applyFont="1" applyFill="1" applyAlignment="1" applyProtection="1">
      <alignment horizontal="center" vertical="center"/>
      <protection/>
    </xf>
    <xf numFmtId="0" fontId="103" fillId="6" borderId="14" xfId="0" applyFont="1" applyFill="1" applyBorder="1" applyAlignment="1" applyProtection="1">
      <alignment horizontal="left" vertical="center" shrinkToFit="1"/>
      <protection/>
    </xf>
    <xf numFmtId="0" fontId="103" fillId="6" borderId="0" xfId="0" applyFont="1" applyFill="1" applyBorder="1" applyAlignment="1" applyProtection="1">
      <alignment horizontal="left" vertical="center" shrinkToFit="1"/>
      <protection/>
    </xf>
    <xf numFmtId="0" fontId="10" fillId="0" borderId="0" xfId="0" applyFont="1" applyBorder="1" applyAlignment="1">
      <alignment horizontal="center" vertical="center"/>
    </xf>
    <xf numFmtId="0" fontId="100" fillId="0" borderId="0" xfId="0" applyFont="1" applyBorder="1" applyAlignment="1">
      <alignment horizontal="left" vertical="center" wrapText="1"/>
    </xf>
    <xf numFmtId="0" fontId="103" fillId="6" borderId="18" xfId="0" applyFont="1" applyFill="1" applyBorder="1" applyAlignment="1">
      <alignment horizontal="left" vertical="center" shrinkToFit="1"/>
    </xf>
    <xf numFmtId="0" fontId="103" fillId="6" borderId="12" xfId="0" applyFont="1" applyFill="1" applyBorder="1" applyAlignment="1">
      <alignment horizontal="left" vertical="center" shrinkToFit="1"/>
    </xf>
    <xf numFmtId="0" fontId="103" fillId="0" borderId="12" xfId="0" applyFont="1" applyFill="1" applyBorder="1" applyAlignment="1">
      <alignment vertical="center"/>
    </xf>
    <xf numFmtId="38" fontId="8" fillId="6" borderId="14" xfId="49" applyFont="1" applyFill="1" applyBorder="1" applyAlignment="1">
      <alignment horizontal="center" vertical="center"/>
    </xf>
    <xf numFmtId="0" fontId="109" fillId="0" borderId="0" xfId="0" applyFont="1" applyAlignment="1">
      <alignment vertical="top" wrapText="1"/>
    </xf>
    <xf numFmtId="0" fontId="109" fillId="0" borderId="0" xfId="0" applyFont="1" applyAlignment="1">
      <alignment horizontal="center" vertical="center"/>
    </xf>
    <xf numFmtId="0" fontId="116" fillId="6" borderId="0" xfId="0" applyFont="1" applyFill="1" applyAlignment="1">
      <alignment vertical="center" shrinkToFit="1"/>
    </xf>
    <xf numFmtId="0" fontId="109" fillId="6" borderId="0" xfId="0" applyFont="1" applyFill="1" applyAlignment="1">
      <alignment vertical="center"/>
    </xf>
    <xf numFmtId="0" fontId="119" fillId="6" borderId="0" xfId="0" applyFont="1" applyFill="1" applyAlignment="1">
      <alignment vertical="center"/>
    </xf>
    <xf numFmtId="0" fontId="119" fillId="6" borderId="0" xfId="0" applyFont="1" applyFill="1" applyAlignment="1">
      <alignment horizontal="center" vertical="center"/>
    </xf>
    <xf numFmtId="0" fontId="120" fillId="0" borderId="0" xfId="0" applyFont="1" applyAlignment="1">
      <alignment horizontal="center" vertical="center"/>
    </xf>
    <xf numFmtId="0" fontId="103" fillId="0" borderId="0" xfId="0" applyFont="1" applyAlignment="1">
      <alignment horizontal="center" vertical="center"/>
    </xf>
    <xf numFmtId="0" fontId="100" fillId="6" borderId="16" xfId="0" applyFont="1" applyFill="1" applyBorder="1" applyAlignment="1" applyProtection="1">
      <alignment vertical="center"/>
      <protection/>
    </xf>
    <xf numFmtId="0" fontId="103" fillId="6" borderId="18" xfId="0" applyFont="1" applyFill="1" applyBorder="1" applyAlignment="1" applyProtection="1">
      <alignment vertical="center" shrinkToFit="1"/>
      <protection/>
    </xf>
    <xf numFmtId="0" fontId="103" fillId="6" borderId="12" xfId="0" applyFont="1" applyFill="1" applyBorder="1" applyAlignment="1" applyProtection="1">
      <alignment vertical="center" shrinkToFit="1"/>
      <protection/>
    </xf>
    <xf numFmtId="0" fontId="103" fillId="0" borderId="12" xfId="0" applyFont="1" applyFill="1" applyBorder="1" applyAlignment="1" applyProtection="1">
      <alignment vertical="center" shrinkToFit="1"/>
      <protection/>
    </xf>
    <xf numFmtId="0" fontId="103" fillId="0" borderId="14" xfId="0" applyFont="1" applyFill="1" applyBorder="1" applyAlignment="1" applyProtection="1">
      <alignment vertical="center"/>
      <protection/>
    </xf>
    <xf numFmtId="0" fontId="103" fillId="0" borderId="15" xfId="0" applyFont="1" applyFill="1" applyBorder="1" applyAlignment="1" applyProtection="1">
      <alignment vertical="center"/>
      <protection/>
    </xf>
    <xf numFmtId="0" fontId="100" fillId="6" borderId="18" xfId="0" applyFont="1" applyFill="1" applyBorder="1" applyAlignment="1" applyProtection="1">
      <alignment horizontal="center" vertical="center" shrinkToFit="1"/>
      <protection/>
    </xf>
    <xf numFmtId="0" fontId="100" fillId="6" borderId="18" xfId="0" applyFont="1" applyFill="1" applyBorder="1" applyAlignment="1" applyProtection="1">
      <alignment vertical="center" shrinkToFit="1"/>
      <protection/>
    </xf>
    <xf numFmtId="0" fontId="100" fillId="6" borderId="12" xfId="0" applyFont="1" applyFill="1" applyBorder="1" applyAlignment="1" applyProtection="1">
      <alignment vertical="center" shrinkToFit="1"/>
      <protection/>
    </xf>
    <xf numFmtId="0" fontId="106" fillId="0" borderId="0" xfId="0" applyFont="1" applyBorder="1" applyAlignment="1">
      <alignment vertical="center" wrapText="1"/>
    </xf>
    <xf numFmtId="0" fontId="102" fillId="0" borderId="0" xfId="0" applyFont="1" applyBorder="1" applyAlignment="1">
      <alignment vertical="center" wrapText="1"/>
    </xf>
    <xf numFmtId="0" fontId="102" fillId="0" borderId="14" xfId="0" applyFont="1" applyBorder="1" applyAlignment="1">
      <alignment vertical="center" wrapText="1"/>
    </xf>
    <xf numFmtId="0" fontId="13" fillId="0" borderId="0" xfId="0" applyFont="1" applyBorder="1" applyAlignment="1">
      <alignment horizontal="left" vertical="center" wrapText="1"/>
    </xf>
    <xf numFmtId="0" fontId="102" fillId="0" borderId="0" xfId="0" applyFont="1" applyBorder="1" applyAlignment="1">
      <alignment horizontal="left" vertical="center" wrapText="1"/>
    </xf>
    <xf numFmtId="0" fontId="43" fillId="0" borderId="0" xfId="0" applyFont="1" applyBorder="1" applyAlignment="1">
      <alignment horizontal="center" vertical="center"/>
    </xf>
    <xf numFmtId="0" fontId="100" fillId="6" borderId="12" xfId="0" applyFont="1" applyFill="1" applyBorder="1" applyAlignment="1" applyProtection="1">
      <alignment horizontal="center" vertical="center" shrinkToFit="1"/>
      <protection/>
    </xf>
    <xf numFmtId="0" fontId="100" fillId="0" borderId="18" xfId="0" applyFont="1" applyBorder="1" applyAlignment="1" applyProtection="1">
      <alignment horizontal="center" vertical="center"/>
      <protection/>
    </xf>
    <xf numFmtId="0" fontId="100" fillId="0" borderId="17" xfId="0" applyFont="1" applyBorder="1" applyAlignment="1">
      <alignment vertical="center"/>
    </xf>
    <xf numFmtId="0" fontId="100" fillId="0" borderId="14" xfId="0" applyFont="1" applyBorder="1" applyAlignment="1">
      <alignment vertical="center"/>
    </xf>
    <xf numFmtId="0" fontId="100" fillId="0" borderId="15" xfId="0" applyFont="1" applyBorder="1" applyAlignment="1">
      <alignment vertical="center"/>
    </xf>
    <xf numFmtId="0" fontId="100" fillId="0" borderId="13" xfId="0" applyFont="1" applyBorder="1" applyAlignment="1">
      <alignment vertical="center"/>
    </xf>
    <xf numFmtId="0" fontId="100" fillId="0" borderId="0" xfId="0" applyFont="1" applyBorder="1" applyAlignment="1">
      <alignment vertical="center"/>
    </xf>
    <xf numFmtId="0" fontId="100" fillId="0" borderId="16" xfId="0" applyFont="1" applyBorder="1" applyAlignment="1">
      <alignment vertical="center"/>
    </xf>
    <xf numFmtId="0" fontId="100" fillId="0" borderId="20" xfId="0" applyFont="1" applyBorder="1" applyAlignment="1">
      <alignment vertical="center"/>
    </xf>
    <xf numFmtId="0" fontId="100" fillId="0" borderId="21" xfId="0" applyFont="1" applyBorder="1" applyAlignment="1">
      <alignment vertical="center"/>
    </xf>
    <xf numFmtId="0" fontId="100" fillId="0" borderId="22" xfId="0" applyFont="1" applyBorder="1" applyAlignment="1">
      <alignment vertical="center"/>
    </xf>
    <xf numFmtId="0" fontId="26" fillId="7" borderId="0" xfId="0" applyFont="1" applyFill="1" applyBorder="1" applyAlignment="1" applyProtection="1">
      <alignment vertical="top" wrapText="1"/>
      <protection locked="0"/>
    </xf>
    <xf numFmtId="0" fontId="115" fillId="7" borderId="0" xfId="0" applyFont="1" applyFill="1" applyBorder="1" applyAlignment="1" applyProtection="1">
      <alignment vertical="top" wrapText="1"/>
      <protection locked="0"/>
    </xf>
    <xf numFmtId="0" fontId="115" fillId="7" borderId="16" xfId="0" applyFont="1" applyFill="1" applyBorder="1" applyAlignment="1" applyProtection="1">
      <alignment vertical="top" wrapText="1"/>
      <protection locked="0"/>
    </xf>
    <xf numFmtId="0" fontId="100" fillId="0" borderId="19" xfId="0" applyFont="1" applyBorder="1" applyAlignment="1">
      <alignment horizontal="left" vertical="center"/>
    </xf>
    <xf numFmtId="0" fontId="100" fillId="0" borderId="18" xfId="0" applyFont="1" applyBorder="1" applyAlignment="1">
      <alignment horizontal="left" vertical="center"/>
    </xf>
    <xf numFmtId="0" fontId="100" fillId="0" borderId="12" xfId="0" applyFont="1" applyBorder="1" applyAlignment="1">
      <alignment horizontal="left" vertical="center"/>
    </xf>
    <xf numFmtId="0" fontId="103" fillId="6" borderId="18" xfId="0" applyFont="1" applyFill="1" applyBorder="1" applyAlignment="1" applyProtection="1">
      <alignment horizontal="left" vertical="center" wrapText="1"/>
      <protection/>
    </xf>
    <xf numFmtId="0" fontId="103" fillId="6" borderId="12" xfId="0" applyFont="1" applyFill="1" applyBorder="1" applyAlignment="1" applyProtection="1">
      <alignment horizontal="left" vertical="center" wrapText="1"/>
      <protection/>
    </xf>
    <xf numFmtId="0" fontId="26" fillId="7" borderId="0" xfId="0" applyFont="1" applyFill="1" applyBorder="1" applyAlignment="1" applyProtection="1">
      <alignment vertical="center" wrapText="1"/>
      <protection locked="0"/>
    </xf>
    <xf numFmtId="0" fontId="115" fillId="7" borderId="0" xfId="0" applyFont="1" applyFill="1" applyBorder="1" applyAlignment="1" applyProtection="1">
      <alignment vertical="center" wrapText="1"/>
      <protection locked="0"/>
    </xf>
    <xf numFmtId="0" fontId="115" fillId="7" borderId="16" xfId="0" applyFont="1" applyFill="1" applyBorder="1" applyAlignment="1" applyProtection="1">
      <alignment vertical="center" wrapText="1"/>
      <protection locked="0"/>
    </xf>
    <xf numFmtId="0" fontId="26" fillId="7" borderId="21" xfId="0" applyFont="1" applyFill="1" applyBorder="1" applyAlignment="1" applyProtection="1">
      <alignment vertical="top" wrapText="1"/>
      <protection locked="0"/>
    </xf>
    <xf numFmtId="0" fontId="115" fillId="7" borderId="21" xfId="0" applyFont="1" applyFill="1" applyBorder="1" applyAlignment="1" applyProtection="1">
      <alignment vertical="top" wrapText="1"/>
      <protection locked="0"/>
    </xf>
    <xf numFmtId="0" fontId="115" fillId="7" borderId="22" xfId="0" applyFont="1" applyFill="1" applyBorder="1" applyAlignment="1" applyProtection="1">
      <alignment vertical="top" wrapText="1"/>
      <protection locked="0"/>
    </xf>
    <xf numFmtId="0" fontId="103" fillId="0" borderId="23" xfId="0" applyFont="1" applyBorder="1" applyAlignment="1" quotePrefix="1">
      <alignment horizontal="center" vertical="center"/>
    </xf>
    <xf numFmtId="0" fontId="103" fillId="0" borderId="24" xfId="0" applyFont="1" applyBorder="1" applyAlignment="1" quotePrefix="1">
      <alignment horizontal="center" vertical="center"/>
    </xf>
    <xf numFmtId="0" fontId="103" fillId="0" borderId="29" xfId="0" applyFont="1" applyBorder="1" applyAlignment="1" quotePrefix="1">
      <alignment horizontal="center" vertical="center"/>
    </xf>
    <xf numFmtId="0" fontId="16" fillId="0" borderId="17" xfId="0" applyFont="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0" fontId="16" fillId="0" borderId="16" xfId="0" applyFont="1" applyBorder="1" applyAlignment="1">
      <alignment vertical="center"/>
    </xf>
    <xf numFmtId="0" fontId="16" fillId="0" borderId="20" xfId="0" applyFont="1" applyBorder="1" applyAlignment="1">
      <alignment vertical="center"/>
    </xf>
    <xf numFmtId="0" fontId="16" fillId="0" borderId="22" xfId="0" applyFont="1" applyBorder="1" applyAlignment="1">
      <alignment vertical="center"/>
    </xf>
    <xf numFmtId="0" fontId="8" fillId="6" borderId="14" xfId="0" applyFont="1" applyFill="1" applyBorder="1" applyAlignment="1" applyProtection="1">
      <alignment horizontal="left" vertical="center" indent="1"/>
      <protection/>
    </xf>
    <xf numFmtId="0" fontId="100" fillId="6" borderId="18" xfId="0" applyFont="1" applyFill="1" applyBorder="1" applyAlignment="1" applyProtection="1">
      <alignment horizontal="left" vertical="center" shrinkToFit="1"/>
      <protection/>
    </xf>
    <xf numFmtId="0" fontId="100" fillId="6" borderId="12" xfId="0" applyFont="1" applyFill="1" applyBorder="1" applyAlignment="1" applyProtection="1">
      <alignment horizontal="left" vertical="center" shrinkToFit="1"/>
      <protection/>
    </xf>
    <xf numFmtId="0" fontId="103" fillId="0" borderId="19" xfId="0" applyFont="1" applyBorder="1" applyAlignment="1">
      <alignment vertical="center"/>
    </xf>
    <xf numFmtId="0" fontId="100" fillId="0" borderId="18" xfId="0" applyFont="1" applyBorder="1" applyAlignment="1">
      <alignment vertical="center"/>
    </xf>
    <xf numFmtId="0" fontId="100" fillId="0" borderId="12" xfId="0" applyFont="1" applyBorder="1" applyAlignment="1">
      <alignment vertical="center"/>
    </xf>
    <xf numFmtId="0" fontId="8" fillId="0" borderId="21" xfId="0" applyFont="1" applyFill="1" applyBorder="1" applyAlignment="1" applyProtection="1">
      <alignment horizontal="center" vertical="center"/>
      <protection/>
    </xf>
    <xf numFmtId="0" fontId="100" fillId="0" borderId="18" xfId="0" applyFont="1" applyFill="1" applyBorder="1" applyAlignment="1" applyProtection="1">
      <alignment horizontal="center" vertical="center" wrapText="1"/>
      <protection/>
    </xf>
    <xf numFmtId="0" fontId="100" fillId="6" borderId="18" xfId="0" applyFont="1" applyFill="1" applyBorder="1" applyAlignment="1" applyProtection="1">
      <alignment horizontal="center" vertical="center"/>
      <protection/>
    </xf>
    <xf numFmtId="0" fontId="103" fillId="12" borderId="18" xfId="0" applyFont="1" applyFill="1" applyBorder="1" applyAlignment="1" applyProtection="1">
      <alignment horizontal="center" vertical="center" shrinkToFit="1"/>
      <protection/>
    </xf>
    <xf numFmtId="0" fontId="103" fillId="12" borderId="12" xfId="0" applyFont="1" applyFill="1" applyBorder="1" applyAlignment="1" applyProtection="1">
      <alignment horizontal="center" vertical="center" shrinkToFit="1"/>
      <protection/>
    </xf>
    <xf numFmtId="0" fontId="103" fillId="0" borderId="0" xfId="0" applyFont="1" applyAlignment="1">
      <alignment vertical="center" wrapText="1"/>
    </xf>
    <xf numFmtId="0" fontId="100" fillId="0" borderId="0" xfId="0" applyFont="1" applyAlignment="1">
      <alignment vertical="center" wrapText="1"/>
    </xf>
    <xf numFmtId="0" fontId="103" fillId="0" borderId="0" xfId="0" applyFont="1" applyAlignment="1">
      <alignment vertical="center"/>
    </xf>
    <xf numFmtId="0" fontId="100" fillId="0" borderId="0" xfId="0" applyFont="1" applyAlignment="1">
      <alignment vertical="center"/>
    </xf>
    <xf numFmtId="0" fontId="100" fillId="0" borderId="0" xfId="0" applyFont="1" applyAlignment="1">
      <alignment horizontal="center" vertical="center"/>
    </xf>
    <xf numFmtId="0" fontId="13" fillId="0" borderId="14" xfId="0" applyFont="1" applyBorder="1" applyAlignment="1">
      <alignment vertical="center" wrapText="1"/>
    </xf>
    <xf numFmtId="0" fontId="13" fillId="0" borderId="0" xfId="0" applyFont="1" applyBorder="1" applyAlignment="1">
      <alignment vertical="center" wrapText="1"/>
    </xf>
    <xf numFmtId="0" fontId="7" fillId="0" borderId="19" xfId="0" applyFont="1" applyBorder="1" applyAlignment="1">
      <alignment horizontal="left" vertical="center"/>
    </xf>
    <xf numFmtId="0" fontId="16" fillId="6" borderId="19"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6" fillId="6" borderId="12" xfId="0" applyFont="1" applyFill="1" applyBorder="1" applyAlignment="1" applyProtection="1">
      <alignment horizontal="center" vertical="center"/>
      <protection/>
    </xf>
    <xf numFmtId="0" fontId="8" fillId="0" borderId="0" xfId="0" applyFont="1" applyBorder="1" applyAlignment="1">
      <alignment vertical="center" wrapText="1"/>
    </xf>
    <xf numFmtId="0" fontId="100" fillId="0" borderId="19" xfId="0" applyFont="1" applyBorder="1" applyAlignment="1">
      <alignment vertical="center"/>
    </xf>
    <xf numFmtId="0" fontId="16" fillId="6" borderId="18" xfId="0" applyFont="1" applyFill="1" applyBorder="1" applyAlignment="1" applyProtection="1">
      <alignment vertical="center" shrinkToFit="1"/>
      <protection/>
    </xf>
    <xf numFmtId="0" fontId="16" fillId="6" borderId="12" xfId="0" applyFont="1" applyFill="1" applyBorder="1" applyAlignment="1" applyProtection="1">
      <alignment vertical="center" shrinkToFit="1"/>
      <protection/>
    </xf>
    <xf numFmtId="0" fontId="13" fillId="0" borderId="0" xfId="0" applyFont="1" applyBorder="1" applyAlignment="1">
      <alignment vertical="top" wrapText="1"/>
    </xf>
    <xf numFmtId="0" fontId="13" fillId="0" borderId="0" xfId="0" applyFont="1" applyBorder="1" applyAlignment="1">
      <alignment vertical="top" wrapText="1"/>
    </xf>
    <xf numFmtId="0" fontId="103" fillId="0" borderId="19" xfId="0" applyFont="1" applyBorder="1" applyAlignment="1">
      <alignment horizontal="left" vertical="center"/>
    </xf>
    <xf numFmtId="0" fontId="14" fillId="0" borderId="0" xfId="0" applyFont="1" applyBorder="1" applyAlignment="1">
      <alignment vertical="top" wrapText="1"/>
    </xf>
    <xf numFmtId="0" fontId="100" fillId="6" borderId="18" xfId="0" applyFont="1" applyFill="1" applyBorder="1" applyAlignment="1" applyProtection="1">
      <alignment vertical="center" wrapText="1"/>
      <protection/>
    </xf>
    <xf numFmtId="0" fontId="100" fillId="6" borderId="12" xfId="0" applyFont="1" applyFill="1" applyBorder="1" applyAlignment="1" applyProtection="1">
      <alignment vertical="center" wrapText="1"/>
      <protection/>
    </xf>
    <xf numFmtId="0" fontId="20" fillId="7" borderId="14" xfId="0" applyFont="1" applyFill="1" applyBorder="1" applyAlignment="1" applyProtection="1">
      <alignment vertical="center" shrinkToFit="1"/>
      <protection locked="0"/>
    </xf>
    <xf numFmtId="0" fontId="13" fillId="7" borderId="14" xfId="0" applyFont="1" applyFill="1" applyBorder="1" applyAlignment="1" applyProtection="1">
      <alignment vertical="center" shrinkToFit="1"/>
      <protection locked="0"/>
    </xf>
    <xf numFmtId="0" fontId="13" fillId="7" borderId="15" xfId="0" applyFont="1" applyFill="1" applyBorder="1" applyAlignment="1" applyProtection="1">
      <alignment vertical="center" shrinkToFit="1"/>
      <protection locked="0"/>
    </xf>
    <xf numFmtId="0" fontId="23" fillId="6" borderId="21" xfId="0" applyFont="1" applyFill="1" applyBorder="1" applyAlignment="1" applyProtection="1">
      <alignment horizontal="left" vertical="center" shrinkToFit="1"/>
      <protection/>
    </xf>
    <xf numFmtId="0" fontId="23" fillId="6" borderId="22" xfId="0" applyFont="1" applyFill="1" applyBorder="1" applyAlignment="1" applyProtection="1">
      <alignment horizontal="left" vertical="center" shrinkToFit="1"/>
      <protection/>
    </xf>
    <xf numFmtId="0" fontId="8" fillId="0" borderId="19"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16" fillId="0" borderId="17" xfId="0" applyFont="1" applyBorder="1" applyAlignment="1" applyProtection="1">
      <alignment horizontal="left" vertical="center"/>
      <protection/>
    </xf>
    <xf numFmtId="0" fontId="16" fillId="0" borderId="14" xfId="0" applyFont="1" applyBorder="1" applyAlignment="1" applyProtection="1">
      <alignment horizontal="left" vertical="center"/>
      <protection/>
    </xf>
    <xf numFmtId="0" fontId="16" fillId="0" borderId="15" xfId="0" applyFont="1" applyBorder="1" applyAlignment="1" applyProtection="1">
      <alignment horizontal="left" vertical="center"/>
      <protection/>
    </xf>
    <xf numFmtId="0" fontId="100" fillId="0" borderId="18" xfId="0" applyFont="1" applyFill="1" applyBorder="1" applyAlignment="1" applyProtection="1">
      <alignment vertical="center" shrinkToFit="1"/>
      <protection/>
    </xf>
    <xf numFmtId="0" fontId="100" fillId="0" borderId="12" xfId="0" applyFont="1" applyFill="1" applyBorder="1" applyAlignment="1" applyProtection="1">
      <alignment vertical="center" shrinkToFit="1"/>
      <protection/>
    </xf>
    <xf numFmtId="0" fontId="16" fillId="0" borderId="20" xfId="0" applyFont="1" applyBorder="1" applyAlignment="1" applyProtection="1">
      <alignment horizontal="left" vertical="center"/>
      <protection/>
    </xf>
    <xf numFmtId="0" fontId="16" fillId="0" borderId="21" xfId="0" applyFont="1" applyBorder="1" applyAlignment="1" applyProtection="1">
      <alignment horizontal="left" vertical="center"/>
      <protection/>
    </xf>
    <xf numFmtId="0" fontId="16" fillId="0" borderId="22" xfId="0" applyFont="1" applyBorder="1" applyAlignment="1" applyProtection="1">
      <alignment horizontal="left" vertical="center"/>
      <protection/>
    </xf>
    <xf numFmtId="0" fontId="16" fillId="0" borderId="17" xfId="0" applyFont="1" applyBorder="1" applyAlignment="1" applyProtection="1">
      <alignment vertical="center"/>
      <protection/>
    </xf>
    <xf numFmtId="0" fontId="16" fillId="0" borderId="14" xfId="0" applyFont="1" applyBorder="1" applyAlignment="1" applyProtection="1">
      <alignment vertical="center"/>
      <protection/>
    </xf>
    <xf numFmtId="0" fontId="16" fillId="0" borderId="15" xfId="0" applyFont="1" applyBorder="1" applyAlignment="1" applyProtection="1">
      <alignment vertical="center"/>
      <protection/>
    </xf>
    <xf numFmtId="0" fontId="16" fillId="0" borderId="13"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16" xfId="0" applyFont="1" applyBorder="1" applyAlignment="1" applyProtection="1">
      <alignment vertical="center"/>
      <protection/>
    </xf>
    <xf numFmtId="0" fontId="16" fillId="0" borderId="20" xfId="0" applyFont="1" applyBorder="1" applyAlignment="1" applyProtection="1">
      <alignment vertical="center"/>
      <protection/>
    </xf>
    <xf numFmtId="0" fontId="16" fillId="0" borderId="21" xfId="0" applyFont="1" applyBorder="1" applyAlignment="1" applyProtection="1">
      <alignment vertical="center"/>
      <protection/>
    </xf>
    <xf numFmtId="0" fontId="16" fillId="0" borderId="22" xfId="0" applyFont="1" applyBorder="1" applyAlignment="1" applyProtection="1">
      <alignment vertical="center"/>
      <protection/>
    </xf>
    <xf numFmtId="0" fontId="8" fillId="0" borderId="19"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23" fillId="6" borderId="18" xfId="0" applyFont="1" applyFill="1" applyBorder="1" applyAlignment="1" applyProtection="1">
      <alignment horizontal="center" vertical="center" wrapText="1"/>
      <protection/>
    </xf>
    <xf numFmtId="0" fontId="23" fillId="6" borderId="12" xfId="0" applyFont="1" applyFill="1" applyBorder="1" applyAlignment="1" applyProtection="1">
      <alignment horizontal="center" vertical="center" wrapText="1"/>
      <protection/>
    </xf>
    <xf numFmtId="0" fontId="8" fillId="12" borderId="19" xfId="0" applyFont="1" applyFill="1" applyBorder="1" applyAlignment="1" applyProtection="1">
      <alignment horizontal="center" vertical="center" wrapText="1"/>
      <protection/>
    </xf>
    <xf numFmtId="0" fontId="8" fillId="12" borderId="12" xfId="0" applyFont="1" applyFill="1" applyBorder="1" applyAlignment="1" applyProtection="1">
      <alignment horizontal="center" vertical="center" wrapText="1"/>
      <protection/>
    </xf>
    <xf numFmtId="0" fontId="16" fillId="0" borderId="19" xfId="0" applyFont="1" applyBorder="1" applyAlignment="1" applyProtection="1">
      <alignment horizontal="left" vertical="center"/>
      <protection/>
    </xf>
    <xf numFmtId="0" fontId="16" fillId="0" borderId="18" xfId="0" applyFont="1" applyBorder="1" applyAlignment="1" applyProtection="1">
      <alignment horizontal="left" vertical="center"/>
      <protection/>
    </xf>
    <xf numFmtId="177" fontId="16" fillId="6" borderId="18" xfId="0" applyNumberFormat="1" applyFont="1" applyFill="1" applyBorder="1" applyAlignment="1" applyProtection="1">
      <alignment horizontal="center" vertical="center" wrapText="1"/>
      <protection/>
    </xf>
    <xf numFmtId="0" fontId="16" fillId="0" borderId="12" xfId="0" applyFont="1" applyBorder="1" applyAlignment="1" applyProtection="1">
      <alignment horizontal="left" vertical="center"/>
      <protection/>
    </xf>
    <xf numFmtId="38" fontId="16" fillId="6" borderId="18" xfId="49" applyFont="1" applyFill="1" applyBorder="1" applyAlignment="1" applyProtection="1">
      <alignment horizontal="center" vertical="center"/>
      <protection/>
    </xf>
    <xf numFmtId="0" fontId="103" fillId="6" borderId="18" xfId="0" applyFont="1" applyFill="1" applyBorder="1" applyAlignment="1" applyProtection="1">
      <alignment horizontal="center" vertical="center"/>
      <protection/>
    </xf>
    <xf numFmtId="0" fontId="103" fillId="6" borderId="12" xfId="0" applyFont="1" applyFill="1" applyBorder="1" applyAlignment="1" applyProtection="1">
      <alignment horizontal="center" vertical="center"/>
      <protection/>
    </xf>
    <xf numFmtId="0" fontId="9" fillId="12" borderId="17" xfId="0" applyFont="1" applyFill="1" applyBorder="1" applyAlignment="1" applyProtection="1">
      <alignment horizontal="center" vertical="center"/>
      <protection/>
    </xf>
    <xf numFmtId="0" fontId="9" fillId="12" borderId="14" xfId="0" applyFont="1" applyFill="1" applyBorder="1" applyAlignment="1" applyProtection="1">
      <alignment horizontal="center" vertical="center"/>
      <protection/>
    </xf>
    <xf numFmtId="0" fontId="9" fillId="12" borderId="13" xfId="0" applyFont="1" applyFill="1" applyBorder="1" applyAlignment="1" applyProtection="1">
      <alignment horizontal="center" vertical="center"/>
      <protection/>
    </xf>
    <xf numFmtId="0" fontId="9" fillId="12" borderId="0" xfId="0" applyFont="1" applyFill="1" applyBorder="1" applyAlignment="1" applyProtection="1">
      <alignment horizontal="center" vertical="center"/>
      <protection/>
    </xf>
    <xf numFmtId="0" fontId="9" fillId="12" borderId="20" xfId="0" applyFont="1" applyFill="1" applyBorder="1" applyAlignment="1" applyProtection="1">
      <alignment horizontal="center" vertical="center"/>
      <protection/>
    </xf>
    <xf numFmtId="0" fontId="9" fillId="12" borderId="21" xfId="0" applyFont="1" applyFill="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17"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0" fontId="8" fillId="0" borderId="14" xfId="0" applyFont="1" applyBorder="1" applyAlignment="1" applyProtection="1">
      <alignment horizontal="center" vertical="center"/>
      <protection/>
    </xf>
    <xf numFmtId="0" fontId="8" fillId="0" borderId="13"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9" fillId="12" borderId="19" xfId="0" applyFont="1" applyFill="1" applyBorder="1" applyAlignment="1" applyProtection="1">
      <alignment horizontal="center" vertical="center"/>
      <protection/>
    </xf>
    <xf numFmtId="0" fontId="9" fillId="12" borderId="18" xfId="0" applyFont="1" applyFill="1" applyBorder="1" applyAlignment="1" applyProtection="1">
      <alignment horizontal="center" vertical="center"/>
      <protection/>
    </xf>
    <xf numFmtId="0" fontId="8" fillId="12" borderId="18" xfId="0" applyFont="1" applyFill="1" applyBorder="1" applyAlignment="1" applyProtection="1">
      <alignment horizontal="center" vertical="center" wrapText="1"/>
      <protection/>
    </xf>
    <xf numFmtId="0" fontId="9" fillId="0" borderId="19"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178" fontId="8" fillId="6" borderId="10" xfId="49" applyNumberFormat="1" applyFont="1" applyFill="1" applyBorder="1" applyAlignment="1">
      <alignment horizontal="center" vertical="center" shrinkToFit="1"/>
    </xf>
    <xf numFmtId="0" fontId="8" fillId="6" borderId="10" xfId="0" applyFont="1" applyFill="1" applyBorder="1" applyAlignment="1">
      <alignment horizontal="center" vertical="center" shrinkToFit="1"/>
    </xf>
    <xf numFmtId="0" fontId="8" fillId="0" borderId="17" xfId="0" applyFont="1" applyBorder="1" applyAlignment="1">
      <alignment vertical="center"/>
    </xf>
    <xf numFmtId="0" fontId="8" fillId="0" borderId="14"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9" fillId="0" borderId="10" xfId="0" applyFont="1" applyBorder="1" applyAlignment="1">
      <alignment vertical="center"/>
    </xf>
    <xf numFmtId="0" fontId="8" fillId="0" borderId="17" xfId="0" applyFont="1" applyBorder="1" applyAlignment="1">
      <alignment vertical="center" shrinkToFit="1"/>
    </xf>
    <xf numFmtId="0" fontId="8" fillId="0" borderId="15" xfId="0" applyFont="1" applyBorder="1" applyAlignment="1">
      <alignment vertical="center" shrinkToFit="1"/>
    </xf>
    <xf numFmtId="0" fontId="8" fillId="0" borderId="13" xfId="0" applyFont="1" applyBorder="1" applyAlignment="1">
      <alignment vertical="center" shrinkToFit="1"/>
    </xf>
    <xf numFmtId="0" fontId="8" fillId="0" borderId="16" xfId="0" applyFont="1" applyBorder="1" applyAlignment="1">
      <alignment vertical="center" shrinkToFit="1"/>
    </xf>
    <xf numFmtId="0" fontId="8" fillId="0" borderId="20" xfId="0" applyFont="1" applyBorder="1" applyAlignment="1">
      <alignment vertical="center" shrinkToFit="1"/>
    </xf>
    <xf numFmtId="0" fontId="8" fillId="0" borderId="22" xfId="0" applyFont="1" applyBorder="1" applyAlignment="1">
      <alignment vertical="center" shrinkToFit="1"/>
    </xf>
    <xf numFmtId="0" fontId="100" fillId="0" borderId="19" xfId="0" applyFont="1" applyBorder="1" applyAlignment="1">
      <alignment horizontal="center" vertical="center"/>
    </xf>
    <xf numFmtId="0" fontId="100" fillId="0" borderId="12" xfId="0" applyFont="1" applyBorder="1" applyAlignment="1">
      <alignment horizontal="center" vertical="center"/>
    </xf>
    <xf numFmtId="38" fontId="100" fillId="6" borderId="19" xfId="49" applyFont="1" applyFill="1" applyBorder="1" applyAlignment="1">
      <alignment horizontal="center" vertical="center"/>
    </xf>
    <xf numFmtId="38" fontId="100" fillId="6" borderId="12" xfId="49" applyFont="1" applyFill="1" applyBorder="1" applyAlignment="1">
      <alignment horizontal="center" vertical="center"/>
    </xf>
    <xf numFmtId="178" fontId="100" fillId="6" borderId="19" xfId="49" applyNumberFormat="1" applyFont="1" applyFill="1" applyBorder="1" applyAlignment="1">
      <alignment horizontal="center" vertical="center"/>
    </xf>
    <xf numFmtId="178" fontId="100" fillId="6" borderId="12" xfId="49" applyNumberFormat="1" applyFont="1" applyFill="1" applyBorder="1" applyAlignment="1">
      <alignment horizontal="center" vertical="center"/>
    </xf>
    <xf numFmtId="0" fontId="9" fillId="0" borderId="19" xfId="0" applyFont="1" applyBorder="1" applyAlignment="1">
      <alignment vertical="center"/>
    </xf>
    <xf numFmtId="0" fontId="9" fillId="0" borderId="18" xfId="0" applyFont="1" applyBorder="1" applyAlignment="1">
      <alignment vertical="center"/>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9" fillId="6" borderId="10" xfId="0" applyFont="1" applyFill="1" applyBorder="1" applyAlignment="1">
      <alignment horizontal="center" vertical="center" wrapText="1"/>
    </xf>
    <xf numFmtId="0" fontId="8" fillId="6" borderId="10" xfId="0" applyFont="1" applyFill="1" applyBorder="1" applyAlignment="1">
      <alignment horizontal="center" vertical="center" wrapText="1"/>
    </xf>
    <xf numFmtId="178" fontId="8" fillId="6" borderId="19" xfId="49" applyNumberFormat="1" applyFont="1" applyFill="1" applyBorder="1" applyAlignment="1">
      <alignment horizontal="center" vertical="center" wrapText="1"/>
    </xf>
    <xf numFmtId="178" fontId="8" fillId="6" borderId="12" xfId="49" applyNumberFormat="1" applyFont="1" applyFill="1" applyBorder="1" applyAlignment="1">
      <alignment horizontal="center" vertical="center" wrapText="1"/>
    </xf>
    <xf numFmtId="0" fontId="8" fillId="0" borderId="15" xfId="0" applyFont="1" applyBorder="1" applyAlignment="1">
      <alignment vertical="center"/>
    </xf>
    <xf numFmtId="0" fontId="8" fillId="0" borderId="16" xfId="0" applyFont="1" applyBorder="1" applyAlignment="1">
      <alignment vertical="center"/>
    </xf>
    <xf numFmtId="0" fontId="8" fillId="0" borderId="22" xfId="0" applyFont="1" applyBorder="1" applyAlignment="1">
      <alignment vertical="center"/>
    </xf>
    <xf numFmtId="0" fontId="9" fillId="0" borderId="12" xfId="0" applyFont="1" applyBorder="1" applyAlignment="1">
      <alignment vertical="center"/>
    </xf>
    <xf numFmtId="38" fontId="103" fillId="6" borderId="18" xfId="49" applyFont="1" applyFill="1" applyBorder="1" applyAlignment="1" applyProtection="1">
      <alignment horizontal="center" vertical="center" wrapText="1"/>
      <protection/>
    </xf>
    <xf numFmtId="38" fontId="103" fillId="6" borderId="12" xfId="49" applyFont="1" applyFill="1" applyBorder="1" applyAlignment="1" applyProtection="1">
      <alignment horizontal="center" vertical="center" wrapText="1"/>
      <protection/>
    </xf>
    <xf numFmtId="0" fontId="103" fillId="0" borderId="10" xfId="0" applyFont="1" applyBorder="1" applyAlignment="1" applyProtection="1">
      <alignment vertical="center" shrinkToFit="1"/>
      <protection/>
    </xf>
    <xf numFmtId="0" fontId="9" fillId="0" borderId="17"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vertical="center"/>
    </xf>
    <xf numFmtId="0" fontId="9" fillId="0" borderId="16" xfId="0" applyFont="1" applyBorder="1" applyAlignment="1">
      <alignment vertical="center"/>
    </xf>
    <xf numFmtId="0" fontId="9" fillId="0" borderId="20" xfId="0" applyFont="1" applyBorder="1" applyAlignment="1">
      <alignment vertical="center"/>
    </xf>
    <xf numFmtId="0" fontId="9" fillId="0" borderId="22" xfId="0" applyFont="1" applyBorder="1" applyAlignment="1">
      <alignment vertical="center"/>
    </xf>
    <xf numFmtId="0" fontId="103" fillId="6" borderId="19" xfId="0" applyFont="1" applyFill="1" applyBorder="1" applyAlignment="1" applyProtection="1">
      <alignment horizontal="center" vertical="center"/>
      <protection/>
    </xf>
    <xf numFmtId="38" fontId="103" fillId="0" borderId="18" xfId="49" applyFont="1" applyFill="1" applyBorder="1" applyAlignment="1" applyProtection="1">
      <alignment horizontal="center" vertical="center" wrapText="1"/>
      <protection/>
    </xf>
    <xf numFmtId="38" fontId="103" fillId="0" borderId="12" xfId="49" applyFont="1" applyFill="1" applyBorder="1" applyAlignment="1" applyProtection="1">
      <alignment horizontal="center" vertical="center" wrapText="1"/>
      <protection/>
    </xf>
    <xf numFmtId="38" fontId="100" fillId="6" borderId="18" xfId="49" applyFont="1" applyFill="1" applyBorder="1" applyAlignment="1" applyProtection="1">
      <alignment horizontal="center" vertical="center" wrapText="1"/>
      <protection/>
    </xf>
    <xf numFmtId="0" fontId="105" fillId="0" borderId="0" xfId="0" applyFont="1" applyAlignment="1" applyProtection="1">
      <alignment vertical="center" wrapText="1"/>
      <protection/>
    </xf>
    <xf numFmtId="0" fontId="103" fillId="0" borderId="10" xfId="0" applyFont="1" applyBorder="1" applyAlignment="1" applyProtection="1">
      <alignment horizontal="center" vertical="center"/>
      <protection/>
    </xf>
    <xf numFmtId="0" fontId="103" fillId="0" borderId="18" xfId="0" applyFont="1" applyFill="1" applyBorder="1" applyAlignment="1" applyProtection="1">
      <alignment horizontal="center" vertical="center" wrapText="1"/>
      <protection/>
    </xf>
    <xf numFmtId="0" fontId="103" fillId="0" borderId="12" xfId="0" applyFont="1" applyFill="1" applyBorder="1" applyAlignment="1" applyProtection="1">
      <alignment horizontal="center" vertical="center" wrapText="1"/>
      <protection/>
    </xf>
    <xf numFmtId="0" fontId="103" fillId="0" borderId="10" xfId="0" applyFont="1" applyBorder="1" applyAlignment="1">
      <alignment vertical="center"/>
    </xf>
    <xf numFmtId="0" fontId="103" fillId="7" borderId="19" xfId="0" applyFont="1" applyFill="1" applyBorder="1" applyAlignment="1" applyProtection="1">
      <alignment horizontal="center" vertical="center"/>
      <protection locked="0"/>
    </xf>
    <xf numFmtId="0" fontId="103" fillId="7" borderId="18" xfId="0" applyFont="1" applyFill="1" applyBorder="1" applyAlignment="1" applyProtection="1">
      <alignment horizontal="center" vertical="center"/>
      <protection locked="0"/>
    </xf>
    <xf numFmtId="0" fontId="103" fillId="7" borderId="12" xfId="0" applyFont="1" applyFill="1" applyBorder="1" applyAlignment="1" applyProtection="1">
      <alignment horizontal="center" vertical="center"/>
      <protection locked="0"/>
    </xf>
    <xf numFmtId="0" fontId="103" fillId="0" borderId="19" xfId="0" applyFont="1" applyBorder="1" applyAlignment="1" applyProtection="1">
      <alignment horizontal="center" vertical="center" shrinkToFit="1"/>
      <protection/>
    </xf>
    <xf numFmtId="0" fontId="103" fillId="0" borderId="18" xfId="0" applyFont="1" applyBorder="1" applyAlignment="1" applyProtection="1">
      <alignment horizontal="center" vertical="center" shrinkToFit="1"/>
      <protection/>
    </xf>
    <xf numFmtId="0" fontId="103" fillId="0" borderId="12" xfId="0" applyFont="1" applyBorder="1" applyAlignment="1" applyProtection="1">
      <alignment horizontal="center" vertical="center" shrinkToFit="1"/>
      <protection/>
    </xf>
    <xf numFmtId="0" fontId="100" fillId="7" borderId="18" xfId="0" applyFont="1" applyFill="1" applyBorder="1" applyAlignment="1" applyProtection="1">
      <alignment horizontal="center" vertical="center"/>
      <protection locked="0"/>
    </xf>
    <xf numFmtId="0" fontId="100" fillId="7" borderId="12" xfId="0" applyFont="1" applyFill="1" applyBorder="1" applyAlignment="1" applyProtection="1">
      <alignment horizontal="center" vertical="center"/>
      <protection locked="0"/>
    </xf>
    <xf numFmtId="0" fontId="103" fillId="0" borderId="10" xfId="0" applyFont="1" applyBorder="1" applyAlignment="1">
      <alignment horizontal="center" vertical="center"/>
    </xf>
    <xf numFmtId="0" fontId="103" fillId="0" borderId="10" xfId="0" applyFont="1" applyBorder="1" applyAlignment="1" applyProtection="1">
      <alignment vertical="center"/>
      <protection/>
    </xf>
    <xf numFmtId="0" fontId="103" fillId="7" borderId="19" xfId="0" applyFont="1" applyFill="1" applyBorder="1" applyAlignment="1" applyProtection="1">
      <alignment horizontal="center" vertical="center" wrapText="1"/>
      <protection locked="0"/>
    </xf>
    <xf numFmtId="0" fontId="103" fillId="7" borderId="18" xfId="0" applyFont="1" applyFill="1" applyBorder="1" applyAlignment="1" applyProtection="1">
      <alignment horizontal="center" vertical="center" wrapText="1"/>
      <protection locked="0"/>
    </xf>
    <xf numFmtId="0" fontId="103" fillId="7" borderId="12" xfId="0" applyFont="1" applyFill="1" applyBorder="1" applyAlignment="1" applyProtection="1">
      <alignment horizontal="center" vertical="center" wrapText="1"/>
      <protection locked="0"/>
    </xf>
    <xf numFmtId="0" fontId="103" fillId="0" borderId="18" xfId="0" applyFont="1" applyBorder="1" applyAlignment="1">
      <alignment horizontal="center" vertical="center"/>
    </xf>
    <xf numFmtId="0" fontId="103" fillId="0" borderId="12" xfId="0" applyFont="1" applyBorder="1" applyAlignment="1">
      <alignment horizontal="center" vertical="center"/>
    </xf>
    <xf numFmtId="0" fontId="100" fillId="0" borderId="10" xfId="0" applyFont="1" applyBorder="1" applyAlignment="1">
      <alignment vertical="center"/>
    </xf>
    <xf numFmtId="0" fontId="103" fillId="6" borderId="18" xfId="0" applyFont="1" applyFill="1" applyBorder="1" applyAlignment="1">
      <alignment horizontal="center" vertical="center"/>
    </xf>
    <xf numFmtId="0" fontId="103" fillId="6" borderId="12" xfId="0" applyFont="1" applyFill="1" applyBorder="1" applyAlignment="1">
      <alignment horizontal="center" vertical="center"/>
    </xf>
    <xf numFmtId="177" fontId="100" fillId="6" borderId="18" xfId="0" applyNumberFormat="1" applyFont="1" applyFill="1" applyBorder="1" applyAlignment="1">
      <alignment horizontal="center" vertical="center" shrinkToFit="1"/>
    </xf>
    <xf numFmtId="177" fontId="100" fillId="6" borderId="12" xfId="0" applyNumberFormat="1" applyFont="1" applyFill="1" applyBorder="1" applyAlignment="1">
      <alignment horizontal="center" vertical="center" shrinkToFit="1"/>
    </xf>
    <xf numFmtId="177" fontId="100" fillId="6" borderId="18" xfId="0" applyNumberFormat="1" applyFont="1" applyFill="1" applyBorder="1" applyAlignment="1">
      <alignment horizontal="center" vertical="center"/>
    </xf>
    <xf numFmtId="177" fontId="100" fillId="6" borderId="12" xfId="0" applyNumberFormat="1" applyFont="1" applyFill="1" applyBorder="1" applyAlignment="1">
      <alignment horizontal="center" vertical="center"/>
    </xf>
    <xf numFmtId="0" fontId="103" fillId="6" borderId="19" xfId="0" applyFont="1" applyFill="1" applyBorder="1" applyAlignment="1">
      <alignment horizontal="center" vertical="center"/>
    </xf>
    <xf numFmtId="0" fontId="103" fillId="0" borderId="21" xfId="0" applyFont="1" applyBorder="1" applyAlignment="1">
      <alignment horizontal="center" vertical="center"/>
    </xf>
    <xf numFmtId="0" fontId="103" fillId="0" borderId="22" xfId="0" applyFont="1" applyBorder="1" applyAlignment="1">
      <alignment horizontal="center" vertical="center"/>
    </xf>
    <xf numFmtId="0" fontId="100" fillId="7" borderId="19" xfId="0" applyFont="1" applyFill="1" applyBorder="1" applyAlignment="1" applyProtection="1">
      <alignment vertical="top" wrapText="1"/>
      <protection locked="0"/>
    </xf>
    <xf numFmtId="0" fontId="100" fillId="7" borderId="18" xfId="0" applyFont="1" applyFill="1" applyBorder="1" applyAlignment="1" applyProtection="1">
      <alignment vertical="top" wrapText="1"/>
      <protection locked="0"/>
    </xf>
    <xf numFmtId="0" fontId="100" fillId="7" borderId="12" xfId="0" applyFont="1" applyFill="1" applyBorder="1" applyAlignment="1" applyProtection="1">
      <alignment vertical="top" wrapText="1"/>
      <protection locked="0"/>
    </xf>
    <xf numFmtId="0" fontId="100" fillId="7" borderId="19" xfId="0" applyFont="1" applyFill="1" applyBorder="1" applyAlignment="1" applyProtection="1">
      <alignment horizontal="center" vertical="center"/>
      <protection locked="0"/>
    </xf>
    <xf numFmtId="176" fontId="100" fillId="6" borderId="19" xfId="0" applyNumberFormat="1" applyFont="1" applyFill="1" applyBorder="1" applyAlignment="1">
      <alignment horizontal="center" vertical="center"/>
    </xf>
    <xf numFmtId="176" fontId="100" fillId="6" borderId="18" xfId="0" applyNumberFormat="1" applyFont="1" applyFill="1" applyBorder="1" applyAlignment="1">
      <alignment horizontal="center" vertical="center"/>
    </xf>
    <xf numFmtId="176" fontId="100" fillId="6" borderId="12" xfId="0" applyNumberFormat="1" applyFont="1" applyFill="1" applyBorder="1" applyAlignment="1">
      <alignment horizontal="center" vertical="center"/>
    </xf>
    <xf numFmtId="0" fontId="100" fillId="6" borderId="19" xfId="0" applyFont="1" applyFill="1" applyBorder="1" applyAlignment="1">
      <alignment horizontal="center" vertical="center"/>
    </xf>
    <xf numFmtId="0" fontId="100" fillId="6" borderId="18" xfId="0" applyFont="1" applyFill="1" applyBorder="1" applyAlignment="1">
      <alignment horizontal="center" vertical="center"/>
    </xf>
    <xf numFmtId="0" fontId="100" fillId="6" borderId="12" xfId="0" applyFont="1" applyFill="1" applyBorder="1" applyAlignment="1">
      <alignment horizontal="center" vertical="center"/>
    </xf>
    <xf numFmtId="0" fontId="103" fillId="0" borderId="18" xfId="0" applyFont="1" applyBorder="1" applyAlignment="1">
      <alignment horizontal="center" vertical="center" shrinkToFit="1"/>
    </xf>
    <xf numFmtId="0" fontId="103" fillId="0" borderId="12" xfId="0" applyFont="1" applyBorder="1" applyAlignment="1">
      <alignment horizontal="center" vertical="center" shrinkToFit="1"/>
    </xf>
    <xf numFmtId="0" fontId="103" fillId="0" borderId="19" xfId="0" applyFont="1" applyBorder="1" applyAlignment="1">
      <alignment horizontal="center" vertical="center"/>
    </xf>
    <xf numFmtId="0" fontId="100" fillId="0" borderId="18" xfId="0" applyFont="1" applyBorder="1" applyAlignment="1">
      <alignment horizontal="center" vertical="center"/>
    </xf>
    <xf numFmtId="0" fontId="8" fillId="0" borderId="10" xfId="0" applyFont="1" applyBorder="1" applyAlignment="1">
      <alignment vertical="center"/>
    </xf>
    <xf numFmtId="38" fontId="8" fillId="6" borderId="18" xfId="49" applyFont="1" applyFill="1" applyBorder="1" applyAlignment="1" applyProtection="1">
      <alignment horizontal="center" vertical="center" wrapText="1"/>
      <protection locked="0"/>
    </xf>
    <xf numFmtId="0" fontId="9" fillId="0" borderId="10" xfId="0" applyFont="1" applyBorder="1" applyAlignment="1">
      <alignment vertical="center" wrapText="1"/>
    </xf>
    <xf numFmtId="0" fontId="8" fillId="0" borderId="10" xfId="0" applyFont="1" applyBorder="1" applyAlignment="1">
      <alignment vertical="center" wrapText="1"/>
    </xf>
    <xf numFmtId="0" fontId="9" fillId="0" borderId="19" xfId="0" applyFont="1" applyBorder="1" applyAlignment="1">
      <alignment vertical="center" shrinkToFit="1"/>
    </xf>
    <xf numFmtId="0" fontId="9" fillId="0" borderId="18" xfId="0" applyFont="1" applyBorder="1" applyAlignment="1">
      <alignment vertical="center" shrinkToFit="1"/>
    </xf>
    <xf numFmtId="0" fontId="9" fillId="0" borderId="12" xfId="0" applyFont="1" applyBorder="1" applyAlignment="1">
      <alignment vertical="center" shrinkToFit="1"/>
    </xf>
    <xf numFmtId="0" fontId="9" fillId="0" borderId="10" xfId="0" applyFont="1" applyBorder="1" applyAlignment="1">
      <alignment vertical="center" wrapText="1"/>
    </xf>
    <xf numFmtId="0" fontId="8" fillId="0" borderId="10" xfId="0" applyFont="1" applyBorder="1" applyAlignment="1">
      <alignment vertical="center" wrapText="1"/>
    </xf>
    <xf numFmtId="0" fontId="8" fillId="0" borderId="18" xfId="0" applyFont="1" applyBorder="1" applyAlignment="1">
      <alignment vertical="center"/>
    </xf>
    <xf numFmtId="0" fontId="8" fillId="0" borderId="12" xfId="0" applyFont="1" applyBorder="1" applyAlignment="1">
      <alignment vertical="center"/>
    </xf>
    <xf numFmtId="0" fontId="8" fillId="0" borderId="19" xfId="0" applyFont="1" applyBorder="1" applyAlignment="1">
      <alignment vertical="center"/>
    </xf>
    <xf numFmtId="38" fontId="100" fillId="6" borderId="18" xfId="49" applyFont="1" applyFill="1" applyBorder="1" applyAlignment="1">
      <alignment horizontal="center" vertical="center"/>
    </xf>
    <xf numFmtId="40" fontId="8" fillId="6" borderId="19" xfId="49" applyNumberFormat="1" applyFont="1" applyFill="1" applyBorder="1" applyAlignment="1">
      <alignment horizontal="center" vertical="center" wrapText="1"/>
    </xf>
    <xf numFmtId="40" fontId="8" fillId="6" borderId="18" xfId="49" applyNumberFormat="1" applyFont="1" applyFill="1" applyBorder="1" applyAlignment="1">
      <alignment horizontal="center" vertical="center" wrapText="1"/>
    </xf>
    <xf numFmtId="40" fontId="8" fillId="6" borderId="12" xfId="49" applyNumberFormat="1" applyFont="1" applyFill="1" applyBorder="1" applyAlignment="1">
      <alignment horizontal="center" vertical="center" wrapText="1"/>
    </xf>
    <xf numFmtId="178" fontId="8" fillId="6" borderId="18" xfId="49" applyNumberFormat="1" applyFont="1" applyFill="1" applyBorder="1" applyAlignment="1">
      <alignment horizontal="center" vertical="center" wrapText="1"/>
    </xf>
    <xf numFmtId="0" fontId="9"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38" fontId="8" fillId="6" borderId="19" xfId="49" applyFont="1" applyFill="1" applyBorder="1" applyAlignment="1">
      <alignment horizontal="center" vertical="center" wrapText="1"/>
    </xf>
    <xf numFmtId="38" fontId="8" fillId="6" borderId="18" xfId="49" applyFont="1" applyFill="1" applyBorder="1" applyAlignment="1">
      <alignment horizontal="center" vertical="center" wrapText="1"/>
    </xf>
    <xf numFmtId="40" fontId="100" fillId="6" borderId="19" xfId="49" applyNumberFormat="1" applyFont="1" applyFill="1" applyBorder="1" applyAlignment="1">
      <alignment horizontal="center" vertical="center"/>
    </xf>
    <xf numFmtId="40" fontId="100" fillId="6" borderId="18" xfId="49" applyNumberFormat="1" applyFont="1" applyFill="1" applyBorder="1" applyAlignment="1">
      <alignment horizontal="center" vertical="center"/>
    </xf>
    <xf numFmtId="40" fontId="100" fillId="6" borderId="12" xfId="49" applyNumberFormat="1" applyFont="1" applyFill="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177" fontId="8" fillId="6" borderId="19" xfId="0" applyNumberFormat="1" applyFont="1" applyFill="1" applyBorder="1" applyAlignment="1">
      <alignment horizontal="center" vertical="center" wrapText="1"/>
    </xf>
    <xf numFmtId="177" fontId="8" fillId="6" borderId="18" xfId="0" applyNumberFormat="1" applyFont="1" applyFill="1" applyBorder="1" applyAlignment="1">
      <alignment horizontal="center" vertical="center" wrapText="1"/>
    </xf>
    <xf numFmtId="177" fontId="8" fillId="6" borderId="12" xfId="0" applyNumberFormat="1" applyFont="1" applyFill="1" applyBorder="1" applyAlignment="1">
      <alignment horizontal="center" vertical="center" wrapText="1"/>
    </xf>
    <xf numFmtId="0" fontId="103" fillId="0" borderId="10" xfId="0" applyFont="1" applyBorder="1" applyAlignment="1">
      <alignment horizontal="center" vertical="center" wrapText="1"/>
    </xf>
    <xf numFmtId="0" fontId="100" fillId="0" borderId="10" xfId="0" applyFont="1" applyBorder="1" applyAlignment="1">
      <alignment horizontal="center" vertical="center"/>
    </xf>
    <xf numFmtId="0" fontId="9" fillId="6" borderId="10" xfId="0" applyFont="1" applyFill="1" applyBorder="1" applyAlignment="1">
      <alignment horizontal="center" vertical="center" shrinkToFit="1"/>
    </xf>
    <xf numFmtId="0" fontId="8" fillId="34" borderId="3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34" borderId="31" xfId="0" applyFont="1" applyFill="1" applyBorder="1" applyAlignment="1">
      <alignment vertical="center"/>
    </xf>
    <xf numFmtId="0" fontId="9" fillId="34" borderId="32" xfId="0" applyFont="1" applyFill="1" applyBorder="1" applyAlignment="1">
      <alignment vertical="center"/>
    </xf>
    <xf numFmtId="0" fontId="9" fillId="34" borderId="33" xfId="0" applyFont="1" applyFill="1" applyBorder="1" applyAlignment="1">
      <alignment vertical="center"/>
    </xf>
    <xf numFmtId="0" fontId="103" fillId="0" borderId="17" xfId="0" applyFont="1" applyBorder="1" applyAlignment="1">
      <alignment horizontal="center" vertical="center"/>
    </xf>
    <xf numFmtId="0" fontId="100" fillId="0" borderId="14" xfId="0" applyFont="1" applyBorder="1" applyAlignment="1">
      <alignment horizontal="center" vertical="center"/>
    </xf>
    <xf numFmtId="0" fontId="100" fillId="0" borderId="15" xfId="0" applyFont="1" applyBorder="1" applyAlignment="1">
      <alignment horizontal="center" vertical="center"/>
    </xf>
    <xf numFmtId="0" fontId="100" fillId="0" borderId="20" xfId="0" applyFont="1" applyBorder="1" applyAlignment="1">
      <alignment horizontal="center" vertical="center"/>
    </xf>
    <xf numFmtId="0" fontId="100" fillId="0" borderId="21" xfId="0" applyFont="1" applyBorder="1" applyAlignment="1">
      <alignment horizontal="center" vertical="center"/>
    </xf>
    <xf numFmtId="0" fontId="100" fillId="0" borderId="22" xfId="0" applyFont="1" applyBorder="1" applyAlignment="1">
      <alignment horizontal="center" vertical="center"/>
    </xf>
    <xf numFmtId="0" fontId="100" fillId="0" borderId="19" xfId="0" applyFont="1" applyBorder="1" applyAlignment="1" quotePrefix="1">
      <alignment horizontal="center" vertical="center"/>
    </xf>
    <xf numFmtId="0" fontId="9" fillId="0" borderId="17"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textRotation="255" shrinkToFit="1"/>
    </xf>
    <xf numFmtId="0" fontId="8" fillId="0" borderId="13" xfId="0" applyFont="1" applyBorder="1" applyAlignment="1">
      <alignment horizontal="center" vertical="center" textRotation="255" shrinkToFit="1"/>
    </xf>
    <xf numFmtId="0" fontId="8" fillId="0" borderId="20" xfId="0" applyFont="1" applyBorder="1" applyAlignment="1">
      <alignment horizontal="center" vertical="center" textRotation="255" shrinkToFit="1"/>
    </xf>
    <xf numFmtId="0" fontId="9" fillId="34" borderId="19" xfId="0" applyFont="1" applyFill="1" applyBorder="1" applyAlignment="1">
      <alignment vertical="center"/>
    </xf>
    <xf numFmtId="0" fontId="9" fillId="34" borderId="18" xfId="0" applyFont="1" applyFill="1" applyBorder="1" applyAlignment="1">
      <alignment vertical="center"/>
    </xf>
    <xf numFmtId="0" fontId="9" fillId="34" borderId="12" xfId="0" applyFont="1" applyFill="1" applyBorder="1" applyAlignment="1">
      <alignment vertical="center"/>
    </xf>
    <xf numFmtId="0" fontId="8" fillId="0" borderId="19" xfId="0" applyFont="1" applyBorder="1" applyAlignment="1">
      <alignment horizontal="left" vertical="center"/>
    </xf>
    <xf numFmtId="0" fontId="8" fillId="0" borderId="18" xfId="0" applyFont="1" applyBorder="1" applyAlignment="1">
      <alignment horizontal="left" vertical="center"/>
    </xf>
    <xf numFmtId="0" fontId="8" fillId="0" borderId="12" xfId="0" applyFont="1" applyBorder="1" applyAlignment="1">
      <alignment horizontal="left" vertical="center"/>
    </xf>
    <xf numFmtId="0" fontId="8" fillId="7" borderId="19" xfId="0" applyFont="1" applyFill="1" applyBorder="1" applyAlignment="1" applyProtection="1">
      <alignment horizontal="center" vertical="center" wrapText="1"/>
      <protection locked="0"/>
    </xf>
    <xf numFmtId="0" fontId="8" fillId="7" borderId="18" xfId="0" applyFont="1" applyFill="1" applyBorder="1" applyAlignment="1" applyProtection="1">
      <alignment horizontal="center" vertical="center" wrapText="1"/>
      <protection locked="0"/>
    </xf>
    <xf numFmtId="0" fontId="8" fillId="7" borderId="12" xfId="0" applyFont="1" applyFill="1" applyBorder="1" applyAlignment="1" applyProtection="1">
      <alignment horizontal="center" vertical="center" wrapText="1"/>
      <protection locked="0"/>
    </xf>
    <xf numFmtId="0" fontId="13" fillId="0" borderId="14" xfId="0" applyFont="1" applyBorder="1" applyAlignment="1">
      <alignment vertical="top" wrapText="1"/>
    </xf>
    <xf numFmtId="0" fontId="8" fillId="34" borderId="10" xfId="0" applyFont="1" applyFill="1" applyBorder="1" applyAlignment="1">
      <alignment horizontal="center" vertical="center" wrapText="1"/>
    </xf>
    <xf numFmtId="38" fontId="8" fillId="34" borderId="10" xfId="49" applyFont="1" applyFill="1" applyBorder="1" applyAlignment="1">
      <alignment horizontal="center" vertical="center" wrapText="1"/>
    </xf>
    <xf numFmtId="0" fontId="100" fillId="34" borderId="10" xfId="0" applyFont="1" applyFill="1" applyBorder="1" applyAlignment="1">
      <alignment horizontal="center" vertical="center"/>
    </xf>
    <xf numFmtId="178" fontId="100" fillId="6" borderId="23" xfId="49" applyNumberFormat="1" applyFont="1" applyFill="1" applyBorder="1" applyAlignment="1">
      <alignment horizontal="center" vertical="center"/>
    </xf>
    <xf numFmtId="38" fontId="8" fillId="6" borderId="10" xfId="49" applyFont="1" applyFill="1" applyBorder="1" applyAlignment="1">
      <alignment horizontal="center" vertical="center" wrapText="1"/>
    </xf>
    <xf numFmtId="38" fontId="8" fillId="34" borderId="30" xfId="49" applyFont="1" applyFill="1" applyBorder="1" applyAlignment="1">
      <alignment horizontal="center" vertical="center" wrapText="1"/>
    </xf>
    <xf numFmtId="0" fontId="100" fillId="34" borderId="30" xfId="0" applyFont="1" applyFill="1" applyBorder="1" applyAlignment="1">
      <alignment horizontal="center" vertical="center"/>
    </xf>
    <xf numFmtId="178" fontId="8" fillId="6" borderId="23" xfId="49" applyNumberFormat="1" applyFont="1" applyFill="1" applyBorder="1" applyAlignment="1">
      <alignment horizontal="center" vertical="center" shrinkToFit="1"/>
    </xf>
    <xf numFmtId="0" fontId="9" fillId="0" borderId="1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0" fillId="6" borderId="18" xfId="0" applyFont="1" applyFill="1" applyBorder="1" applyAlignment="1" applyProtection="1">
      <alignment vertical="center"/>
      <protection/>
    </xf>
    <xf numFmtId="0" fontId="100" fillId="6" borderId="12" xfId="0" applyFont="1" applyFill="1" applyBorder="1" applyAlignment="1" applyProtection="1">
      <alignment vertical="center"/>
      <protection/>
    </xf>
    <xf numFmtId="0" fontId="100" fillId="0" borderId="19" xfId="0" applyFont="1" applyBorder="1" applyAlignment="1" applyProtection="1">
      <alignment horizontal="center" vertical="center"/>
      <protection/>
    </xf>
    <xf numFmtId="0" fontId="100" fillId="0" borderId="12" xfId="0" applyFont="1" applyBorder="1" applyAlignment="1" applyProtection="1">
      <alignment horizontal="center" vertical="center"/>
      <protection/>
    </xf>
    <xf numFmtId="0" fontId="100" fillId="0" borderId="12" xfId="0" applyFont="1" applyFill="1" applyBorder="1" applyAlignment="1" applyProtection="1">
      <alignment horizontal="center" vertical="center" wrapText="1"/>
      <protection/>
    </xf>
    <xf numFmtId="0" fontId="100" fillId="6" borderId="19" xfId="0" applyFont="1" applyFill="1" applyBorder="1" applyAlignment="1" applyProtection="1">
      <alignment horizontal="center" vertical="center"/>
      <protection/>
    </xf>
    <xf numFmtId="177" fontId="100" fillId="6" borderId="18" xfId="49" applyNumberFormat="1" applyFont="1" applyFill="1" applyBorder="1" applyAlignment="1" applyProtection="1">
      <alignment horizontal="center" vertical="center" wrapText="1"/>
      <protection/>
    </xf>
    <xf numFmtId="177" fontId="100" fillId="6" borderId="12" xfId="49" applyNumberFormat="1" applyFont="1" applyFill="1" applyBorder="1" applyAlignment="1" applyProtection="1">
      <alignment horizontal="center" vertical="center" wrapText="1"/>
      <protection/>
    </xf>
    <xf numFmtId="0" fontId="9" fillId="0" borderId="19" xfId="0" applyFont="1" applyBorder="1" applyAlignment="1">
      <alignment vertical="center"/>
    </xf>
    <xf numFmtId="0" fontId="8" fillId="0" borderId="18" xfId="0" applyFont="1" applyBorder="1" applyAlignment="1">
      <alignment vertical="center"/>
    </xf>
    <xf numFmtId="0" fontId="8" fillId="0" borderId="12" xfId="0" applyFont="1" applyBorder="1" applyAlignment="1">
      <alignment vertical="center"/>
    </xf>
    <xf numFmtId="0" fontId="8" fillId="0" borderId="19" xfId="0" applyFont="1" applyBorder="1" applyAlignment="1">
      <alignment vertical="center"/>
    </xf>
    <xf numFmtId="178" fontId="8" fillId="6" borderId="10" xfId="49" applyNumberFormat="1" applyFont="1" applyFill="1" applyBorder="1" applyAlignment="1">
      <alignment horizontal="center" vertical="center" wrapText="1"/>
    </xf>
    <xf numFmtId="0" fontId="100" fillId="6" borderId="18" xfId="0" applyFont="1" applyFill="1" applyBorder="1" applyAlignment="1" applyProtection="1">
      <alignment horizontal="center" vertical="center" wrapText="1"/>
      <protection/>
    </xf>
    <xf numFmtId="0" fontId="100" fillId="0" borderId="18" xfId="0" applyFont="1" applyFill="1" applyBorder="1" applyAlignment="1" applyProtection="1">
      <alignment horizontal="center" vertical="center" shrinkToFit="1"/>
      <protection/>
    </xf>
    <xf numFmtId="0" fontId="100" fillId="0" borderId="12" xfId="0" applyFont="1" applyFill="1" applyBorder="1" applyAlignment="1" applyProtection="1">
      <alignment horizontal="center" vertical="center" shrinkToFit="1"/>
      <protection/>
    </xf>
    <xf numFmtId="176" fontId="8" fillId="6" borderId="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38" fontId="8" fillId="6" borderId="13" xfId="49" applyFont="1" applyFill="1" applyBorder="1" applyAlignment="1">
      <alignment horizontal="center" vertical="center"/>
    </xf>
    <xf numFmtId="38" fontId="8" fillId="6" borderId="16" xfId="49" applyFont="1" applyFill="1" applyBorder="1" applyAlignment="1">
      <alignment horizontal="center" vertical="center"/>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16" fillId="0" borderId="12" xfId="0" applyFont="1" applyBorder="1" applyAlignment="1">
      <alignment horizontal="center" vertical="center"/>
    </xf>
    <xf numFmtId="38" fontId="8" fillId="0" borderId="17" xfId="49" applyFont="1" applyBorder="1" applyAlignment="1">
      <alignment horizontal="center" vertical="center"/>
    </xf>
    <xf numFmtId="38" fontId="8" fillId="0" borderId="14" xfId="49" applyFont="1" applyBorder="1" applyAlignment="1">
      <alignment horizontal="center" vertical="center"/>
    </xf>
    <xf numFmtId="38" fontId="8" fillId="0" borderId="15" xfId="49" applyFont="1" applyBorder="1" applyAlignment="1">
      <alignment horizontal="center" vertical="center"/>
    </xf>
    <xf numFmtId="0" fontId="16" fillId="0" borderId="14" xfId="0" applyFont="1" applyBorder="1" applyAlignment="1">
      <alignment vertical="center"/>
    </xf>
    <xf numFmtId="38" fontId="8" fillId="6" borderId="19" xfId="49" applyFont="1" applyFill="1" applyBorder="1" applyAlignment="1">
      <alignment horizontal="center" vertical="center"/>
    </xf>
    <xf numFmtId="38" fontId="8" fillId="6" borderId="12" xfId="49" applyFont="1" applyFill="1" applyBorder="1" applyAlignment="1">
      <alignment horizontal="center" vertical="center"/>
    </xf>
    <xf numFmtId="0" fontId="103" fillId="0" borderId="0" xfId="0" applyFont="1" applyBorder="1" applyAlignment="1">
      <alignment vertical="center"/>
    </xf>
    <xf numFmtId="0" fontId="103" fillId="0" borderId="16" xfId="0" applyFont="1" applyBorder="1" applyAlignment="1">
      <alignment vertical="center"/>
    </xf>
    <xf numFmtId="0" fontId="103" fillId="0" borderId="0" xfId="0" applyFont="1" applyAlignment="1">
      <alignment vertical="top" wrapText="1"/>
    </xf>
    <xf numFmtId="0" fontId="100" fillId="6" borderId="0" xfId="0" applyFont="1" applyFill="1" applyAlignment="1">
      <alignment horizontal="right" vertical="center" indent="1"/>
    </xf>
    <xf numFmtId="0" fontId="100" fillId="0" borderId="0" xfId="0" applyFont="1" applyFill="1" applyAlignment="1">
      <alignment horizontal="right" vertical="center" indent="1"/>
    </xf>
    <xf numFmtId="0" fontId="16" fillId="0" borderId="0" xfId="0" applyFont="1" applyBorder="1" applyAlignment="1">
      <alignment vertical="center"/>
    </xf>
    <xf numFmtId="0" fontId="23" fillId="7" borderId="0" xfId="0" applyFont="1" applyFill="1" applyBorder="1" applyAlignment="1" applyProtection="1">
      <alignment vertical="center" wrapText="1"/>
      <protection locked="0"/>
    </xf>
    <xf numFmtId="0" fontId="16" fillId="7" borderId="0" xfId="0" applyFont="1" applyFill="1" applyBorder="1" applyAlignment="1" applyProtection="1">
      <alignment vertical="center" wrapText="1"/>
      <protection locked="0"/>
    </xf>
    <xf numFmtId="0" fontId="16" fillId="7" borderId="16" xfId="0" applyFont="1" applyFill="1" applyBorder="1" applyAlignment="1" applyProtection="1">
      <alignment vertical="center" wrapText="1"/>
      <protection locked="0"/>
    </xf>
    <xf numFmtId="0" fontId="9" fillId="7" borderId="10" xfId="0" applyFont="1" applyFill="1" applyBorder="1" applyAlignment="1" applyProtection="1">
      <alignment vertical="center"/>
      <protection locked="0"/>
    </xf>
    <xf numFmtId="177" fontId="8" fillId="7" borderId="19" xfId="0" applyNumberFormat="1" applyFont="1" applyFill="1" applyBorder="1" applyAlignment="1" applyProtection="1">
      <alignment horizontal="center" vertical="center"/>
      <protection locked="0"/>
    </xf>
    <xf numFmtId="177" fontId="8" fillId="7" borderId="18" xfId="0" applyNumberFormat="1" applyFont="1" applyFill="1" applyBorder="1" applyAlignment="1" applyProtection="1">
      <alignment horizontal="center" vertical="center"/>
      <protection locked="0"/>
    </xf>
    <xf numFmtId="177" fontId="8" fillId="7" borderId="12" xfId="0" applyNumberFormat="1" applyFont="1" applyFill="1" applyBorder="1" applyAlignment="1" applyProtection="1">
      <alignment horizontal="center" vertical="center"/>
      <protection locked="0"/>
    </xf>
    <xf numFmtId="0" fontId="9" fillId="0" borderId="18" xfId="0" applyFont="1" applyFill="1" applyBorder="1" applyAlignment="1">
      <alignment vertical="center"/>
    </xf>
    <xf numFmtId="0" fontId="8" fillId="0" borderId="18" xfId="0" applyFont="1" applyFill="1" applyBorder="1" applyAlignment="1">
      <alignment vertical="center"/>
    </xf>
    <xf numFmtId="0" fontId="8" fillId="0" borderId="12" xfId="0" applyFont="1" applyFill="1" applyBorder="1" applyAlignment="1">
      <alignment vertical="center"/>
    </xf>
    <xf numFmtId="38" fontId="8" fillId="7" borderId="19" xfId="49" applyFont="1" applyFill="1" applyBorder="1" applyAlignment="1" applyProtection="1">
      <alignment horizontal="center" vertical="center"/>
      <protection locked="0"/>
    </xf>
    <xf numFmtId="38" fontId="8" fillId="7" borderId="18" xfId="49" applyFont="1" applyFill="1" applyBorder="1" applyAlignment="1" applyProtection="1">
      <alignment horizontal="center" vertical="center"/>
      <protection locked="0"/>
    </xf>
    <xf numFmtId="177" fontId="100" fillId="7" borderId="18" xfId="0" applyNumberFormat="1" applyFont="1" applyFill="1" applyBorder="1" applyAlignment="1" applyProtection="1">
      <alignment horizontal="center" vertical="center"/>
      <protection locked="0"/>
    </xf>
    <xf numFmtId="0" fontId="9" fillId="0" borderId="1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9" xfId="0" applyFont="1" applyFill="1" applyBorder="1" applyAlignment="1">
      <alignment horizontal="center" vertical="center"/>
    </xf>
    <xf numFmtId="178" fontId="8" fillId="6" borderId="19" xfId="49" applyNumberFormat="1" applyFont="1" applyFill="1" applyBorder="1" applyAlignment="1">
      <alignment horizontal="center" vertical="center"/>
    </xf>
    <xf numFmtId="178" fontId="8" fillId="6" borderId="18" xfId="49" applyNumberFormat="1" applyFont="1" applyFill="1" applyBorder="1" applyAlignment="1">
      <alignment horizontal="center" vertical="center"/>
    </xf>
    <xf numFmtId="0" fontId="103" fillId="7" borderId="0" xfId="0" applyFont="1" applyFill="1" applyAlignment="1" applyProtection="1">
      <alignment horizontal="left" vertical="top" wrapText="1"/>
      <protection locked="0"/>
    </xf>
    <xf numFmtId="0" fontId="100" fillId="7" borderId="0" xfId="0" applyFont="1" applyFill="1" applyAlignment="1" applyProtection="1">
      <alignment horizontal="left" vertical="top" wrapText="1"/>
      <protection locked="0"/>
    </xf>
    <xf numFmtId="0" fontId="13" fillId="0" borderId="0" xfId="0" applyFont="1" applyAlignment="1">
      <alignment vertical="top" wrapText="1"/>
    </xf>
    <xf numFmtId="0" fontId="102"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00" fillId="7" borderId="0" xfId="0" applyFont="1" applyFill="1" applyAlignment="1" applyProtection="1">
      <alignment horizontal="center" vertical="center"/>
      <protection locked="0"/>
    </xf>
    <xf numFmtId="0" fontId="16" fillId="0" borderId="19" xfId="0" applyFont="1" applyBorder="1" applyAlignment="1">
      <alignment vertical="center" shrinkToFit="1"/>
    </xf>
    <xf numFmtId="0" fontId="16" fillId="0" borderId="18" xfId="0" applyFont="1" applyBorder="1" applyAlignment="1">
      <alignment vertical="center" shrinkToFit="1"/>
    </xf>
    <xf numFmtId="0" fontId="16" fillId="0" borderId="12" xfId="0" applyFont="1" applyBorder="1" applyAlignment="1">
      <alignment vertical="center" shrinkToFit="1"/>
    </xf>
    <xf numFmtId="0" fontId="17" fillId="0" borderId="17" xfId="0" applyFont="1" applyBorder="1" applyAlignment="1">
      <alignment vertical="center" wrapText="1"/>
    </xf>
    <xf numFmtId="0" fontId="16" fillId="0" borderId="14" xfId="0" applyFont="1" applyBorder="1" applyAlignment="1">
      <alignment vertical="center" wrapText="1"/>
    </xf>
    <xf numFmtId="0" fontId="16" fillId="0" borderId="15"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23" fillId="0" borderId="10" xfId="0" applyFont="1" applyBorder="1" applyAlignment="1">
      <alignment horizontal="center" vertical="center"/>
    </xf>
    <xf numFmtId="0" fontId="16" fillId="0" borderId="10" xfId="0" applyFont="1" applyBorder="1" applyAlignment="1">
      <alignment horizontal="center" vertical="center"/>
    </xf>
    <xf numFmtId="0" fontId="23"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6" fillId="6" borderId="18" xfId="0" applyFont="1" applyFill="1" applyBorder="1" applyAlignment="1">
      <alignment horizontal="center" vertical="center" wrapText="1"/>
    </xf>
    <xf numFmtId="0" fontId="16" fillId="6" borderId="12" xfId="0" applyFont="1" applyFill="1" applyBorder="1" applyAlignment="1">
      <alignment horizontal="center" vertical="center" wrapText="1"/>
    </xf>
    <xf numFmtId="38" fontId="16" fillId="6" borderId="18" xfId="49" applyFont="1" applyFill="1" applyBorder="1" applyAlignment="1" quotePrefix="1">
      <alignment horizontal="center" vertical="center" wrapText="1"/>
    </xf>
    <xf numFmtId="0" fontId="22" fillId="7" borderId="0" xfId="0" applyFont="1" applyFill="1" applyBorder="1" applyAlignment="1" applyProtection="1">
      <alignment vertical="top" wrapText="1"/>
      <protection locked="0"/>
    </xf>
    <xf numFmtId="0" fontId="22" fillId="7" borderId="16" xfId="0" applyFont="1" applyFill="1" applyBorder="1" applyAlignment="1" applyProtection="1">
      <alignment vertical="top" wrapText="1"/>
      <protection locked="0"/>
    </xf>
    <xf numFmtId="0" fontId="22" fillId="7" borderId="21" xfId="0" applyFont="1" applyFill="1" applyBorder="1" applyAlignment="1" applyProtection="1">
      <alignment vertical="top" wrapText="1"/>
      <protection locked="0"/>
    </xf>
    <xf numFmtId="0" fontId="22" fillId="7" borderId="22" xfId="0" applyFont="1" applyFill="1" applyBorder="1" applyAlignment="1" applyProtection="1">
      <alignment vertical="top" wrapText="1"/>
      <protection locked="0"/>
    </xf>
    <xf numFmtId="0" fontId="103" fillId="0" borderId="14" xfId="0" applyFont="1" applyBorder="1" applyAlignment="1">
      <alignment vertical="center" shrinkToFit="1"/>
    </xf>
    <xf numFmtId="0" fontId="103" fillId="0" borderId="15" xfId="0" applyFont="1" applyBorder="1" applyAlignment="1">
      <alignment vertical="center" shrinkToFit="1"/>
    </xf>
    <xf numFmtId="0" fontId="26" fillId="0" borderId="14"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121" fillId="0" borderId="18" xfId="43" applyFont="1" applyBorder="1" applyAlignment="1" applyProtection="1">
      <alignment horizontal="center" vertical="center" shrinkToFit="1"/>
      <protection/>
    </xf>
    <xf numFmtId="0" fontId="121" fillId="7" borderId="18" xfId="43" applyFont="1" applyFill="1" applyBorder="1" applyAlignment="1" applyProtection="1">
      <alignment horizontal="center" vertical="center" shrinkToFit="1"/>
      <protection locked="0"/>
    </xf>
    <xf numFmtId="0" fontId="121" fillId="7" borderId="12" xfId="43" applyFont="1" applyFill="1" applyBorder="1" applyAlignment="1" applyProtection="1">
      <alignment horizontal="center" vertical="center" shrinkToFit="1"/>
      <protection locked="0"/>
    </xf>
    <xf numFmtId="176" fontId="16" fillId="6" borderId="18" xfId="0" applyNumberFormat="1" applyFont="1" applyFill="1" applyBorder="1" applyAlignment="1" applyProtection="1">
      <alignment horizontal="right" vertical="center" wrapText="1" indent="3"/>
      <protection/>
    </xf>
    <xf numFmtId="0" fontId="23" fillId="0" borderId="18" xfId="0" applyFont="1" applyFill="1" applyBorder="1" applyAlignment="1">
      <alignment vertical="center" wrapText="1"/>
    </xf>
    <xf numFmtId="0" fontId="23" fillId="0" borderId="18" xfId="0" applyFont="1" applyBorder="1" applyAlignment="1">
      <alignment vertical="center" wrapText="1"/>
    </xf>
    <xf numFmtId="0" fontId="12" fillId="0" borderId="0" xfId="0" applyFont="1" applyAlignment="1">
      <alignment vertical="center"/>
    </xf>
    <xf numFmtId="0" fontId="20" fillId="7" borderId="14" xfId="0" applyFont="1" applyFill="1" applyBorder="1" applyAlignment="1" applyProtection="1">
      <alignment horizontal="left" vertical="center" shrinkToFit="1"/>
      <protection locked="0"/>
    </xf>
    <xf numFmtId="0" fontId="20" fillId="7" borderId="15" xfId="0" applyFont="1" applyFill="1" applyBorder="1" applyAlignment="1" applyProtection="1">
      <alignment horizontal="left" vertical="center" shrinkToFit="1"/>
      <protection locked="0"/>
    </xf>
    <xf numFmtId="0" fontId="23" fillId="6" borderId="0" xfId="0" applyFont="1" applyFill="1" applyBorder="1" applyAlignment="1">
      <alignment horizontal="left" vertical="center" wrapText="1"/>
    </xf>
    <xf numFmtId="0" fontId="23" fillId="6" borderId="16" xfId="0" applyFont="1" applyFill="1" applyBorder="1" applyAlignment="1">
      <alignment horizontal="left" vertical="center" wrapText="1"/>
    </xf>
    <xf numFmtId="0" fontId="23" fillId="7" borderId="21" xfId="0" applyFont="1" applyFill="1" applyBorder="1" applyAlignment="1" applyProtection="1">
      <alignment horizontal="left" vertical="center" shrinkToFit="1"/>
      <protection locked="0"/>
    </xf>
    <xf numFmtId="0" fontId="23" fillId="6" borderId="21" xfId="0" applyFont="1" applyFill="1" applyBorder="1" applyAlignment="1" applyProtection="1">
      <alignment horizontal="left" vertical="center" shrinkToFit="1"/>
      <protection locked="0"/>
    </xf>
    <xf numFmtId="0" fontId="23" fillId="0" borderId="21" xfId="0" applyFont="1" applyFill="1" applyBorder="1" applyAlignment="1" applyProtection="1">
      <alignment horizontal="left" vertical="center" shrinkToFit="1"/>
      <protection locked="0"/>
    </xf>
    <xf numFmtId="0" fontId="23" fillId="0" borderId="22" xfId="0" applyFont="1" applyFill="1" applyBorder="1" applyAlignment="1" applyProtection="1">
      <alignment horizontal="left" vertical="center" shrinkToFit="1"/>
      <protection locked="0"/>
    </xf>
    <xf numFmtId="0" fontId="20" fillId="7" borderId="14" xfId="0" applyFont="1" applyFill="1" applyBorder="1" applyAlignment="1" applyProtection="1">
      <alignment horizontal="center" vertical="center" shrinkToFit="1"/>
      <protection locked="0"/>
    </xf>
    <xf numFmtId="0" fontId="20" fillId="6" borderId="14" xfId="0" applyFont="1" applyFill="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shrinkToFit="1"/>
      <protection locked="0"/>
    </xf>
    <xf numFmtId="0" fontId="20" fillId="0" borderId="15" xfId="0" applyFont="1" applyFill="1" applyBorder="1" applyAlignment="1" applyProtection="1">
      <alignment horizontal="center" vertical="center" shrinkToFit="1"/>
      <protection locked="0"/>
    </xf>
    <xf numFmtId="0" fontId="23" fillId="6" borderId="21" xfId="0" applyFont="1" applyFill="1" applyBorder="1" applyAlignment="1">
      <alignment horizontal="center" vertical="center" wrapText="1"/>
    </xf>
    <xf numFmtId="0" fontId="23" fillId="6" borderId="22" xfId="0" applyFont="1" applyFill="1" applyBorder="1" applyAlignment="1">
      <alignment horizontal="center" vertical="center" wrapText="1"/>
    </xf>
    <xf numFmtId="0" fontId="26" fillId="7" borderId="15" xfId="0" applyFont="1" applyFill="1" applyBorder="1" applyAlignment="1" applyProtection="1">
      <alignment vertical="center" wrapText="1"/>
      <protection locked="0"/>
    </xf>
    <xf numFmtId="0" fontId="26" fillId="7" borderId="22" xfId="0" applyFont="1" applyFill="1" applyBorder="1" applyAlignment="1" applyProtection="1">
      <alignment vertical="center" wrapText="1"/>
      <protection locked="0"/>
    </xf>
    <xf numFmtId="38" fontId="8" fillId="6" borderId="19" xfId="49" applyFont="1" applyFill="1" applyBorder="1" applyAlignment="1" applyProtection="1">
      <alignment horizontal="center" vertical="center" shrinkToFit="1"/>
      <protection/>
    </xf>
    <xf numFmtId="38" fontId="8" fillId="6" borderId="18" xfId="49" applyFont="1" applyFill="1" applyBorder="1" applyAlignment="1" applyProtection="1">
      <alignment horizontal="center" vertical="center" shrinkToFit="1"/>
      <protection/>
    </xf>
    <xf numFmtId="0" fontId="16" fillId="6" borderId="19" xfId="0" applyFont="1" applyFill="1" applyBorder="1" applyAlignment="1" applyProtection="1">
      <alignment vertical="center"/>
      <protection/>
    </xf>
    <xf numFmtId="0" fontId="16" fillId="6" borderId="18" xfId="0" applyFont="1" applyFill="1" applyBorder="1" applyAlignment="1" applyProtection="1" quotePrefix="1">
      <alignment vertical="center"/>
      <protection/>
    </xf>
    <xf numFmtId="0" fontId="16" fillId="6" borderId="12" xfId="0" applyFont="1" applyFill="1" applyBorder="1" applyAlignment="1" applyProtection="1" quotePrefix="1">
      <alignment vertical="center"/>
      <protection/>
    </xf>
    <xf numFmtId="0" fontId="16" fillId="0" borderId="20" xfId="0" applyFont="1" applyBorder="1" applyAlignment="1">
      <alignment horizontal="center" vertical="center" wrapText="1"/>
    </xf>
    <xf numFmtId="0" fontId="16" fillId="0" borderId="22" xfId="0" applyFont="1" applyBorder="1" applyAlignment="1">
      <alignment horizontal="center" vertical="center" wrapText="1"/>
    </xf>
    <xf numFmtId="38" fontId="22" fillId="7" borderId="21" xfId="49" applyFont="1" applyFill="1" applyBorder="1" applyAlignment="1" applyProtection="1">
      <alignment vertical="center" shrinkToFit="1"/>
      <protection locked="0"/>
    </xf>
    <xf numFmtId="0" fontId="16" fillId="7" borderId="17" xfId="0" applyFont="1" applyFill="1" applyBorder="1" applyAlignment="1" applyProtection="1">
      <alignment horizontal="center" vertical="center" wrapText="1"/>
      <protection locked="0"/>
    </xf>
    <xf numFmtId="0" fontId="16" fillId="7" borderId="15" xfId="0" applyFont="1" applyFill="1" applyBorder="1" applyAlignment="1" applyProtection="1">
      <alignment horizontal="center" vertical="center" wrapText="1"/>
      <protection locked="0"/>
    </xf>
    <xf numFmtId="38" fontId="22" fillId="7" borderId="14" xfId="49" applyFont="1" applyFill="1" applyBorder="1" applyAlignment="1" applyProtection="1">
      <alignment vertical="center" shrinkToFit="1"/>
      <protection locked="0"/>
    </xf>
    <xf numFmtId="0" fontId="16" fillId="0" borderId="17" xfId="0" applyFont="1" applyBorder="1" applyAlignment="1">
      <alignment horizontal="center" vertical="center" wrapText="1"/>
    </xf>
    <xf numFmtId="0" fontId="16" fillId="0" borderId="15" xfId="0" applyFont="1" applyBorder="1" applyAlignment="1">
      <alignment horizontal="center" vertical="center" wrapText="1"/>
    </xf>
    <xf numFmtId="38" fontId="8" fillId="7" borderId="21" xfId="49" applyFont="1" applyFill="1" applyBorder="1" applyAlignment="1" applyProtection="1">
      <alignment horizontal="right" vertical="center" shrinkToFit="1"/>
      <protection locked="0"/>
    </xf>
    <xf numFmtId="0" fontId="16" fillId="0" borderId="17" xfId="0" applyFont="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wrapText="1"/>
    </xf>
    <xf numFmtId="0" fontId="22" fillId="0" borderId="20"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19" xfId="0" applyFont="1" applyBorder="1" applyAlignment="1">
      <alignment horizontal="center" vertical="center"/>
    </xf>
    <xf numFmtId="0" fontId="22" fillId="0" borderId="18" xfId="0" applyFont="1" applyBorder="1" applyAlignment="1">
      <alignment horizontal="center" vertical="center"/>
    </xf>
    <xf numFmtId="0" fontId="22" fillId="0" borderId="12" xfId="0" applyFont="1" applyBorder="1" applyAlignment="1">
      <alignment horizontal="center" vertical="center"/>
    </xf>
    <xf numFmtId="0" fontId="16" fillId="0" borderId="19" xfId="0" applyFont="1" applyBorder="1" applyAlignment="1">
      <alignment horizontal="center" vertical="center" wrapText="1"/>
    </xf>
    <xf numFmtId="0" fontId="16" fillId="0" borderId="18" xfId="0" applyFont="1" applyBorder="1" applyAlignment="1">
      <alignment horizontal="center" vertical="center" wrapText="1"/>
    </xf>
    <xf numFmtId="0" fontId="14" fillId="0" borderId="19" xfId="0" applyFont="1" applyBorder="1" applyAlignment="1">
      <alignment horizontal="center" vertical="center"/>
    </xf>
    <xf numFmtId="0" fontId="14" fillId="0" borderId="18" xfId="0" applyFont="1" applyBorder="1" applyAlignment="1">
      <alignment horizontal="center" vertical="center"/>
    </xf>
    <xf numFmtId="0" fontId="14" fillId="0" borderId="12" xfId="0" applyFont="1" applyBorder="1" applyAlignment="1">
      <alignment horizontal="center" vertical="center"/>
    </xf>
    <xf numFmtId="38" fontId="8" fillId="7" borderId="14" xfId="49" applyFont="1" applyFill="1" applyBorder="1" applyAlignment="1" applyProtection="1">
      <alignment horizontal="right" vertical="center" shrinkToFit="1"/>
      <protection locked="0"/>
    </xf>
    <xf numFmtId="0" fontId="23" fillId="7" borderId="17" xfId="0" applyFont="1" applyFill="1" applyBorder="1" applyAlignment="1" applyProtection="1" quotePrefix="1">
      <alignment horizontal="center" vertical="center" wrapText="1"/>
      <protection locked="0"/>
    </xf>
    <xf numFmtId="0" fontId="23" fillId="7" borderId="17" xfId="0" applyFont="1" applyFill="1" applyBorder="1" applyAlignment="1" applyProtection="1">
      <alignment horizontal="center" vertical="center" wrapText="1"/>
      <protection locked="0"/>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01" fillId="7" borderId="19" xfId="0" applyFont="1" applyFill="1" applyBorder="1" applyAlignment="1" applyProtection="1">
      <alignment vertical="center" wrapText="1"/>
      <protection locked="0"/>
    </xf>
    <xf numFmtId="0" fontId="101" fillId="7" borderId="18" xfId="0" applyFont="1" applyFill="1" applyBorder="1" applyAlignment="1" applyProtection="1">
      <alignment vertical="center" wrapText="1"/>
      <protection locked="0"/>
    </xf>
    <xf numFmtId="0" fontId="101" fillId="7" borderId="12" xfId="0" applyFont="1" applyFill="1" applyBorder="1" applyAlignment="1" applyProtection="1">
      <alignment vertical="center" wrapText="1"/>
      <protection locked="0"/>
    </xf>
    <xf numFmtId="38" fontId="16" fillId="7" borderId="19" xfId="49" applyFont="1" applyFill="1" applyBorder="1" applyAlignment="1" applyProtection="1">
      <alignment horizontal="center" vertical="center"/>
      <protection locked="0"/>
    </xf>
    <xf numFmtId="38" fontId="16" fillId="7" borderId="18" xfId="49" applyFont="1" applyFill="1" applyBorder="1" applyAlignment="1" applyProtection="1">
      <alignment horizontal="center" vertical="center"/>
      <protection locked="0"/>
    </xf>
    <xf numFmtId="0" fontId="14" fillId="0" borderId="0" xfId="0" applyFont="1" applyBorder="1" applyAlignment="1">
      <alignment horizontal="left" vertical="top" wrapText="1"/>
    </xf>
    <xf numFmtId="0" fontId="13" fillId="0" borderId="0" xfId="0" applyFont="1" applyBorder="1" applyAlignment="1">
      <alignment horizontal="left" vertical="top" wrapText="1"/>
    </xf>
    <xf numFmtId="0" fontId="13" fillId="0" borderId="0" xfId="0" applyFont="1" applyAlignment="1">
      <alignment horizontal="left" vertical="top" wrapText="1"/>
    </xf>
    <xf numFmtId="0" fontId="102" fillId="0" borderId="0" xfId="0" applyFont="1" applyAlignment="1">
      <alignment horizontal="left" vertical="top" wrapText="1"/>
    </xf>
    <xf numFmtId="0" fontId="9" fillId="0" borderId="10" xfId="0" applyFont="1" applyBorder="1" applyAlignment="1">
      <alignment vertical="center"/>
    </xf>
    <xf numFmtId="0" fontId="103" fillId="0" borderId="17" xfId="0" applyFont="1" applyBorder="1" applyAlignment="1">
      <alignment vertical="center"/>
    </xf>
    <xf numFmtId="0" fontId="100" fillId="0" borderId="19" xfId="0" applyFont="1" applyBorder="1" applyAlignment="1">
      <alignment vertical="center" wrapText="1"/>
    </xf>
    <xf numFmtId="0" fontId="103" fillId="0" borderId="19" xfId="0" applyFont="1" applyBorder="1" applyAlignment="1">
      <alignment vertical="center" wrapText="1"/>
    </xf>
    <xf numFmtId="0" fontId="100" fillId="0" borderId="14" xfId="0" applyFont="1" applyBorder="1" applyAlignment="1">
      <alignment vertical="center" wrapText="1"/>
    </xf>
    <xf numFmtId="0" fontId="100" fillId="0" borderId="23" xfId="0" applyFont="1" applyBorder="1" applyAlignment="1">
      <alignment horizontal="center" vertical="center"/>
    </xf>
    <xf numFmtId="0" fontId="100" fillId="0" borderId="24" xfId="0" applyFont="1" applyBorder="1" applyAlignment="1">
      <alignment horizontal="center" vertical="center"/>
    </xf>
    <xf numFmtId="0" fontId="100" fillId="0" borderId="29" xfId="0" applyFont="1" applyBorder="1" applyAlignment="1">
      <alignment horizontal="center" vertical="center"/>
    </xf>
    <xf numFmtId="0" fontId="100" fillId="0" borderId="11" xfId="0" applyFont="1" applyBorder="1" applyAlignment="1">
      <alignment horizontal="center" vertical="center"/>
    </xf>
    <xf numFmtId="0" fontId="100" fillId="0" borderId="17" xfId="0" applyFont="1" applyBorder="1" applyAlignment="1">
      <alignment horizontal="center" vertical="center"/>
    </xf>
    <xf numFmtId="0" fontId="100" fillId="0" borderId="13" xfId="0" applyFont="1" applyBorder="1" applyAlignment="1">
      <alignment horizontal="center" vertical="center"/>
    </xf>
    <xf numFmtId="0" fontId="100" fillId="0" borderId="16" xfId="0" applyFont="1" applyBorder="1" applyAlignment="1">
      <alignment horizontal="center" vertical="center"/>
    </xf>
    <xf numFmtId="0" fontId="104" fillId="0" borderId="10" xfId="0" applyFon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29" xfId="0" applyBorder="1" applyAlignment="1">
      <alignment horizontal="center" vertical="center"/>
    </xf>
    <xf numFmtId="0" fontId="103" fillId="7" borderId="19" xfId="0" applyFont="1" applyFill="1" applyBorder="1" applyAlignment="1" applyProtection="1">
      <alignment vertical="center"/>
      <protection locked="0"/>
    </xf>
    <xf numFmtId="0" fontId="103" fillId="7" borderId="18" xfId="0" applyFont="1" applyFill="1" applyBorder="1" applyAlignment="1" applyProtection="1">
      <alignment vertical="center"/>
      <protection locked="0"/>
    </xf>
    <xf numFmtId="0" fontId="103" fillId="7" borderId="12" xfId="0" applyFont="1" applyFill="1" applyBorder="1" applyAlignment="1" applyProtection="1">
      <alignment vertical="center"/>
      <protection locked="0"/>
    </xf>
    <xf numFmtId="0" fontId="103" fillId="7" borderId="10" xfId="0" applyFont="1" applyFill="1" applyBorder="1" applyAlignment="1" applyProtection="1">
      <alignment horizontal="center" vertical="center"/>
      <protection locked="0"/>
    </xf>
    <xf numFmtId="0" fontId="100" fillId="7" borderId="10" xfId="0" applyFont="1" applyFill="1" applyBorder="1" applyAlignment="1" applyProtection="1">
      <alignment horizontal="center" vertical="center"/>
      <protection locked="0"/>
    </xf>
    <xf numFmtId="0" fontId="103" fillId="6" borderId="0" xfId="0" applyFont="1" applyFill="1" applyAlignment="1">
      <alignment vertical="center" shrinkToFit="1"/>
    </xf>
    <xf numFmtId="0" fontId="13" fillId="0" borderId="0" xfId="0" applyFont="1" applyAlignment="1">
      <alignment horizontal="right" vertical="center"/>
    </xf>
    <xf numFmtId="0" fontId="13" fillId="0" borderId="0" xfId="0" applyFont="1" applyAlignment="1" applyProtection="1">
      <alignment horizontal="right" vertical="center"/>
      <protection/>
    </xf>
    <xf numFmtId="0" fontId="8"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152400</xdr:rowOff>
    </xdr:from>
    <xdr:to>
      <xdr:col>21</xdr:col>
      <xdr:colOff>0</xdr:colOff>
      <xdr:row>14</xdr:row>
      <xdr:rowOff>38100</xdr:rowOff>
    </xdr:to>
    <xdr:grpSp>
      <xdr:nvGrpSpPr>
        <xdr:cNvPr id="1" name="グループ化 19"/>
        <xdr:cNvGrpSpPr>
          <a:grpSpLocks/>
        </xdr:cNvGrpSpPr>
      </xdr:nvGrpSpPr>
      <xdr:grpSpPr>
        <a:xfrm>
          <a:off x="476250" y="3190875"/>
          <a:ext cx="4295775" cy="685800"/>
          <a:chOff x="632918" y="1788615"/>
          <a:chExt cx="4924990" cy="782599"/>
        </a:xfrm>
        <a:solidFill>
          <a:srgbClr val="FFFFFF"/>
        </a:solidFill>
      </xdr:grpSpPr>
      <xdr:sp>
        <xdr:nvSpPr>
          <xdr:cNvPr id="2" name="フローチャート : 書類 2"/>
          <xdr:cNvSpPr>
            <a:spLocks/>
          </xdr:cNvSpPr>
        </xdr:nvSpPr>
        <xdr:spPr>
          <a:xfrm>
            <a:off x="632918" y="1788615"/>
            <a:ext cx="925898" cy="782599"/>
          </a:xfrm>
          <a:prstGeom prst="flowChartDocumen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基本情報</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入力シート</a:t>
            </a:r>
          </a:p>
        </xdr:txBody>
      </xdr:sp>
      <xdr:sp>
        <xdr:nvSpPr>
          <xdr:cNvPr id="3" name="フローチャート : 書類 3"/>
          <xdr:cNvSpPr>
            <a:spLocks/>
          </xdr:cNvSpPr>
        </xdr:nvSpPr>
        <xdr:spPr>
          <a:xfrm>
            <a:off x="2514264" y="1788615"/>
            <a:ext cx="1002235" cy="554276"/>
          </a:xfrm>
          <a:prstGeom prst="flowChartDocumen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第１号様式</a:t>
            </a:r>
          </a:p>
        </xdr:txBody>
      </xdr:sp>
      <xdr:sp>
        <xdr:nvSpPr>
          <xdr:cNvPr id="4" name="フローチャート : 複数書類 4"/>
          <xdr:cNvSpPr>
            <a:spLocks/>
          </xdr:cNvSpPr>
        </xdr:nvSpPr>
        <xdr:spPr>
          <a:xfrm>
            <a:off x="4395610" y="1788615"/>
            <a:ext cx="1162298" cy="641340"/>
          </a:xfrm>
          <a:prstGeom prst="flowChartMultidocumen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第</a:t>
            </a:r>
            <a:r>
              <a:rPr lang="en-US" cap="none" sz="1100" b="0" i="0" u="none" baseline="0">
                <a:solidFill>
                  <a:srgbClr val="000000"/>
                </a:solidFill>
                <a:latin typeface="Calibri"/>
                <a:ea typeface="Calibri"/>
                <a:cs typeface="Calibri"/>
              </a:rPr>
              <a:t>17</a:t>
            </a:r>
            <a:r>
              <a:rPr lang="en-US" cap="none" sz="1100" b="0" i="0" u="none" baseline="0">
                <a:solidFill>
                  <a:srgbClr val="000000"/>
                </a:solidFill>
              </a:rPr>
              <a:t>号様式</a:t>
            </a:r>
            <a:r>
              <a:rPr lang="en-US" cap="none" sz="1100" b="0" i="0" u="none" baseline="0">
                <a:solidFill>
                  <a:srgbClr val="000000"/>
                </a:solidFill>
                <a:latin typeface="Calibri"/>
                <a:ea typeface="Calibri"/>
                <a:cs typeface="Calibri"/>
              </a:rPr>
              <a:t>
</a:t>
            </a:r>
          </a:p>
        </xdr:txBody>
      </xdr:sp>
      <xdr:sp>
        <xdr:nvSpPr>
          <xdr:cNvPr id="5" name="右矢印 5"/>
          <xdr:cNvSpPr>
            <a:spLocks/>
          </xdr:cNvSpPr>
        </xdr:nvSpPr>
        <xdr:spPr>
          <a:xfrm>
            <a:off x="1823534" y="1951591"/>
            <a:ext cx="254868" cy="173933"/>
          </a:xfrm>
          <a:prstGeom prst="rightArrow">
            <a:avLst>
              <a:gd name="adj" fmla="val 15930"/>
            </a:avLst>
          </a:prstGeom>
          <a:solidFill>
            <a:srgbClr val="FFFFFF"/>
          </a:solidFill>
          <a:ln w="6350" cmpd="sng">
            <a:solidFill>
              <a:srgbClr val="000000"/>
            </a:solidFill>
            <a:headEnd type="none"/>
            <a:tailEnd type="none"/>
          </a:ln>
        </xdr:spPr>
        <xdr:txBody>
          <a:bodyPr vertOverflow="clip" wrap="square" lIns="0" tIns="0" rIns="0" bIns="0" anchor="ctr"/>
          <a:p>
            <a:pPr algn="l">
              <a:defRPr/>
            </a:pPr>
            <a:r>
              <a:rPr lang="en-US" cap="none" u="none" baseline="0">
                <a:latin typeface="Calibri"/>
                <a:ea typeface="Calibri"/>
                <a:cs typeface="Calibri"/>
              </a:rPr>
              <a:t/>
            </a:r>
          </a:p>
        </xdr:txBody>
      </xdr:sp>
      <xdr:sp>
        <xdr:nvSpPr>
          <xdr:cNvPr id="6" name="右矢印 6"/>
          <xdr:cNvSpPr>
            <a:spLocks/>
          </xdr:cNvSpPr>
        </xdr:nvSpPr>
        <xdr:spPr>
          <a:xfrm>
            <a:off x="3828005" y="1962548"/>
            <a:ext cx="246250" cy="162976"/>
          </a:xfrm>
          <a:prstGeom prst="rightArrow">
            <a:avLst>
              <a:gd name="adj" fmla="val 16833"/>
            </a:avLst>
          </a:prstGeom>
          <a:solidFill>
            <a:srgbClr val="FFFFFF"/>
          </a:solidFill>
          <a:ln w="6350" cmpd="sng">
            <a:solidFill>
              <a:srgbClr val="000000"/>
            </a:solidFill>
            <a:headEnd type="none"/>
            <a:tailEnd type="none"/>
          </a:ln>
        </xdr:spPr>
        <xdr:txBody>
          <a:bodyPr vertOverflow="clip" wrap="square" lIns="0" tIns="0" rIns="0" bIns="0" anchor="ctr"/>
          <a:p>
            <a:pPr algn="l">
              <a:defRPr/>
            </a:pPr>
            <a:r>
              <a:rPr lang="en-US" cap="none" u="none" baseline="0">
                <a:latin typeface="Calibri"/>
                <a:ea typeface="Calibri"/>
                <a:cs typeface="Calibri"/>
              </a:rPr>
              <a:t/>
            </a:r>
          </a:p>
        </xdr:txBody>
      </xdr:sp>
    </xdr:grpSp>
    <xdr:clientData/>
  </xdr:twoCellAnchor>
  <xdr:twoCellAnchor>
    <xdr:from>
      <xdr:col>3</xdr:col>
      <xdr:colOff>85725</xdr:colOff>
      <xdr:row>62</xdr:row>
      <xdr:rowOff>133350</xdr:rowOff>
    </xdr:from>
    <xdr:to>
      <xdr:col>19</xdr:col>
      <xdr:colOff>200025</xdr:colOff>
      <xdr:row>77</xdr:row>
      <xdr:rowOff>38100</xdr:rowOff>
    </xdr:to>
    <xdr:grpSp>
      <xdr:nvGrpSpPr>
        <xdr:cNvPr id="7" name="グループ化 26"/>
        <xdr:cNvGrpSpPr>
          <a:grpSpLocks/>
        </xdr:cNvGrpSpPr>
      </xdr:nvGrpSpPr>
      <xdr:grpSpPr>
        <a:xfrm>
          <a:off x="457200" y="15601950"/>
          <a:ext cx="4038600" cy="2905125"/>
          <a:chOff x="667872" y="12325349"/>
          <a:chExt cx="4617382" cy="2596964"/>
        </a:xfrm>
        <a:solidFill>
          <a:srgbClr val="FFFFFF"/>
        </a:solidFill>
      </xdr:grpSpPr>
      <xdr:pic>
        <xdr:nvPicPr>
          <xdr:cNvPr id="8" name="図 17" descr="01.gif"/>
          <xdr:cNvPicPr preferRelativeResize="1">
            <a:picLocks noChangeAspect="1"/>
          </xdr:cNvPicPr>
        </xdr:nvPicPr>
        <xdr:blipFill>
          <a:blip r:embed="rId1"/>
          <a:stretch>
            <a:fillRect/>
          </a:stretch>
        </xdr:blipFill>
        <xdr:spPr>
          <a:xfrm>
            <a:off x="1477068" y="12338334"/>
            <a:ext cx="3808186" cy="2359342"/>
          </a:xfrm>
          <a:prstGeom prst="rect">
            <a:avLst/>
          </a:prstGeom>
          <a:noFill/>
          <a:ln w="9525" cmpd="sng">
            <a:noFill/>
          </a:ln>
        </xdr:spPr>
      </xdr:pic>
      <xdr:sp>
        <xdr:nvSpPr>
          <xdr:cNvPr id="9" name="直線矢印コネクタ 19"/>
          <xdr:cNvSpPr>
            <a:spLocks/>
          </xdr:cNvSpPr>
        </xdr:nvSpPr>
        <xdr:spPr>
          <a:xfrm rot="5400000" flipH="1" flipV="1">
            <a:off x="567445" y="13755627"/>
            <a:ext cx="1268626" cy="106475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円/楕円 20"/>
          <xdr:cNvSpPr>
            <a:spLocks/>
          </xdr:cNvSpPr>
        </xdr:nvSpPr>
        <xdr:spPr>
          <a:xfrm>
            <a:off x="3071219" y="12325349"/>
            <a:ext cx="772257" cy="544713"/>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209550</xdr:colOff>
      <xdr:row>74</xdr:row>
      <xdr:rowOff>76200</xdr:rowOff>
    </xdr:from>
    <xdr:to>
      <xdr:col>16</xdr:col>
      <xdr:colOff>428625</xdr:colOff>
      <xdr:row>76</xdr:row>
      <xdr:rowOff>47625</xdr:rowOff>
    </xdr:to>
    <xdr:sp>
      <xdr:nvSpPr>
        <xdr:cNvPr id="1" name="線吹き出し 2 (枠付き) 1"/>
        <xdr:cNvSpPr>
          <a:spLocks/>
        </xdr:cNvSpPr>
      </xdr:nvSpPr>
      <xdr:spPr>
        <a:xfrm>
          <a:off x="6715125" y="17011650"/>
          <a:ext cx="2019300" cy="504825"/>
        </a:xfrm>
        <a:prstGeom prst="borderCallout2">
          <a:avLst>
            <a:gd name="adj1" fmla="val -162370"/>
            <a:gd name="adj2" fmla="val 17217"/>
            <a:gd name="adj3" fmla="val -137328"/>
            <a:gd name="adj4" fmla="val -1060"/>
            <a:gd name="adj5" fmla="val -54199"/>
            <a:gd name="adj6" fmla="val -1060"/>
          </a:avLst>
        </a:prstGeom>
        <a:solidFill>
          <a:srgbClr val="FFFFFF"/>
        </a:solidFill>
        <a:ln w="12700" cmpd="sng">
          <a:solidFill>
            <a:srgbClr val="000000"/>
          </a:solidFill>
          <a:headEnd type="triangle"/>
          <a:tailEnd type="none"/>
        </a:ln>
      </xdr:spPr>
      <xdr:txBody>
        <a:bodyPr vertOverflow="clip" wrap="square"/>
        <a:p>
          <a:pPr algn="l">
            <a:defRPr/>
          </a:pPr>
          <a:r>
            <a:rPr lang="en-US" cap="none" sz="1100" b="0" i="0" u="none" baseline="0">
              <a:solidFill>
                <a:srgbClr val="000000"/>
              </a:solidFill>
            </a:rPr>
            <a:t>騒音規制法の該当する区域名を記載してください。</a:t>
          </a:r>
        </a:p>
      </xdr:txBody>
    </xdr:sp>
    <xdr:clientData/>
  </xdr:twoCellAnchor>
  <xdr:twoCellAnchor>
    <xdr:from>
      <xdr:col>13</xdr:col>
      <xdr:colOff>171450</xdr:colOff>
      <xdr:row>79</xdr:row>
      <xdr:rowOff>171450</xdr:rowOff>
    </xdr:from>
    <xdr:to>
      <xdr:col>16</xdr:col>
      <xdr:colOff>390525</xdr:colOff>
      <xdr:row>81</xdr:row>
      <xdr:rowOff>219075</xdr:rowOff>
    </xdr:to>
    <xdr:sp>
      <xdr:nvSpPr>
        <xdr:cNvPr id="2" name="線吹き出し 2 (枠付き) 11"/>
        <xdr:cNvSpPr>
          <a:spLocks/>
        </xdr:cNvSpPr>
      </xdr:nvSpPr>
      <xdr:spPr>
        <a:xfrm>
          <a:off x="6677025" y="18326100"/>
          <a:ext cx="2019300" cy="504825"/>
        </a:xfrm>
        <a:prstGeom prst="borderCallout2">
          <a:avLst>
            <a:gd name="adj1" fmla="val -153689"/>
            <a:gd name="adj2" fmla="val 22879"/>
            <a:gd name="adj3" fmla="val -124101"/>
            <a:gd name="adj4" fmla="val 824"/>
            <a:gd name="adj5" fmla="val -54199"/>
            <a:gd name="adj6" fmla="val -1060"/>
          </a:avLst>
        </a:prstGeom>
        <a:solidFill>
          <a:srgbClr val="FFFFFF"/>
        </a:solidFill>
        <a:ln w="12700" cmpd="sng">
          <a:solidFill>
            <a:srgbClr val="000000"/>
          </a:solidFill>
          <a:headEnd type="triangle"/>
          <a:tailEnd type="none"/>
        </a:ln>
      </xdr:spPr>
      <xdr:txBody>
        <a:bodyPr vertOverflow="clip" wrap="square"/>
        <a:p>
          <a:pPr algn="l">
            <a:defRPr/>
          </a:pPr>
          <a:r>
            <a:rPr lang="en-US" cap="none" sz="1100" b="0" i="0" u="none" baseline="0">
              <a:solidFill>
                <a:srgbClr val="000000"/>
              </a:solidFill>
            </a:rPr>
            <a:t>振動規制法の該当する区域名を記載してください。</a:t>
          </a:r>
        </a:p>
      </xdr:txBody>
    </xdr:sp>
    <xdr:clientData/>
  </xdr:twoCellAnchor>
  <xdr:twoCellAnchor>
    <xdr:from>
      <xdr:col>13</xdr:col>
      <xdr:colOff>180975</xdr:colOff>
      <xdr:row>83</xdr:row>
      <xdr:rowOff>200025</xdr:rowOff>
    </xdr:from>
    <xdr:to>
      <xdr:col>16</xdr:col>
      <xdr:colOff>400050</xdr:colOff>
      <xdr:row>86</xdr:row>
      <xdr:rowOff>0</xdr:rowOff>
    </xdr:to>
    <xdr:sp>
      <xdr:nvSpPr>
        <xdr:cNvPr id="3" name="線吹き出し 2 (枠付き) 12"/>
        <xdr:cNvSpPr>
          <a:spLocks/>
        </xdr:cNvSpPr>
      </xdr:nvSpPr>
      <xdr:spPr>
        <a:xfrm>
          <a:off x="6686550" y="19269075"/>
          <a:ext cx="2019300" cy="485775"/>
        </a:xfrm>
        <a:prstGeom prst="borderCallout2">
          <a:avLst>
            <a:gd name="adj1" fmla="val -168981"/>
            <a:gd name="adj2" fmla="val 17583"/>
            <a:gd name="adj3" fmla="val -154268"/>
            <a:gd name="adj4" fmla="val -513"/>
            <a:gd name="adj5" fmla="val -54199"/>
            <a:gd name="adj6" fmla="val -1060"/>
          </a:avLst>
        </a:prstGeom>
        <a:solidFill>
          <a:srgbClr val="FFFFFF"/>
        </a:solidFill>
        <a:ln w="12700" cmpd="sng">
          <a:solidFill>
            <a:srgbClr val="000000"/>
          </a:solidFill>
          <a:headEnd type="triangle"/>
          <a:tailEnd type="none"/>
        </a:ln>
      </xdr:spPr>
      <xdr:txBody>
        <a:bodyPr vertOverflow="clip" wrap="square"/>
        <a:p>
          <a:pPr algn="l">
            <a:defRPr/>
          </a:pPr>
          <a:r>
            <a:rPr lang="en-US" cap="none" sz="1100" b="0" i="0" u="none" baseline="0">
              <a:solidFill>
                <a:srgbClr val="000000"/>
              </a:solidFill>
            </a:rPr>
            <a:t>大気汚染防止法の該当する施設名を記載してください。</a:t>
          </a:r>
        </a:p>
      </xdr:txBody>
    </xdr:sp>
    <xdr:clientData/>
  </xdr:twoCellAnchor>
  <xdr:twoCellAnchor>
    <xdr:from>
      <xdr:col>13</xdr:col>
      <xdr:colOff>219075</xdr:colOff>
      <xdr:row>86</xdr:row>
      <xdr:rowOff>171450</xdr:rowOff>
    </xdr:from>
    <xdr:to>
      <xdr:col>16</xdr:col>
      <xdr:colOff>438150</xdr:colOff>
      <xdr:row>89</xdr:row>
      <xdr:rowOff>123825</xdr:rowOff>
    </xdr:to>
    <xdr:sp>
      <xdr:nvSpPr>
        <xdr:cNvPr id="4" name="線吹き出し 2 (枠付き) 13"/>
        <xdr:cNvSpPr>
          <a:spLocks/>
        </xdr:cNvSpPr>
      </xdr:nvSpPr>
      <xdr:spPr>
        <a:xfrm>
          <a:off x="6724650" y="19926300"/>
          <a:ext cx="2019300" cy="638175"/>
        </a:xfrm>
        <a:prstGeom prst="borderCallout2">
          <a:avLst>
            <a:gd name="adj1" fmla="val -88814"/>
            <a:gd name="adj2" fmla="val -67902"/>
            <a:gd name="adj3" fmla="val -62120"/>
            <a:gd name="adj4" fmla="val -513"/>
            <a:gd name="adj5" fmla="val -54199"/>
            <a:gd name="adj6" fmla="val -1060"/>
          </a:avLst>
        </a:prstGeom>
        <a:solidFill>
          <a:srgbClr val="FFFFFF"/>
        </a:solidFill>
        <a:ln w="12700" cmpd="sng">
          <a:solidFill>
            <a:srgbClr val="000000"/>
          </a:solidFill>
          <a:headEnd type="triangle"/>
          <a:tailEnd type="none"/>
        </a:ln>
      </xdr:spPr>
      <xdr:txBody>
        <a:bodyPr vertOverflow="clip" wrap="square"/>
        <a:p>
          <a:pPr algn="l">
            <a:defRPr/>
          </a:pPr>
          <a:r>
            <a:rPr lang="en-US" cap="none" sz="1100" b="0" i="0" u="none" baseline="0">
              <a:solidFill>
                <a:srgbClr val="000000"/>
              </a:solidFill>
            </a:rPr>
            <a:t>大気汚染防止法及び条例の該当する施設に対する規制基準を記載してください。</a:t>
          </a:r>
        </a:p>
      </xdr:txBody>
    </xdr:sp>
    <xdr:clientData/>
  </xdr:twoCellAnchor>
  <xdr:twoCellAnchor>
    <xdr:from>
      <xdr:col>12</xdr:col>
      <xdr:colOff>57150</xdr:colOff>
      <xdr:row>27</xdr:row>
      <xdr:rowOff>104775</xdr:rowOff>
    </xdr:from>
    <xdr:to>
      <xdr:col>12</xdr:col>
      <xdr:colOff>209550</xdr:colOff>
      <xdr:row>33</xdr:row>
      <xdr:rowOff>133350</xdr:rowOff>
    </xdr:to>
    <xdr:sp>
      <xdr:nvSpPr>
        <xdr:cNvPr id="5" name="右中かっこ 14"/>
        <xdr:cNvSpPr>
          <a:spLocks/>
        </xdr:cNvSpPr>
      </xdr:nvSpPr>
      <xdr:spPr>
        <a:xfrm>
          <a:off x="6324600" y="6162675"/>
          <a:ext cx="152400" cy="1400175"/>
        </a:xfrm>
        <a:prstGeom prst="rightBrace">
          <a:avLst/>
        </a:prstGeom>
        <a:noFill/>
        <a:ln w="317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238125</xdr:colOff>
      <xdr:row>76</xdr:row>
      <xdr:rowOff>104775</xdr:rowOff>
    </xdr:from>
    <xdr:to>
      <xdr:col>16</xdr:col>
      <xdr:colOff>457200</xdr:colOff>
      <xdr:row>78</xdr:row>
      <xdr:rowOff>152400</xdr:rowOff>
    </xdr:to>
    <xdr:sp>
      <xdr:nvSpPr>
        <xdr:cNvPr id="6" name="線吹き出し 2 (枠付き) 15"/>
        <xdr:cNvSpPr>
          <a:spLocks/>
        </xdr:cNvSpPr>
      </xdr:nvSpPr>
      <xdr:spPr>
        <a:xfrm>
          <a:off x="6743700" y="17573625"/>
          <a:ext cx="2019300" cy="504825"/>
        </a:xfrm>
        <a:prstGeom prst="borderCallout2">
          <a:avLst>
            <a:gd name="adj1" fmla="val -136337"/>
            <a:gd name="adj2" fmla="val 41745"/>
            <a:gd name="adj3" fmla="val -91458"/>
            <a:gd name="adj4" fmla="val -2949"/>
            <a:gd name="adj5" fmla="val -54199"/>
            <a:gd name="adj6" fmla="val -1060"/>
          </a:avLst>
        </a:prstGeom>
        <a:solidFill>
          <a:srgbClr val="FFFFFF"/>
        </a:solidFill>
        <a:ln w="12700" cmpd="sng">
          <a:solidFill>
            <a:srgbClr val="000000"/>
          </a:solidFill>
          <a:headEnd type="triangle"/>
          <a:tailEnd type="none"/>
        </a:ln>
      </xdr:spPr>
      <xdr:txBody>
        <a:bodyPr vertOverflow="clip" wrap="square"/>
        <a:p>
          <a:pPr algn="l">
            <a:defRPr/>
          </a:pPr>
          <a:r>
            <a:rPr lang="en-US" cap="none" sz="1100" b="0" i="0" u="none" baseline="0">
              <a:solidFill>
                <a:srgbClr val="000000"/>
              </a:solidFill>
            </a:rPr>
            <a:t>条例等で時刻が変更されている場合は、変更してください。</a:t>
          </a:r>
        </a:p>
      </xdr:txBody>
    </xdr:sp>
    <xdr:clientData/>
  </xdr:twoCellAnchor>
  <xdr:twoCellAnchor>
    <xdr:from>
      <xdr:col>9</xdr:col>
      <xdr:colOff>285750</xdr:colOff>
      <xdr:row>77</xdr:row>
      <xdr:rowOff>95250</xdr:rowOff>
    </xdr:from>
    <xdr:to>
      <xdr:col>11</xdr:col>
      <xdr:colOff>304800</xdr:colOff>
      <xdr:row>83</xdr:row>
      <xdr:rowOff>209550</xdr:rowOff>
    </xdr:to>
    <xdr:sp>
      <xdr:nvSpPr>
        <xdr:cNvPr id="7" name="直線矢印コネクタ 3"/>
        <xdr:cNvSpPr>
          <a:spLocks/>
        </xdr:cNvSpPr>
      </xdr:nvSpPr>
      <xdr:spPr>
        <a:xfrm flipH="1">
          <a:off x="5038725" y="17792700"/>
          <a:ext cx="895350" cy="1485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257175</xdr:colOff>
      <xdr:row>1</xdr:row>
      <xdr:rowOff>28575</xdr:rowOff>
    </xdr:from>
    <xdr:to>
      <xdr:col>26</xdr:col>
      <xdr:colOff>228600</xdr:colOff>
      <xdr:row>7</xdr:row>
      <xdr:rowOff>200025</xdr:rowOff>
    </xdr:to>
    <xdr:sp>
      <xdr:nvSpPr>
        <xdr:cNvPr id="1" name="Text Box 334"/>
        <xdr:cNvSpPr txBox="1">
          <a:spLocks noChangeArrowheads="1"/>
        </xdr:cNvSpPr>
      </xdr:nvSpPr>
      <xdr:spPr>
        <a:xfrm>
          <a:off x="8305800" y="219075"/>
          <a:ext cx="2371725" cy="1228725"/>
        </a:xfrm>
        <a:prstGeom prst="rect">
          <a:avLst/>
        </a:prstGeom>
        <a:solidFill>
          <a:srgbClr val="FF0000"/>
        </a:solidFill>
        <a:ln w="9525" cmpd="sng">
          <a:noFill/>
        </a:ln>
      </xdr:spPr>
      <xdr:txBody>
        <a:bodyPr vertOverflow="clip" wrap="square" lIns="72000" tIns="72000" rIns="72000" bIns="72000" anchor="ctr"/>
        <a:p>
          <a:pPr algn="l">
            <a:defRPr/>
          </a:pPr>
          <a:r>
            <a:rPr lang="en-US" cap="none" sz="1000" b="0" i="0" u="none" baseline="0">
              <a:solidFill>
                <a:srgbClr val="FFFFFF"/>
              </a:solidFill>
              <a:latin typeface="ＭＳ ゴシック"/>
              <a:ea typeface="ＭＳ ゴシック"/>
              <a:cs typeface="ＭＳ ゴシック"/>
            </a:rPr>
            <a:t>申請書は白黒</a:t>
          </a:r>
          <a:r>
            <a:rPr lang="en-US" cap="none" sz="1100" b="0" i="0" u="none" baseline="0">
              <a:solidFill>
                <a:srgbClr val="FFFFFF"/>
              </a:solidFill>
              <a:latin typeface="ＭＳ ゴシック"/>
              <a:ea typeface="ＭＳ ゴシック"/>
              <a:cs typeface="ＭＳ ゴシック"/>
            </a:rPr>
            <a:t>印刷（セル</a:t>
          </a:r>
          <a:r>
            <a:rPr lang="en-US" cap="none" sz="1000" b="0" i="0" u="none" baseline="0">
              <a:solidFill>
                <a:srgbClr val="FFFFFF"/>
              </a:solidFill>
              <a:latin typeface="ＭＳ ゴシック"/>
              <a:ea typeface="ＭＳ ゴシック"/>
              <a:cs typeface="ＭＳ ゴシック"/>
            </a:rPr>
            <a:t>着色</a:t>
          </a:r>
          <a:r>
            <a:rPr lang="en-US" cap="none" sz="1000" b="0" i="0" u="none" baseline="0">
              <a:solidFill>
                <a:srgbClr val="FFFFFF"/>
              </a:solidFill>
              <a:latin typeface="ＭＳ ゴシック"/>
              <a:ea typeface="ＭＳ ゴシック"/>
              <a:cs typeface="ＭＳ ゴシック"/>
            </a:rPr>
            <a:t>を除去</a:t>
          </a:r>
          <a:r>
            <a:rPr lang="en-US" cap="none" sz="1000" b="0" i="0" u="none" baseline="0">
              <a:solidFill>
                <a:srgbClr val="FFFFFF"/>
              </a:solidFill>
              <a:latin typeface="ＭＳ ゴシック"/>
              <a:ea typeface="ＭＳ ゴシック"/>
              <a:cs typeface="ＭＳ ゴシック"/>
            </a:rPr>
            <a:t> </a:t>
          </a:r>
          <a:r>
            <a:rPr lang="en-US" cap="none" sz="1100" b="0" i="0" u="none" baseline="0">
              <a:solidFill>
                <a:srgbClr val="FFFFFF"/>
              </a:solidFill>
              <a:latin typeface="ＭＳ ゴシック"/>
              <a:ea typeface="ＭＳ ゴシック"/>
              <a:cs typeface="ＭＳ ゴシック"/>
            </a:rPr>
            <a:t>）</a:t>
          </a:r>
          <a:r>
            <a:rPr lang="en-US" cap="none" sz="1100" b="0" i="0" u="none" baseline="0">
              <a:solidFill>
                <a:srgbClr val="FFFFFF"/>
              </a:solidFill>
              <a:latin typeface="ＭＳ ゴシック"/>
              <a:ea typeface="ＭＳ ゴシック"/>
              <a:cs typeface="ＭＳ ゴシック"/>
            </a:rPr>
            <a:t>
</a:t>
          </a:r>
          <a:r>
            <a:rPr lang="en-US" cap="none" sz="1100" b="0" i="0" u="none" baseline="0">
              <a:solidFill>
                <a:srgbClr val="FFFFFF"/>
              </a:solidFill>
              <a:latin typeface="ＭＳ ゴシック"/>
              <a:ea typeface="ＭＳ ゴシック"/>
              <a:cs typeface="ＭＳ ゴシック"/>
            </a:rPr>
            <a:t>で提出下さい。</a:t>
          </a:r>
          <a:r>
            <a:rPr lang="en-US" cap="none" sz="1100" b="0" i="0" u="none" baseline="0">
              <a:solidFill>
                <a:srgbClr val="FFFFFF"/>
              </a:solidFill>
              <a:latin typeface="ＭＳ ゴシック"/>
              <a:ea typeface="ＭＳ ゴシック"/>
              <a:cs typeface="ＭＳ ゴシック"/>
            </a:rPr>
            <a:t> </a:t>
          </a:r>
          <a:r>
            <a:rPr lang="en-US" cap="none" sz="1100" b="0" i="0" u="none" baseline="0">
              <a:solidFill>
                <a:srgbClr val="FFFFFF"/>
              </a:solidFill>
              <a:latin typeface="ＭＳ ゴシック"/>
              <a:ea typeface="ＭＳ ゴシック"/>
              <a:cs typeface="ＭＳ ゴシック"/>
            </a:rPr>
            <a:t>着色版は受付ません。</a:t>
          </a:r>
          <a:r>
            <a:rPr lang="en-US" cap="none" sz="1100" b="0" i="0" u="none" baseline="0">
              <a:solidFill>
                <a:srgbClr val="FFFFFF"/>
              </a:solidFill>
              <a:latin typeface="ＭＳ ゴシック"/>
              <a:ea typeface="ＭＳ ゴシック"/>
              <a:cs typeface="ＭＳ ゴシック"/>
            </a:rPr>
            <a:t>
</a:t>
          </a:r>
          <a:r>
            <a:rPr lang="en-US" cap="none" sz="1100" b="0" i="0" u="none" baseline="0">
              <a:solidFill>
                <a:srgbClr val="FFFFFF"/>
              </a:solidFill>
              <a:latin typeface="ＭＳ ゴシック"/>
              <a:ea typeface="ＭＳ ゴシック"/>
              <a:cs typeface="ＭＳ ゴシック"/>
            </a:rPr>
            <a:t>印刷方法は「記載・印刷要領」シート</a:t>
          </a:r>
          <a:r>
            <a:rPr lang="en-US" cap="none" sz="1100" b="0" i="0" u="none" baseline="0">
              <a:solidFill>
                <a:srgbClr val="FFFFFF"/>
              </a:solidFill>
              <a:latin typeface="ＭＳ ゴシック"/>
              <a:ea typeface="ＭＳ ゴシック"/>
              <a:cs typeface="ＭＳ ゴシック"/>
            </a:rPr>
            <a:t> </a:t>
          </a:r>
          <a:r>
            <a:rPr lang="en-US" cap="none" sz="1100" b="0" i="0" u="none" baseline="0">
              <a:solidFill>
                <a:srgbClr val="FFFFFF"/>
              </a:solidFill>
              <a:latin typeface="ＭＳ ゴシック"/>
              <a:ea typeface="ＭＳ ゴシック"/>
              <a:cs typeface="ＭＳ ゴシック"/>
            </a:rPr>
            <a:t>
</a:t>
          </a:r>
          <a:r>
            <a:rPr lang="en-US" cap="none" sz="1100" b="0" i="0" u="none" baseline="0">
              <a:solidFill>
                <a:srgbClr val="FFFFFF"/>
              </a:solidFill>
              <a:latin typeface="ＭＳ ゴシック"/>
              <a:ea typeface="ＭＳ ゴシック"/>
              <a:cs typeface="ＭＳ ゴシック"/>
            </a:rPr>
            <a:t>に解説有ります。必ず、ご一読下さい。</a:t>
          </a:r>
          <a:r>
            <a:rPr lang="en-US" cap="none" sz="1100" b="0" i="0" u="none" baseline="0">
              <a:solidFill>
                <a:srgbClr val="FFFFFF"/>
              </a:solidFill>
              <a:latin typeface="ＭＳ ゴシック"/>
              <a:ea typeface="ＭＳ ゴシック"/>
              <a:cs typeface="ＭＳ ゴシック"/>
            </a:rPr>
            <a:t>
</a:t>
          </a:r>
          <a:r>
            <a:rPr lang="en-US" cap="none" sz="1100" b="0" i="0" u="none" baseline="0">
              <a:solidFill>
                <a:srgbClr val="FFFFFF"/>
              </a:solidFill>
              <a:latin typeface="ＭＳ ゴシック"/>
              <a:ea typeface="ＭＳ ゴシック"/>
              <a:cs typeface="ＭＳ ゴシック"/>
            </a:rPr>
            <a:t>印刷の際、このコメントは印刷範囲外へ移動または削除してください。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466725</xdr:colOff>
      <xdr:row>2</xdr:row>
      <xdr:rowOff>76200</xdr:rowOff>
    </xdr:from>
    <xdr:to>
      <xdr:col>27</xdr:col>
      <xdr:colOff>571500</xdr:colOff>
      <xdr:row>11</xdr:row>
      <xdr:rowOff>123825</xdr:rowOff>
    </xdr:to>
    <xdr:sp>
      <xdr:nvSpPr>
        <xdr:cNvPr id="1" name="Text Box 334"/>
        <xdr:cNvSpPr txBox="1">
          <a:spLocks noChangeArrowheads="1"/>
        </xdr:cNvSpPr>
      </xdr:nvSpPr>
      <xdr:spPr>
        <a:xfrm>
          <a:off x="6315075" y="419100"/>
          <a:ext cx="2790825" cy="1990725"/>
        </a:xfrm>
        <a:prstGeom prst="rect">
          <a:avLst/>
        </a:prstGeom>
        <a:solidFill>
          <a:srgbClr val="FF0000"/>
        </a:solidFill>
        <a:ln w="9525" cmpd="sng">
          <a:noFill/>
        </a:ln>
      </xdr:spPr>
      <xdr:txBody>
        <a:bodyPr vertOverflow="clip" wrap="square" lIns="72000" tIns="72000" rIns="72000" bIns="72000" anchor="ctr"/>
        <a:p>
          <a:pPr algn="l">
            <a:defRPr/>
          </a:pPr>
          <a:r>
            <a:rPr lang="en-US" cap="none" sz="1400" b="1" i="0" u="none" baseline="0">
              <a:solidFill>
                <a:srgbClr val="FFFFFF"/>
              </a:solidFill>
              <a:latin typeface="ＭＳ ゴシック"/>
              <a:ea typeface="ＭＳ ゴシック"/>
              <a:cs typeface="ＭＳ ゴシック"/>
            </a:rPr>
            <a:t>その他の補助金・助成金を申請している、又は申請する予定のある場合は、必ず記載してください。</a:t>
          </a:r>
          <a:r>
            <a:rPr lang="en-US" cap="none" sz="1400" b="1" i="0" u="none" baseline="0">
              <a:solidFill>
                <a:srgbClr val="FFFFFF"/>
              </a:solidFill>
              <a:latin typeface="ＭＳ ゴシック"/>
              <a:ea typeface="ＭＳ ゴシック"/>
              <a:cs typeface="ＭＳ ゴシック"/>
            </a:rPr>
            <a:t>
</a:t>
          </a:r>
          <a:r>
            <a:rPr lang="en-US" cap="none" sz="1400" b="1" i="0" u="none" baseline="0">
              <a:solidFill>
                <a:srgbClr val="FFFFFF"/>
              </a:solidFill>
              <a:latin typeface="ＭＳ ゴシック"/>
              <a:ea typeface="ＭＳ ゴシック"/>
              <a:cs typeface="ＭＳ ゴシック"/>
            </a:rPr>
            <a:t>記載漏れ等がある場合、交付決定後に判明した場合は、交付取り消しの対象となりますので、ご注意ください。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okyo-co2down.jp/cmsup/excel/&#35201;&#32177;\&#31532;16&#21495;&#27096;&#24335;%20&#21161;&#25104;&#20107;&#26989;&#23455;&#26045;&#35336;&#30011;&#26360;(&#21407;&#32025;)H250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kyo-co2down.jp/c1-jigyou/j7/j7-09.ph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90"/>
  <sheetViews>
    <sheetView showGridLines="0" view="pageBreakPreview" zoomScaleSheetLayoutView="100" zoomScalePageLayoutView="0" workbookViewId="0" topLeftCell="A1">
      <selection activeCell="G27" sqref="G27"/>
    </sheetView>
  </sheetViews>
  <sheetFormatPr defaultColWidth="9.140625" defaultRowHeight="15"/>
  <cols>
    <col min="1" max="1" width="0.71875" style="11" customWidth="1"/>
    <col min="2" max="3" width="2.421875" style="11" customWidth="1"/>
    <col min="4" max="6" width="3.57421875" style="11" customWidth="1"/>
    <col min="7" max="9" width="4.140625" style="11" customWidth="1"/>
    <col min="10" max="26" width="3.57421875" style="11" customWidth="1"/>
    <col min="27" max="29" width="3.7109375" style="11" customWidth="1"/>
    <col min="30" max="30" width="2.8515625" style="11" customWidth="1"/>
    <col min="31" max="32" width="7.8515625" style="11" customWidth="1"/>
    <col min="33" max="16384" width="9.00390625" style="11" customWidth="1"/>
  </cols>
  <sheetData>
    <row r="1" spans="1:28" ht="14.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row>
    <row r="2" spans="1:28" ht="50.25" customHeight="1">
      <c r="A2" s="18"/>
      <c r="B2" s="465" t="s">
        <v>766</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row>
    <row r="3" spans="2:12" ht="9" customHeight="1">
      <c r="B3" s="263"/>
      <c r="C3" s="264"/>
      <c r="D3" s="264"/>
      <c r="E3" s="264"/>
      <c r="F3" s="264"/>
      <c r="G3" s="264"/>
      <c r="H3" s="264"/>
      <c r="I3" s="264"/>
      <c r="J3" s="264"/>
      <c r="K3" s="264"/>
      <c r="L3" s="264"/>
    </row>
    <row r="4" spans="2:12" ht="18">
      <c r="B4" s="263" t="s">
        <v>595</v>
      </c>
      <c r="C4" s="265" t="s">
        <v>596</v>
      </c>
      <c r="D4" s="12"/>
      <c r="E4" s="12"/>
      <c r="F4" s="264"/>
      <c r="G4" s="264"/>
      <c r="H4" s="264"/>
      <c r="I4" s="264"/>
      <c r="J4" s="264"/>
      <c r="K4" s="264"/>
      <c r="L4" s="264"/>
    </row>
    <row r="5" spans="2:28" ht="33" customHeight="1">
      <c r="B5" s="23"/>
      <c r="C5" s="296"/>
      <c r="D5" s="468" t="s">
        <v>823</v>
      </c>
      <c r="E5" s="469"/>
      <c r="F5" s="469"/>
      <c r="G5" s="469"/>
      <c r="H5" s="469"/>
      <c r="I5" s="469"/>
      <c r="J5" s="469"/>
      <c r="K5" s="469"/>
      <c r="L5" s="469"/>
      <c r="M5" s="469"/>
      <c r="N5" s="469"/>
      <c r="O5" s="469"/>
      <c r="P5" s="469"/>
      <c r="Q5" s="469"/>
      <c r="R5" s="469"/>
      <c r="S5" s="469"/>
      <c r="T5" s="469"/>
      <c r="U5" s="469"/>
      <c r="V5" s="469"/>
      <c r="W5" s="469"/>
      <c r="X5" s="469"/>
      <c r="Y5" s="469"/>
      <c r="Z5" s="469"/>
      <c r="AA5" s="469"/>
      <c r="AB5" s="469"/>
    </row>
    <row r="6" spans="2:28" ht="15.75">
      <c r="B6" s="23"/>
      <c r="C6" s="310"/>
      <c r="D6" s="23"/>
      <c r="E6" s="23"/>
      <c r="F6" s="23"/>
      <c r="G6" s="23"/>
      <c r="H6" s="23"/>
      <c r="I6" s="23"/>
      <c r="J6" s="23"/>
      <c r="K6" s="23"/>
      <c r="L6" s="23"/>
      <c r="M6" s="296"/>
      <c r="N6" s="296"/>
      <c r="O6" s="296"/>
      <c r="P6" s="296"/>
      <c r="Q6" s="296"/>
      <c r="R6" s="296"/>
      <c r="S6" s="296"/>
      <c r="T6" s="296"/>
      <c r="U6" s="296"/>
      <c r="V6" s="296"/>
      <c r="W6" s="296"/>
      <c r="X6" s="296"/>
      <c r="Y6" s="296"/>
      <c r="Z6" s="296"/>
      <c r="AA6" s="296"/>
      <c r="AB6" s="296"/>
    </row>
    <row r="7" spans="2:28" ht="35.25" customHeight="1">
      <c r="B7" s="23"/>
      <c r="C7" s="296"/>
      <c r="D7" s="468"/>
      <c r="E7" s="469"/>
      <c r="F7" s="469"/>
      <c r="G7" s="469"/>
      <c r="H7" s="469"/>
      <c r="I7" s="469"/>
      <c r="J7" s="469"/>
      <c r="K7" s="469"/>
      <c r="L7" s="469"/>
      <c r="M7" s="469"/>
      <c r="N7" s="469"/>
      <c r="O7" s="469"/>
      <c r="P7" s="469"/>
      <c r="Q7" s="469"/>
      <c r="R7" s="469"/>
      <c r="S7" s="469"/>
      <c r="T7" s="469"/>
      <c r="U7" s="469"/>
      <c r="V7" s="469"/>
      <c r="W7" s="469"/>
      <c r="X7" s="469"/>
      <c r="Y7" s="469"/>
      <c r="Z7" s="469"/>
      <c r="AA7" s="469"/>
      <c r="AB7" s="469"/>
    </row>
    <row r="8" spans="2:28" ht="32.25" customHeight="1">
      <c r="B8" s="23"/>
      <c r="C8" s="296"/>
      <c r="D8" s="471" t="s">
        <v>832</v>
      </c>
      <c r="E8" s="471"/>
      <c r="F8" s="471"/>
      <c r="G8" s="471"/>
      <c r="H8" s="471"/>
      <c r="I8" s="471"/>
      <c r="J8" s="471"/>
      <c r="K8" s="471"/>
      <c r="L8" s="471"/>
      <c r="M8" s="471"/>
      <c r="N8" s="471"/>
      <c r="O8" s="471"/>
      <c r="P8" s="471"/>
      <c r="Q8" s="471"/>
      <c r="R8" s="471"/>
      <c r="S8" s="471"/>
      <c r="T8" s="471"/>
      <c r="U8" s="471"/>
      <c r="V8" s="471"/>
      <c r="W8" s="471"/>
      <c r="X8" s="471"/>
      <c r="Y8" s="471"/>
      <c r="Z8" s="471"/>
      <c r="AA8" s="471"/>
      <c r="AB8" s="471"/>
    </row>
    <row r="9" spans="2:28" ht="15.75">
      <c r="B9" s="23"/>
      <c r="C9" s="23"/>
      <c r="D9" s="23"/>
      <c r="E9" s="23"/>
      <c r="F9" s="23"/>
      <c r="G9" s="23"/>
      <c r="H9" s="23"/>
      <c r="I9" s="23"/>
      <c r="J9" s="298"/>
      <c r="K9" s="296"/>
      <c r="L9" s="296"/>
      <c r="M9" s="296"/>
      <c r="N9" s="299" t="s">
        <v>597</v>
      </c>
      <c r="O9" s="296"/>
      <c r="P9" s="296"/>
      <c r="Q9" s="296"/>
      <c r="R9" s="296"/>
      <c r="S9" s="296"/>
      <c r="T9" s="296"/>
      <c r="U9" s="296"/>
      <c r="V9" s="296"/>
      <c r="W9" s="296"/>
      <c r="X9" s="296"/>
      <c r="Y9" s="296"/>
      <c r="Z9" s="296"/>
      <c r="AA9" s="296"/>
      <c r="AB9" s="296"/>
    </row>
    <row r="10" spans="2:28" ht="15.75">
      <c r="B10" s="300" t="s">
        <v>598</v>
      </c>
      <c r="C10" s="301" t="s">
        <v>631</v>
      </c>
      <c r="D10" s="23"/>
      <c r="E10" s="23"/>
      <c r="F10" s="23"/>
      <c r="G10" s="23"/>
      <c r="H10" s="23"/>
      <c r="I10" s="23"/>
      <c r="J10" s="23"/>
      <c r="K10" s="23"/>
      <c r="L10" s="23"/>
      <c r="M10" s="296"/>
      <c r="N10" s="296"/>
      <c r="O10" s="296"/>
      <c r="P10" s="298"/>
      <c r="Q10" s="296"/>
      <c r="R10" s="296"/>
      <c r="S10" s="296"/>
      <c r="T10" s="296"/>
      <c r="U10" s="296"/>
      <c r="V10" s="296"/>
      <c r="W10" s="296"/>
      <c r="X10" s="296"/>
      <c r="Y10" s="296"/>
      <c r="Z10" s="296"/>
      <c r="AA10" s="296"/>
      <c r="AB10" s="296"/>
    </row>
    <row r="11" spans="2:28" ht="15.75">
      <c r="B11" s="300"/>
      <c r="C11" s="297"/>
      <c r="D11" s="23"/>
      <c r="E11" s="23"/>
      <c r="F11" s="23"/>
      <c r="G11" s="23"/>
      <c r="H11" s="23"/>
      <c r="I11" s="23"/>
      <c r="J11" s="23"/>
      <c r="K11" s="23"/>
      <c r="L11" s="23"/>
      <c r="M11" s="296"/>
      <c r="N11" s="296"/>
      <c r="O11" s="296"/>
      <c r="P11" s="296"/>
      <c r="Q11" s="296"/>
      <c r="R11" s="296"/>
      <c r="S11" s="296"/>
      <c r="T11" s="296"/>
      <c r="U11" s="296"/>
      <c r="V11" s="296"/>
      <c r="W11" s="296"/>
      <c r="X11" s="296"/>
      <c r="Y11" s="296"/>
      <c r="Z11" s="296"/>
      <c r="AA11" s="296"/>
      <c r="AB11" s="296"/>
    </row>
    <row r="12" spans="2:28" ht="15.75">
      <c r="B12" s="300"/>
      <c r="C12" s="297"/>
      <c r="D12" s="23"/>
      <c r="E12" s="23"/>
      <c r="F12" s="23"/>
      <c r="G12" s="23"/>
      <c r="H12" s="23"/>
      <c r="I12" s="23"/>
      <c r="J12" s="23"/>
      <c r="K12" s="23"/>
      <c r="L12" s="23"/>
      <c r="M12" s="296"/>
      <c r="N12" s="296"/>
      <c r="O12" s="296"/>
      <c r="P12" s="296"/>
      <c r="Q12" s="296"/>
      <c r="R12" s="296"/>
      <c r="S12" s="296"/>
      <c r="T12" s="296"/>
      <c r="U12" s="296"/>
      <c r="V12" s="296"/>
      <c r="W12" s="296"/>
      <c r="X12" s="296"/>
      <c r="Y12" s="296"/>
      <c r="Z12" s="296"/>
      <c r="AA12" s="296"/>
      <c r="AB12" s="296"/>
    </row>
    <row r="13" spans="2:28" ht="15.75">
      <c r="B13" s="300"/>
      <c r="C13" s="297"/>
      <c r="D13" s="23"/>
      <c r="E13" s="23"/>
      <c r="F13" s="23"/>
      <c r="G13" s="23"/>
      <c r="H13" s="23"/>
      <c r="I13" s="23"/>
      <c r="J13" s="23"/>
      <c r="K13" s="23"/>
      <c r="L13" s="23"/>
      <c r="M13" s="296"/>
      <c r="N13" s="296"/>
      <c r="O13" s="296"/>
      <c r="P13" s="296"/>
      <c r="Q13" s="296"/>
      <c r="R13" s="296"/>
      <c r="S13" s="296"/>
      <c r="T13" s="296"/>
      <c r="U13" s="296"/>
      <c r="V13" s="296"/>
      <c r="W13" s="296"/>
      <c r="X13" s="296"/>
      <c r="Y13" s="296"/>
      <c r="Z13" s="296"/>
      <c r="AA13" s="296"/>
      <c r="AB13" s="296"/>
    </row>
    <row r="14" spans="2:28" ht="15.75">
      <c r="B14" s="300"/>
      <c r="C14" s="297"/>
      <c r="D14" s="23"/>
      <c r="E14" s="23"/>
      <c r="F14" s="23"/>
      <c r="G14" s="23"/>
      <c r="H14" s="23"/>
      <c r="I14" s="23"/>
      <c r="J14" s="23"/>
      <c r="K14" s="23"/>
      <c r="L14" s="23"/>
      <c r="M14" s="296"/>
      <c r="N14" s="296"/>
      <c r="O14" s="296"/>
      <c r="P14" s="296"/>
      <c r="Q14" s="296"/>
      <c r="R14" s="296"/>
      <c r="S14" s="296"/>
      <c r="T14" s="296"/>
      <c r="U14" s="296"/>
      <c r="V14" s="296"/>
      <c r="W14" s="296"/>
      <c r="X14" s="296"/>
      <c r="Y14" s="296"/>
      <c r="Z14" s="296"/>
      <c r="AA14" s="296"/>
      <c r="AB14" s="296"/>
    </row>
    <row r="15" spans="2:28" ht="15.75">
      <c r="B15" s="300"/>
      <c r="C15" s="297"/>
      <c r="D15" s="23"/>
      <c r="E15" s="23"/>
      <c r="F15" s="23"/>
      <c r="G15" s="23"/>
      <c r="H15" s="23"/>
      <c r="I15" s="23"/>
      <c r="J15" s="23"/>
      <c r="K15" s="23"/>
      <c r="L15" s="23"/>
      <c r="M15" s="296"/>
      <c r="N15" s="296"/>
      <c r="O15" s="296"/>
      <c r="P15" s="296"/>
      <c r="Q15" s="296"/>
      <c r="R15" s="296" t="s">
        <v>632</v>
      </c>
      <c r="S15" s="296"/>
      <c r="T15" s="296"/>
      <c r="U15" s="296"/>
      <c r="V15" s="296"/>
      <c r="W15" s="296"/>
      <c r="X15" s="296"/>
      <c r="Y15" s="296"/>
      <c r="Z15" s="296"/>
      <c r="AA15" s="296"/>
      <c r="AB15" s="296"/>
    </row>
    <row r="16" spans="2:28" ht="14.25" customHeight="1">
      <c r="B16" s="300" t="s">
        <v>599</v>
      </c>
      <c r="C16" s="302" t="s">
        <v>633</v>
      </c>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row>
    <row r="17" spans="2:28" ht="14.25" customHeight="1">
      <c r="B17" s="296"/>
      <c r="C17" s="296" t="s">
        <v>600</v>
      </c>
      <c r="D17" s="302" t="s">
        <v>634</v>
      </c>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row>
    <row r="18" spans="2:28" ht="30.75" customHeight="1">
      <c r="B18" s="296"/>
      <c r="C18" s="296"/>
      <c r="D18" s="472" t="s">
        <v>635</v>
      </c>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row>
    <row r="19" spans="2:28" ht="16.5" customHeight="1">
      <c r="B19" s="296"/>
      <c r="C19" s="296"/>
      <c r="D19" s="303" t="s">
        <v>601</v>
      </c>
      <c r="E19" s="296" t="s">
        <v>636</v>
      </c>
      <c r="F19" s="296"/>
      <c r="G19" s="296"/>
      <c r="H19" s="296"/>
      <c r="I19" s="296"/>
      <c r="J19" s="304"/>
      <c r="K19" s="296" t="s">
        <v>637</v>
      </c>
      <c r="L19" s="296"/>
      <c r="M19" s="296"/>
      <c r="N19" s="296"/>
      <c r="O19" s="296"/>
      <c r="P19" s="296"/>
      <c r="Q19" s="296"/>
      <c r="R19" s="296"/>
      <c r="S19" s="296"/>
      <c r="T19" s="296"/>
      <c r="U19" s="296"/>
      <c r="V19" s="296"/>
      <c r="W19" s="296"/>
      <c r="X19" s="296"/>
      <c r="Y19" s="296"/>
      <c r="Z19" s="296"/>
      <c r="AA19" s="296"/>
      <c r="AB19" s="296"/>
    </row>
    <row r="20" spans="2:28" ht="16.5" customHeight="1">
      <c r="B20" s="296"/>
      <c r="C20" s="296"/>
      <c r="D20" s="303" t="s">
        <v>602</v>
      </c>
      <c r="E20" s="305"/>
      <c r="F20" s="306" t="s">
        <v>613</v>
      </c>
      <c r="G20" s="296"/>
      <c r="H20" s="296"/>
      <c r="I20" s="296"/>
      <c r="J20" s="296"/>
      <c r="K20" s="296"/>
      <c r="L20" s="296"/>
      <c r="M20" s="296"/>
      <c r="N20" s="296"/>
      <c r="O20" s="296"/>
      <c r="P20" s="296"/>
      <c r="Q20" s="296"/>
      <c r="R20" s="296"/>
      <c r="S20" s="296"/>
      <c r="T20" s="296"/>
      <c r="U20" s="296"/>
      <c r="V20" s="296"/>
      <c r="W20" s="296"/>
      <c r="X20" s="296"/>
      <c r="Y20" s="296"/>
      <c r="Z20" s="296"/>
      <c r="AA20" s="296"/>
      <c r="AB20" s="296"/>
    </row>
    <row r="21" spans="2:28" ht="16.5" customHeight="1">
      <c r="B21" s="296"/>
      <c r="C21" s="296"/>
      <c r="D21" s="303" t="s">
        <v>614</v>
      </c>
      <c r="E21" s="307"/>
      <c r="F21" s="298" t="s">
        <v>654</v>
      </c>
      <c r="G21" s="296"/>
      <c r="H21" s="296"/>
      <c r="I21" s="296"/>
      <c r="J21" s="296"/>
      <c r="K21" s="296"/>
      <c r="L21" s="296"/>
      <c r="M21" s="296"/>
      <c r="N21" s="296"/>
      <c r="O21" s="296"/>
      <c r="P21" s="296"/>
      <c r="Q21" s="296"/>
      <c r="R21" s="296"/>
      <c r="S21" s="296"/>
      <c r="T21" s="296"/>
      <c r="U21" s="296"/>
      <c r="V21" s="296"/>
      <c r="W21" s="296"/>
      <c r="X21" s="296"/>
      <c r="Y21" s="296"/>
      <c r="Z21" s="296"/>
      <c r="AA21" s="296"/>
      <c r="AB21" s="296"/>
    </row>
    <row r="22" spans="2:28" ht="31.5" customHeight="1">
      <c r="B22" s="296"/>
      <c r="C22" s="296"/>
      <c r="D22" s="303" t="s">
        <v>615</v>
      </c>
      <c r="E22" s="308"/>
      <c r="F22" s="473" t="s">
        <v>638</v>
      </c>
      <c r="G22" s="469"/>
      <c r="H22" s="469"/>
      <c r="I22" s="469"/>
      <c r="J22" s="469"/>
      <c r="K22" s="469"/>
      <c r="L22" s="469"/>
      <c r="M22" s="469"/>
      <c r="N22" s="469"/>
      <c r="O22" s="469"/>
      <c r="P22" s="469"/>
      <c r="Q22" s="469"/>
      <c r="R22" s="469"/>
      <c r="S22" s="469"/>
      <c r="T22" s="469"/>
      <c r="U22" s="469"/>
      <c r="V22" s="469"/>
      <c r="W22" s="469"/>
      <c r="X22" s="469"/>
      <c r="Y22" s="469"/>
      <c r="Z22" s="469"/>
      <c r="AA22" s="469"/>
      <c r="AB22" s="469"/>
    </row>
    <row r="23" spans="2:28" ht="30" customHeight="1">
      <c r="B23" s="296"/>
      <c r="C23" s="296"/>
      <c r="D23" s="303" t="s">
        <v>616</v>
      </c>
      <c r="E23" s="469" t="s">
        <v>639</v>
      </c>
      <c r="F23" s="469"/>
      <c r="G23" s="469"/>
      <c r="H23" s="469"/>
      <c r="I23" s="469"/>
      <c r="J23" s="469"/>
      <c r="K23" s="469"/>
      <c r="L23" s="469"/>
      <c r="M23" s="469"/>
      <c r="N23" s="469"/>
      <c r="O23" s="469"/>
      <c r="P23" s="469"/>
      <c r="Q23" s="469"/>
      <c r="R23" s="469"/>
      <c r="S23" s="469"/>
      <c r="T23" s="469"/>
      <c r="U23" s="469"/>
      <c r="V23" s="469"/>
      <c r="W23" s="469"/>
      <c r="X23" s="469"/>
      <c r="Y23" s="469"/>
      <c r="Z23" s="469"/>
      <c r="AA23" s="469"/>
      <c r="AB23" s="469"/>
    </row>
    <row r="24" spans="2:28" ht="18" customHeight="1">
      <c r="B24" s="296"/>
      <c r="C24" s="296"/>
      <c r="D24" s="23"/>
      <c r="E24" s="296" t="s">
        <v>640</v>
      </c>
      <c r="F24" s="296"/>
      <c r="G24" s="296"/>
      <c r="H24" s="296"/>
      <c r="I24" s="296"/>
      <c r="J24" s="296"/>
      <c r="K24" s="296"/>
      <c r="L24" s="296"/>
      <c r="M24" s="296"/>
      <c r="N24" s="296"/>
      <c r="O24" s="296"/>
      <c r="P24" s="296"/>
      <c r="Q24" s="296"/>
      <c r="R24" s="296"/>
      <c r="S24" s="296"/>
      <c r="T24" s="296"/>
      <c r="U24" s="296"/>
      <c r="V24" s="296"/>
      <c r="W24" s="296"/>
      <c r="X24" s="296"/>
      <c r="Y24" s="296"/>
      <c r="Z24" s="296"/>
      <c r="AA24" s="296"/>
      <c r="AB24" s="296"/>
    </row>
    <row r="25" spans="2:28" ht="18" customHeight="1">
      <c r="B25" s="296"/>
      <c r="C25" s="296"/>
      <c r="D25" s="303" t="s">
        <v>951</v>
      </c>
      <c r="E25" s="470" t="s">
        <v>952</v>
      </c>
      <c r="F25" s="470"/>
      <c r="G25" s="470"/>
      <c r="H25" s="470"/>
      <c r="I25" s="470"/>
      <c r="J25" s="470"/>
      <c r="K25" s="470"/>
      <c r="L25" s="470"/>
      <c r="M25" s="470"/>
      <c r="N25" s="470"/>
      <c r="O25" s="470"/>
      <c r="P25" s="470"/>
      <c r="Q25" s="470"/>
      <c r="R25" s="470"/>
      <c r="S25" s="470"/>
      <c r="T25" s="470"/>
      <c r="U25" s="470"/>
      <c r="V25" s="470"/>
      <c r="W25" s="470"/>
      <c r="X25" s="470"/>
      <c r="Y25" s="470"/>
      <c r="Z25" s="470"/>
      <c r="AA25" s="470"/>
      <c r="AB25" s="296"/>
    </row>
    <row r="26" spans="2:28" ht="18" customHeight="1">
      <c r="B26" s="296"/>
      <c r="C26" s="296"/>
      <c r="D26" s="23"/>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296"/>
    </row>
    <row r="27" spans="2:28" ht="14.25" customHeight="1">
      <c r="B27" s="296"/>
      <c r="C27" s="296"/>
      <c r="D27" s="303"/>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row>
    <row r="28" spans="2:28" ht="14.25" customHeight="1">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row>
    <row r="29" spans="2:28" ht="14.25" customHeight="1">
      <c r="B29" s="296"/>
      <c r="C29" s="296" t="s">
        <v>641</v>
      </c>
      <c r="D29" s="311" t="s">
        <v>824</v>
      </c>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row>
    <row r="30" spans="2:28" ht="33" customHeight="1">
      <c r="B30" s="296"/>
      <c r="C30" s="296"/>
      <c r="D30" s="469" t="s">
        <v>642</v>
      </c>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row>
    <row r="31" spans="2:28" ht="18" customHeight="1">
      <c r="B31" s="296"/>
      <c r="C31" s="296"/>
      <c r="D31" s="296" t="s">
        <v>643</v>
      </c>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row>
    <row r="32" spans="2:28" ht="14.25" customHeight="1">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row>
    <row r="33" spans="2:28" ht="18.75" customHeight="1">
      <c r="B33" s="296"/>
      <c r="C33" s="296"/>
      <c r="D33" s="296"/>
      <c r="E33" s="304"/>
      <c r="F33" s="306" t="s">
        <v>603</v>
      </c>
      <c r="G33" s="296"/>
      <c r="H33" s="296"/>
      <c r="I33" s="296"/>
      <c r="J33" s="296"/>
      <c r="K33" s="296"/>
      <c r="L33" s="296"/>
      <c r="M33" s="296"/>
      <c r="N33" s="296"/>
      <c r="O33" s="296"/>
      <c r="P33" s="296"/>
      <c r="Q33" s="296"/>
      <c r="R33" s="296"/>
      <c r="S33" s="296"/>
      <c r="T33" s="296"/>
      <c r="U33" s="296"/>
      <c r="V33" s="296"/>
      <c r="W33" s="296"/>
      <c r="X33" s="296"/>
      <c r="Y33" s="296"/>
      <c r="Z33" s="296"/>
      <c r="AA33" s="296"/>
      <c r="AB33" s="296"/>
    </row>
    <row r="34" spans="2:28" ht="29.25" customHeight="1">
      <c r="B34" s="296"/>
      <c r="C34" s="296"/>
      <c r="D34" s="296"/>
      <c r="E34" s="308"/>
      <c r="F34" s="474" t="s">
        <v>604</v>
      </c>
      <c r="G34" s="471"/>
      <c r="H34" s="471"/>
      <c r="I34" s="471"/>
      <c r="J34" s="471"/>
      <c r="K34" s="471"/>
      <c r="L34" s="471"/>
      <c r="M34" s="471"/>
      <c r="N34" s="471"/>
      <c r="O34" s="471"/>
      <c r="P34" s="471"/>
      <c r="Q34" s="471"/>
      <c r="R34" s="471"/>
      <c r="S34" s="471"/>
      <c r="T34" s="471"/>
      <c r="U34" s="471"/>
      <c r="V34" s="471"/>
      <c r="W34" s="471"/>
      <c r="X34" s="471"/>
      <c r="Y34" s="471"/>
      <c r="Z34" s="471"/>
      <c r="AA34" s="471"/>
      <c r="AB34" s="471"/>
    </row>
    <row r="35" spans="2:28" ht="18" customHeight="1">
      <c r="B35" s="296"/>
      <c r="C35" s="296"/>
      <c r="D35" s="296"/>
      <c r="E35" s="309"/>
      <c r="F35" s="296" t="s">
        <v>644</v>
      </c>
      <c r="G35" s="296"/>
      <c r="H35" s="296"/>
      <c r="I35" s="296"/>
      <c r="J35" s="296"/>
      <c r="K35" s="296"/>
      <c r="L35" s="296"/>
      <c r="M35" s="296"/>
      <c r="N35" s="296"/>
      <c r="O35" s="296"/>
      <c r="P35" s="296"/>
      <c r="Q35" s="296"/>
      <c r="R35" s="296"/>
      <c r="S35" s="296"/>
      <c r="T35" s="296"/>
      <c r="U35" s="296"/>
      <c r="V35" s="296"/>
      <c r="W35" s="296"/>
      <c r="X35" s="296"/>
      <c r="Y35" s="296"/>
      <c r="Z35" s="296"/>
      <c r="AA35" s="296"/>
      <c r="AB35" s="296"/>
    </row>
    <row r="36" spans="2:28" ht="14.25" customHeight="1">
      <c r="B36" s="296"/>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row>
    <row r="37" spans="2:28" ht="14.25" customHeight="1">
      <c r="B37" s="296"/>
      <c r="C37" s="296" t="s">
        <v>645</v>
      </c>
      <c r="D37" s="302" t="s">
        <v>646</v>
      </c>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row>
    <row r="38" spans="2:28" ht="18" customHeight="1">
      <c r="B38" s="296"/>
      <c r="C38" s="296"/>
      <c r="D38" s="296" t="s">
        <v>647</v>
      </c>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row>
    <row r="39" spans="2:28" ht="18" customHeight="1">
      <c r="B39" s="296"/>
      <c r="C39" s="296"/>
      <c r="D39" s="296" t="s">
        <v>648</v>
      </c>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row>
    <row r="40" spans="2:28" ht="35.25" customHeight="1">
      <c r="B40" s="296"/>
      <c r="C40" s="296"/>
      <c r="D40" s="296"/>
      <c r="E40" s="468" t="s">
        <v>820</v>
      </c>
      <c r="F40" s="469"/>
      <c r="G40" s="469"/>
      <c r="H40" s="469"/>
      <c r="I40" s="469"/>
      <c r="J40" s="469"/>
      <c r="K40" s="469"/>
      <c r="L40" s="469"/>
      <c r="M40" s="469"/>
      <c r="N40" s="469"/>
      <c r="O40" s="469"/>
      <c r="P40" s="469"/>
      <c r="Q40" s="469"/>
      <c r="R40" s="469"/>
      <c r="S40" s="469"/>
      <c r="T40" s="469"/>
      <c r="U40" s="469"/>
      <c r="V40" s="469"/>
      <c r="W40" s="469"/>
      <c r="X40" s="469"/>
      <c r="Y40" s="469"/>
      <c r="Z40" s="469"/>
      <c r="AA40" s="469"/>
      <c r="AB40" s="469"/>
    </row>
    <row r="41" spans="2:28" ht="18.75" customHeight="1">
      <c r="B41" s="296"/>
      <c r="C41" s="296"/>
      <c r="D41" s="296"/>
      <c r="E41" s="312" t="s">
        <v>821</v>
      </c>
      <c r="F41" s="296"/>
      <c r="G41" s="296"/>
      <c r="H41" s="296"/>
      <c r="I41" s="296"/>
      <c r="J41" s="296"/>
      <c r="K41" s="296"/>
      <c r="L41" s="296"/>
      <c r="M41" s="296"/>
      <c r="N41" s="296"/>
      <c r="O41" s="296"/>
      <c r="P41" s="296"/>
      <c r="Q41" s="296"/>
      <c r="R41" s="296"/>
      <c r="S41" s="296"/>
      <c r="T41" s="296"/>
      <c r="U41" s="296"/>
      <c r="V41" s="296"/>
      <c r="W41" s="296"/>
      <c r="X41" s="296"/>
      <c r="Y41" s="296"/>
      <c r="Z41" s="296"/>
      <c r="AA41" s="296"/>
      <c r="AB41" s="296"/>
    </row>
    <row r="42" spans="2:28" ht="14.25" customHeight="1">
      <c r="B42" s="296"/>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row>
    <row r="43" spans="2:28" ht="14.25" customHeight="1">
      <c r="B43" s="296"/>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row>
    <row r="44" spans="2:28" ht="14.25" customHeight="1">
      <c r="B44" s="296"/>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row>
    <row r="45" spans="2:28" ht="14.25" customHeight="1">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row>
    <row r="46" spans="2:28" ht="14.25" customHeight="1">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row>
    <row r="47" ht="14.25" customHeight="1"/>
    <row r="48" spans="1:28" ht="54.75" customHeight="1">
      <c r="A48" s="18"/>
      <c r="B48" s="465" t="s">
        <v>767</v>
      </c>
      <c r="C48" s="467"/>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row>
    <row r="49" ht="14.25" customHeight="1"/>
    <row r="50" ht="14.25" customHeight="1"/>
    <row r="51" spans="2:28" ht="14.25" customHeight="1">
      <c r="B51" s="300" t="s">
        <v>595</v>
      </c>
      <c r="C51" s="313" t="s">
        <v>605</v>
      </c>
      <c r="D51" s="23"/>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row>
    <row r="52" spans="2:28" ht="34.5" customHeight="1">
      <c r="B52" s="300"/>
      <c r="C52" s="296"/>
      <c r="D52" s="470" t="s">
        <v>652</v>
      </c>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row>
    <row r="53" spans="2:28" ht="14.25" customHeight="1">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row>
    <row r="54" spans="2:28" ht="14.25" customHeight="1">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row>
    <row r="55" spans="2:28" ht="14.25" customHeight="1">
      <c r="B55" s="300" t="s">
        <v>598</v>
      </c>
      <c r="C55" s="298" t="s">
        <v>606</v>
      </c>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row>
    <row r="56" spans="2:28" ht="14.25" customHeight="1">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row>
    <row r="57" spans="2:28" ht="14.25" customHeight="1">
      <c r="B57" s="296"/>
      <c r="C57" s="296"/>
      <c r="D57" s="475" t="s">
        <v>655</v>
      </c>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row>
    <row r="58" spans="2:28" ht="14.25" customHeight="1">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row>
    <row r="59" spans="2:28" ht="19.5" customHeight="1">
      <c r="B59" s="296"/>
      <c r="C59" s="296"/>
      <c r="D59" s="298" t="s">
        <v>607</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row>
    <row r="60" spans="2:28" ht="32.25" customHeight="1">
      <c r="B60" s="296"/>
      <c r="C60" s="298"/>
      <c r="D60" s="470" t="s">
        <v>653</v>
      </c>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row>
    <row r="61" spans="2:28" ht="14.25" customHeight="1">
      <c r="B61" s="296"/>
      <c r="C61" s="298"/>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row>
    <row r="62" spans="2:28" ht="14.25" customHeight="1">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row>
    <row r="63" spans="2:28" ht="15.75">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row>
    <row r="64" spans="2:28" ht="15.75">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row>
    <row r="65" spans="2:28" ht="15.75">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row>
    <row r="66" spans="2:28" ht="15.75">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row>
    <row r="67" spans="2:28" ht="15.75">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row>
    <row r="68" spans="2:28" ht="15.75">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row>
    <row r="69" spans="2:28" ht="15.75">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row>
    <row r="70" spans="2:28" ht="15.75">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row>
    <row r="71" spans="2:28" ht="15.75">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row>
    <row r="72" spans="2:28" ht="15.75">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row>
    <row r="73" spans="2:28" ht="15.75">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row>
    <row r="74" spans="2:28" ht="15.75">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row>
    <row r="75" spans="2:28" ht="15.75">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row>
    <row r="76" spans="2:28" ht="15.75">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row>
    <row r="77" spans="2:28" ht="15.75">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row>
    <row r="78" spans="2:28" ht="21.75" customHeight="1">
      <c r="B78" s="296"/>
      <c r="C78" s="296"/>
      <c r="D78" s="296"/>
      <c r="E78" s="298" t="s">
        <v>608</v>
      </c>
      <c r="F78" s="296"/>
      <c r="G78" s="296"/>
      <c r="H78" s="296"/>
      <c r="I78" s="296"/>
      <c r="J78" s="296"/>
      <c r="K78" s="296"/>
      <c r="L78" s="296"/>
      <c r="M78" s="296"/>
      <c r="N78" s="296"/>
      <c r="O78" s="296"/>
      <c r="P78" s="296"/>
      <c r="Q78" s="296"/>
      <c r="R78" s="296"/>
      <c r="S78" s="296"/>
      <c r="T78" s="296"/>
      <c r="U78" s="296"/>
      <c r="V78" s="296"/>
      <c r="W78" s="296"/>
      <c r="X78" s="296"/>
      <c r="Y78" s="296"/>
      <c r="Z78" s="296"/>
      <c r="AA78" s="296"/>
      <c r="AB78" s="296"/>
    </row>
    <row r="79" spans="2:28" ht="15.75">
      <c r="B79" s="296"/>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row>
    <row r="80" spans="2:28" ht="15.75">
      <c r="B80" s="296"/>
      <c r="C80" s="296"/>
      <c r="D80" s="298"/>
      <c r="E80" s="296"/>
      <c r="F80" s="296"/>
      <c r="G80" s="296"/>
      <c r="H80" s="296"/>
      <c r="I80" s="296"/>
      <c r="J80" s="296"/>
      <c r="K80" s="296"/>
      <c r="L80" s="296"/>
      <c r="M80" s="296"/>
      <c r="N80" s="296"/>
      <c r="O80" s="296"/>
      <c r="P80" s="296"/>
      <c r="Q80" s="296"/>
      <c r="R80" s="296"/>
      <c r="S80" s="296"/>
      <c r="T80" s="296"/>
      <c r="U80" s="296"/>
      <c r="V80" s="296"/>
      <c r="W80" s="296"/>
      <c r="X80" s="296"/>
      <c r="Y80" s="296"/>
      <c r="Z80" s="296"/>
      <c r="AA80" s="298"/>
      <c r="AB80" s="296"/>
    </row>
    <row r="81" spans="2:28" ht="15.75">
      <c r="B81" s="298"/>
      <c r="C81" s="296"/>
      <c r="D81" s="298"/>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row>
    <row r="82" spans="2:28" ht="23.25" customHeight="1">
      <c r="B82" s="296"/>
      <c r="C82" s="298" t="s">
        <v>609</v>
      </c>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row>
    <row r="83" spans="2:28" ht="18" customHeight="1">
      <c r="B83" s="296"/>
      <c r="C83" s="296"/>
      <c r="D83" s="298" t="s">
        <v>649</v>
      </c>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row>
    <row r="84" spans="2:28" ht="18" customHeight="1">
      <c r="B84" s="296"/>
      <c r="C84" s="296"/>
      <c r="D84" s="298" t="s">
        <v>610</v>
      </c>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row>
    <row r="85" spans="2:28" ht="18" customHeight="1">
      <c r="B85" s="296"/>
      <c r="C85" s="296"/>
      <c r="D85" s="296"/>
      <c r="E85" s="296" t="s">
        <v>611</v>
      </c>
      <c r="F85" s="296"/>
      <c r="G85" s="296"/>
      <c r="H85" s="296"/>
      <c r="I85" s="296"/>
      <c r="J85" s="296"/>
      <c r="K85" s="296"/>
      <c r="L85" s="296"/>
      <c r="M85" s="296"/>
      <c r="N85" s="296"/>
      <c r="O85" s="296"/>
      <c r="P85" s="296"/>
      <c r="Q85" s="296"/>
      <c r="R85" s="296"/>
      <c r="S85" s="296"/>
      <c r="T85" s="296"/>
      <c r="U85" s="296"/>
      <c r="V85" s="296"/>
      <c r="W85" s="296"/>
      <c r="X85" s="296"/>
      <c r="Y85" s="296"/>
      <c r="Z85" s="296"/>
      <c r="AA85" s="296"/>
      <c r="AB85" s="296"/>
    </row>
    <row r="86" spans="2:28" ht="18" customHeight="1">
      <c r="B86" s="296"/>
      <c r="C86" s="296"/>
      <c r="D86" s="296"/>
      <c r="E86" s="296" t="s">
        <v>612</v>
      </c>
      <c r="F86" s="296"/>
      <c r="G86" s="296"/>
      <c r="H86" s="296"/>
      <c r="I86" s="296"/>
      <c r="J86" s="296"/>
      <c r="K86" s="296"/>
      <c r="L86" s="296"/>
      <c r="M86" s="296"/>
      <c r="N86" s="296"/>
      <c r="O86" s="296"/>
      <c r="P86" s="296"/>
      <c r="Q86" s="296"/>
      <c r="R86" s="296"/>
      <c r="S86" s="296"/>
      <c r="T86" s="296"/>
      <c r="U86" s="296"/>
      <c r="V86" s="296"/>
      <c r="W86" s="296"/>
      <c r="X86" s="296"/>
      <c r="Y86" s="296"/>
      <c r="Z86" s="296"/>
      <c r="AA86" s="296"/>
      <c r="AB86" s="296"/>
    </row>
    <row r="87" spans="2:28" ht="18" customHeight="1">
      <c r="B87" s="296"/>
      <c r="C87" s="296"/>
      <c r="D87" s="298" t="s">
        <v>650</v>
      </c>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row>
    <row r="88" spans="2:28" ht="18" customHeight="1">
      <c r="B88" s="296"/>
      <c r="C88" s="296"/>
      <c r="D88" s="298" t="s">
        <v>651</v>
      </c>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row>
    <row r="89" spans="2:28" ht="18" customHeight="1">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row>
    <row r="90" spans="2:28" ht="21" customHeight="1">
      <c r="B90" s="296"/>
      <c r="C90" s="298" t="s">
        <v>822</v>
      </c>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row>
  </sheetData>
  <sheetProtection password="A4DE" sheet="1"/>
  <mergeCells count="15">
    <mergeCell ref="D60:AB60"/>
    <mergeCell ref="E40:AB40"/>
    <mergeCell ref="D18:AB18"/>
    <mergeCell ref="F22:AB22"/>
    <mergeCell ref="E23:AB23"/>
    <mergeCell ref="D30:AB30"/>
    <mergeCell ref="F34:AB34"/>
    <mergeCell ref="D57:AB57"/>
    <mergeCell ref="E25:AA26"/>
    <mergeCell ref="B2:AB2"/>
    <mergeCell ref="B48:AB48"/>
    <mergeCell ref="D5:AB5"/>
    <mergeCell ref="D7:AB7"/>
    <mergeCell ref="D52:AB52"/>
    <mergeCell ref="D8:AB8"/>
  </mergeCells>
  <hyperlinks>
    <hyperlink ref="N9" r:id="rId1" display="http://www.tokyo-co2down.jp/c1-jigyou/j7/j7-09.php"/>
  </hyperlinks>
  <printOptions/>
  <pageMargins left="0.7086614173228347" right="0.7086614173228347" top="0.7480314960629921" bottom="0.7480314960629921" header="0.31496062992125984" footer="0.31496062992125984"/>
  <pageSetup horizontalDpi="600" verticalDpi="600" orientation="portrait" paperSize="9" scale="88" r:id="rId3"/>
  <rowBreaks count="1" manualBreakCount="1">
    <brk id="47" max="27" man="1"/>
  </rowBreaks>
  <drawing r:id="rId2"/>
</worksheet>
</file>

<file path=xl/worksheets/sheet10.xml><?xml version="1.0" encoding="utf-8"?>
<worksheet xmlns="http://schemas.openxmlformats.org/spreadsheetml/2006/main" xmlns:r="http://schemas.openxmlformats.org/officeDocument/2006/relationships">
  <dimension ref="A1:Y34"/>
  <sheetViews>
    <sheetView showGridLines="0" view="pageBreakPreview" zoomScaleSheetLayoutView="100" zoomScalePageLayoutView="0" workbookViewId="0" topLeftCell="A31">
      <selection activeCell="P34" sqref="P34"/>
    </sheetView>
  </sheetViews>
  <sheetFormatPr defaultColWidth="9.140625" defaultRowHeight="15"/>
  <cols>
    <col min="1" max="1" width="1.7109375" style="11" customWidth="1"/>
    <col min="2" max="2" width="0.9921875" style="11" customWidth="1"/>
    <col min="3" max="4" width="0.71875" style="11" customWidth="1"/>
    <col min="5" max="5" width="3.28125" style="11" customWidth="1"/>
    <col min="6" max="6" width="6.140625" style="11" customWidth="1"/>
    <col min="7" max="7" width="8.421875" style="11" customWidth="1"/>
    <col min="8" max="8" width="9.140625" style="11" customWidth="1"/>
    <col min="9" max="9" width="6.00390625" style="11" customWidth="1"/>
    <col min="10" max="21" width="4.00390625" style="11" customWidth="1"/>
    <col min="22" max="23" width="1.28515625" style="12" customWidth="1"/>
    <col min="24" max="24" width="13.28125" style="11" customWidth="1"/>
    <col min="25" max="16384" width="9.00390625" style="11" customWidth="1"/>
  </cols>
  <sheetData>
    <row r="1" spans="1:25" ht="13.5" customHeight="1">
      <c r="A1" s="200" t="s">
        <v>813</v>
      </c>
      <c r="C1" s="46"/>
      <c r="D1" s="46"/>
      <c r="H1" s="61"/>
      <c r="I1" s="61"/>
      <c r="J1" s="61"/>
      <c r="K1" s="61"/>
      <c r="L1" s="61"/>
      <c r="M1" s="61"/>
      <c r="W1" s="46"/>
      <c r="X1" s="46"/>
      <c r="Y1" s="46"/>
    </row>
    <row r="2" spans="2:22" ht="13.5" customHeight="1">
      <c r="B2" s="46"/>
      <c r="C2" s="46"/>
      <c r="D2" s="46"/>
      <c r="E2" s="18"/>
      <c r="F2" s="18"/>
      <c r="G2" s="18"/>
      <c r="H2" s="18"/>
      <c r="I2" s="18"/>
      <c r="J2" s="18"/>
      <c r="K2" s="18"/>
      <c r="L2" s="18"/>
      <c r="M2" s="18"/>
      <c r="N2" s="18"/>
      <c r="O2" s="18"/>
      <c r="P2" s="18"/>
      <c r="Q2" s="18"/>
      <c r="R2" s="18"/>
      <c r="S2" s="18"/>
      <c r="T2" s="18"/>
      <c r="U2" s="62"/>
      <c r="V2" s="22"/>
    </row>
    <row r="3" spans="2:22" ht="20.25" customHeight="1">
      <c r="B3" s="46" t="s">
        <v>478</v>
      </c>
      <c r="C3" s="46"/>
      <c r="D3" s="369"/>
      <c r="E3" s="369"/>
      <c r="F3" s="369"/>
      <c r="G3" s="369"/>
      <c r="H3" s="369"/>
      <c r="I3" s="369"/>
      <c r="J3" s="369"/>
      <c r="K3" s="369"/>
      <c r="L3" s="369"/>
      <c r="M3" s="369"/>
      <c r="N3" s="368"/>
      <c r="O3" s="18"/>
      <c r="P3" s="18"/>
      <c r="Q3" s="18"/>
      <c r="R3" s="18"/>
      <c r="S3" s="18"/>
      <c r="T3" s="18"/>
      <c r="U3" s="62"/>
      <c r="V3" s="22"/>
    </row>
    <row r="4" spans="3:22" ht="20.25" customHeight="1">
      <c r="C4" s="46" t="s">
        <v>479</v>
      </c>
      <c r="D4" s="46"/>
      <c r="E4" s="46"/>
      <c r="F4" s="46"/>
      <c r="J4" s="162"/>
      <c r="K4" s="162"/>
      <c r="L4" s="162"/>
      <c r="M4" s="162"/>
      <c r="N4" s="162"/>
      <c r="O4" s="162"/>
      <c r="P4" s="162"/>
      <c r="Q4" s="162"/>
      <c r="R4" s="162"/>
      <c r="S4" s="162"/>
      <c r="T4" s="162"/>
      <c r="U4" s="162"/>
      <c r="V4" s="22"/>
    </row>
    <row r="5" spans="5:22" ht="15" customHeight="1">
      <c r="E5" s="201" t="s">
        <v>480</v>
      </c>
      <c r="F5" s="989" t="s">
        <v>481</v>
      </c>
      <c r="G5" s="989"/>
      <c r="H5" s="989"/>
      <c r="I5" s="989"/>
      <c r="J5" s="989"/>
      <c r="K5" s="989"/>
      <c r="L5" s="989"/>
      <c r="M5" s="989"/>
      <c r="N5" s="989"/>
      <c r="O5" s="989"/>
      <c r="P5" s="989"/>
      <c r="Q5" s="989"/>
      <c r="R5" s="989"/>
      <c r="S5" s="989"/>
      <c r="T5" s="989"/>
      <c r="U5" s="989"/>
      <c r="V5" s="22"/>
    </row>
    <row r="6" spans="1:25" s="12" customFormat="1" ht="15" customHeight="1">
      <c r="A6" s="370"/>
      <c r="B6" s="11"/>
      <c r="C6" s="46"/>
      <c r="D6" s="46"/>
      <c r="E6" s="201"/>
      <c r="F6" s="989"/>
      <c r="G6" s="989"/>
      <c r="H6" s="989"/>
      <c r="I6" s="989"/>
      <c r="J6" s="989"/>
      <c r="K6" s="989"/>
      <c r="L6" s="989"/>
      <c r="M6" s="989"/>
      <c r="N6" s="989"/>
      <c r="O6" s="989"/>
      <c r="P6" s="989"/>
      <c r="Q6" s="989"/>
      <c r="R6" s="989"/>
      <c r="S6" s="989"/>
      <c r="T6" s="989"/>
      <c r="U6" s="989"/>
      <c r="V6" s="22"/>
      <c r="X6" s="11"/>
      <c r="Y6" s="11"/>
    </row>
    <row r="7" spans="1:25" s="12" customFormat="1" ht="20.25" customHeight="1">
      <c r="A7" s="370"/>
      <c r="B7" s="11"/>
      <c r="C7" s="46"/>
      <c r="D7" s="46"/>
      <c r="E7" s="46"/>
      <c r="F7" s="225"/>
      <c r="G7" s="225"/>
      <c r="H7" s="225"/>
      <c r="I7" s="225"/>
      <c r="J7" s="271"/>
      <c r="K7" s="271"/>
      <c r="L7" s="271"/>
      <c r="M7" s="271"/>
      <c r="N7" s="271"/>
      <c r="O7" s="271"/>
      <c r="P7" s="271"/>
      <c r="Q7" s="225"/>
      <c r="R7" s="225"/>
      <c r="S7" s="225"/>
      <c r="T7" s="225"/>
      <c r="U7" s="225"/>
      <c r="V7" s="22"/>
      <c r="X7" s="11"/>
      <c r="Y7" s="11"/>
    </row>
    <row r="8" spans="1:25" s="12" customFormat="1" ht="20.25" customHeight="1">
      <c r="A8" s="370"/>
      <c r="B8" s="11"/>
      <c r="C8" s="46" t="s">
        <v>482</v>
      </c>
      <c r="D8" s="46"/>
      <c r="E8" s="46"/>
      <c r="F8" s="46"/>
      <c r="G8" s="11"/>
      <c r="H8" s="11"/>
      <c r="I8" s="11"/>
      <c r="J8" s="272"/>
      <c r="K8" s="272"/>
      <c r="L8" s="272"/>
      <c r="M8" s="279"/>
      <c r="N8" s="272"/>
      <c r="O8" s="272"/>
      <c r="P8" s="273"/>
      <c r="Q8" s="11"/>
      <c r="R8" s="163"/>
      <c r="S8" s="162"/>
      <c r="T8" s="162"/>
      <c r="U8" s="162"/>
      <c r="V8" s="22"/>
      <c r="X8" s="11"/>
      <c r="Y8" s="11"/>
    </row>
    <row r="9" spans="1:25" s="12" customFormat="1" ht="15" customHeight="1">
      <c r="A9" s="370"/>
      <c r="B9" s="11"/>
      <c r="C9" s="370"/>
      <c r="D9" s="370"/>
      <c r="E9" s="217" t="s">
        <v>480</v>
      </c>
      <c r="F9" s="990" t="s">
        <v>483</v>
      </c>
      <c r="G9" s="991"/>
      <c r="H9" s="991"/>
      <c r="I9" s="991"/>
      <c r="J9" s="991"/>
      <c r="K9" s="991"/>
      <c r="L9" s="991"/>
      <c r="M9" s="991"/>
      <c r="N9" s="991"/>
      <c r="O9" s="991"/>
      <c r="P9" s="991"/>
      <c r="Q9" s="991"/>
      <c r="R9" s="991"/>
      <c r="S9" s="991"/>
      <c r="T9" s="991"/>
      <c r="U9" s="991"/>
      <c r="V9" s="11"/>
      <c r="X9" s="11"/>
      <c r="Y9" s="11"/>
    </row>
    <row r="10" spans="1:25" s="12" customFormat="1" ht="15" customHeight="1">
      <c r="A10" s="370"/>
      <c r="B10" s="11"/>
      <c r="C10" s="370"/>
      <c r="D10" s="370"/>
      <c r="E10" s="98"/>
      <c r="F10" s="991"/>
      <c r="G10" s="991"/>
      <c r="H10" s="991"/>
      <c r="I10" s="991"/>
      <c r="J10" s="991"/>
      <c r="K10" s="991"/>
      <c r="L10" s="991"/>
      <c r="M10" s="991"/>
      <c r="N10" s="991"/>
      <c r="O10" s="991"/>
      <c r="P10" s="991"/>
      <c r="Q10" s="991"/>
      <c r="R10" s="991"/>
      <c r="S10" s="991"/>
      <c r="T10" s="991"/>
      <c r="U10" s="991"/>
      <c r="V10" s="11"/>
      <c r="X10" s="11"/>
      <c r="Y10" s="11"/>
    </row>
    <row r="11" spans="1:25" s="12" customFormat="1" ht="12" customHeight="1">
      <c r="A11" s="370"/>
      <c r="B11" s="11"/>
      <c r="C11" s="370"/>
      <c r="D11" s="370"/>
      <c r="E11" s="370"/>
      <c r="F11" s="372"/>
      <c r="G11" s="372"/>
      <c r="H11" s="372"/>
      <c r="I11" s="372"/>
      <c r="J11" s="372"/>
      <c r="K11" s="372"/>
      <c r="L11" s="372"/>
      <c r="M11" s="372"/>
      <c r="N11" s="372"/>
      <c r="O11" s="372"/>
      <c r="P11" s="372"/>
      <c r="Q11" s="372"/>
      <c r="R11" s="372"/>
      <c r="S11" s="372"/>
      <c r="T11" s="372"/>
      <c r="U11" s="372"/>
      <c r="V11" s="11"/>
      <c r="X11" s="11"/>
      <c r="Y11" s="11"/>
    </row>
    <row r="12" spans="1:23" s="12" customFormat="1" ht="20.25" customHeight="1">
      <c r="A12" s="370"/>
      <c r="B12" s="11"/>
      <c r="C12" s="370"/>
      <c r="D12" s="46"/>
      <c r="E12" s="370"/>
      <c r="F12" s="370"/>
      <c r="G12" s="370"/>
      <c r="H12" s="188"/>
      <c r="I12" s="11" t="s">
        <v>484</v>
      </c>
      <c r="J12" s="370"/>
      <c r="K12" s="370"/>
      <c r="L12" s="370"/>
      <c r="M12" s="11"/>
      <c r="N12" s="11"/>
      <c r="O12" s="11"/>
      <c r="P12" s="46"/>
      <c r="Q12" s="11"/>
      <c r="R12" s="11"/>
      <c r="S12" s="11"/>
      <c r="T12" s="22"/>
      <c r="U12" s="370"/>
      <c r="V12" s="11"/>
      <c r="W12" s="11"/>
    </row>
    <row r="13" spans="1:23" s="12" customFormat="1" ht="11.25" customHeight="1">
      <c r="A13" s="370"/>
      <c r="B13" s="11"/>
      <c r="C13" s="370"/>
      <c r="D13" s="46"/>
      <c r="E13" s="370"/>
      <c r="F13" s="370"/>
      <c r="G13" s="370"/>
      <c r="H13" s="188"/>
      <c r="I13" s="11"/>
      <c r="J13" s="370"/>
      <c r="K13" s="370"/>
      <c r="L13" s="370"/>
      <c r="M13" s="11"/>
      <c r="N13" s="11"/>
      <c r="O13" s="11"/>
      <c r="P13" s="46"/>
      <c r="Q13" s="11"/>
      <c r="R13" s="11"/>
      <c r="S13" s="11"/>
      <c r="T13" s="22"/>
      <c r="U13" s="370"/>
      <c r="V13" s="11"/>
      <c r="W13" s="11"/>
    </row>
    <row r="14" spans="1:23" s="12" customFormat="1" ht="20.25" customHeight="1">
      <c r="A14" s="370"/>
      <c r="B14" s="11"/>
      <c r="C14" s="370"/>
      <c r="D14" s="46"/>
      <c r="E14" s="370"/>
      <c r="F14" s="46"/>
      <c r="G14" s="370"/>
      <c r="H14" s="11"/>
      <c r="I14" s="46" t="s">
        <v>485</v>
      </c>
      <c r="J14" s="370"/>
      <c r="K14" s="370"/>
      <c r="L14" s="46"/>
      <c r="M14" s="11"/>
      <c r="N14" s="11"/>
      <c r="O14" s="11"/>
      <c r="P14" s="46"/>
      <c r="Q14" s="11"/>
      <c r="R14" s="11"/>
      <c r="S14" s="11"/>
      <c r="T14" s="22"/>
      <c r="U14" s="370"/>
      <c r="V14" s="11"/>
      <c r="W14" s="11"/>
    </row>
    <row r="15" spans="1:23" s="12" customFormat="1" ht="10.5" customHeight="1">
      <c r="A15" s="370"/>
      <c r="B15" s="11"/>
      <c r="C15" s="370"/>
      <c r="D15" s="46"/>
      <c r="E15" s="370"/>
      <c r="F15" s="46"/>
      <c r="G15" s="370"/>
      <c r="H15" s="11"/>
      <c r="I15" s="46"/>
      <c r="J15" s="370"/>
      <c r="K15" s="370"/>
      <c r="L15" s="46"/>
      <c r="M15" s="11"/>
      <c r="N15" s="11"/>
      <c r="O15" s="11"/>
      <c r="P15" s="46"/>
      <c r="Q15" s="11"/>
      <c r="R15" s="11"/>
      <c r="S15" s="11"/>
      <c r="T15" s="22"/>
      <c r="U15" s="370"/>
      <c r="V15" s="11"/>
      <c r="W15" s="11"/>
    </row>
    <row r="16" spans="2:23" s="12" customFormat="1" ht="20.25" customHeight="1">
      <c r="B16" s="11"/>
      <c r="D16" s="46"/>
      <c r="F16" s="46" t="s">
        <v>486</v>
      </c>
      <c r="H16" s="11"/>
      <c r="I16" s="992"/>
      <c r="J16" s="992"/>
      <c r="K16" s="226"/>
      <c r="L16" s="11"/>
      <c r="M16" s="11" t="s">
        <v>226</v>
      </c>
      <c r="N16" s="11"/>
      <c r="O16" s="11"/>
      <c r="P16" s="11"/>
      <c r="Q16" s="11"/>
      <c r="R16" s="11"/>
      <c r="S16" s="11"/>
      <c r="T16" s="22"/>
      <c r="V16" s="11"/>
      <c r="W16" s="11"/>
    </row>
    <row r="17" spans="2:23" s="12" customFormat="1" ht="10.5" customHeight="1">
      <c r="B17" s="11"/>
      <c r="D17" s="46"/>
      <c r="F17" s="46"/>
      <c r="H17" s="11"/>
      <c r="I17" s="227"/>
      <c r="J17" s="227"/>
      <c r="K17" s="227"/>
      <c r="L17" s="11"/>
      <c r="M17" s="11"/>
      <c r="N17" s="11"/>
      <c r="O17" s="11"/>
      <c r="P17" s="11"/>
      <c r="Q17" s="11"/>
      <c r="R17" s="11"/>
      <c r="S17" s="11"/>
      <c r="T17" s="22"/>
      <c r="V17" s="11"/>
      <c r="W17" s="11"/>
    </row>
    <row r="18" spans="2:25" s="12" customFormat="1" ht="15" customHeight="1">
      <c r="B18" s="45"/>
      <c r="D18" s="201"/>
      <c r="E18" s="201" t="s">
        <v>487</v>
      </c>
      <c r="F18" s="201"/>
      <c r="G18" s="45"/>
      <c r="H18" s="45"/>
      <c r="I18" s="45"/>
      <c r="J18" s="45"/>
      <c r="K18" s="45"/>
      <c r="L18" s="45"/>
      <c r="M18" s="45"/>
      <c r="N18" s="45"/>
      <c r="O18" s="11"/>
      <c r="P18" s="11"/>
      <c r="Q18" s="11"/>
      <c r="R18" s="11"/>
      <c r="S18" s="11"/>
      <c r="T18" s="11"/>
      <c r="U18" s="11"/>
      <c r="V18" s="22"/>
      <c r="X18" s="11"/>
      <c r="Y18" s="11"/>
    </row>
    <row r="19" spans="2:25" s="12" customFormat="1" ht="12" customHeight="1">
      <c r="B19" s="11"/>
      <c r="E19" s="35"/>
      <c r="F19" s="11"/>
      <c r="G19" s="11"/>
      <c r="H19" s="11"/>
      <c r="I19" s="11"/>
      <c r="J19" s="11"/>
      <c r="K19" s="11"/>
      <c r="L19" s="11"/>
      <c r="M19" s="11"/>
      <c r="N19" s="11"/>
      <c r="O19" s="11"/>
      <c r="P19" s="11"/>
      <c r="Q19" s="11"/>
      <c r="R19" s="11"/>
      <c r="S19" s="11"/>
      <c r="T19" s="11"/>
      <c r="U19" s="11"/>
      <c r="V19" s="22"/>
      <c r="X19" s="11"/>
      <c r="Y19" s="11"/>
    </row>
    <row r="20" spans="1:24" s="12" customFormat="1" ht="20.25" customHeight="1">
      <c r="A20" s="370"/>
      <c r="B20" s="18"/>
      <c r="C20" s="772" t="s">
        <v>493</v>
      </c>
      <c r="D20" s="772"/>
      <c r="E20" s="772"/>
      <c r="F20" s="772"/>
      <c r="G20" s="772"/>
      <c r="H20" s="772"/>
      <c r="I20" s="971"/>
      <c r="J20" s="971"/>
      <c r="K20" s="971"/>
      <c r="L20" s="971"/>
      <c r="M20" s="971"/>
      <c r="N20" s="971"/>
      <c r="O20" s="971"/>
      <c r="P20" s="971"/>
      <c r="Q20" s="971"/>
      <c r="R20" s="971"/>
      <c r="S20" s="971"/>
      <c r="T20" s="971"/>
      <c r="U20" s="971"/>
      <c r="V20" s="22"/>
      <c r="X20" s="105" t="s">
        <v>498</v>
      </c>
    </row>
    <row r="21" spans="1:24" s="12" customFormat="1" ht="20.25" customHeight="1">
      <c r="A21" s="370"/>
      <c r="B21" s="18"/>
      <c r="C21" s="772" t="s">
        <v>162</v>
      </c>
      <c r="D21" s="772"/>
      <c r="E21" s="772"/>
      <c r="F21" s="772"/>
      <c r="G21" s="772"/>
      <c r="H21" s="772"/>
      <c r="I21" s="971"/>
      <c r="J21" s="971"/>
      <c r="K21" s="971"/>
      <c r="L21" s="971"/>
      <c r="M21" s="971"/>
      <c r="N21" s="971"/>
      <c r="O21" s="971"/>
      <c r="P21" s="971"/>
      <c r="Q21" s="971"/>
      <c r="R21" s="971"/>
      <c r="S21" s="971"/>
      <c r="T21" s="971"/>
      <c r="U21" s="971"/>
      <c r="V21" s="22"/>
      <c r="X21" s="105" t="s">
        <v>498</v>
      </c>
    </row>
    <row r="22" spans="1:24" s="12" customFormat="1" ht="20.25" customHeight="1">
      <c r="A22" s="370"/>
      <c r="B22" s="18"/>
      <c r="C22" s="772" t="s">
        <v>494</v>
      </c>
      <c r="D22" s="772"/>
      <c r="E22" s="772"/>
      <c r="F22" s="772"/>
      <c r="G22" s="772"/>
      <c r="H22" s="772"/>
      <c r="I22" s="971"/>
      <c r="J22" s="971"/>
      <c r="K22" s="971"/>
      <c r="L22" s="971"/>
      <c r="M22" s="971"/>
      <c r="N22" s="971"/>
      <c r="O22" s="971"/>
      <c r="P22" s="971"/>
      <c r="Q22" s="971"/>
      <c r="R22" s="971"/>
      <c r="S22" s="971"/>
      <c r="T22" s="971"/>
      <c r="U22" s="971"/>
      <c r="V22" s="22"/>
      <c r="X22" s="105" t="s">
        <v>498</v>
      </c>
    </row>
    <row r="23" spans="1:24" s="12" customFormat="1" ht="20.25" customHeight="1">
      <c r="A23" s="370"/>
      <c r="B23" s="18"/>
      <c r="C23" s="772" t="s">
        <v>495</v>
      </c>
      <c r="D23" s="772"/>
      <c r="E23" s="772"/>
      <c r="F23" s="772"/>
      <c r="G23" s="772"/>
      <c r="H23" s="772"/>
      <c r="I23" s="231" t="s">
        <v>414</v>
      </c>
      <c r="J23" s="973"/>
      <c r="K23" s="973"/>
      <c r="L23" s="973"/>
      <c r="M23" s="983" t="s">
        <v>415</v>
      </c>
      <c r="N23" s="981"/>
      <c r="O23" s="980"/>
      <c r="P23" s="980"/>
      <c r="Q23" s="980"/>
      <c r="R23" s="984">
        <f>IF(COUNT(J23,O23)&gt;0,(O23-J23)/365,"")</f>
      </c>
      <c r="S23" s="985"/>
      <c r="T23" s="981" t="s">
        <v>416</v>
      </c>
      <c r="U23" s="982"/>
      <c r="V23" s="22"/>
      <c r="X23" s="81" t="s">
        <v>156</v>
      </c>
    </row>
    <row r="24" spans="1:24" s="12" customFormat="1" ht="20.25" customHeight="1">
      <c r="A24" s="370"/>
      <c r="B24" s="18"/>
      <c r="C24" s="772" t="s">
        <v>496</v>
      </c>
      <c r="D24" s="772"/>
      <c r="E24" s="772"/>
      <c r="F24" s="772"/>
      <c r="G24" s="772"/>
      <c r="H24" s="772"/>
      <c r="I24" s="972"/>
      <c r="J24" s="973"/>
      <c r="K24" s="973"/>
      <c r="L24" s="973"/>
      <c r="M24" s="973"/>
      <c r="N24" s="973"/>
      <c r="O24" s="973"/>
      <c r="P24" s="973"/>
      <c r="Q24" s="973"/>
      <c r="R24" s="973"/>
      <c r="S24" s="973"/>
      <c r="T24" s="973"/>
      <c r="U24" s="974"/>
      <c r="V24" s="22"/>
      <c r="X24" s="105" t="s">
        <v>498</v>
      </c>
    </row>
    <row r="25" spans="1:24" s="12" customFormat="1" ht="20.25" customHeight="1">
      <c r="A25" s="370"/>
      <c r="B25" s="18"/>
      <c r="C25" s="772" t="s">
        <v>497</v>
      </c>
      <c r="D25" s="772"/>
      <c r="E25" s="772"/>
      <c r="F25" s="772"/>
      <c r="G25" s="772"/>
      <c r="H25" s="772"/>
      <c r="I25" s="978"/>
      <c r="J25" s="979"/>
      <c r="K25" s="979"/>
      <c r="L25" s="979"/>
      <c r="M25" s="979"/>
      <c r="N25" s="979"/>
      <c r="O25" s="979"/>
      <c r="P25" s="979"/>
      <c r="Q25" s="979"/>
      <c r="R25" s="975" t="s">
        <v>499</v>
      </c>
      <c r="S25" s="976"/>
      <c r="T25" s="976"/>
      <c r="U25" s="977"/>
      <c r="V25" s="22"/>
      <c r="X25" s="105" t="s">
        <v>498</v>
      </c>
    </row>
    <row r="26" ht="20.25" customHeight="1"/>
    <row r="27" ht="20.25" customHeight="1">
      <c r="C27" s="11" t="s">
        <v>488</v>
      </c>
    </row>
    <row r="28" spans="5:21" ht="24" customHeight="1">
      <c r="E28" s="230" t="s">
        <v>489</v>
      </c>
      <c r="F28" s="988" t="s">
        <v>490</v>
      </c>
      <c r="G28" s="988"/>
      <c r="H28" s="988"/>
      <c r="I28" s="988"/>
      <c r="J28" s="988"/>
      <c r="K28" s="988"/>
      <c r="L28" s="988"/>
      <c r="M28" s="988"/>
      <c r="N28" s="988"/>
      <c r="O28" s="988"/>
      <c r="P28" s="988"/>
      <c r="Q28" s="988"/>
      <c r="R28" s="988"/>
      <c r="S28" s="988"/>
      <c r="T28" s="988"/>
      <c r="U28" s="988"/>
    </row>
    <row r="29" spans="5:24" ht="123.75" customHeight="1">
      <c r="E29" s="69"/>
      <c r="F29" s="986"/>
      <c r="G29" s="987"/>
      <c r="H29" s="987"/>
      <c r="I29" s="987"/>
      <c r="J29" s="987"/>
      <c r="K29" s="987"/>
      <c r="L29" s="987"/>
      <c r="M29" s="987"/>
      <c r="N29" s="987"/>
      <c r="O29" s="987"/>
      <c r="P29" s="987"/>
      <c r="Q29" s="987"/>
      <c r="R29" s="987"/>
      <c r="S29" s="987"/>
      <c r="T29" s="987"/>
      <c r="U29" s="987"/>
      <c r="X29" s="318" t="s">
        <v>671</v>
      </c>
    </row>
    <row r="30" ht="20.25" customHeight="1">
      <c r="C30" s="11" t="s">
        <v>491</v>
      </c>
    </row>
    <row r="31" spans="5:6" ht="15" customHeight="1">
      <c r="E31" s="229" t="s">
        <v>489</v>
      </c>
      <c r="F31" s="229" t="s">
        <v>492</v>
      </c>
    </row>
    <row r="32" spans="5:24" ht="118.5" customHeight="1">
      <c r="E32" s="69"/>
      <c r="F32" s="986"/>
      <c r="G32" s="987"/>
      <c r="H32" s="987"/>
      <c r="I32" s="987"/>
      <c r="J32" s="987"/>
      <c r="K32" s="987"/>
      <c r="L32" s="987"/>
      <c r="M32" s="987"/>
      <c r="N32" s="987"/>
      <c r="O32" s="987"/>
      <c r="P32" s="987"/>
      <c r="Q32" s="987"/>
      <c r="R32" s="987"/>
      <c r="S32" s="987"/>
      <c r="T32" s="987"/>
      <c r="U32" s="987"/>
      <c r="X32" s="318" t="s">
        <v>671</v>
      </c>
    </row>
    <row r="33" spans="5:21" ht="12" customHeight="1">
      <c r="E33" s="69"/>
      <c r="F33" s="291"/>
      <c r="G33" s="292"/>
      <c r="H33" s="292"/>
      <c r="I33" s="292"/>
      <c r="J33" s="292"/>
      <c r="K33" s="292"/>
      <c r="L33" s="292"/>
      <c r="M33" s="292"/>
      <c r="N33" s="292"/>
      <c r="O33" s="292"/>
      <c r="P33" s="292"/>
      <c r="Q33" s="292"/>
      <c r="R33" s="292"/>
      <c r="S33" s="292"/>
      <c r="T33" s="292"/>
      <c r="U33" s="292"/>
    </row>
    <row r="34" ht="15" customHeight="1">
      <c r="U34" s="1109" t="s">
        <v>959</v>
      </c>
    </row>
    <row r="35" ht="20.25" customHeight="1"/>
    <row r="36" ht="20.25" customHeight="1"/>
    <row r="37" ht="20.25" customHeight="1"/>
    <row r="38" ht="20.25" customHeight="1"/>
    <row r="39" ht="20.25" customHeight="1"/>
    <row r="40" ht="20.25" customHeight="1"/>
  </sheetData>
  <sheetProtection password="A4DE" sheet="1"/>
  <mergeCells count="23">
    <mergeCell ref="F29:U29"/>
    <mergeCell ref="F32:U32"/>
    <mergeCell ref="F28:U28"/>
    <mergeCell ref="F5:U6"/>
    <mergeCell ref="F9:U10"/>
    <mergeCell ref="I16:J16"/>
    <mergeCell ref="C24:H24"/>
    <mergeCell ref="C25:H25"/>
    <mergeCell ref="I20:U20"/>
    <mergeCell ref="I21:U21"/>
    <mergeCell ref="R25:U25"/>
    <mergeCell ref="I25:Q25"/>
    <mergeCell ref="O23:Q23"/>
    <mergeCell ref="T23:U23"/>
    <mergeCell ref="M23:N23"/>
    <mergeCell ref="J23:L23"/>
    <mergeCell ref="R23:S23"/>
    <mergeCell ref="C20:H20"/>
    <mergeCell ref="C21:H21"/>
    <mergeCell ref="C22:H22"/>
    <mergeCell ref="C23:H23"/>
    <mergeCell ref="I22:U22"/>
    <mergeCell ref="I24:U24"/>
  </mergeCells>
  <dataValidations count="2">
    <dataValidation type="whole" allowBlank="1" showInputMessage="1" showErrorMessage="1" prompt="このセルには１，又は２の値を入力してください。" sqref="K16:K17 K65529:K65530">
      <formula1>1</formula1>
      <formula2>2</formula2>
    </dataValidation>
    <dataValidation type="whole" allowBlank="1" showInputMessage="1" showErrorMessage="1" error="このセルには１，又は２の値を入力してください。" sqref="I16:J16 I65529:J65529">
      <formula1>1</formula1>
      <formula2>2</formula2>
    </dataValidation>
  </dataValidations>
  <printOptions/>
  <pageMargins left="0.984251968503937" right="0.5905511811023623" top="0.7874015748031497" bottom="0.5905511811023623" header="0.31496062992125984" footer="0.31496062992125984"/>
  <pageSetup blackAndWhite="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S49"/>
  <sheetViews>
    <sheetView showGridLines="0" view="pageBreakPreview" zoomScaleSheetLayoutView="100" zoomScalePageLayoutView="0" workbookViewId="0" topLeftCell="A28">
      <selection activeCell="N44" sqref="N44"/>
    </sheetView>
  </sheetViews>
  <sheetFormatPr defaultColWidth="9.140625" defaultRowHeight="15"/>
  <cols>
    <col min="1" max="1" width="1.7109375" style="11" customWidth="1"/>
    <col min="2" max="2" width="0.9921875" style="11" customWidth="1"/>
    <col min="3" max="3" width="4.421875" style="11" customWidth="1"/>
    <col min="4" max="4" width="11.00390625" style="11" customWidth="1"/>
    <col min="5" max="5" width="10.140625" style="11" customWidth="1"/>
    <col min="6" max="6" width="0.85546875" style="11" customWidth="1"/>
    <col min="7" max="7" width="4.28125" style="11" customWidth="1"/>
    <col min="8" max="13" width="5.7109375" style="11" customWidth="1"/>
    <col min="14" max="15" width="6.140625" style="12" customWidth="1"/>
    <col min="16" max="16" width="6.7109375" style="12" customWidth="1"/>
    <col min="17" max="18" width="1.28515625" style="12" customWidth="1"/>
    <col min="19" max="19" width="7.28125" style="11" customWidth="1"/>
    <col min="20" max="16384" width="9.00390625" style="11" customWidth="1"/>
  </cols>
  <sheetData>
    <row r="1" spans="2:5" ht="14.25">
      <c r="B1" s="60" t="s">
        <v>814</v>
      </c>
      <c r="D1" s="61"/>
      <c r="E1" s="61"/>
    </row>
    <row r="2" spans="2:19" ht="14.25">
      <c r="B2" s="18"/>
      <c r="C2" s="18"/>
      <c r="D2" s="18"/>
      <c r="E2" s="18"/>
      <c r="F2" s="18"/>
      <c r="G2" s="18"/>
      <c r="H2" s="18"/>
      <c r="I2" s="18"/>
      <c r="J2" s="18"/>
      <c r="K2" s="18"/>
      <c r="L2" s="62"/>
      <c r="M2" s="62"/>
      <c r="N2" s="22"/>
      <c r="O2" s="22"/>
      <c r="P2" s="62"/>
      <c r="Q2" s="22"/>
      <c r="S2" s="12"/>
    </row>
    <row r="3" spans="2:19" ht="15.75">
      <c r="B3" s="18"/>
      <c r="C3" s="18"/>
      <c r="D3" s="1024" t="s">
        <v>500</v>
      </c>
      <c r="E3" s="1024"/>
      <c r="F3" s="1024"/>
      <c r="G3" s="1024"/>
      <c r="H3" s="1024"/>
      <c r="I3" s="1024"/>
      <c r="J3" s="1024"/>
      <c r="K3" s="1024"/>
      <c r="L3" s="1024"/>
      <c r="M3" s="1024"/>
      <c r="N3" s="85"/>
      <c r="O3" s="22"/>
      <c r="P3" s="62"/>
      <c r="Q3" s="22"/>
      <c r="S3" s="12"/>
    </row>
    <row r="4" spans="2:17" ht="20.25" customHeight="1">
      <c r="B4" s="232" t="s">
        <v>501</v>
      </c>
      <c r="C4" s="18"/>
      <c r="D4" s="18"/>
      <c r="E4" s="18"/>
      <c r="F4" s="18"/>
      <c r="G4" s="18"/>
      <c r="H4" s="18"/>
      <c r="I4" s="18"/>
      <c r="J4" s="18"/>
      <c r="K4" s="18"/>
      <c r="L4" s="18"/>
      <c r="M4" s="18"/>
      <c r="N4" s="22"/>
      <c r="O4" s="22"/>
      <c r="P4" s="22"/>
      <c r="Q4" s="22"/>
    </row>
    <row r="5" spans="2:19" ht="13.5" customHeight="1">
      <c r="B5" s="18"/>
      <c r="C5" s="233" t="s">
        <v>502</v>
      </c>
      <c r="D5" s="110"/>
      <c r="E5" s="111"/>
      <c r="F5" s="112"/>
      <c r="G5" s="1025"/>
      <c r="H5" s="1025"/>
      <c r="I5" s="1025"/>
      <c r="J5" s="1025"/>
      <c r="K5" s="1025"/>
      <c r="L5" s="1025"/>
      <c r="M5" s="1025"/>
      <c r="N5" s="1025"/>
      <c r="O5" s="1025"/>
      <c r="P5" s="1026"/>
      <c r="Q5" s="22"/>
      <c r="S5" s="316" t="s">
        <v>670</v>
      </c>
    </row>
    <row r="6" spans="2:19" ht="18.75" customHeight="1">
      <c r="B6" s="18"/>
      <c r="C6" s="234" t="s">
        <v>503</v>
      </c>
      <c r="D6" s="79"/>
      <c r="E6" s="90"/>
      <c r="F6" s="151"/>
      <c r="G6" s="1027">
        <f>IF('基本'!F4="","",'基本'!F4)</f>
      </c>
      <c r="H6" s="1027"/>
      <c r="I6" s="1027"/>
      <c r="J6" s="1027"/>
      <c r="K6" s="1027"/>
      <c r="L6" s="1027"/>
      <c r="M6" s="1027"/>
      <c r="N6" s="1027"/>
      <c r="O6" s="1027"/>
      <c r="P6" s="1028"/>
      <c r="Q6" s="22"/>
      <c r="S6" s="11" t="s">
        <v>504</v>
      </c>
    </row>
    <row r="7" spans="2:19" ht="18.75" customHeight="1">
      <c r="B7" s="18"/>
      <c r="C7" s="235" t="s">
        <v>505</v>
      </c>
      <c r="D7" s="139"/>
      <c r="E7" s="114"/>
      <c r="F7" s="154"/>
      <c r="G7" s="1029"/>
      <c r="H7" s="1029"/>
      <c r="I7" s="1029"/>
      <c r="J7" s="1030"/>
      <c r="K7" s="1030"/>
      <c r="L7" s="1030"/>
      <c r="M7" s="1030"/>
      <c r="N7" s="1031"/>
      <c r="O7" s="1031"/>
      <c r="P7" s="1032"/>
      <c r="Q7" s="22"/>
      <c r="S7" s="316" t="s">
        <v>670</v>
      </c>
    </row>
    <row r="8" spans="2:19" ht="14.25" customHeight="1">
      <c r="B8" s="18"/>
      <c r="C8" s="233" t="s">
        <v>502</v>
      </c>
      <c r="D8" s="110"/>
      <c r="E8" s="111"/>
      <c r="F8" s="112"/>
      <c r="G8" s="1033"/>
      <c r="H8" s="1033"/>
      <c r="I8" s="1033"/>
      <c r="J8" s="1034"/>
      <c r="K8" s="1034"/>
      <c r="L8" s="1034"/>
      <c r="M8" s="1034"/>
      <c r="N8" s="1035"/>
      <c r="O8" s="1035"/>
      <c r="P8" s="1036"/>
      <c r="Q8" s="22"/>
      <c r="S8" s="316" t="s">
        <v>670</v>
      </c>
    </row>
    <row r="9" spans="2:19" ht="18.75" customHeight="1">
      <c r="B9" s="18"/>
      <c r="C9" s="235" t="s">
        <v>506</v>
      </c>
      <c r="D9" s="139"/>
      <c r="E9" s="114"/>
      <c r="F9" s="154"/>
      <c r="G9" s="1037">
        <f>IF('基本'!K5="","",'基本'!K5)</f>
      </c>
      <c r="H9" s="1037"/>
      <c r="I9" s="1037"/>
      <c r="J9" s="1037"/>
      <c r="K9" s="1037"/>
      <c r="L9" s="1037"/>
      <c r="M9" s="1037"/>
      <c r="N9" s="1037"/>
      <c r="O9" s="1037"/>
      <c r="P9" s="1038"/>
      <c r="Q9" s="22"/>
      <c r="S9" s="11" t="s">
        <v>504</v>
      </c>
    </row>
    <row r="10" spans="2:19" ht="18.75" customHeight="1">
      <c r="B10" s="18"/>
      <c r="C10" s="233" t="s">
        <v>507</v>
      </c>
      <c r="D10" s="110"/>
      <c r="E10" s="111"/>
      <c r="F10" s="112"/>
      <c r="G10" s="149"/>
      <c r="H10" s="110"/>
      <c r="I10" s="1021">
        <f>IF('基本'!F194="","",'基本'!F194)</f>
      </c>
      <c r="J10" s="1021"/>
      <c r="K10" s="1021"/>
      <c r="L10" s="1021"/>
      <c r="M10" s="1021"/>
      <c r="N10" s="147"/>
      <c r="O10" s="236"/>
      <c r="P10" s="150"/>
      <c r="Q10" s="22"/>
      <c r="S10" s="354" t="s">
        <v>728</v>
      </c>
    </row>
    <row r="11" spans="2:19" ht="18.75" customHeight="1">
      <c r="B11" s="18"/>
      <c r="C11" s="996" t="s">
        <v>526</v>
      </c>
      <c r="D11" s="997"/>
      <c r="E11" s="998"/>
      <c r="F11" s="1004" t="s">
        <v>519</v>
      </c>
      <c r="G11" s="1005"/>
      <c r="H11" s="1005"/>
      <c r="I11" s="1005"/>
      <c r="J11" s="1005"/>
      <c r="K11" s="166">
        <f>IF('基本'!I195="","",'基本'!I195)</f>
      </c>
      <c r="L11" s="1006">
        <f>IF('基本'!K195="","",'基本'!K195)</f>
      </c>
      <c r="M11" s="1006"/>
      <c r="N11" s="1006"/>
      <c r="O11" s="1006"/>
      <c r="P11" s="1007"/>
      <c r="Q11" s="22"/>
      <c r="S11" s="354" t="s">
        <v>728</v>
      </c>
    </row>
    <row r="12" spans="2:19" ht="18.75" customHeight="1">
      <c r="B12" s="18"/>
      <c r="C12" s="999"/>
      <c r="D12" s="1000"/>
      <c r="E12" s="1001"/>
      <c r="F12" s="1002" t="s">
        <v>520</v>
      </c>
      <c r="G12" s="1003"/>
      <c r="H12" s="1003"/>
      <c r="I12" s="1003"/>
      <c r="J12" s="1003"/>
      <c r="K12" s="166">
        <f>IF('基本'!I196="","",'基本'!I196)</f>
      </c>
      <c r="L12" s="1006">
        <f>IF('基本'!K196="","",'基本'!K196)</f>
      </c>
      <c r="M12" s="1006"/>
      <c r="N12" s="1006"/>
      <c r="O12" s="1006"/>
      <c r="P12" s="1007"/>
      <c r="Q12" s="22"/>
      <c r="S12" s="354" t="s">
        <v>728</v>
      </c>
    </row>
    <row r="13" spans="2:19" s="12" customFormat="1" ht="18.75" customHeight="1">
      <c r="B13" s="18"/>
      <c r="C13" s="237" t="s">
        <v>508</v>
      </c>
      <c r="D13" s="135"/>
      <c r="E13" s="134"/>
      <c r="F13" s="154"/>
      <c r="G13" s="155"/>
      <c r="H13" s="155"/>
      <c r="I13" s="867">
        <f>IF('基本'!F197="","",'基本'!F197)</f>
      </c>
      <c r="J13" s="867"/>
      <c r="K13" s="867"/>
      <c r="L13" s="867"/>
      <c r="M13" s="242" t="s">
        <v>499</v>
      </c>
      <c r="N13" s="155"/>
      <c r="O13" s="155"/>
      <c r="P13" s="156"/>
      <c r="Q13" s="22"/>
      <c r="S13" s="354" t="s">
        <v>728</v>
      </c>
    </row>
    <row r="14" spans="2:19" s="12" customFormat="1" ht="18.75" customHeight="1">
      <c r="B14" s="18"/>
      <c r="C14" s="237" t="s">
        <v>509</v>
      </c>
      <c r="D14" s="135"/>
      <c r="E14" s="134"/>
      <c r="F14" s="159"/>
      <c r="G14" s="164"/>
      <c r="H14" s="164"/>
      <c r="I14" s="867">
        <f>IF('基本'!F198="","",'基本'!F198)</f>
      </c>
      <c r="J14" s="867"/>
      <c r="K14" s="867"/>
      <c r="L14" s="867"/>
      <c r="M14" s="243" t="s">
        <v>435</v>
      </c>
      <c r="N14" s="164"/>
      <c r="O14" s="164"/>
      <c r="P14" s="157"/>
      <c r="Q14" s="22"/>
      <c r="S14" s="316" t="s">
        <v>670</v>
      </c>
    </row>
    <row r="15" spans="2:19" s="12" customFormat="1" ht="18.75" customHeight="1">
      <c r="B15" s="18"/>
      <c r="C15" s="993" t="s">
        <v>510</v>
      </c>
      <c r="D15" s="994"/>
      <c r="E15" s="995"/>
      <c r="F15" s="159"/>
      <c r="G15" s="164"/>
      <c r="H15" s="867">
        <f>IF('基本'!F199="","",'基本'!F199)</f>
      </c>
      <c r="I15" s="867"/>
      <c r="J15" s="867"/>
      <c r="K15" s="243" t="s">
        <v>525</v>
      </c>
      <c r="L15" s="1008">
        <f>IF('基本'!I199="","",'基本'!I199)</f>
      </c>
      <c r="M15" s="1008"/>
      <c r="N15" s="1008"/>
      <c r="O15" s="171" t="s">
        <v>499</v>
      </c>
      <c r="P15" s="157"/>
      <c r="Q15" s="22"/>
      <c r="S15" s="11"/>
    </row>
    <row r="16" spans="2:19" s="12" customFormat="1" ht="18.75" customHeight="1">
      <c r="B16" s="18"/>
      <c r="C16" s="237" t="s">
        <v>511</v>
      </c>
      <c r="D16" s="135"/>
      <c r="E16" s="134"/>
      <c r="F16" s="159"/>
      <c r="G16" s="164"/>
      <c r="H16" s="238"/>
      <c r="I16" s="1006">
        <f>IF('基本'!F200="","",'基本'!F200)</f>
      </c>
      <c r="J16" s="1006"/>
      <c r="K16" s="1006"/>
      <c r="L16" s="1006"/>
      <c r="M16" s="1022" t="s">
        <v>435</v>
      </c>
      <c r="N16" s="1022"/>
      <c r="O16" s="1022"/>
      <c r="P16" s="165"/>
      <c r="Q16" s="22"/>
      <c r="S16" s="11" t="s">
        <v>504</v>
      </c>
    </row>
    <row r="17" spans="2:19" s="12" customFormat="1" ht="18.75" customHeight="1">
      <c r="B17" s="18"/>
      <c r="C17" s="237" t="s">
        <v>513</v>
      </c>
      <c r="D17" s="135"/>
      <c r="E17" s="134"/>
      <c r="F17" s="112"/>
      <c r="G17" s="149"/>
      <c r="H17" s="238"/>
      <c r="I17" s="1006">
        <f>IF('基本'!F201="","",'基本'!F201)</f>
      </c>
      <c r="J17" s="1006"/>
      <c r="K17" s="1006"/>
      <c r="L17" s="1006"/>
      <c r="M17" s="1023" t="s">
        <v>435</v>
      </c>
      <c r="N17" s="1023"/>
      <c r="O17" s="1023"/>
      <c r="P17" s="157"/>
      <c r="Q17" s="22"/>
      <c r="S17" s="352" t="s">
        <v>729</v>
      </c>
    </row>
    <row r="18" spans="2:19" s="12" customFormat="1" ht="18.75" customHeight="1">
      <c r="B18" s="18"/>
      <c r="C18" s="116"/>
      <c r="D18" s="110"/>
      <c r="E18" s="111"/>
      <c r="F18" s="112"/>
      <c r="G18" s="1013" t="s">
        <v>857</v>
      </c>
      <c r="H18" s="1013"/>
      <c r="I18" s="1013"/>
      <c r="J18" s="1013"/>
      <c r="K18" s="1013"/>
      <c r="L18" s="1013"/>
      <c r="M18" s="1013"/>
      <c r="N18" s="1013"/>
      <c r="O18" s="1013"/>
      <c r="P18" s="1014"/>
      <c r="Q18" s="22"/>
      <c r="S18" s="316"/>
    </row>
    <row r="19" spans="2:19" s="12" customFormat="1" ht="18.75" customHeight="1">
      <c r="B19" s="18"/>
      <c r="C19" s="89"/>
      <c r="D19" s="79"/>
      <c r="E19" s="90"/>
      <c r="F19" s="151"/>
      <c r="G19" s="1009"/>
      <c r="H19" s="1009"/>
      <c r="I19" s="1009"/>
      <c r="J19" s="1009"/>
      <c r="K19" s="1009"/>
      <c r="L19" s="1009"/>
      <c r="M19" s="1009"/>
      <c r="N19" s="1009"/>
      <c r="O19" s="1009"/>
      <c r="P19" s="1010"/>
      <c r="Q19" s="22"/>
      <c r="S19" s="316" t="s">
        <v>670</v>
      </c>
    </row>
    <row r="20" spans="2:19" s="12" customFormat="1" ht="18.75" customHeight="1">
      <c r="B20" s="18"/>
      <c r="C20" s="234" t="s">
        <v>514</v>
      </c>
      <c r="D20" s="79"/>
      <c r="E20" s="90"/>
      <c r="F20" s="151"/>
      <c r="G20" s="1009"/>
      <c r="H20" s="1009"/>
      <c r="I20" s="1009"/>
      <c r="J20" s="1009"/>
      <c r="K20" s="1009"/>
      <c r="L20" s="1009"/>
      <c r="M20" s="1009"/>
      <c r="N20" s="1009"/>
      <c r="O20" s="1009"/>
      <c r="P20" s="1010"/>
      <c r="Q20" s="22"/>
      <c r="S20" s="11"/>
    </row>
    <row r="21" spans="2:19" s="12" customFormat="1" ht="18.75" customHeight="1">
      <c r="B21" s="18"/>
      <c r="C21" s="89"/>
      <c r="D21" s="79"/>
      <c r="E21" s="90"/>
      <c r="F21" s="151"/>
      <c r="G21" s="1009"/>
      <c r="H21" s="1009"/>
      <c r="I21" s="1009"/>
      <c r="J21" s="1009"/>
      <c r="K21" s="1009"/>
      <c r="L21" s="1009"/>
      <c r="M21" s="1009"/>
      <c r="N21" s="1009"/>
      <c r="O21" s="1009"/>
      <c r="P21" s="1010"/>
      <c r="Q21" s="22"/>
      <c r="S21" s="11"/>
    </row>
    <row r="22" spans="2:19" s="12" customFormat="1" ht="18.75" customHeight="1">
      <c r="B22" s="18"/>
      <c r="C22" s="89"/>
      <c r="D22" s="79"/>
      <c r="E22" s="90"/>
      <c r="F22" s="151"/>
      <c r="G22" s="1009"/>
      <c r="H22" s="1009"/>
      <c r="I22" s="1009"/>
      <c r="J22" s="1009"/>
      <c r="K22" s="1009"/>
      <c r="L22" s="1009"/>
      <c r="M22" s="1009"/>
      <c r="N22" s="1009"/>
      <c r="O22" s="1009"/>
      <c r="P22" s="1010"/>
      <c r="Q22" s="22"/>
      <c r="S22" s="11"/>
    </row>
    <row r="23" spans="2:19" s="12" customFormat="1" ht="18.75" customHeight="1">
      <c r="B23" s="18"/>
      <c r="C23" s="89"/>
      <c r="D23" s="79"/>
      <c r="E23" s="90"/>
      <c r="F23" s="151"/>
      <c r="G23" s="1009"/>
      <c r="H23" s="1009"/>
      <c r="I23" s="1009"/>
      <c r="J23" s="1009"/>
      <c r="K23" s="1009"/>
      <c r="L23" s="1009"/>
      <c r="M23" s="1009"/>
      <c r="N23" s="1009"/>
      <c r="O23" s="1009"/>
      <c r="P23" s="1010"/>
      <c r="Q23" s="22"/>
      <c r="S23" s="11"/>
    </row>
    <row r="24" spans="2:19" s="12" customFormat="1" ht="18.75" customHeight="1">
      <c r="B24" s="18"/>
      <c r="C24" s="234"/>
      <c r="D24" s="79"/>
      <c r="E24" s="90"/>
      <c r="F24" s="151"/>
      <c r="G24" s="1009"/>
      <c r="H24" s="1009"/>
      <c r="I24" s="1009"/>
      <c r="J24" s="1009"/>
      <c r="K24" s="1009"/>
      <c r="L24" s="1009"/>
      <c r="M24" s="1009"/>
      <c r="N24" s="1009"/>
      <c r="O24" s="1009"/>
      <c r="P24" s="1010"/>
      <c r="Q24" s="22"/>
      <c r="S24" s="11"/>
    </row>
    <row r="25" spans="2:19" s="12" customFormat="1" ht="18.75" customHeight="1">
      <c r="B25" s="18"/>
      <c r="C25" s="89"/>
      <c r="D25" s="79"/>
      <c r="E25" s="90"/>
      <c r="F25" s="151"/>
      <c r="G25" s="1009"/>
      <c r="H25" s="1009"/>
      <c r="I25" s="1009"/>
      <c r="J25" s="1009"/>
      <c r="K25" s="1009"/>
      <c r="L25" s="1009"/>
      <c r="M25" s="1009"/>
      <c r="N25" s="1009"/>
      <c r="O25" s="1009"/>
      <c r="P25" s="1010"/>
      <c r="Q25" s="22"/>
      <c r="S25" s="11"/>
    </row>
    <row r="26" spans="2:19" s="12" customFormat="1" ht="18.75" customHeight="1">
      <c r="B26" s="18"/>
      <c r="C26" s="234"/>
      <c r="D26" s="63"/>
      <c r="E26" s="79"/>
      <c r="F26" s="151"/>
      <c r="G26" s="1009"/>
      <c r="H26" s="1009"/>
      <c r="I26" s="1009"/>
      <c r="J26" s="1009"/>
      <c r="K26" s="1009"/>
      <c r="L26" s="1009"/>
      <c r="M26" s="1009"/>
      <c r="N26" s="1009"/>
      <c r="O26" s="1009"/>
      <c r="P26" s="1010"/>
      <c r="Q26" s="22"/>
      <c r="S26" s="11"/>
    </row>
    <row r="27" spans="2:19" s="12" customFormat="1" ht="18.75" customHeight="1">
      <c r="B27" s="18"/>
      <c r="C27" s="235"/>
      <c r="D27" s="139"/>
      <c r="E27" s="139"/>
      <c r="F27" s="154"/>
      <c r="G27" s="1011"/>
      <c r="H27" s="1011"/>
      <c r="I27" s="1011"/>
      <c r="J27" s="1011"/>
      <c r="K27" s="1011"/>
      <c r="L27" s="1011"/>
      <c r="M27" s="1011"/>
      <c r="N27" s="1011"/>
      <c r="O27" s="1011"/>
      <c r="P27" s="1012"/>
      <c r="Q27" s="22"/>
      <c r="S27" s="11"/>
    </row>
    <row r="28" spans="2:19" s="12" customFormat="1" ht="18.75" customHeight="1">
      <c r="B28" s="18"/>
      <c r="C28" s="116"/>
      <c r="D28" s="110"/>
      <c r="E28" s="111"/>
      <c r="F28" s="112"/>
      <c r="G28" s="1015" t="s">
        <v>747</v>
      </c>
      <c r="H28" s="1016"/>
      <c r="I28" s="1016"/>
      <c r="J28" s="1016"/>
      <c r="K28" s="1016"/>
      <c r="L28" s="1016"/>
      <c r="M28" s="1016"/>
      <c r="N28" s="1016"/>
      <c r="O28" s="1016"/>
      <c r="P28" s="1017"/>
      <c r="Q28" s="22"/>
      <c r="S28" s="11"/>
    </row>
    <row r="29" spans="2:19" s="12" customFormat="1" ht="18.75" customHeight="1">
      <c r="B29" s="18"/>
      <c r="C29" s="89"/>
      <c r="D29" s="79"/>
      <c r="E29" s="90"/>
      <c r="F29" s="151"/>
      <c r="G29" s="1009"/>
      <c r="H29" s="1009"/>
      <c r="I29" s="1009"/>
      <c r="J29" s="1009"/>
      <c r="K29" s="1009"/>
      <c r="L29" s="1009"/>
      <c r="M29" s="1009"/>
      <c r="N29" s="1009"/>
      <c r="O29" s="1009"/>
      <c r="P29" s="1010"/>
      <c r="Q29" s="22"/>
      <c r="S29" s="316" t="s">
        <v>670</v>
      </c>
    </row>
    <row r="30" spans="2:19" s="12" customFormat="1" ht="18.75" customHeight="1">
      <c r="B30" s="18"/>
      <c r="C30" s="234" t="s">
        <v>515</v>
      </c>
      <c r="D30" s="69"/>
      <c r="E30" s="79"/>
      <c r="F30" s="151"/>
      <c r="G30" s="1009"/>
      <c r="H30" s="1009"/>
      <c r="I30" s="1009"/>
      <c r="J30" s="1009"/>
      <c r="K30" s="1009"/>
      <c r="L30" s="1009"/>
      <c r="M30" s="1009"/>
      <c r="N30" s="1009"/>
      <c r="O30" s="1009"/>
      <c r="P30" s="1010"/>
      <c r="Q30" s="22"/>
      <c r="S30" s="11"/>
    </row>
    <row r="31" spans="2:19" s="12" customFormat="1" ht="18.75" customHeight="1">
      <c r="B31" s="18"/>
      <c r="C31" s="89"/>
      <c r="D31" s="79"/>
      <c r="E31" s="79"/>
      <c r="F31" s="151"/>
      <c r="G31" s="1009"/>
      <c r="H31" s="1009"/>
      <c r="I31" s="1009"/>
      <c r="J31" s="1009"/>
      <c r="K31" s="1009"/>
      <c r="L31" s="1009"/>
      <c r="M31" s="1009"/>
      <c r="N31" s="1009"/>
      <c r="O31" s="1009"/>
      <c r="P31" s="1010"/>
      <c r="Q31" s="22"/>
      <c r="S31" s="11"/>
    </row>
    <row r="32" spans="2:19" s="12" customFormat="1" ht="18.75" customHeight="1">
      <c r="B32" s="18"/>
      <c r="C32" s="89"/>
      <c r="D32" s="79"/>
      <c r="E32" s="79"/>
      <c r="F32" s="151"/>
      <c r="G32" s="1009"/>
      <c r="H32" s="1009"/>
      <c r="I32" s="1009"/>
      <c r="J32" s="1009"/>
      <c r="K32" s="1009"/>
      <c r="L32" s="1009"/>
      <c r="M32" s="1009"/>
      <c r="N32" s="1009"/>
      <c r="O32" s="1009"/>
      <c r="P32" s="1010"/>
      <c r="Q32" s="22"/>
      <c r="S32" s="11"/>
    </row>
    <row r="33" spans="2:19" s="12" customFormat="1" ht="18.75" customHeight="1">
      <c r="B33" s="18"/>
      <c r="C33" s="89"/>
      <c r="D33" s="79"/>
      <c r="E33" s="79"/>
      <c r="F33" s="151"/>
      <c r="G33" s="1009"/>
      <c r="H33" s="1009"/>
      <c r="I33" s="1009"/>
      <c r="J33" s="1009"/>
      <c r="K33" s="1009"/>
      <c r="L33" s="1009"/>
      <c r="M33" s="1009"/>
      <c r="N33" s="1009"/>
      <c r="O33" s="1009"/>
      <c r="P33" s="1010"/>
      <c r="Q33" s="22"/>
      <c r="S33" s="11"/>
    </row>
    <row r="34" spans="2:19" s="12" customFormat="1" ht="18.75" customHeight="1">
      <c r="B34" s="18"/>
      <c r="C34" s="89"/>
      <c r="D34" s="79"/>
      <c r="E34" s="79"/>
      <c r="F34" s="151"/>
      <c r="G34" s="1009"/>
      <c r="H34" s="1009"/>
      <c r="I34" s="1009"/>
      <c r="J34" s="1009"/>
      <c r="K34" s="1009"/>
      <c r="L34" s="1009"/>
      <c r="M34" s="1009"/>
      <c r="N34" s="1009"/>
      <c r="O34" s="1009"/>
      <c r="P34" s="1010"/>
      <c r="Q34" s="22"/>
      <c r="S34" s="11"/>
    </row>
    <row r="35" spans="2:19" s="12" customFormat="1" ht="18.75" customHeight="1">
      <c r="B35" s="18"/>
      <c r="C35" s="89"/>
      <c r="F35" s="151"/>
      <c r="G35" s="1009"/>
      <c r="H35" s="1009"/>
      <c r="I35" s="1009"/>
      <c r="J35" s="1009"/>
      <c r="K35" s="1009"/>
      <c r="L35" s="1009"/>
      <c r="M35" s="1009"/>
      <c r="N35" s="1009"/>
      <c r="O35" s="1009"/>
      <c r="P35" s="1010"/>
      <c r="Q35" s="22"/>
      <c r="S35" s="11"/>
    </row>
    <row r="36" spans="2:19" s="12" customFormat="1" ht="18.75" customHeight="1">
      <c r="B36" s="18"/>
      <c r="C36" s="89"/>
      <c r="F36" s="151"/>
      <c r="G36" s="1009"/>
      <c r="H36" s="1009"/>
      <c r="I36" s="1009"/>
      <c r="J36" s="1009"/>
      <c r="K36" s="1009"/>
      <c r="L36" s="1009"/>
      <c r="M36" s="1009"/>
      <c r="N36" s="1009"/>
      <c r="O36" s="1009"/>
      <c r="P36" s="1010"/>
      <c r="Q36" s="22"/>
      <c r="S36" s="11"/>
    </row>
    <row r="37" spans="2:19" s="12" customFormat="1" ht="18.75" customHeight="1">
      <c r="B37" s="18"/>
      <c r="C37" s="89"/>
      <c r="D37" s="79"/>
      <c r="E37" s="79"/>
      <c r="F37" s="151"/>
      <c r="G37" s="1009"/>
      <c r="H37" s="1009"/>
      <c r="I37" s="1009"/>
      <c r="J37" s="1009"/>
      <c r="K37" s="1009"/>
      <c r="L37" s="1009"/>
      <c r="M37" s="1009"/>
      <c r="N37" s="1009"/>
      <c r="O37" s="1009"/>
      <c r="P37" s="1010"/>
      <c r="Q37" s="22"/>
      <c r="S37" s="11"/>
    </row>
    <row r="38" spans="2:19" s="12" customFormat="1" ht="18.75" customHeight="1">
      <c r="B38" s="18"/>
      <c r="C38" s="235"/>
      <c r="D38" s="139"/>
      <c r="E38" s="139"/>
      <c r="F38" s="154"/>
      <c r="G38" s="1011"/>
      <c r="H38" s="1011"/>
      <c r="I38" s="1011"/>
      <c r="J38" s="1011"/>
      <c r="K38" s="1011"/>
      <c r="L38" s="1011"/>
      <c r="M38" s="1011"/>
      <c r="N38" s="1011"/>
      <c r="O38" s="1011"/>
      <c r="P38" s="1012"/>
      <c r="Q38" s="22"/>
      <c r="S38" s="11"/>
    </row>
    <row r="39" spans="2:19" s="12" customFormat="1" ht="18.75" customHeight="1">
      <c r="B39" s="18"/>
      <c r="C39" s="237" t="s">
        <v>516</v>
      </c>
      <c r="D39" s="135"/>
      <c r="E39" s="134"/>
      <c r="F39" s="154"/>
      <c r="G39" s="1018" t="s">
        <v>517</v>
      </c>
      <c r="H39" s="1018"/>
      <c r="I39" s="1019"/>
      <c r="J39" s="1019"/>
      <c r="K39" s="1019"/>
      <c r="L39" s="1019"/>
      <c r="M39" s="1019"/>
      <c r="N39" s="1019"/>
      <c r="O39" s="1019"/>
      <c r="P39" s="1020"/>
      <c r="Q39" s="22"/>
      <c r="S39" s="316" t="s">
        <v>670</v>
      </c>
    </row>
    <row r="40" spans="2:19" s="12" customFormat="1" ht="8.25" customHeight="1">
      <c r="B40" s="18"/>
      <c r="C40" s="122"/>
      <c r="D40" s="110"/>
      <c r="E40" s="110"/>
      <c r="F40" s="149"/>
      <c r="G40" s="149"/>
      <c r="H40" s="149"/>
      <c r="I40" s="239"/>
      <c r="J40" s="239"/>
      <c r="K40" s="147"/>
      <c r="L40" s="149"/>
      <c r="M40" s="148"/>
      <c r="N40" s="148"/>
      <c r="O40" s="148"/>
      <c r="P40" s="147"/>
      <c r="Q40" s="22"/>
      <c r="S40" s="11"/>
    </row>
    <row r="41" spans="2:19" s="12" customFormat="1" ht="13.5" customHeight="1">
      <c r="B41" s="18"/>
      <c r="C41" s="218" t="s">
        <v>527</v>
      </c>
      <c r="D41" s="79"/>
      <c r="E41" s="79"/>
      <c r="F41" s="152"/>
      <c r="G41" s="152"/>
      <c r="H41" s="152"/>
      <c r="I41" s="125"/>
      <c r="J41" s="125"/>
      <c r="K41" s="126"/>
      <c r="L41" s="152"/>
      <c r="M41" s="127"/>
      <c r="N41" s="127"/>
      <c r="O41" s="127"/>
      <c r="P41" s="126"/>
      <c r="Q41" s="22"/>
      <c r="S41" s="11"/>
    </row>
    <row r="42" spans="2:19" s="12" customFormat="1" ht="13.5" customHeight="1">
      <c r="B42" s="18"/>
      <c r="C42" s="218" t="s">
        <v>528</v>
      </c>
      <c r="D42" s="124"/>
      <c r="E42" s="124"/>
      <c r="F42" s="108"/>
      <c r="G42" s="108"/>
      <c r="H42" s="108"/>
      <c r="I42" s="219"/>
      <c r="J42" s="219"/>
      <c r="K42" s="240"/>
      <c r="L42" s="108"/>
      <c r="M42" s="241"/>
      <c r="N42" s="241"/>
      <c r="O42" s="241"/>
      <c r="P42" s="240"/>
      <c r="Q42" s="22"/>
      <c r="S42" s="11"/>
    </row>
    <row r="43" spans="2:19" s="12" customFormat="1" ht="13.5" customHeight="1">
      <c r="B43" s="18"/>
      <c r="C43" s="218" t="s">
        <v>518</v>
      </c>
      <c r="D43" s="124"/>
      <c r="E43" s="124"/>
      <c r="F43" s="108"/>
      <c r="G43" s="108"/>
      <c r="H43" s="108"/>
      <c r="I43" s="219"/>
      <c r="J43" s="219"/>
      <c r="K43" s="240"/>
      <c r="L43" s="108"/>
      <c r="M43" s="241"/>
      <c r="N43" s="241"/>
      <c r="O43" s="241"/>
      <c r="P43" s="240"/>
      <c r="Q43" s="22"/>
      <c r="S43" s="11"/>
    </row>
    <row r="44" spans="2:19" s="12" customFormat="1" ht="12" customHeight="1">
      <c r="B44" s="18"/>
      <c r="C44" s="62"/>
      <c r="D44" s="62"/>
      <c r="E44" s="94"/>
      <c r="F44" s="94"/>
      <c r="G44" s="94"/>
      <c r="H44" s="94"/>
      <c r="I44" s="94"/>
      <c r="J44" s="94"/>
      <c r="K44" s="94"/>
      <c r="L44" s="94"/>
      <c r="M44" s="94"/>
      <c r="N44" s="94"/>
      <c r="O44" s="94"/>
      <c r="P44" s="94"/>
      <c r="Q44" s="22"/>
      <c r="S44" s="11"/>
    </row>
    <row r="45" spans="2:19" s="12" customFormat="1" ht="15.75" customHeight="1">
      <c r="B45" s="11"/>
      <c r="C45" s="11"/>
      <c r="D45" s="11"/>
      <c r="E45" s="11"/>
      <c r="F45" s="11"/>
      <c r="G45" s="11"/>
      <c r="H45" s="11"/>
      <c r="I45" s="11"/>
      <c r="J45" s="11"/>
      <c r="K45" s="11"/>
      <c r="L45" s="11"/>
      <c r="M45" s="11"/>
      <c r="P45" s="1109" t="s">
        <v>959</v>
      </c>
      <c r="S45" s="11"/>
    </row>
    <row r="46" ht="14.25">
      <c r="P46" s="11"/>
    </row>
    <row r="49" ht="14.25">
      <c r="P49" s="11"/>
    </row>
  </sheetData>
  <sheetProtection password="A4DE" sheet="1"/>
  <mergeCells count="27">
    <mergeCell ref="I10:M10"/>
    <mergeCell ref="M16:O16"/>
    <mergeCell ref="M17:O17"/>
    <mergeCell ref="D3:M3"/>
    <mergeCell ref="I17:L17"/>
    <mergeCell ref="G5:P5"/>
    <mergeCell ref="G6:P6"/>
    <mergeCell ref="G7:P7"/>
    <mergeCell ref="G8:P8"/>
    <mergeCell ref="G9:P9"/>
    <mergeCell ref="I16:L16"/>
    <mergeCell ref="G29:P38"/>
    <mergeCell ref="G19:P27"/>
    <mergeCell ref="G18:P18"/>
    <mergeCell ref="G28:P28"/>
    <mergeCell ref="G39:H39"/>
    <mergeCell ref="I39:P39"/>
    <mergeCell ref="C15:E15"/>
    <mergeCell ref="I14:L14"/>
    <mergeCell ref="H15:J15"/>
    <mergeCell ref="C11:E12"/>
    <mergeCell ref="F12:J12"/>
    <mergeCell ref="F11:J11"/>
    <mergeCell ref="L11:P11"/>
    <mergeCell ref="L12:P12"/>
    <mergeCell ref="I13:L13"/>
    <mergeCell ref="L15:N15"/>
  </mergeCells>
  <hyperlinks>
    <hyperlink ref="G39" r:id="rId1" display="http://WWW."/>
  </hyperlinks>
  <printOptions/>
  <pageMargins left="0.984251968503937" right="0.3937007874015748" top="0.7874015748031497" bottom="0.5905511811023623" header="0.31496062992125984" footer="0.31496062992125984"/>
  <pageSetup blackAndWhite="1" horizontalDpi="600" verticalDpi="600" orientation="portrait" paperSize="9" r:id="rId2"/>
</worksheet>
</file>

<file path=xl/worksheets/sheet12.xml><?xml version="1.0" encoding="utf-8"?>
<worksheet xmlns="http://schemas.openxmlformats.org/spreadsheetml/2006/main" xmlns:r="http://schemas.openxmlformats.org/officeDocument/2006/relationships">
  <dimension ref="B1:S37"/>
  <sheetViews>
    <sheetView showGridLines="0" view="pageBreakPreview" zoomScaleSheetLayoutView="100" zoomScalePageLayoutView="0" workbookViewId="0" topLeftCell="A22">
      <selection activeCell="M29" sqref="M29:N29"/>
    </sheetView>
  </sheetViews>
  <sheetFormatPr defaultColWidth="9.140625" defaultRowHeight="15"/>
  <cols>
    <col min="1" max="1" width="1.7109375" style="11" customWidth="1"/>
    <col min="2" max="2" width="0.9921875" style="11" customWidth="1"/>
    <col min="3" max="3" width="2.8515625" style="11" customWidth="1"/>
    <col min="4" max="4" width="15.140625" style="11" customWidth="1"/>
    <col min="5" max="5" width="8.421875" style="11" customWidth="1"/>
    <col min="6" max="6" width="6.28125" style="11" customWidth="1"/>
    <col min="7" max="8" width="6.00390625" style="11" customWidth="1"/>
    <col min="9" max="9" width="7.57421875" style="11" customWidth="1"/>
    <col min="10" max="10" width="4.28125" style="12" customWidth="1"/>
    <col min="11" max="11" width="4.28125" style="11" customWidth="1"/>
    <col min="12" max="12" width="5.421875" style="11" customWidth="1"/>
    <col min="13" max="13" width="4.421875" style="11" customWidth="1"/>
    <col min="14" max="14" width="6.00390625" style="12" customWidth="1"/>
    <col min="15" max="15" width="5.421875" style="11" customWidth="1"/>
    <col min="16" max="16" width="3.421875" style="12" customWidth="1"/>
    <col min="17" max="17" width="0.85546875" style="12" customWidth="1"/>
    <col min="18" max="18" width="1.28515625" style="12" customWidth="1"/>
    <col min="19" max="19" width="7.28125" style="11" customWidth="1"/>
    <col min="20" max="16384" width="9.00390625" style="11" customWidth="1"/>
  </cols>
  <sheetData>
    <row r="1" spans="2:16" ht="14.25">
      <c r="B1" s="60" t="s">
        <v>815</v>
      </c>
      <c r="D1" s="61"/>
      <c r="E1" s="61"/>
      <c r="F1" s="61"/>
      <c r="J1" s="228"/>
      <c r="N1" s="228"/>
      <c r="P1" s="228"/>
    </row>
    <row r="2" spans="2:19" ht="11.25" customHeight="1">
      <c r="B2" s="18"/>
      <c r="C2" s="18"/>
      <c r="D2" s="18"/>
      <c r="E2" s="18"/>
      <c r="F2" s="18"/>
      <c r="G2" s="18"/>
      <c r="H2" s="18"/>
      <c r="I2" s="18"/>
      <c r="J2" s="22"/>
      <c r="K2" s="18"/>
      <c r="L2" s="18"/>
      <c r="M2" s="18"/>
      <c r="N2" s="22"/>
      <c r="O2" s="18"/>
      <c r="P2" s="22"/>
      <c r="Q2" s="22"/>
      <c r="S2" s="12"/>
    </row>
    <row r="3" spans="3:17" ht="18" customHeight="1">
      <c r="C3" s="232" t="s">
        <v>529</v>
      </c>
      <c r="D3" s="18"/>
      <c r="E3" s="85"/>
      <c r="F3" s="85"/>
      <c r="G3" s="85"/>
      <c r="H3" s="85"/>
      <c r="I3" s="85"/>
      <c r="J3" s="85"/>
      <c r="K3" s="85"/>
      <c r="L3" s="85"/>
      <c r="M3" s="85"/>
      <c r="N3" s="85"/>
      <c r="O3" s="85"/>
      <c r="P3" s="22"/>
      <c r="Q3" s="22"/>
    </row>
    <row r="4" spans="2:17" ht="15" customHeight="1">
      <c r="B4" s="232"/>
      <c r="C4" s="18" t="s">
        <v>629</v>
      </c>
      <c r="D4" s="18"/>
      <c r="E4" s="18"/>
      <c r="F4" s="18"/>
      <c r="G4" s="18"/>
      <c r="H4" s="18"/>
      <c r="I4" s="18"/>
      <c r="J4" s="22"/>
      <c r="K4" s="18"/>
      <c r="L4" s="18"/>
      <c r="M4" s="18"/>
      <c r="N4" s="22"/>
      <c r="O4" s="18"/>
      <c r="P4" s="22"/>
      <c r="Q4" s="22"/>
    </row>
    <row r="5" spans="2:17" ht="18" customHeight="1">
      <c r="B5" s="18"/>
      <c r="C5" s="233" t="s">
        <v>530</v>
      </c>
      <c r="D5" s="110"/>
      <c r="E5" s="1055" t="s">
        <v>531</v>
      </c>
      <c r="F5" s="1056"/>
      <c r="G5" s="1052" t="s">
        <v>532</v>
      </c>
      <c r="H5" s="1053"/>
      <c r="I5" s="1052" t="s">
        <v>533</v>
      </c>
      <c r="J5" s="1053"/>
      <c r="K5" s="1052" t="s">
        <v>534</v>
      </c>
      <c r="L5" s="1057"/>
      <c r="M5" s="1057"/>
      <c r="N5" s="1053"/>
      <c r="O5" s="1052" t="s">
        <v>535</v>
      </c>
      <c r="P5" s="1053"/>
      <c r="Q5" s="22"/>
    </row>
    <row r="6" spans="2:17" ht="18" customHeight="1">
      <c r="B6" s="18"/>
      <c r="C6" s="235"/>
      <c r="D6" s="139"/>
      <c r="E6" s="113"/>
      <c r="F6" s="114"/>
      <c r="G6" s="1046" t="s">
        <v>536</v>
      </c>
      <c r="H6" s="1047"/>
      <c r="I6" s="154"/>
      <c r="J6" s="136"/>
      <c r="K6" s="1071" t="s">
        <v>537</v>
      </c>
      <c r="L6" s="1072"/>
      <c r="M6" s="1072"/>
      <c r="N6" s="1073"/>
      <c r="O6" s="1058" t="s">
        <v>538</v>
      </c>
      <c r="P6" s="1059"/>
      <c r="Q6" s="227"/>
    </row>
    <row r="7" spans="2:19" s="12" customFormat="1" ht="43.5" customHeight="1">
      <c r="B7" s="18"/>
      <c r="C7" s="244" t="s">
        <v>539</v>
      </c>
      <c r="D7" s="1039"/>
      <c r="E7" s="451"/>
      <c r="F7" s="454" t="s">
        <v>928</v>
      </c>
      <c r="G7" s="1069"/>
      <c r="H7" s="1050"/>
      <c r="I7" s="461"/>
      <c r="J7" s="137" t="s">
        <v>512</v>
      </c>
      <c r="K7" s="294"/>
      <c r="L7" s="1068"/>
      <c r="M7" s="1068"/>
      <c r="N7" s="293" t="s">
        <v>540</v>
      </c>
      <c r="O7" s="439"/>
      <c r="P7" s="270" t="s">
        <v>541</v>
      </c>
      <c r="Q7" s="227"/>
      <c r="S7" s="317" t="s">
        <v>908</v>
      </c>
    </row>
    <row r="8" spans="2:19" s="12" customFormat="1" ht="14.25" customHeight="1">
      <c r="B8" s="18"/>
      <c r="C8" s="235"/>
      <c r="D8" s="1040"/>
      <c r="E8" s="452"/>
      <c r="F8" s="246"/>
      <c r="G8" s="1046"/>
      <c r="H8" s="1047"/>
      <c r="I8" s="462"/>
      <c r="J8" s="138"/>
      <c r="K8" s="247" t="s">
        <v>542</v>
      </c>
      <c r="L8" s="1054"/>
      <c r="M8" s="1054"/>
      <c r="N8" s="248" t="s">
        <v>543</v>
      </c>
      <c r="O8" s="438"/>
      <c r="P8" s="136"/>
      <c r="Q8" s="22"/>
      <c r="S8" s="317" t="s">
        <v>908</v>
      </c>
    </row>
    <row r="9" spans="2:19" s="12" customFormat="1" ht="44.25" customHeight="1">
      <c r="B9" s="18"/>
      <c r="C9" s="244" t="s">
        <v>544</v>
      </c>
      <c r="D9" s="1039"/>
      <c r="E9" s="453"/>
      <c r="F9" s="454" t="s">
        <v>928</v>
      </c>
      <c r="G9" s="1070"/>
      <c r="H9" s="1050"/>
      <c r="I9" s="463"/>
      <c r="J9" s="137" t="s">
        <v>512</v>
      </c>
      <c r="K9" s="249"/>
      <c r="L9" s="1068"/>
      <c r="M9" s="1068"/>
      <c r="N9" s="245" t="s">
        <v>540</v>
      </c>
      <c r="O9" s="439"/>
      <c r="P9" s="146" t="s">
        <v>541</v>
      </c>
      <c r="Q9" s="22"/>
      <c r="S9" s="317" t="s">
        <v>908</v>
      </c>
    </row>
    <row r="10" spans="2:19" s="12" customFormat="1" ht="14.25" customHeight="1">
      <c r="B10" s="18"/>
      <c r="C10" s="235"/>
      <c r="D10" s="1040"/>
      <c r="E10" s="452"/>
      <c r="F10" s="246"/>
      <c r="G10" s="1046"/>
      <c r="H10" s="1047"/>
      <c r="I10" s="462"/>
      <c r="J10" s="138"/>
      <c r="K10" s="247" t="s">
        <v>542</v>
      </c>
      <c r="L10" s="1054"/>
      <c r="M10" s="1054"/>
      <c r="N10" s="248" t="s">
        <v>543</v>
      </c>
      <c r="O10" s="438"/>
      <c r="P10" s="136"/>
      <c r="Q10" s="22"/>
      <c r="S10" s="317" t="s">
        <v>908</v>
      </c>
    </row>
    <row r="11" spans="2:19" s="12" customFormat="1" ht="43.5" customHeight="1">
      <c r="B11" s="18"/>
      <c r="C11" s="244" t="s">
        <v>545</v>
      </c>
      <c r="D11" s="1039"/>
      <c r="E11" s="451"/>
      <c r="F11" s="455" t="s">
        <v>928</v>
      </c>
      <c r="G11" s="1069"/>
      <c r="H11" s="1050"/>
      <c r="I11" s="464"/>
      <c r="J11" s="137" t="s">
        <v>512</v>
      </c>
      <c r="K11" s="249"/>
      <c r="L11" s="1068"/>
      <c r="M11" s="1068"/>
      <c r="N11" s="245" t="s">
        <v>540</v>
      </c>
      <c r="O11" s="439"/>
      <c r="P11" s="146" t="s">
        <v>541</v>
      </c>
      <c r="Q11" s="22"/>
      <c r="S11" s="317" t="s">
        <v>908</v>
      </c>
    </row>
    <row r="12" spans="2:19" s="12" customFormat="1" ht="14.25" customHeight="1">
      <c r="B12" s="18"/>
      <c r="C12" s="235"/>
      <c r="D12" s="1040"/>
      <c r="E12" s="452"/>
      <c r="F12" s="250"/>
      <c r="G12" s="1046"/>
      <c r="H12" s="1047"/>
      <c r="I12" s="462"/>
      <c r="J12" s="138"/>
      <c r="K12" s="247" t="s">
        <v>542</v>
      </c>
      <c r="L12" s="1054"/>
      <c r="M12" s="1054"/>
      <c r="N12" s="248" t="s">
        <v>543</v>
      </c>
      <c r="O12" s="438"/>
      <c r="P12" s="136"/>
      <c r="Q12" s="22"/>
      <c r="S12" s="317" t="s">
        <v>908</v>
      </c>
    </row>
    <row r="13" spans="2:19" s="12" customFormat="1" ht="42.75" customHeight="1">
      <c r="B13" s="18"/>
      <c r="C13" s="244" t="s">
        <v>546</v>
      </c>
      <c r="D13" s="1039"/>
      <c r="E13" s="453"/>
      <c r="F13" s="455" t="s">
        <v>928</v>
      </c>
      <c r="G13" s="1070"/>
      <c r="H13" s="1050"/>
      <c r="I13" s="463"/>
      <c r="J13" s="137" t="s">
        <v>512</v>
      </c>
      <c r="K13" s="249"/>
      <c r="L13" s="1068"/>
      <c r="M13" s="1068"/>
      <c r="N13" s="245" t="s">
        <v>540</v>
      </c>
      <c r="O13" s="439"/>
      <c r="P13" s="146" t="s">
        <v>541</v>
      </c>
      <c r="Q13" s="22"/>
      <c r="S13" s="317" t="s">
        <v>908</v>
      </c>
    </row>
    <row r="14" spans="2:19" s="12" customFormat="1" ht="14.25" customHeight="1">
      <c r="B14" s="18"/>
      <c r="C14" s="235"/>
      <c r="D14" s="1040"/>
      <c r="E14" s="452"/>
      <c r="F14" s="250"/>
      <c r="G14" s="1046"/>
      <c r="H14" s="1047"/>
      <c r="I14" s="462"/>
      <c r="J14" s="138"/>
      <c r="K14" s="247" t="s">
        <v>542</v>
      </c>
      <c r="L14" s="1054"/>
      <c r="M14" s="1054"/>
      <c r="N14" s="248" t="s">
        <v>543</v>
      </c>
      <c r="O14" s="438"/>
      <c r="P14" s="136"/>
      <c r="Q14" s="22"/>
      <c r="S14" s="317" t="s">
        <v>908</v>
      </c>
    </row>
    <row r="15" spans="2:19" s="12" customFormat="1" ht="38.25" customHeight="1">
      <c r="B15" s="18"/>
      <c r="C15" s="244" t="s">
        <v>547</v>
      </c>
      <c r="D15" s="1039"/>
      <c r="E15" s="453"/>
      <c r="F15" s="455" t="s">
        <v>928</v>
      </c>
      <c r="G15" s="1049"/>
      <c r="H15" s="1050"/>
      <c r="I15" s="463"/>
      <c r="J15" s="137" t="s">
        <v>512</v>
      </c>
      <c r="K15" s="249"/>
      <c r="L15" s="1051"/>
      <c r="M15" s="1051"/>
      <c r="N15" s="245" t="s">
        <v>540</v>
      </c>
      <c r="O15" s="439"/>
      <c r="P15" s="146" t="s">
        <v>541</v>
      </c>
      <c r="Q15" s="22"/>
      <c r="S15" s="317" t="s">
        <v>908</v>
      </c>
    </row>
    <row r="16" spans="2:19" s="12" customFormat="1" ht="14.25" customHeight="1">
      <c r="B16" s="18"/>
      <c r="C16" s="235"/>
      <c r="D16" s="1040"/>
      <c r="E16" s="452"/>
      <c r="F16" s="250"/>
      <c r="G16" s="1046"/>
      <c r="H16" s="1047"/>
      <c r="I16" s="462"/>
      <c r="J16" s="138"/>
      <c r="K16" s="247" t="s">
        <v>542</v>
      </c>
      <c r="L16" s="1048"/>
      <c r="M16" s="1048"/>
      <c r="N16" s="248" t="s">
        <v>543</v>
      </c>
      <c r="O16" s="438"/>
      <c r="P16" s="136"/>
      <c r="Q16" s="22"/>
      <c r="S16" s="317" t="s">
        <v>908</v>
      </c>
    </row>
    <row r="17" spans="2:19" s="12" customFormat="1" ht="40.5" customHeight="1">
      <c r="B17" s="18"/>
      <c r="C17" s="244" t="s">
        <v>548</v>
      </c>
      <c r="D17" s="1039"/>
      <c r="E17" s="453"/>
      <c r="F17" s="455" t="s">
        <v>928</v>
      </c>
      <c r="G17" s="1049"/>
      <c r="H17" s="1050"/>
      <c r="I17" s="463"/>
      <c r="J17" s="137" t="s">
        <v>512</v>
      </c>
      <c r="K17" s="112"/>
      <c r="L17" s="1051"/>
      <c r="M17" s="1051"/>
      <c r="N17" s="245" t="s">
        <v>540</v>
      </c>
      <c r="O17" s="439"/>
      <c r="P17" s="146" t="s">
        <v>541</v>
      </c>
      <c r="Q17" s="22"/>
      <c r="S17" s="317" t="s">
        <v>908</v>
      </c>
    </row>
    <row r="18" spans="2:19" s="12" customFormat="1" ht="14.25" customHeight="1">
      <c r="B18" s="18"/>
      <c r="C18" s="235"/>
      <c r="D18" s="1040"/>
      <c r="E18" s="452"/>
      <c r="F18" s="250"/>
      <c r="G18" s="1046"/>
      <c r="H18" s="1047"/>
      <c r="I18" s="462"/>
      <c r="J18" s="138"/>
      <c r="K18" s="247" t="s">
        <v>542</v>
      </c>
      <c r="L18" s="1048"/>
      <c r="M18" s="1048"/>
      <c r="N18" s="248" t="s">
        <v>543</v>
      </c>
      <c r="O18" s="438"/>
      <c r="P18" s="136"/>
      <c r="Q18" s="22"/>
      <c r="S18" s="317" t="s">
        <v>908</v>
      </c>
    </row>
    <row r="19" spans="2:19" s="12" customFormat="1" ht="37.5" customHeight="1">
      <c r="B19" s="18"/>
      <c r="C19" s="244" t="s">
        <v>549</v>
      </c>
      <c r="D19" s="1039"/>
      <c r="E19" s="453"/>
      <c r="F19" s="455" t="s">
        <v>928</v>
      </c>
      <c r="G19" s="1049"/>
      <c r="H19" s="1050"/>
      <c r="I19" s="463"/>
      <c r="J19" s="137" t="s">
        <v>512</v>
      </c>
      <c r="K19" s="249"/>
      <c r="L19" s="1051"/>
      <c r="M19" s="1051"/>
      <c r="N19" s="245" t="s">
        <v>540</v>
      </c>
      <c r="O19" s="439"/>
      <c r="P19" s="146" t="s">
        <v>541</v>
      </c>
      <c r="Q19" s="22"/>
      <c r="S19" s="317" t="s">
        <v>908</v>
      </c>
    </row>
    <row r="20" spans="2:19" s="12" customFormat="1" ht="14.25" customHeight="1">
      <c r="B20" s="18"/>
      <c r="C20" s="235"/>
      <c r="D20" s="1040"/>
      <c r="E20" s="452"/>
      <c r="F20" s="250"/>
      <c r="G20" s="1046"/>
      <c r="H20" s="1047"/>
      <c r="I20" s="462"/>
      <c r="J20" s="138"/>
      <c r="K20" s="247" t="s">
        <v>542</v>
      </c>
      <c r="L20" s="1048"/>
      <c r="M20" s="1048"/>
      <c r="N20" s="248" t="s">
        <v>543</v>
      </c>
      <c r="O20" s="438"/>
      <c r="P20" s="136"/>
      <c r="Q20" s="22"/>
      <c r="S20" s="317" t="s">
        <v>908</v>
      </c>
    </row>
    <row r="21" spans="2:19" s="12" customFormat="1" ht="39.75" customHeight="1">
      <c r="B21" s="18"/>
      <c r="C21" s="244" t="s">
        <v>550</v>
      </c>
      <c r="D21" s="1039"/>
      <c r="E21" s="453"/>
      <c r="F21" s="455" t="s">
        <v>928</v>
      </c>
      <c r="G21" s="1049"/>
      <c r="H21" s="1050"/>
      <c r="I21" s="463"/>
      <c r="J21" s="137" t="s">
        <v>512</v>
      </c>
      <c r="K21" s="249"/>
      <c r="L21" s="1051"/>
      <c r="M21" s="1051"/>
      <c r="N21" s="245" t="s">
        <v>540</v>
      </c>
      <c r="O21" s="439"/>
      <c r="P21" s="146" t="s">
        <v>541</v>
      </c>
      <c r="Q21" s="22"/>
      <c r="S21" s="317" t="s">
        <v>908</v>
      </c>
    </row>
    <row r="22" spans="2:19" s="12" customFormat="1" ht="14.25" customHeight="1">
      <c r="B22" s="18"/>
      <c r="C22" s="235"/>
      <c r="D22" s="1040"/>
      <c r="E22" s="452"/>
      <c r="F22" s="250"/>
      <c r="G22" s="1046"/>
      <c r="H22" s="1047"/>
      <c r="I22" s="462"/>
      <c r="J22" s="138"/>
      <c r="K22" s="247" t="s">
        <v>542</v>
      </c>
      <c r="L22" s="1048"/>
      <c r="M22" s="1048"/>
      <c r="N22" s="248" t="s">
        <v>543</v>
      </c>
      <c r="O22" s="438"/>
      <c r="P22" s="136"/>
      <c r="Q22" s="22"/>
      <c r="S22" s="317" t="s">
        <v>908</v>
      </c>
    </row>
    <row r="23" spans="2:19" s="12" customFormat="1" ht="39" customHeight="1">
      <c r="B23" s="18"/>
      <c r="C23" s="244" t="s">
        <v>551</v>
      </c>
      <c r="D23" s="1039"/>
      <c r="E23" s="453"/>
      <c r="F23" s="455" t="s">
        <v>928</v>
      </c>
      <c r="G23" s="1049"/>
      <c r="H23" s="1050"/>
      <c r="I23" s="463"/>
      <c r="J23" s="137" t="s">
        <v>512</v>
      </c>
      <c r="K23" s="249"/>
      <c r="L23" s="1051"/>
      <c r="M23" s="1051"/>
      <c r="N23" s="245" t="s">
        <v>540</v>
      </c>
      <c r="O23" s="439"/>
      <c r="P23" s="146" t="s">
        <v>541</v>
      </c>
      <c r="Q23" s="22"/>
      <c r="S23" s="317" t="s">
        <v>908</v>
      </c>
    </row>
    <row r="24" spans="2:19" s="12" customFormat="1" ht="14.25" customHeight="1">
      <c r="B24" s="18"/>
      <c r="C24" s="235"/>
      <c r="D24" s="1040"/>
      <c r="E24" s="452"/>
      <c r="F24" s="250"/>
      <c r="G24" s="1046"/>
      <c r="H24" s="1047"/>
      <c r="I24" s="462"/>
      <c r="J24" s="138"/>
      <c r="K24" s="247" t="s">
        <v>542</v>
      </c>
      <c r="L24" s="1048"/>
      <c r="M24" s="1048"/>
      <c r="N24" s="248" t="s">
        <v>543</v>
      </c>
      <c r="O24" s="438"/>
      <c r="P24" s="136"/>
      <c r="Q24" s="22"/>
      <c r="S24" s="317" t="s">
        <v>908</v>
      </c>
    </row>
    <row r="25" spans="2:19" s="12" customFormat="1" ht="37.5" customHeight="1">
      <c r="B25" s="18"/>
      <c r="C25" s="244" t="s">
        <v>552</v>
      </c>
      <c r="D25" s="1039"/>
      <c r="E25" s="453"/>
      <c r="F25" s="455" t="s">
        <v>928</v>
      </c>
      <c r="G25" s="1049"/>
      <c r="H25" s="1050"/>
      <c r="I25" s="463"/>
      <c r="J25" s="137" t="s">
        <v>512</v>
      </c>
      <c r="K25" s="249"/>
      <c r="L25" s="1051"/>
      <c r="M25" s="1051"/>
      <c r="N25" s="245" t="s">
        <v>540</v>
      </c>
      <c r="O25" s="439"/>
      <c r="P25" s="146" t="s">
        <v>541</v>
      </c>
      <c r="Q25" s="22"/>
      <c r="S25" s="317" t="s">
        <v>908</v>
      </c>
    </row>
    <row r="26" spans="2:19" s="12" customFormat="1" ht="14.25" customHeight="1">
      <c r="B26" s="18"/>
      <c r="C26" s="235"/>
      <c r="D26" s="1040"/>
      <c r="E26" s="452"/>
      <c r="F26" s="246"/>
      <c r="G26" s="1046"/>
      <c r="H26" s="1047"/>
      <c r="I26" s="462"/>
      <c r="J26" s="138"/>
      <c r="K26" s="247" t="s">
        <v>542</v>
      </c>
      <c r="L26" s="1048"/>
      <c r="M26" s="1048"/>
      <c r="N26" s="248" t="s">
        <v>543</v>
      </c>
      <c r="O26" s="438"/>
      <c r="P26" s="136"/>
      <c r="Q26" s="22"/>
      <c r="S26" s="317" t="s">
        <v>908</v>
      </c>
    </row>
    <row r="27" spans="2:19" s="22" customFormat="1" ht="13.5" customHeight="1">
      <c r="B27" s="18"/>
      <c r="C27" s="122"/>
      <c r="D27" s="124" t="s">
        <v>553</v>
      </c>
      <c r="E27" s="124"/>
      <c r="F27" s="251"/>
      <c r="G27" s="108"/>
      <c r="H27" s="108"/>
      <c r="I27" s="152"/>
      <c r="J27" s="210"/>
      <c r="K27" s="152"/>
      <c r="L27" s="152"/>
      <c r="M27" s="152"/>
      <c r="N27" s="251"/>
      <c r="O27" s="152"/>
      <c r="P27" s="210"/>
      <c r="S27" s="18"/>
    </row>
    <row r="28" spans="2:19" s="22" customFormat="1" ht="13.5" customHeight="1">
      <c r="B28" s="18"/>
      <c r="C28" s="209"/>
      <c r="D28" s="124" t="s">
        <v>554</v>
      </c>
      <c r="E28" s="124"/>
      <c r="F28" s="251"/>
      <c r="G28" s="108"/>
      <c r="H28" s="108"/>
      <c r="I28" s="152"/>
      <c r="J28" s="210"/>
      <c r="K28" s="152"/>
      <c r="L28" s="152"/>
      <c r="M28" s="152"/>
      <c r="N28" s="251"/>
      <c r="O28" s="152"/>
      <c r="P28" s="210"/>
      <c r="S28" s="18"/>
    </row>
    <row r="29" spans="2:19" s="22" customFormat="1" ht="13.5" customHeight="1">
      <c r="B29" s="18"/>
      <c r="C29" s="122"/>
      <c r="D29" s="124" t="s">
        <v>555</v>
      </c>
      <c r="E29" s="124"/>
      <c r="F29" s="251"/>
      <c r="G29" s="108"/>
      <c r="H29" s="108"/>
      <c r="I29" s="152"/>
      <c r="J29" s="210"/>
      <c r="K29" s="152"/>
      <c r="L29" s="152"/>
      <c r="M29" s="152"/>
      <c r="N29" s="251"/>
      <c r="O29" s="152"/>
      <c r="P29" s="210"/>
      <c r="S29" s="18"/>
    </row>
    <row r="30" spans="2:19" s="12" customFormat="1" ht="10.5" customHeight="1">
      <c r="B30" s="18"/>
      <c r="C30" s="122"/>
      <c r="D30" s="79"/>
      <c r="E30" s="79"/>
      <c r="F30" s="79"/>
      <c r="G30" s="152"/>
      <c r="H30" s="152"/>
      <c r="I30" s="152"/>
      <c r="J30" s="210"/>
      <c r="K30" s="152"/>
      <c r="L30" s="152"/>
      <c r="M30" s="152"/>
      <c r="N30" s="210"/>
      <c r="O30" s="152"/>
      <c r="P30" s="210"/>
      <c r="Q30" s="22"/>
      <c r="S30" s="11"/>
    </row>
    <row r="31" spans="3:19" s="12" customFormat="1" ht="13.5" customHeight="1">
      <c r="C31" s="232" t="s">
        <v>630</v>
      </c>
      <c r="D31" s="79"/>
      <c r="E31" s="79"/>
      <c r="F31" s="79"/>
      <c r="G31" s="152"/>
      <c r="H31" s="152"/>
      <c r="I31" s="152"/>
      <c r="J31" s="210"/>
      <c r="K31" s="152"/>
      <c r="L31" s="152"/>
      <c r="M31" s="152"/>
      <c r="N31" s="210"/>
      <c r="O31" s="152"/>
      <c r="P31" s="210"/>
      <c r="Q31" s="22"/>
      <c r="S31" s="11"/>
    </row>
    <row r="32" spans="2:19" s="12" customFormat="1" ht="6" customHeight="1">
      <c r="B32" s="18"/>
      <c r="C32" s="122"/>
      <c r="D32" s="79"/>
      <c r="E32" s="79"/>
      <c r="F32" s="79"/>
      <c r="G32" s="152"/>
      <c r="H32" s="152"/>
      <c r="I32" s="152"/>
      <c r="J32" s="210"/>
      <c r="K32" s="152"/>
      <c r="L32" s="152"/>
      <c r="M32" s="152"/>
      <c r="N32" s="210"/>
      <c r="O32" s="152"/>
      <c r="P32" s="210"/>
      <c r="Q32" s="22"/>
      <c r="S32" s="11"/>
    </row>
    <row r="33" spans="2:19" s="12" customFormat="1" ht="18" customHeight="1">
      <c r="B33" s="18"/>
      <c r="C33" s="953" t="s">
        <v>557</v>
      </c>
      <c r="D33" s="954"/>
      <c r="E33" s="954"/>
      <c r="F33" s="954"/>
      <c r="G33" s="955"/>
      <c r="H33" s="1060" t="s">
        <v>558</v>
      </c>
      <c r="I33" s="1061"/>
      <c r="J33" s="1062"/>
      <c r="K33" s="1063" t="s">
        <v>559</v>
      </c>
      <c r="L33" s="1064"/>
      <c r="M33" s="1064"/>
      <c r="N33" s="1065" t="s">
        <v>560</v>
      </c>
      <c r="O33" s="1066"/>
      <c r="P33" s="1067"/>
      <c r="Q33" s="22"/>
      <c r="S33" s="11"/>
    </row>
    <row r="34" spans="2:19" s="12" customFormat="1" ht="21.75" customHeight="1">
      <c r="B34" s="18"/>
      <c r="C34" s="1043">
        <f>IF('基本'!E203="","",'基本'!E203)</f>
      </c>
      <c r="D34" s="1044"/>
      <c r="E34" s="1044"/>
      <c r="F34" s="1044"/>
      <c r="G34" s="1045"/>
      <c r="H34" s="1041">
        <f>IF('基本'!F203="","",'基本'!F203)</f>
      </c>
      <c r="I34" s="1042"/>
      <c r="J34" s="170" t="s">
        <v>325</v>
      </c>
      <c r="K34" s="1077">
        <f>IF(H34="","",H34/SUM(H$34:J$36)*100)</f>
      </c>
      <c r="L34" s="1078"/>
      <c r="M34" s="169" t="s">
        <v>398</v>
      </c>
      <c r="N34" s="1074"/>
      <c r="O34" s="1075"/>
      <c r="P34" s="1076"/>
      <c r="Q34" s="22"/>
      <c r="S34" s="317" t="s">
        <v>769</v>
      </c>
    </row>
    <row r="35" spans="2:19" s="12" customFormat="1" ht="21.75" customHeight="1">
      <c r="B35" s="18"/>
      <c r="C35" s="1043">
        <f>IF('基本'!E204="","",'基本'!E204)</f>
      </c>
      <c r="D35" s="1044"/>
      <c r="E35" s="1044"/>
      <c r="F35" s="1044"/>
      <c r="G35" s="1045"/>
      <c r="H35" s="1041">
        <f>IF('基本'!F204="","",'基本'!F204)</f>
      </c>
      <c r="I35" s="1042"/>
      <c r="J35" s="170" t="s">
        <v>325</v>
      </c>
      <c r="K35" s="1077">
        <f>IF(H35="","",H35/SUM(H$34:J$36)*100)</f>
      </c>
      <c r="L35" s="1078"/>
      <c r="M35" s="169" t="s">
        <v>398</v>
      </c>
      <c r="N35" s="1074"/>
      <c r="O35" s="1075"/>
      <c r="P35" s="1076"/>
      <c r="Q35" s="22"/>
      <c r="S35" s="317" t="s">
        <v>769</v>
      </c>
    </row>
    <row r="36" spans="2:19" s="12" customFormat="1" ht="21.75" customHeight="1">
      <c r="B36" s="18"/>
      <c r="C36" s="1043">
        <f>IF('基本'!E205="","",'基本'!E205)</f>
      </c>
      <c r="D36" s="1044"/>
      <c r="E36" s="1044"/>
      <c r="F36" s="1044"/>
      <c r="G36" s="1045"/>
      <c r="H36" s="1041">
        <f>IF('基本'!F205="","",'基本'!F205)</f>
      </c>
      <c r="I36" s="1042"/>
      <c r="J36" s="170" t="s">
        <v>325</v>
      </c>
      <c r="K36" s="1077">
        <f>IF(H36="","",H36/SUM(H$34:J$36)*100)</f>
      </c>
      <c r="L36" s="1078"/>
      <c r="M36" s="169" t="s">
        <v>398</v>
      </c>
      <c r="N36" s="1074"/>
      <c r="O36" s="1075"/>
      <c r="P36" s="1076"/>
      <c r="Q36" s="22"/>
      <c r="S36" s="317" t="s">
        <v>769</v>
      </c>
    </row>
    <row r="37" spans="2:19" s="12" customFormat="1" ht="15.75" customHeight="1">
      <c r="B37" s="11"/>
      <c r="C37" s="11"/>
      <c r="D37" s="11"/>
      <c r="E37" s="11"/>
      <c r="F37" s="11"/>
      <c r="G37" s="11"/>
      <c r="H37" s="11"/>
      <c r="P37" s="1109" t="s">
        <v>959</v>
      </c>
      <c r="S37" s="11"/>
    </row>
  </sheetData>
  <sheetProtection password="A4DE" sheet="1"/>
  <mergeCells count="74">
    <mergeCell ref="N34:P34"/>
    <mergeCell ref="N35:P35"/>
    <mergeCell ref="N36:P36"/>
    <mergeCell ref="K34:L34"/>
    <mergeCell ref="K35:L35"/>
    <mergeCell ref="K36:L36"/>
    <mergeCell ref="G15:H15"/>
    <mergeCell ref="L15:M15"/>
    <mergeCell ref="G16:H16"/>
    <mergeCell ref="L16:M16"/>
    <mergeCell ref="G17:H17"/>
    <mergeCell ref="L17:M17"/>
    <mergeCell ref="G14:H14"/>
    <mergeCell ref="L14:M14"/>
    <mergeCell ref="G10:H10"/>
    <mergeCell ref="L10:M10"/>
    <mergeCell ref="G11:H11"/>
    <mergeCell ref="L11:M11"/>
    <mergeCell ref="L8:M8"/>
    <mergeCell ref="G9:H9"/>
    <mergeCell ref="L9:M9"/>
    <mergeCell ref="G6:H6"/>
    <mergeCell ref="K6:N6"/>
    <mergeCell ref="G13:H13"/>
    <mergeCell ref="L13:M13"/>
    <mergeCell ref="E5:F5"/>
    <mergeCell ref="G5:H5"/>
    <mergeCell ref="I5:J5"/>
    <mergeCell ref="K5:N5"/>
    <mergeCell ref="O6:P6"/>
    <mergeCell ref="H33:J33"/>
    <mergeCell ref="K33:M33"/>
    <mergeCell ref="N33:P33"/>
    <mergeCell ref="L7:M7"/>
    <mergeCell ref="G7:H7"/>
    <mergeCell ref="O5:P5"/>
    <mergeCell ref="L18:M18"/>
    <mergeCell ref="G19:H19"/>
    <mergeCell ref="L19:M19"/>
    <mergeCell ref="G20:H20"/>
    <mergeCell ref="L20:M20"/>
    <mergeCell ref="G18:H18"/>
    <mergeCell ref="G12:H12"/>
    <mergeCell ref="L12:M12"/>
    <mergeCell ref="G8:H8"/>
    <mergeCell ref="G21:H21"/>
    <mergeCell ref="L21:M21"/>
    <mergeCell ref="G22:H22"/>
    <mergeCell ref="L22:M22"/>
    <mergeCell ref="G23:H23"/>
    <mergeCell ref="L23:M23"/>
    <mergeCell ref="G24:H24"/>
    <mergeCell ref="L24:M24"/>
    <mergeCell ref="C33:G33"/>
    <mergeCell ref="G25:H25"/>
    <mergeCell ref="L25:M25"/>
    <mergeCell ref="G26:H26"/>
    <mergeCell ref="L26:M26"/>
    <mergeCell ref="H34:I34"/>
    <mergeCell ref="H35:I35"/>
    <mergeCell ref="H36:I36"/>
    <mergeCell ref="C34:G34"/>
    <mergeCell ref="C35:G35"/>
    <mergeCell ref="C36:G36"/>
    <mergeCell ref="D19:D20"/>
    <mergeCell ref="D21:D22"/>
    <mergeCell ref="D23:D24"/>
    <mergeCell ref="D25:D26"/>
    <mergeCell ref="D7:D8"/>
    <mergeCell ref="D9:D10"/>
    <mergeCell ref="D11:D12"/>
    <mergeCell ref="D13:D14"/>
    <mergeCell ref="D15:D16"/>
    <mergeCell ref="D17:D18"/>
  </mergeCells>
  <printOptions/>
  <pageMargins left="0.7874015748031497" right="0.5905511811023623" top="0.7874015748031497" bottom="0.5905511811023623" header="0.31496062992125984" footer="0.31496062992125984"/>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T51"/>
  <sheetViews>
    <sheetView showGridLines="0" view="pageBreakPreview" zoomScaleSheetLayoutView="100" zoomScalePageLayoutView="0" workbookViewId="0" topLeftCell="A31">
      <selection activeCell="N51" sqref="N51"/>
    </sheetView>
  </sheetViews>
  <sheetFormatPr defaultColWidth="9.140625" defaultRowHeight="15"/>
  <cols>
    <col min="1" max="1" width="1.7109375" style="11" customWidth="1"/>
    <col min="2" max="2" width="0.9921875" style="11" customWidth="1"/>
    <col min="3" max="3" width="2.8515625" style="11" customWidth="1"/>
    <col min="4" max="6" width="6.421875" style="11" customWidth="1"/>
    <col min="7" max="11" width="6.00390625" style="11" customWidth="1"/>
    <col min="12" max="12" width="6.00390625" style="12" customWidth="1"/>
    <col min="13" max="13" width="6.00390625" style="11" customWidth="1"/>
    <col min="14" max="14" width="4.57421875" style="11" customWidth="1"/>
    <col min="15" max="15" width="5.140625" style="11" customWidth="1"/>
    <col min="16" max="16" width="5.28125" style="12" customWidth="1"/>
    <col min="17" max="17" width="1.8515625" style="12" customWidth="1"/>
    <col min="18" max="19" width="1.28515625" style="12" customWidth="1"/>
    <col min="20" max="20" width="7.28125" style="11" customWidth="1"/>
    <col min="21" max="16384" width="9.00390625" style="11" customWidth="1"/>
  </cols>
  <sheetData>
    <row r="1" spans="1:17" ht="14.25">
      <c r="A1" s="60" t="s">
        <v>816</v>
      </c>
      <c r="D1" s="61"/>
      <c r="E1" s="61"/>
      <c r="F1" s="61"/>
      <c r="G1" s="61"/>
      <c r="H1" s="61"/>
      <c r="L1" s="228"/>
      <c r="P1" s="228"/>
      <c r="Q1" s="228"/>
    </row>
    <row r="2" spans="2:20" ht="14.25">
      <c r="B2" s="18"/>
      <c r="C2" s="18"/>
      <c r="D2" s="18"/>
      <c r="E2" s="18"/>
      <c r="F2" s="18"/>
      <c r="G2" s="18"/>
      <c r="H2" s="18"/>
      <c r="I2" s="18"/>
      <c r="J2" s="18"/>
      <c r="K2" s="18"/>
      <c r="L2" s="22"/>
      <c r="M2" s="18"/>
      <c r="N2" s="18"/>
      <c r="O2" s="18"/>
      <c r="P2" s="22"/>
      <c r="Q2" s="22"/>
      <c r="R2" s="22"/>
      <c r="T2" s="12"/>
    </row>
    <row r="3" spans="2:18" ht="12.75" customHeight="1">
      <c r="B3" s="232" t="s">
        <v>561</v>
      </c>
      <c r="C3" s="18"/>
      <c r="D3" s="85"/>
      <c r="E3" s="85"/>
      <c r="F3" s="85"/>
      <c r="G3" s="85"/>
      <c r="H3" s="85"/>
      <c r="I3" s="85"/>
      <c r="J3" s="85"/>
      <c r="K3" s="85"/>
      <c r="L3" s="85"/>
      <c r="M3" s="85"/>
      <c r="N3" s="85"/>
      <c r="O3" s="18"/>
      <c r="P3" s="22"/>
      <c r="Q3" s="22"/>
      <c r="R3" s="22"/>
    </row>
    <row r="4" spans="2:18" ht="12.75" customHeight="1">
      <c r="B4" s="232"/>
      <c r="C4" s="91" t="s">
        <v>556</v>
      </c>
      <c r="D4" s="1079" t="s">
        <v>833</v>
      </c>
      <c r="E4" s="1080"/>
      <c r="F4" s="1080"/>
      <c r="G4" s="1080"/>
      <c r="H4" s="1080"/>
      <c r="I4" s="1080"/>
      <c r="J4" s="1080"/>
      <c r="K4" s="1080"/>
      <c r="L4" s="1080"/>
      <c r="M4" s="1080"/>
      <c r="N4" s="1080"/>
      <c r="O4" s="1080"/>
      <c r="P4" s="1080"/>
      <c r="Q4" s="22"/>
      <c r="R4" s="22"/>
    </row>
    <row r="5" spans="2:18" ht="12.75" customHeight="1">
      <c r="B5" s="232"/>
      <c r="C5" s="18"/>
      <c r="D5" s="1080"/>
      <c r="E5" s="1080"/>
      <c r="F5" s="1080"/>
      <c r="G5" s="1080"/>
      <c r="H5" s="1080"/>
      <c r="I5" s="1080"/>
      <c r="J5" s="1080"/>
      <c r="K5" s="1080"/>
      <c r="L5" s="1080"/>
      <c r="M5" s="1080"/>
      <c r="N5" s="1080"/>
      <c r="O5" s="1080"/>
      <c r="P5" s="1080"/>
      <c r="Q5" s="22"/>
      <c r="R5" s="22"/>
    </row>
    <row r="6" spans="2:20" s="12" customFormat="1" ht="6" customHeight="1">
      <c r="B6" s="18"/>
      <c r="C6" s="122"/>
      <c r="D6" s="1080"/>
      <c r="E6" s="1080"/>
      <c r="F6" s="1080"/>
      <c r="G6" s="1080"/>
      <c r="H6" s="1080"/>
      <c r="I6" s="1080"/>
      <c r="J6" s="1080"/>
      <c r="K6" s="1080"/>
      <c r="L6" s="1080"/>
      <c r="M6" s="1080"/>
      <c r="N6" s="1080"/>
      <c r="O6" s="1080"/>
      <c r="P6" s="1080"/>
      <c r="Q6" s="210"/>
      <c r="R6" s="22"/>
      <c r="T6" s="11"/>
    </row>
    <row r="7" spans="2:20" s="12" customFormat="1" ht="16.5" customHeight="1">
      <c r="B7" s="18"/>
      <c r="C7" s="62"/>
      <c r="D7" s="252"/>
      <c r="E7" s="252"/>
      <c r="F7" s="252"/>
      <c r="G7" s="253"/>
      <c r="H7" s="253"/>
      <c r="I7" s="253"/>
      <c r="J7" s="253"/>
      <c r="K7" s="253"/>
      <c r="L7" s="254"/>
      <c r="M7" s="253"/>
      <c r="N7" s="253"/>
      <c r="O7" s="253"/>
      <c r="P7" s="254"/>
      <c r="Q7" s="254"/>
      <c r="R7" s="22"/>
      <c r="T7" s="11"/>
    </row>
    <row r="8" spans="2:20" s="12" customFormat="1" ht="16.5" customHeight="1">
      <c r="B8" s="11"/>
      <c r="C8" s="11"/>
      <c r="D8" s="255"/>
      <c r="E8" s="255"/>
      <c r="F8" s="255"/>
      <c r="G8" s="255"/>
      <c r="H8" s="255"/>
      <c r="I8" s="255"/>
      <c r="J8" s="255"/>
      <c r="K8" s="367"/>
      <c r="L8" s="367"/>
      <c r="M8" s="367"/>
      <c r="N8" s="367"/>
      <c r="O8" s="367"/>
      <c r="P8" s="367"/>
      <c r="Q8" s="367"/>
      <c r="T8" s="11"/>
    </row>
    <row r="9" spans="4:17" ht="16.5" customHeight="1">
      <c r="D9" s="255"/>
      <c r="E9" s="255"/>
      <c r="F9" s="255"/>
      <c r="G9" s="255"/>
      <c r="H9" s="255"/>
      <c r="I9" s="255"/>
      <c r="J9" s="255"/>
      <c r="K9" s="255"/>
      <c r="L9" s="367"/>
      <c r="M9" s="255"/>
      <c r="N9" s="255"/>
      <c r="O9" s="255"/>
      <c r="P9" s="367"/>
      <c r="Q9" s="367"/>
    </row>
    <row r="10" spans="4:17" ht="16.5" customHeight="1">
      <c r="D10" s="255"/>
      <c r="E10" s="255"/>
      <c r="F10" s="255"/>
      <c r="G10" s="255"/>
      <c r="H10" s="255"/>
      <c r="I10" s="255"/>
      <c r="J10" s="255"/>
      <c r="K10" s="255"/>
      <c r="L10" s="367"/>
      <c r="M10" s="255"/>
      <c r="N10" s="255"/>
      <c r="O10" s="255"/>
      <c r="P10" s="367"/>
      <c r="Q10" s="367"/>
    </row>
    <row r="11" spans="4:17" ht="16.5" customHeight="1">
      <c r="D11" s="255"/>
      <c r="E11" s="255"/>
      <c r="F11" s="255"/>
      <c r="G11" s="255"/>
      <c r="H11" s="255"/>
      <c r="I11" s="255"/>
      <c r="J11" s="255"/>
      <c r="K11" s="255"/>
      <c r="L11" s="367"/>
      <c r="M11" s="255"/>
      <c r="N11" s="255"/>
      <c r="O11" s="255"/>
      <c r="P11" s="367"/>
      <c r="Q11" s="367"/>
    </row>
    <row r="12" spans="4:17" ht="16.5" customHeight="1">
      <c r="D12" s="255"/>
      <c r="E12" s="255"/>
      <c r="F12" s="255"/>
      <c r="G12" s="255"/>
      <c r="H12" s="255"/>
      <c r="I12" s="255"/>
      <c r="J12" s="255"/>
      <c r="K12" s="255"/>
      <c r="L12" s="367"/>
      <c r="M12" s="255"/>
      <c r="N12" s="255"/>
      <c r="O12" s="255"/>
      <c r="P12" s="367"/>
      <c r="Q12" s="367"/>
    </row>
    <row r="13" spans="4:17" ht="16.5" customHeight="1">
      <c r="D13" s="255"/>
      <c r="E13" s="255"/>
      <c r="F13" s="255"/>
      <c r="G13" s="255"/>
      <c r="H13" s="255"/>
      <c r="I13" s="255"/>
      <c r="J13" s="255"/>
      <c r="K13" s="255"/>
      <c r="L13" s="367"/>
      <c r="M13" s="255"/>
      <c r="N13" s="255"/>
      <c r="O13" s="255"/>
      <c r="P13" s="367"/>
      <c r="Q13" s="367"/>
    </row>
    <row r="14" spans="4:17" ht="16.5" customHeight="1">
      <c r="D14" s="255"/>
      <c r="E14" s="255"/>
      <c r="F14" s="255"/>
      <c r="G14" s="255"/>
      <c r="H14" s="255"/>
      <c r="I14" s="255"/>
      <c r="J14" s="255"/>
      <c r="K14" s="255"/>
      <c r="L14" s="367"/>
      <c r="M14" s="255"/>
      <c r="N14" s="255"/>
      <c r="O14" s="255"/>
      <c r="P14" s="367"/>
      <c r="Q14" s="367"/>
    </row>
    <row r="15" spans="4:17" ht="16.5" customHeight="1">
      <c r="D15" s="255"/>
      <c r="E15" s="255"/>
      <c r="F15" s="255"/>
      <c r="G15" s="255"/>
      <c r="H15" s="255"/>
      <c r="I15" s="255"/>
      <c r="J15" s="255"/>
      <c r="K15" s="255"/>
      <c r="L15" s="367"/>
      <c r="M15" s="255"/>
      <c r="N15" s="255"/>
      <c r="O15" s="255"/>
      <c r="P15" s="367"/>
      <c r="Q15" s="367"/>
    </row>
    <row r="16" spans="4:17" ht="16.5" customHeight="1">
      <c r="D16" s="255"/>
      <c r="E16" s="255"/>
      <c r="F16" s="255"/>
      <c r="G16" s="255"/>
      <c r="H16" s="255"/>
      <c r="I16" s="255"/>
      <c r="J16" s="255"/>
      <c r="K16" s="255"/>
      <c r="L16" s="367"/>
      <c r="M16" s="255"/>
      <c r="N16" s="255"/>
      <c r="O16" s="255"/>
      <c r="P16" s="367"/>
      <c r="Q16" s="367"/>
    </row>
    <row r="17" spans="4:17" ht="16.5" customHeight="1">
      <c r="D17" s="255"/>
      <c r="E17" s="255"/>
      <c r="F17" s="255"/>
      <c r="G17" s="255"/>
      <c r="H17" s="255"/>
      <c r="I17" s="255"/>
      <c r="J17" s="255"/>
      <c r="K17" s="255"/>
      <c r="L17" s="367"/>
      <c r="M17" s="255"/>
      <c r="N17" s="255"/>
      <c r="O17" s="255"/>
      <c r="P17" s="367"/>
      <c r="Q17" s="367"/>
    </row>
    <row r="18" spans="4:17" ht="16.5" customHeight="1">
      <c r="D18" s="255"/>
      <c r="E18" s="255"/>
      <c r="F18" s="255"/>
      <c r="G18" s="255"/>
      <c r="H18" s="255"/>
      <c r="I18" s="255"/>
      <c r="J18" s="255"/>
      <c r="K18" s="255"/>
      <c r="L18" s="367"/>
      <c r="M18" s="255"/>
      <c r="N18" s="255"/>
      <c r="O18" s="255"/>
      <c r="P18" s="367"/>
      <c r="Q18" s="367"/>
    </row>
    <row r="19" spans="4:17" ht="16.5" customHeight="1">
      <c r="D19" s="255"/>
      <c r="E19" s="255"/>
      <c r="F19" s="255"/>
      <c r="G19" s="255"/>
      <c r="H19" s="255"/>
      <c r="I19" s="255"/>
      <c r="J19" s="255"/>
      <c r="K19" s="255"/>
      <c r="L19" s="367"/>
      <c r="M19" s="255"/>
      <c r="N19" s="255"/>
      <c r="O19" s="255"/>
      <c r="P19" s="367"/>
      <c r="Q19" s="367"/>
    </row>
    <row r="20" spans="4:17" ht="16.5" customHeight="1">
      <c r="D20" s="255"/>
      <c r="E20" s="255"/>
      <c r="F20" s="255"/>
      <c r="G20" s="255"/>
      <c r="H20" s="255"/>
      <c r="I20" s="255"/>
      <c r="J20" s="255"/>
      <c r="K20" s="255"/>
      <c r="L20" s="367"/>
      <c r="M20" s="255"/>
      <c r="N20" s="255"/>
      <c r="O20" s="255"/>
      <c r="P20" s="367"/>
      <c r="Q20" s="367"/>
    </row>
    <row r="21" spans="4:17" ht="16.5" customHeight="1">
      <c r="D21" s="255"/>
      <c r="E21" s="255"/>
      <c r="F21" s="255"/>
      <c r="G21" s="255"/>
      <c r="H21" s="255"/>
      <c r="I21" s="255"/>
      <c r="J21" s="255"/>
      <c r="K21" s="255"/>
      <c r="L21" s="367"/>
      <c r="M21" s="255"/>
      <c r="N21" s="255"/>
      <c r="O21" s="255"/>
      <c r="P21" s="367"/>
      <c r="Q21" s="367"/>
    </row>
    <row r="22" spans="4:17" ht="16.5" customHeight="1">
      <c r="D22" s="255"/>
      <c r="E22" s="255"/>
      <c r="F22" s="255"/>
      <c r="G22" s="255"/>
      <c r="H22" s="255"/>
      <c r="I22" s="255"/>
      <c r="J22" s="255"/>
      <c r="K22" s="255"/>
      <c r="L22" s="367"/>
      <c r="M22" s="255"/>
      <c r="N22" s="255"/>
      <c r="O22" s="255"/>
      <c r="P22" s="367"/>
      <c r="Q22" s="367"/>
    </row>
    <row r="23" spans="4:17" ht="16.5" customHeight="1">
      <c r="D23" s="255"/>
      <c r="E23" s="255"/>
      <c r="F23" s="255"/>
      <c r="G23" s="255"/>
      <c r="H23" s="255"/>
      <c r="I23" s="255"/>
      <c r="J23" s="255"/>
      <c r="K23" s="255"/>
      <c r="L23" s="367"/>
      <c r="M23" s="255"/>
      <c r="N23" s="255"/>
      <c r="O23" s="255"/>
      <c r="P23" s="367"/>
      <c r="Q23" s="367"/>
    </row>
    <row r="24" spans="4:17" ht="16.5" customHeight="1">
      <c r="D24" s="255"/>
      <c r="E24" s="255"/>
      <c r="F24" s="255"/>
      <c r="G24" s="255"/>
      <c r="H24" s="255"/>
      <c r="I24" s="255"/>
      <c r="J24" s="255"/>
      <c r="K24" s="255"/>
      <c r="L24" s="367"/>
      <c r="M24" s="255"/>
      <c r="N24" s="255"/>
      <c r="O24" s="255"/>
      <c r="P24" s="367"/>
      <c r="Q24" s="367"/>
    </row>
    <row r="25" spans="4:17" ht="16.5" customHeight="1">
      <c r="D25" s="255"/>
      <c r="E25" s="255"/>
      <c r="F25" s="255"/>
      <c r="G25" s="255"/>
      <c r="H25" s="255"/>
      <c r="I25" s="255"/>
      <c r="J25" s="255"/>
      <c r="K25" s="255"/>
      <c r="L25" s="256"/>
      <c r="M25" s="255"/>
      <c r="N25" s="255"/>
      <c r="O25" s="255"/>
      <c r="P25" s="367"/>
      <c r="Q25" s="367"/>
    </row>
    <row r="26" spans="4:17" ht="16.5" customHeight="1">
      <c r="D26" s="255"/>
      <c r="E26" s="255"/>
      <c r="F26" s="255"/>
      <c r="G26" s="255"/>
      <c r="H26" s="255"/>
      <c r="I26" s="255"/>
      <c r="J26" s="255"/>
      <c r="K26" s="255"/>
      <c r="L26" s="367"/>
      <c r="M26" s="255"/>
      <c r="N26" s="255"/>
      <c r="O26" s="255"/>
      <c r="P26" s="367"/>
      <c r="Q26" s="367"/>
    </row>
    <row r="27" spans="4:17" ht="16.5" customHeight="1">
      <c r="D27" s="255"/>
      <c r="E27" s="255"/>
      <c r="F27" s="255"/>
      <c r="G27" s="255"/>
      <c r="H27" s="255"/>
      <c r="I27" s="255"/>
      <c r="J27" s="255"/>
      <c r="K27" s="255"/>
      <c r="L27" s="367"/>
      <c r="M27" s="255"/>
      <c r="N27" s="255"/>
      <c r="O27" s="255"/>
      <c r="P27" s="367"/>
      <c r="Q27" s="367"/>
    </row>
    <row r="28" spans="4:17" ht="16.5" customHeight="1">
      <c r="D28" s="255"/>
      <c r="E28" s="255"/>
      <c r="F28" s="255"/>
      <c r="G28" s="255"/>
      <c r="H28" s="255"/>
      <c r="I28" s="255"/>
      <c r="J28" s="255"/>
      <c r="K28" s="255"/>
      <c r="L28" s="367"/>
      <c r="M28" s="255"/>
      <c r="N28" s="255"/>
      <c r="O28" s="255"/>
      <c r="P28" s="367"/>
      <c r="Q28" s="367"/>
    </row>
    <row r="29" spans="4:17" ht="16.5" customHeight="1">
      <c r="D29" s="255"/>
      <c r="E29" s="255"/>
      <c r="F29" s="255"/>
      <c r="G29" s="255"/>
      <c r="H29" s="255"/>
      <c r="I29" s="255"/>
      <c r="J29" s="255"/>
      <c r="K29" s="255"/>
      <c r="L29" s="367"/>
      <c r="M29" s="255"/>
      <c r="N29" s="255"/>
      <c r="O29" s="255"/>
      <c r="P29" s="367"/>
      <c r="Q29" s="367"/>
    </row>
    <row r="30" spans="4:17" ht="16.5" customHeight="1">
      <c r="D30" s="255"/>
      <c r="E30" s="255"/>
      <c r="F30" s="255"/>
      <c r="G30" s="255"/>
      <c r="H30" s="255"/>
      <c r="I30" s="255"/>
      <c r="J30" s="255"/>
      <c r="K30" s="255"/>
      <c r="L30" s="367"/>
      <c r="M30" s="255"/>
      <c r="N30" s="255"/>
      <c r="O30" s="255"/>
      <c r="P30" s="367"/>
      <c r="Q30" s="367"/>
    </row>
    <row r="31" spans="4:17" ht="16.5" customHeight="1">
      <c r="D31" s="255"/>
      <c r="E31" s="255"/>
      <c r="F31" s="255"/>
      <c r="G31" s="255"/>
      <c r="H31" s="255"/>
      <c r="I31" s="255"/>
      <c r="J31" s="255"/>
      <c r="K31" s="255"/>
      <c r="L31" s="367"/>
      <c r="M31" s="255"/>
      <c r="N31" s="255"/>
      <c r="O31" s="255"/>
      <c r="P31" s="367"/>
      <c r="Q31" s="367"/>
    </row>
    <row r="32" spans="4:17" ht="16.5" customHeight="1">
      <c r="D32" s="255"/>
      <c r="E32" s="255"/>
      <c r="F32" s="255"/>
      <c r="G32" s="255"/>
      <c r="H32" s="255"/>
      <c r="I32" s="255"/>
      <c r="J32" s="255"/>
      <c r="K32" s="255"/>
      <c r="L32" s="367"/>
      <c r="M32" s="255"/>
      <c r="N32" s="255"/>
      <c r="O32" s="255"/>
      <c r="P32" s="367"/>
      <c r="Q32" s="367"/>
    </row>
    <row r="33" spans="4:17" ht="16.5" customHeight="1">
      <c r="D33" s="255"/>
      <c r="E33" s="255"/>
      <c r="F33" s="255"/>
      <c r="G33" s="255"/>
      <c r="H33" s="255"/>
      <c r="I33" s="255"/>
      <c r="J33" s="255"/>
      <c r="K33" s="255"/>
      <c r="L33" s="367"/>
      <c r="M33" s="255"/>
      <c r="N33" s="255"/>
      <c r="O33" s="255"/>
      <c r="P33" s="367"/>
      <c r="Q33" s="367"/>
    </row>
    <row r="34" spans="4:17" ht="16.5" customHeight="1">
      <c r="D34" s="255"/>
      <c r="E34" s="255"/>
      <c r="F34" s="255"/>
      <c r="G34" s="255"/>
      <c r="H34" s="255"/>
      <c r="I34" s="255"/>
      <c r="J34" s="255"/>
      <c r="K34" s="255"/>
      <c r="L34" s="367"/>
      <c r="M34" s="255"/>
      <c r="N34" s="255"/>
      <c r="O34" s="255"/>
      <c r="P34" s="367"/>
      <c r="Q34" s="367"/>
    </row>
    <row r="35" spans="4:17" ht="16.5" customHeight="1">
      <c r="D35" s="255"/>
      <c r="E35" s="255"/>
      <c r="F35" s="255"/>
      <c r="G35" s="255"/>
      <c r="H35" s="255"/>
      <c r="I35" s="255"/>
      <c r="J35" s="255"/>
      <c r="K35" s="255"/>
      <c r="L35" s="367"/>
      <c r="M35" s="255"/>
      <c r="N35" s="255"/>
      <c r="O35" s="255"/>
      <c r="P35" s="367"/>
      <c r="Q35" s="367"/>
    </row>
    <row r="36" spans="4:17" ht="16.5" customHeight="1">
      <c r="D36" s="255"/>
      <c r="E36" s="255"/>
      <c r="F36" s="255"/>
      <c r="G36" s="255"/>
      <c r="H36" s="255"/>
      <c r="I36" s="255"/>
      <c r="J36" s="255"/>
      <c r="K36" s="255"/>
      <c r="L36" s="367"/>
      <c r="M36" s="255"/>
      <c r="N36" s="255"/>
      <c r="O36" s="255"/>
      <c r="P36" s="367"/>
      <c r="Q36" s="367"/>
    </row>
    <row r="38" ht="14.25" customHeight="1">
      <c r="B38" s="11" t="s">
        <v>562</v>
      </c>
    </row>
    <row r="39" spans="3:16" ht="14.25" customHeight="1">
      <c r="C39" s="419" t="s">
        <v>834</v>
      </c>
      <c r="D39" s="350" t="s">
        <v>835</v>
      </c>
      <c r="E39" s="99"/>
      <c r="F39" s="99"/>
      <c r="G39" s="193"/>
      <c r="H39" s="193"/>
      <c r="I39" s="193"/>
      <c r="J39" s="193"/>
      <c r="K39" s="193"/>
      <c r="L39" s="193"/>
      <c r="M39" s="193"/>
      <c r="N39" s="193"/>
      <c r="O39" s="193"/>
      <c r="P39" s="193"/>
    </row>
    <row r="40" spans="4:16" ht="14.25" customHeight="1">
      <c r="D40" s="99"/>
      <c r="E40" s="99"/>
      <c r="F40" s="99"/>
      <c r="G40" s="193"/>
      <c r="H40" s="193"/>
      <c r="I40" s="193"/>
      <c r="J40" s="193"/>
      <c r="K40" s="193"/>
      <c r="L40" s="193"/>
      <c r="M40" s="193"/>
      <c r="N40" s="193"/>
      <c r="O40" s="193"/>
      <c r="P40" s="193"/>
    </row>
    <row r="42" spans="3:17" ht="16.5" customHeight="1">
      <c r="C42" s="257"/>
      <c r="D42" s="987"/>
      <c r="E42" s="987"/>
      <c r="F42" s="987"/>
      <c r="G42" s="987"/>
      <c r="H42" s="987"/>
      <c r="I42" s="987"/>
      <c r="J42" s="987"/>
      <c r="K42" s="987"/>
      <c r="L42" s="987"/>
      <c r="M42" s="987"/>
      <c r="N42" s="987"/>
      <c r="O42" s="987"/>
      <c r="P42" s="987"/>
      <c r="Q42" s="987"/>
    </row>
    <row r="43" spans="3:17" ht="16.5" customHeight="1">
      <c r="C43" s="257"/>
      <c r="D43" s="987"/>
      <c r="E43" s="987"/>
      <c r="F43" s="987"/>
      <c r="G43" s="987"/>
      <c r="H43" s="987"/>
      <c r="I43" s="987"/>
      <c r="J43" s="987"/>
      <c r="K43" s="987"/>
      <c r="L43" s="987"/>
      <c r="M43" s="987"/>
      <c r="N43" s="987"/>
      <c r="O43" s="987"/>
      <c r="P43" s="987"/>
      <c r="Q43" s="987"/>
    </row>
    <row r="44" spans="3:17" ht="16.5" customHeight="1">
      <c r="C44" s="257"/>
      <c r="D44" s="987"/>
      <c r="E44" s="987"/>
      <c r="F44" s="987"/>
      <c r="G44" s="987"/>
      <c r="H44" s="987"/>
      <c r="I44" s="987"/>
      <c r="J44" s="987"/>
      <c r="K44" s="987"/>
      <c r="L44" s="987"/>
      <c r="M44" s="987"/>
      <c r="N44" s="987"/>
      <c r="O44" s="987"/>
      <c r="P44" s="987"/>
      <c r="Q44" s="987"/>
    </row>
    <row r="45" spans="3:17" ht="16.5" customHeight="1">
      <c r="C45" s="257"/>
      <c r="D45" s="987"/>
      <c r="E45" s="987"/>
      <c r="F45" s="987"/>
      <c r="G45" s="987"/>
      <c r="H45" s="987"/>
      <c r="I45" s="987"/>
      <c r="J45" s="987"/>
      <c r="K45" s="987"/>
      <c r="L45" s="987"/>
      <c r="M45" s="987"/>
      <c r="N45" s="987"/>
      <c r="O45" s="987"/>
      <c r="P45" s="987"/>
      <c r="Q45" s="987"/>
    </row>
    <row r="46" spans="3:17" ht="16.5" customHeight="1">
      <c r="C46" s="257"/>
      <c r="D46" s="987"/>
      <c r="E46" s="987"/>
      <c r="F46" s="987"/>
      <c r="G46" s="987"/>
      <c r="H46" s="987"/>
      <c r="I46" s="987"/>
      <c r="J46" s="987"/>
      <c r="K46" s="987"/>
      <c r="L46" s="987"/>
      <c r="M46" s="987"/>
      <c r="N46" s="987"/>
      <c r="O46" s="987"/>
      <c r="P46" s="987"/>
      <c r="Q46" s="987"/>
    </row>
    <row r="47" spans="3:17" ht="16.5" customHeight="1">
      <c r="C47" s="257"/>
      <c r="D47" s="987"/>
      <c r="E47" s="987"/>
      <c r="F47" s="987"/>
      <c r="G47" s="987"/>
      <c r="H47" s="987"/>
      <c r="I47" s="987"/>
      <c r="J47" s="987"/>
      <c r="K47" s="987"/>
      <c r="L47" s="987"/>
      <c r="M47" s="987"/>
      <c r="N47" s="987"/>
      <c r="O47" s="987"/>
      <c r="P47" s="987"/>
      <c r="Q47" s="987"/>
    </row>
    <row r="48" spans="3:17" ht="16.5" customHeight="1">
      <c r="C48" s="257"/>
      <c r="D48" s="987"/>
      <c r="E48" s="987"/>
      <c r="F48" s="987"/>
      <c r="G48" s="987"/>
      <c r="H48" s="987"/>
      <c r="I48" s="987"/>
      <c r="J48" s="987"/>
      <c r="K48" s="987"/>
      <c r="L48" s="987"/>
      <c r="M48" s="987"/>
      <c r="N48" s="987"/>
      <c r="O48" s="987"/>
      <c r="P48" s="987"/>
      <c r="Q48" s="987"/>
    </row>
    <row r="49" spans="3:17" ht="16.5" customHeight="1">
      <c r="C49" s="188"/>
      <c r="D49" s="987"/>
      <c r="E49" s="987"/>
      <c r="F49" s="987"/>
      <c r="G49" s="987"/>
      <c r="H49" s="987"/>
      <c r="I49" s="987"/>
      <c r="J49" s="987"/>
      <c r="K49" s="987"/>
      <c r="L49" s="987"/>
      <c r="M49" s="987"/>
      <c r="N49" s="987"/>
      <c r="O49" s="987"/>
      <c r="P49" s="987"/>
      <c r="Q49" s="987"/>
    </row>
    <row r="51" spans="16:17" ht="14.25">
      <c r="P51" s="11"/>
      <c r="Q51" s="1109" t="s">
        <v>959</v>
      </c>
    </row>
  </sheetData>
  <sheetProtection password="A4DE" sheet="1"/>
  <mergeCells count="2">
    <mergeCell ref="D4:P6"/>
    <mergeCell ref="D42:Q49"/>
  </mergeCells>
  <printOptions/>
  <pageMargins left="0.984251968503937" right="0.5905511811023623" top="0.7874015748031497" bottom="0.5905511811023623" header="0.31496062992125984" footer="0.31496062992125984"/>
  <pageSetup blackAndWhite="1"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J41"/>
  <sheetViews>
    <sheetView showGridLines="0" view="pageBreakPreview" zoomScaleSheetLayoutView="100" zoomScalePageLayoutView="0" workbookViewId="0" topLeftCell="A28">
      <selection activeCell="C37" sqref="C37:G38"/>
    </sheetView>
  </sheetViews>
  <sheetFormatPr defaultColWidth="0.9921875" defaultRowHeight="15"/>
  <cols>
    <col min="1" max="1" width="1.7109375" style="11" customWidth="1"/>
    <col min="2" max="2" width="0.9921875" style="11" customWidth="1"/>
    <col min="3" max="3" width="28.28125" style="11" customWidth="1"/>
    <col min="4" max="4" width="19.140625" style="11" customWidth="1"/>
    <col min="5" max="6" width="13.00390625" style="11" customWidth="1"/>
    <col min="7" max="7" width="9.140625" style="11" customWidth="1"/>
    <col min="8" max="9" width="1.28515625" style="12" customWidth="1"/>
    <col min="10" max="10" width="7.28125" style="11" customWidth="1"/>
    <col min="11" max="254" width="9.00390625" style="11" customWidth="1"/>
    <col min="255" max="255" width="1.7109375" style="11" customWidth="1"/>
    <col min="256" max="16384" width="0.9921875" style="11" customWidth="1"/>
  </cols>
  <sheetData>
    <row r="1" spans="2:4" ht="14.25">
      <c r="B1" s="60" t="s">
        <v>817</v>
      </c>
      <c r="D1" s="61"/>
    </row>
    <row r="2" spans="2:10" ht="14.25">
      <c r="B2" s="18"/>
      <c r="C2" s="18"/>
      <c r="D2" s="18"/>
      <c r="E2" s="18"/>
      <c r="F2" s="18"/>
      <c r="G2" s="18"/>
      <c r="H2" s="22"/>
      <c r="J2" s="12"/>
    </row>
    <row r="3" spans="2:8" ht="17.25" customHeight="1">
      <c r="B3" s="232"/>
      <c r="C3" s="69" t="s">
        <v>721</v>
      </c>
      <c r="D3" s="18"/>
      <c r="E3" s="18"/>
      <c r="F3" s="18"/>
      <c r="G3" s="18"/>
      <c r="H3" s="22"/>
    </row>
    <row r="4" spans="2:8" ht="6.75" customHeight="1">
      <c r="B4" s="232"/>
      <c r="C4" s="18"/>
      <c r="D4" s="18"/>
      <c r="E4" s="18"/>
      <c r="F4" s="18"/>
      <c r="G4" s="18"/>
      <c r="H4" s="22"/>
    </row>
    <row r="5" spans="2:8" ht="19.5" customHeight="1">
      <c r="B5" s="18"/>
      <c r="C5" s="207" t="s">
        <v>681</v>
      </c>
      <c r="D5" s="207" t="s">
        <v>682</v>
      </c>
      <c r="E5" s="331" t="s">
        <v>531</v>
      </c>
      <c r="F5" s="327" t="s">
        <v>533</v>
      </c>
      <c r="G5" s="331" t="s">
        <v>683</v>
      </c>
      <c r="H5" s="22"/>
    </row>
    <row r="6" spans="2:8" ht="19.5" customHeight="1">
      <c r="B6" s="18"/>
      <c r="C6" s="235"/>
      <c r="D6" s="113"/>
      <c r="E6" s="332" t="s">
        <v>684</v>
      </c>
      <c r="F6" s="326" t="s">
        <v>685</v>
      </c>
      <c r="G6" s="333" t="s">
        <v>686</v>
      </c>
      <c r="H6" s="22"/>
    </row>
    <row r="7" spans="2:10" s="12" customFormat="1" ht="15" customHeight="1">
      <c r="B7" s="18"/>
      <c r="C7" s="407" t="s">
        <v>761</v>
      </c>
      <c r="D7" s="334"/>
      <c r="E7" s="327"/>
      <c r="F7" s="335"/>
      <c r="G7" s="331"/>
      <c r="H7" s="22"/>
      <c r="J7" s="11"/>
    </row>
    <row r="8" spans="1:10" s="12" customFormat="1" ht="24" customHeight="1">
      <c r="A8" s="399"/>
      <c r="B8" s="41"/>
      <c r="C8" s="336"/>
      <c r="D8" s="337"/>
      <c r="E8" s="338"/>
      <c r="F8" s="338"/>
      <c r="G8" s="339"/>
      <c r="H8" s="22"/>
      <c r="J8" s="11"/>
    </row>
    <row r="9" spans="1:10" s="12" customFormat="1" ht="24" customHeight="1">
      <c r="A9" s="399"/>
      <c r="B9" s="41"/>
      <c r="C9" s="340"/>
      <c r="D9" s="341"/>
      <c r="E9" s="338"/>
      <c r="F9" s="338"/>
      <c r="G9" s="351"/>
      <c r="H9" s="22"/>
      <c r="J9" s="11"/>
    </row>
    <row r="10" spans="1:10" s="12" customFormat="1" ht="24" customHeight="1">
      <c r="A10" s="399"/>
      <c r="B10" s="41"/>
      <c r="C10" s="342"/>
      <c r="D10" s="325"/>
      <c r="E10" s="343"/>
      <c r="F10" s="343"/>
      <c r="G10" s="351"/>
      <c r="H10" s="22"/>
      <c r="J10" s="11"/>
    </row>
    <row r="11" spans="1:10" s="12" customFormat="1" ht="24" customHeight="1">
      <c r="A11" s="399"/>
      <c r="B11" s="41"/>
      <c r="C11" s="344"/>
      <c r="D11" s="341"/>
      <c r="E11" s="338"/>
      <c r="F11" s="338"/>
      <c r="G11" s="339"/>
      <c r="H11" s="22"/>
      <c r="J11" s="11"/>
    </row>
    <row r="12" spans="1:10" s="12" customFormat="1" ht="24" customHeight="1">
      <c r="A12" s="399"/>
      <c r="B12" s="404"/>
      <c r="C12" s="345"/>
      <c r="D12" s="341"/>
      <c r="E12" s="338"/>
      <c r="F12" s="338"/>
      <c r="G12" s="339"/>
      <c r="H12" s="22"/>
      <c r="J12" s="11"/>
    </row>
    <row r="13" spans="1:10" s="12" customFormat="1" ht="24" customHeight="1">
      <c r="A13" s="399"/>
      <c r="B13" s="41"/>
      <c r="C13" s="346"/>
      <c r="D13" s="325"/>
      <c r="E13" s="343"/>
      <c r="F13" s="343"/>
      <c r="G13" s="351"/>
      <c r="H13" s="22"/>
      <c r="J13" s="11"/>
    </row>
    <row r="14" spans="1:10" s="12" customFormat="1" ht="24" customHeight="1">
      <c r="A14" s="399"/>
      <c r="B14" s="41"/>
      <c r="C14" s="344"/>
      <c r="D14" s="341"/>
      <c r="E14" s="338"/>
      <c r="F14" s="338"/>
      <c r="G14" s="339"/>
      <c r="H14" s="22"/>
      <c r="J14" s="11"/>
    </row>
    <row r="15" spans="1:10" s="12" customFormat="1" ht="24" customHeight="1">
      <c r="A15" s="399"/>
      <c r="B15" s="41"/>
      <c r="C15" s="344"/>
      <c r="D15" s="341"/>
      <c r="E15" s="338"/>
      <c r="F15" s="338"/>
      <c r="G15" s="339"/>
      <c r="H15" s="22"/>
      <c r="J15" s="11"/>
    </row>
    <row r="16" spans="1:10" s="12" customFormat="1" ht="24" customHeight="1">
      <c r="A16" s="399"/>
      <c r="B16" s="41"/>
      <c r="C16" s="344"/>
      <c r="D16" s="341"/>
      <c r="E16" s="338"/>
      <c r="F16" s="338"/>
      <c r="G16" s="339"/>
      <c r="H16" s="22"/>
      <c r="J16" s="11"/>
    </row>
    <row r="17" spans="1:10" s="12" customFormat="1" ht="24" customHeight="1">
      <c r="A17" s="399"/>
      <c r="B17" s="41"/>
      <c r="C17" s="346"/>
      <c r="D17" s="325"/>
      <c r="E17" s="343"/>
      <c r="F17" s="343"/>
      <c r="G17" s="351"/>
      <c r="H17" s="22"/>
      <c r="J17" s="11"/>
    </row>
    <row r="18" spans="1:10" s="12" customFormat="1" ht="24" customHeight="1">
      <c r="A18" s="399"/>
      <c r="B18" s="41"/>
      <c r="C18" s="344"/>
      <c r="D18" s="341"/>
      <c r="E18" s="338"/>
      <c r="F18" s="338"/>
      <c r="G18" s="339"/>
      <c r="H18" s="22"/>
      <c r="J18" s="11"/>
    </row>
    <row r="19" spans="1:10" s="12" customFormat="1" ht="24" customHeight="1">
      <c r="A19" s="399"/>
      <c r="B19" s="41"/>
      <c r="C19" s="344"/>
      <c r="D19" s="341"/>
      <c r="E19" s="338"/>
      <c r="F19" s="338"/>
      <c r="G19" s="339"/>
      <c r="H19" s="22"/>
      <c r="J19" s="11"/>
    </row>
    <row r="20" spans="1:10" s="12" customFormat="1" ht="24" customHeight="1">
      <c r="A20" s="399"/>
      <c r="B20" s="41"/>
      <c r="C20" s="344"/>
      <c r="D20" s="341"/>
      <c r="E20" s="338"/>
      <c r="F20" s="338"/>
      <c r="G20" s="339"/>
      <c r="H20" s="22"/>
      <c r="J20" s="11"/>
    </row>
    <row r="21" spans="1:10" s="12" customFormat="1" ht="24" customHeight="1">
      <c r="A21" s="399"/>
      <c r="B21" s="41"/>
      <c r="C21" s="346"/>
      <c r="D21" s="325"/>
      <c r="E21" s="343"/>
      <c r="F21" s="343"/>
      <c r="G21" s="351"/>
      <c r="H21" s="22"/>
      <c r="J21" s="11"/>
    </row>
    <row r="22" spans="1:10" s="12" customFormat="1" ht="24" customHeight="1">
      <c r="A22" s="399"/>
      <c r="B22" s="41"/>
      <c r="C22" s="344"/>
      <c r="D22" s="341"/>
      <c r="E22" s="338"/>
      <c r="F22" s="338"/>
      <c r="G22" s="339"/>
      <c r="H22" s="22"/>
      <c r="J22" s="11"/>
    </row>
    <row r="23" spans="1:10" s="22" customFormat="1" ht="24" customHeight="1">
      <c r="A23" s="54"/>
      <c r="B23" s="41"/>
      <c r="C23" s="344"/>
      <c r="D23" s="341"/>
      <c r="E23" s="338"/>
      <c r="F23" s="338"/>
      <c r="G23" s="339"/>
      <c r="J23" s="18"/>
    </row>
    <row r="24" spans="1:10" s="22" customFormat="1" ht="24" customHeight="1">
      <c r="A24" s="54"/>
      <c r="B24" s="41"/>
      <c r="C24" s="344"/>
      <c r="D24" s="341"/>
      <c r="E24" s="338"/>
      <c r="F24" s="338"/>
      <c r="G24" s="339"/>
      <c r="J24" s="18"/>
    </row>
    <row r="25" spans="1:10" s="12" customFormat="1" ht="24" customHeight="1">
      <c r="A25" s="399"/>
      <c r="B25" s="405"/>
      <c r="C25" s="344"/>
      <c r="D25" s="341"/>
      <c r="E25" s="338"/>
      <c r="F25" s="338"/>
      <c r="G25" s="339"/>
      <c r="H25" s="22"/>
      <c r="J25" s="11"/>
    </row>
    <row r="26" spans="1:10" s="12" customFormat="1" ht="24" customHeight="1">
      <c r="A26" s="399"/>
      <c r="B26" s="41"/>
      <c r="C26" s="344"/>
      <c r="D26" s="341"/>
      <c r="E26" s="338"/>
      <c r="F26" s="338"/>
      <c r="G26" s="339"/>
      <c r="H26" s="22"/>
      <c r="J26" s="11"/>
    </row>
    <row r="27" spans="1:10" s="12" customFormat="1" ht="24" customHeight="1">
      <c r="A27" s="399"/>
      <c r="B27" s="41"/>
      <c r="C27" s="344"/>
      <c r="D27" s="341"/>
      <c r="E27" s="338"/>
      <c r="F27" s="338"/>
      <c r="G27" s="339"/>
      <c r="H27" s="22"/>
      <c r="J27" s="11"/>
    </row>
    <row r="28" spans="1:10" s="12" customFormat="1" ht="24" customHeight="1">
      <c r="A28" s="399"/>
      <c r="B28" s="280"/>
      <c r="C28" s="344"/>
      <c r="D28" s="341"/>
      <c r="E28" s="338"/>
      <c r="F28" s="338"/>
      <c r="G28" s="339"/>
      <c r="J28" s="11"/>
    </row>
    <row r="29" spans="1:7" ht="24" customHeight="1">
      <c r="A29" s="280"/>
      <c r="B29" s="280"/>
      <c r="C29" s="344"/>
      <c r="D29" s="341"/>
      <c r="E29" s="338"/>
      <c r="F29" s="338"/>
      <c r="G29" s="339"/>
    </row>
    <row r="30" spans="1:7" ht="24" customHeight="1">
      <c r="A30" s="280"/>
      <c r="B30" s="280"/>
      <c r="C30" s="344"/>
      <c r="D30" s="341"/>
      <c r="E30" s="338"/>
      <c r="F30" s="338"/>
      <c r="G30" s="339"/>
    </row>
    <row r="31" spans="1:7" ht="24" customHeight="1">
      <c r="A31" s="280"/>
      <c r="B31" s="280"/>
      <c r="C31" s="344"/>
      <c r="D31" s="341"/>
      <c r="E31" s="338"/>
      <c r="F31" s="338"/>
      <c r="G31" s="339"/>
    </row>
    <row r="32" spans="1:2" ht="8.25" customHeight="1">
      <c r="A32" s="280"/>
      <c r="B32" s="280"/>
    </row>
    <row r="33" spans="1:7" ht="14.25">
      <c r="A33" s="280"/>
      <c r="B33" s="280"/>
      <c r="C33" s="229" t="s">
        <v>687</v>
      </c>
      <c r="D33" s="45"/>
      <c r="E33" s="45"/>
      <c r="F33" s="45"/>
      <c r="G33" s="45"/>
    </row>
    <row r="34" spans="1:7" ht="14.25">
      <c r="A34" s="280"/>
      <c r="B34" s="280"/>
      <c r="C34" s="229" t="s">
        <v>688</v>
      </c>
      <c r="D34" s="45"/>
      <c r="E34" s="45"/>
      <c r="F34" s="45"/>
      <c r="G34" s="45"/>
    </row>
    <row r="35" spans="1:7" ht="14.25">
      <c r="A35" s="280"/>
      <c r="B35" s="280"/>
      <c r="C35" s="229" t="s">
        <v>762</v>
      </c>
      <c r="D35" s="45"/>
      <c r="E35" s="45"/>
      <c r="F35" s="45"/>
      <c r="G35" s="45"/>
    </row>
    <row r="36" spans="1:7" ht="14.25">
      <c r="A36" s="280"/>
      <c r="B36" s="280"/>
      <c r="C36" s="45" t="s">
        <v>689</v>
      </c>
      <c r="D36" s="45"/>
      <c r="E36" s="45"/>
      <c r="F36" s="45"/>
      <c r="G36" s="45"/>
    </row>
    <row r="37" spans="1:7" ht="20.25" customHeight="1">
      <c r="A37" s="280"/>
      <c r="B37" s="280"/>
      <c r="C37" s="1081" t="s">
        <v>763</v>
      </c>
      <c r="D37" s="1082"/>
      <c r="E37" s="1082"/>
      <c r="F37" s="1082"/>
      <c r="G37" s="1082"/>
    </row>
    <row r="38" spans="1:7" ht="20.25" customHeight="1">
      <c r="A38" s="280"/>
      <c r="B38" s="280"/>
      <c r="C38" s="1082"/>
      <c r="D38" s="1082"/>
      <c r="E38" s="1082"/>
      <c r="F38" s="1082"/>
      <c r="G38" s="1082"/>
    </row>
    <row r="39" spans="1:7" ht="16.5" customHeight="1">
      <c r="A39" s="280"/>
      <c r="B39" s="280"/>
      <c r="C39" s="347"/>
      <c r="D39" s="347"/>
      <c r="E39" s="347"/>
      <c r="F39" s="347"/>
      <c r="G39" s="1109" t="s">
        <v>959</v>
      </c>
    </row>
    <row r="40" spans="3:7" ht="16.5" customHeight="1">
      <c r="C40" s="225"/>
      <c r="D40" s="225"/>
      <c r="E40" s="225"/>
      <c r="F40" s="225"/>
      <c r="G40" s="225"/>
    </row>
    <row r="41" ht="14.25">
      <c r="G41" s="188"/>
    </row>
  </sheetData>
  <sheetProtection password="A4DE" sheet="1"/>
  <mergeCells count="1">
    <mergeCell ref="C37:G38"/>
  </mergeCells>
  <printOptions/>
  <pageMargins left="0.984251968503937" right="0.5905511811023623" top="0.7480314960629921" bottom="0.5905511811023623" header="0.31496062992125984" footer="0.31496062992125984"/>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U37"/>
  <sheetViews>
    <sheetView showGridLines="0" view="pageBreakPreview" zoomScale="110" zoomScaleSheetLayoutView="110" zoomScalePageLayoutView="0" workbookViewId="0" topLeftCell="A13">
      <selection activeCell="M21" sqref="M21"/>
    </sheetView>
  </sheetViews>
  <sheetFormatPr defaultColWidth="9.140625" defaultRowHeight="15"/>
  <cols>
    <col min="1" max="3" width="1.421875" style="105" customWidth="1"/>
    <col min="4" max="4" width="14.00390625" style="105" customWidth="1"/>
    <col min="5" max="5" width="6.7109375" style="105" customWidth="1"/>
    <col min="6" max="17" width="8.421875" style="105" customWidth="1"/>
    <col min="18" max="18" width="10.00390625" style="105" customWidth="1"/>
    <col min="19" max="19" width="1.28515625" style="105" customWidth="1"/>
    <col min="20" max="20" width="3.140625" style="105" customWidth="1"/>
    <col min="21" max="16384" width="9.00390625" style="105" customWidth="1"/>
  </cols>
  <sheetData>
    <row r="1" spans="1:18" ht="15.75" customHeight="1">
      <c r="A1" s="11"/>
      <c r="B1" s="11"/>
      <c r="C1" s="11"/>
      <c r="D1" s="11"/>
      <c r="E1" s="11"/>
      <c r="F1" s="11"/>
      <c r="G1" s="11"/>
      <c r="H1" s="11"/>
      <c r="I1" s="11"/>
      <c r="J1" s="11"/>
      <c r="K1" s="11"/>
      <c r="L1" s="11"/>
      <c r="M1" s="11"/>
      <c r="N1" s="11"/>
      <c r="O1" s="11"/>
      <c r="P1" s="11"/>
      <c r="Q1" s="11"/>
      <c r="R1" s="11"/>
    </row>
    <row r="2" spans="1:18" ht="15.75" customHeight="1">
      <c r="A2" s="11" t="s">
        <v>818</v>
      </c>
      <c r="B2" s="11"/>
      <c r="C2" s="11"/>
      <c r="D2" s="11"/>
      <c r="E2" s="11"/>
      <c r="F2" s="11"/>
      <c r="G2" s="11"/>
      <c r="H2" s="11"/>
      <c r="I2" s="11"/>
      <c r="J2" s="11"/>
      <c r="K2" s="11"/>
      <c r="L2" s="11"/>
      <c r="M2" s="11"/>
      <c r="N2" s="11"/>
      <c r="O2" s="11"/>
      <c r="P2" s="11"/>
      <c r="Q2" s="11"/>
      <c r="R2" s="11"/>
    </row>
    <row r="3" spans="1:18" ht="15.75" customHeight="1">
      <c r="A3" s="11"/>
      <c r="B3" s="105" t="s">
        <v>581</v>
      </c>
      <c r="C3" s="11"/>
      <c r="D3" s="168"/>
      <c r="E3" s="168"/>
      <c r="F3" s="168"/>
      <c r="G3" s="168"/>
      <c r="H3" s="168"/>
      <c r="I3" s="168"/>
      <c r="J3" s="168"/>
      <c r="K3" s="168"/>
      <c r="L3" s="168"/>
      <c r="M3" s="168"/>
      <c r="N3" s="193"/>
      <c r="O3" s="11"/>
      <c r="P3" s="11"/>
      <c r="Q3" s="11"/>
      <c r="R3" s="11"/>
    </row>
    <row r="4" spans="1:18" ht="23.25" customHeight="1">
      <c r="A4" s="11"/>
      <c r="B4" s="11"/>
      <c r="C4" s="890" t="str">
        <f>IF('別紙2-3'!D126="","",'別紙2-3'!D126)</f>
        <v>○年度</v>
      </c>
      <c r="D4" s="890"/>
      <c r="E4" s="87" t="s">
        <v>565</v>
      </c>
      <c r="F4" s="87" t="s">
        <v>566</v>
      </c>
      <c r="G4" s="87" t="s">
        <v>567</v>
      </c>
      <c r="H4" s="87" t="s">
        <v>568</v>
      </c>
      <c r="I4" s="87" t="s">
        <v>569</v>
      </c>
      <c r="J4" s="87" t="s">
        <v>570</v>
      </c>
      <c r="K4" s="87" t="s">
        <v>571</v>
      </c>
      <c r="L4" s="87" t="s">
        <v>572</v>
      </c>
      <c r="M4" s="87" t="s">
        <v>573</v>
      </c>
      <c r="N4" s="87" t="s">
        <v>574</v>
      </c>
      <c r="O4" s="87" t="s">
        <v>575</v>
      </c>
      <c r="P4" s="87" t="s">
        <v>576</v>
      </c>
      <c r="Q4" s="87" t="s">
        <v>577</v>
      </c>
      <c r="R4" s="87" t="s">
        <v>578</v>
      </c>
    </row>
    <row r="5" spans="1:21" ht="23.25" customHeight="1">
      <c r="A5" s="11"/>
      <c r="B5" s="11"/>
      <c r="C5" s="1083" t="s">
        <v>902</v>
      </c>
      <c r="D5" s="831"/>
      <c r="E5" s="330" t="s">
        <v>753</v>
      </c>
      <c r="F5" s="295">
        <f>IF('別紙2-3'!D116="","",'別紙2-3'!D116)</f>
      </c>
      <c r="G5" s="295">
        <f>IF('別紙2-3'!E116="","",'別紙2-3'!E116)</f>
      </c>
      <c r="H5" s="295">
        <f>IF('別紙2-3'!F116="","",'別紙2-3'!F116)</f>
      </c>
      <c r="I5" s="295">
        <f>IF('別紙2-3'!G116="","",'別紙2-3'!G116)</f>
      </c>
      <c r="J5" s="295">
        <f>IF('別紙2-3'!H116="","",'別紙2-3'!H116)</f>
      </c>
      <c r="K5" s="295">
        <f>IF('別紙2-3'!I116="","",'別紙2-3'!I116)</f>
      </c>
      <c r="L5" s="295">
        <f>IF('別紙2-3'!J116="","",'別紙2-3'!J116)</f>
      </c>
      <c r="M5" s="295">
        <f>IF('別紙2-3'!K116="","",'別紙2-3'!K116)</f>
      </c>
      <c r="N5" s="295">
        <f>IF('別紙2-3'!L116="","",'別紙2-3'!L116)</f>
      </c>
      <c r="O5" s="295">
        <f>IF('別紙2-3'!M116="","",'別紙2-3'!M116)</f>
      </c>
      <c r="P5" s="295">
        <f>IF('別紙2-3'!N116="","",'別紙2-3'!N116)</f>
      </c>
      <c r="Q5" s="295">
        <f>IF('別紙2-3'!O116="","",'別紙2-3'!O116)</f>
      </c>
      <c r="R5" s="362">
        <f>IF(SUM(F5:Q5)&gt;0,SUM(F5:Q5),"")</f>
      </c>
      <c r="U5" s="105" t="s">
        <v>742</v>
      </c>
    </row>
    <row r="6" spans="1:21" ht="23.25" customHeight="1">
      <c r="A6" s="11"/>
      <c r="B6" s="11"/>
      <c r="C6" s="831" t="s">
        <v>579</v>
      </c>
      <c r="D6" s="831"/>
      <c r="E6" s="330" t="s">
        <v>901</v>
      </c>
      <c r="F6" s="295">
        <f>IF('別紙2-3'!D117="","",'別紙2-3'!D117)</f>
      </c>
      <c r="G6" s="295">
        <f>IF('別紙2-3'!E117="","",'別紙2-3'!E117)</f>
      </c>
      <c r="H6" s="295">
        <f>IF('別紙2-3'!F117="","",'別紙2-3'!F117)</f>
      </c>
      <c r="I6" s="295">
        <f>IF('別紙2-3'!G117="","",'別紙2-3'!G117)</f>
      </c>
      <c r="J6" s="295">
        <f>IF('別紙2-3'!H117="","",'別紙2-3'!H117)</f>
      </c>
      <c r="K6" s="295">
        <f>IF('別紙2-3'!I117="","",'別紙2-3'!I117)</f>
      </c>
      <c r="L6" s="295">
        <f>IF('別紙2-3'!J117="","",'別紙2-3'!J117)</f>
      </c>
      <c r="M6" s="295">
        <f>IF('別紙2-3'!K117="","",'別紙2-3'!K117)</f>
      </c>
      <c r="N6" s="295">
        <f>IF('別紙2-3'!L117="","",'別紙2-3'!L117)</f>
      </c>
      <c r="O6" s="295">
        <f>IF('別紙2-3'!M117="","",'別紙2-3'!M117)</f>
      </c>
      <c r="P6" s="295">
        <f>IF('別紙2-3'!N117="","",'別紙2-3'!N117)</f>
      </c>
      <c r="Q6" s="295">
        <f>IF('別紙2-3'!O117="","",'別紙2-3'!O117)</f>
      </c>
      <c r="R6" s="362">
        <f>IF(SUM(F6:Q6)&gt;0,SUM(F6:Q6),"")</f>
      </c>
      <c r="U6" s="352" t="s">
        <v>743</v>
      </c>
    </row>
    <row r="7" spans="1:21" ht="23.25" customHeight="1">
      <c r="A7" s="11"/>
      <c r="B7" s="11"/>
      <c r="C7" s="1084" t="s">
        <v>739</v>
      </c>
      <c r="D7" s="639"/>
      <c r="E7" s="330" t="s">
        <v>754</v>
      </c>
      <c r="F7" s="361">
        <f>IF('別紙2-3'!D115="","",'別紙2-3'!D115)</f>
      </c>
      <c r="G7" s="361">
        <f>IF('別紙2-3'!E115="","",'別紙2-3'!E115)</f>
      </c>
      <c r="H7" s="361">
        <f>IF('別紙2-3'!F115="","",'別紙2-3'!F115)</f>
      </c>
      <c r="I7" s="361">
        <f>IF('別紙2-3'!G115="","",'別紙2-3'!G115)</f>
      </c>
      <c r="J7" s="361">
        <f>IF('別紙2-3'!H115="","",'別紙2-3'!H115)</f>
      </c>
      <c r="K7" s="361">
        <f>IF('別紙2-3'!I115="","",'別紙2-3'!I115)</f>
      </c>
      <c r="L7" s="361">
        <f>IF('別紙2-3'!J115="","",'別紙2-3'!J115)</f>
      </c>
      <c r="M7" s="361">
        <f>IF('別紙2-3'!K115="","",'別紙2-3'!K115)</f>
      </c>
      <c r="N7" s="361">
        <f>IF('別紙2-3'!L115="","",'別紙2-3'!L115)</f>
      </c>
      <c r="O7" s="361">
        <f>IF('別紙2-3'!M115="","",'別紙2-3'!M115)</f>
      </c>
      <c r="P7" s="361">
        <f>IF('別紙2-3'!N115="","",'別紙2-3'!N115)</f>
      </c>
      <c r="Q7" s="361">
        <f>IF('別紙2-3'!O115="","",'別紙2-3'!O115)</f>
      </c>
      <c r="R7" s="362">
        <f>IF(SUM(F7:Q7)&gt;0,SUM(F7:Q7),"")</f>
      </c>
      <c r="U7" s="352" t="s">
        <v>743</v>
      </c>
    </row>
    <row r="8" spans="1:21" ht="23.25" customHeight="1">
      <c r="A8" s="11"/>
      <c r="B8" s="11"/>
      <c r="C8" s="643"/>
      <c r="D8" s="645"/>
      <c r="E8" s="330" t="s">
        <v>753</v>
      </c>
      <c r="F8" s="362">
        <f>IF(F7="","",F7*45/3.6)</f>
      </c>
      <c r="G8" s="362">
        <f aca="true" t="shared" si="0" ref="G8:Q8">IF(G7="","",G7*45/3.6)</f>
      </c>
      <c r="H8" s="362">
        <f t="shared" si="0"/>
      </c>
      <c r="I8" s="362">
        <f t="shared" si="0"/>
      </c>
      <c r="J8" s="362">
        <f t="shared" si="0"/>
      </c>
      <c r="K8" s="362">
        <f t="shared" si="0"/>
      </c>
      <c r="L8" s="362">
        <f t="shared" si="0"/>
      </c>
      <c r="M8" s="362">
        <f t="shared" si="0"/>
      </c>
      <c r="N8" s="362">
        <f t="shared" si="0"/>
      </c>
      <c r="O8" s="362">
        <f t="shared" si="0"/>
      </c>
      <c r="P8" s="362">
        <f t="shared" si="0"/>
      </c>
      <c r="Q8" s="362">
        <f t="shared" si="0"/>
      </c>
      <c r="R8" s="362">
        <f>IF(SUM(F8:Q8)&gt;0,SUM(F8:Q8),"")</f>
      </c>
      <c r="U8" s="352" t="s">
        <v>743</v>
      </c>
    </row>
    <row r="9" spans="1:21" ht="36.75" customHeight="1">
      <c r="A9" s="11"/>
      <c r="B9" s="11"/>
      <c r="C9" s="1086" t="s">
        <v>755</v>
      </c>
      <c r="D9" s="674"/>
      <c r="E9" s="330" t="s">
        <v>752</v>
      </c>
      <c r="F9" s="362">
        <f>IF('別紙2-3'!D110="","",'別紙2-3'!D110)</f>
      </c>
      <c r="G9" s="362">
        <f>IF('別紙2-3'!E110="","",'別紙2-3'!E110)</f>
      </c>
      <c r="H9" s="362">
        <f>IF('別紙2-3'!F110="","",'別紙2-3'!F110)</f>
      </c>
      <c r="I9" s="362">
        <f>IF('別紙2-3'!G110="","",'別紙2-3'!G110)</f>
      </c>
      <c r="J9" s="362">
        <f>IF('別紙2-3'!H110="","",'別紙2-3'!H110)</f>
      </c>
      <c r="K9" s="362">
        <f>IF('別紙2-3'!I110="","",'別紙2-3'!I110)</f>
      </c>
      <c r="L9" s="362">
        <f>IF('別紙2-3'!J110="","",'別紙2-3'!J110)</f>
      </c>
      <c r="M9" s="362">
        <f>IF('別紙2-3'!K110="","",'別紙2-3'!K110)</f>
      </c>
      <c r="N9" s="362">
        <f>IF('別紙2-3'!L110="","",'別紙2-3'!L110)</f>
      </c>
      <c r="O9" s="362">
        <f>IF('別紙2-3'!M110="","",'別紙2-3'!M110)</f>
      </c>
      <c r="P9" s="362">
        <f>IF('別紙2-3'!N110="","",'別紙2-3'!N110)</f>
      </c>
      <c r="Q9" s="362">
        <f>IF('別紙2-3'!O110="","",'別紙2-3'!O110)</f>
      </c>
      <c r="R9" s="362">
        <f>IF(SUM(F9:Q9)&gt;0,SUM(F9:Q9),"")</f>
      </c>
      <c r="U9" s="374" t="e">
        <f>F6/3.6</f>
        <v>#VALUE!</v>
      </c>
    </row>
    <row r="10" spans="1:21" ht="28.5" customHeight="1">
      <c r="A10" s="11"/>
      <c r="B10" s="11"/>
      <c r="C10" s="1085" t="s">
        <v>924</v>
      </c>
      <c r="D10" s="674"/>
      <c r="E10" s="330" t="s">
        <v>751</v>
      </c>
      <c r="F10" s="361">
        <f>IF('別紙2-3'!D122="","",'別紙2-3'!D122)</f>
      </c>
      <c r="G10" s="361">
        <f>IF('別紙2-3'!E122="","",'別紙2-3'!E122)</f>
      </c>
      <c r="H10" s="361">
        <f>IF('別紙2-3'!F122="","",'別紙2-3'!F122)</f>
      </c>
      <c r="I10" s="361">
        <f>IF('別紙2-3'!G122="","",'別紙2-3'!G122)</f>
      </c>
      <c r="J10" s="361">
        <f>IF('別紙2-3'!H122="","",'別紙2-3'!H122)</f>
      </c>
      <c r="K10" s="361">
        <f>IF('別紙2-3'!I122="","",'別紙2-3'!I122)</f>
      </c>
      <c r="L10" s="361">
        <f>IF('別紙2-3'!J122="","",'別紙2-3'!J122)</f>
      </c>
      <c r="M10" s="361">
        <f>IF('別紙2-3'!K122="","",'別紙2-3'!K122)</f>
      </c>
      <c r="N10" s="361">
        <f>IF('別紙2-3'!L122="","",'別紙2-3'!L122)</f>
      </c>
      <c r="O10" s="361">
        <f>IF('別紙2-3'!M122="","",'別紙2-3'!M122)</f>
      </c>
      <c r="P10" s="361">
        <f>IF('別紙2-3'!N122="","",'別紙2-3'!N122)</f>
      </c>
      <c r="Q10" s="361">
        <f>IF('別紙2-3'!O122="","",'別紙2-3'!O122)</f>
      </c>
      <c r="R10" s="361">
        <f>IF('別紙2-3'!D139="","",'別紙2-3'!D139)</f>
      </c>
      <c r="U10" s="352" t="e">
        <f>F9*F36/1000</f>
        <v>#VALUE!</v>
      </c>
    </row>
    <row r="11" spans="1:18" ht="23.25" customHeight="1">
      <c r="A11" s="11"/>
      <c r="B11" s="11"/>
      <c r="C11" s="11"/>
      <c r="D11" s="11"/>
      <c r="E11" s="11"/>
      <c r="F11" s="11"/>
      <c r="G11" s="11"/>
      <c r="H11" s="11"/>
      <c r="I11" s="11"/>
      <c r="J11" s="206"/>
      <c r="K11" s="206"/>
      <c r="L11" s="206"/>
      <c r="M11" s="206"/>
      <c r="N11" s="206"/>
      <c r="O11" s="206"/>
      <c r="P11" s="206"/>
      <c r="Q11" s="11"/>
      <c r="R11" s="11"/>
    </row>
    <row r="12" spans="1:18" ht="24" customHeight="1">
      <c r="A12" s="11"/>
      <c r="B12" s="11"/>
      <c r="C12" s="890" t="str">
        <f>IF('別紙2-3'!E126="","",'別紙2-3'!E126)</f>
        <v>●年度</v>
      </c>
      <c r="D12" s="890"/>
      <c r="E12" s="87" t="s">
        <v>565</v>
      </c>
      <c r="F12" s="87" t="s">
        <v>566</v>
      </c>
      <c r="G12" s="87" t="s">
        <v>567</v>
      </c>
      <c r="H12" s="87" t="s">
        <v>568</v>
      </c>
      <c r="I12" s="87" t="s">
        <v>569</v>
      </c>
      <c r="J12" s="199" t="s">
        <v>570</v>
      </c>
      <c r="K12" s="199" t="s">
        <v>571</v>
      </c>
      <c r="L12" s="199" t="s">
        <v>572</v>
      </c>
      <c r="M12" s="199" t="s">
        <v>573</v>
      </c>
      <c r="N12" s="199" t="s">
        <v>574</v>
      </c>
      <c r="O12" s="199" t="s">
        <v>575</v>
      </c>
      <c r="P12" s="199" t="s">
        <v>576</v>
      </c>
      <c r="Q12" s="87" t="s">
        <v>577</v>
      </c>
      <c r="R12" s="87" t="s">
        <v>578</v>
      </c>
    </row>
    <row r="13" spans="1:21" ht="24" customHeight="1">
      <c r="A13" s="11"/>
      <c r="B13" s="11"/>
      <c r="C13" s="1083" t="s">
        <v>902</v>
      </c>
      <c r="D13" s="831"/>
      <c r="E13" s="330" t="s">
        <v>753</v>
      </c>
      <c r="F13" s="295">
        <f>IF('別紙2-3'!P116="","",'別紙2-3'!P116)</f>
      </c>
      <c r="G13" s="295">
        <f>IF('別紙2-3'!Q116="","",'別紙2-3'!Q116)</f>
      </c>
      <c r="H13" s="295">
        <f>IF('別紙2-3'!R116="","",'別紙2-3'!R116)</f>
      </c>
      <c r="I13" s="295">
        <f>IF('別紙2-3'!S116="","",'別紙2-3'!S116)</f>
      </c>
      <c r="J13" s="295">
        <f>IF('別紙2-3'!T116="","",'別紙2-3'!T116)</f>
      </c>
      <c r="K13" s="295">
        <f>IF('別紙2-3'!U116="","",'別紙2-3'!U116)</f>
      </c>
      <c r="L13" s="295">
        <f>IF('別紙2-3'!V116="","",'別紙2-3'!V116)</f>
      </c>
      <c r="M13" s="295">
        <f>IF('別紙2-3'!W116="","",'別紙2-3'!W116)</f>
      </c>
      <c r="N13" s="295">
        <f>IF('別紙2-3'!X116="","",'別紙2-3'!X116)</f>
      </c>
      <c r="O13" s="295">
        <f>IF('別紙2-3'!Y116="","",'別紙2-3'!Y116)</f>
      </c>
      <c r="P13" s="295">
        <f>IF('別紙2-3'!Z116="","",'別紙2-3'!Z116)</f>
      </c>
      <c r="Q13" s="295">
        <f>IF('別紙2-3'!AA116="","",'別紙2-3'!AA116)</f>
      </c>
      <c r="R13" s="362">
        <f>IF(COUNT(F13:Q13)=0,"",SUM(F13:Q13))</f>
      </c>
      <c r="U13" s="105" t="s">
        <v>742</v>
      </c>
    </row>
    <row r="14" spans="1:21" ht="24" customHeight="1">
      <c r="A14" s="11"/>
      <c r="B14" s="11"/>
      <c r="C14" s="831" t="s">
        <v>579</v>
      </c>
      <c r="D14" s="831"/>
      <c r="E14" s="330" t="s">
        <v>901</v>
      </c>
      <c r="F14" s="295">
        <f>IF('別紙2-3'!P117="","",'別紙2-3'!P117)</f>
      </c>
      <c r="G14" s="295">
        <f>IF('別紙2-3'!Q117="","",'別紙2-3'!Q117)</f>
      </c>
      <c r="H14" s="295">
        <f>IF('別紙2-3'!R117="","",'別紙2-3'!R117)</f>
      </c>
      <c r="I14" s="295">
        <f>IF('別紙2-3'!S117="","",'別紙2-3'!S117)</f>
      </c>
      <c r="J14" s="295">
        <f>IF('別紙2-3'!T117="","",'別紙2-3'!T117)</f>
      </c>
      <c r="K14" s="295">
        <f>IF('別紙2-3'!U117="","",'別紙2-3'!U117)</f>
      </c>
      <c r="L14" s="295">
        <f>IF('別紙2-3'!V117="","",'別紙2-3'!V117)</f>
      </c>
      <c r="M14" s="295">
        <f>IF('別紙2-3'!W117="","",'別紙2-3'!W117)</f>
      </c>
      <c r="N14" s="295">
        <f>IF('別紙2-3'!X117="","",'別紙2-3'!X117)</f>
      </c>
      <c r="O14" s="295">
        <f>IF('別紙2-3'!Y117="","",'別紙2-3'!Y117)</f>
      </c>
      <c r="P14" s="295">
        <f>IF('別紙2-3'!Z117="","",'別紙2-3'!Z117)</f>
      </c>
      <c r="Q14" s="295">
        <f>IF('別紙2-3'!AA117="","",'別紙2-3'!AA117)</f>
      </c>
      <c r="R14" s="362">
        <f>IF(COUNT(F14:Q14)=0,"",SUM(F14:Q14))</f>
      </c>
      <c r="U14" s="352" t="s">
        <v>743</v>
      </c>
    </row>
    <row r="15" spans="1:21" ht="24" customHeight="1">
      <c r="A15" s="11"/>
      <c r="B15" s="11"/>
      <c r="C15" s="1084" t="s">
        <v>739</v>
      </c>
      <c r="D15" s="639"/>
      <c r="E15" s="330" t="s">
        <v>754</v>
      </c>
      <c r="F15" s="361">
        <f>IF('別紙2-3'!P115="","",'別紙2-3'!P115)</f>
      </c>
      <c r="G15" s="361">
        <f>IF('別紙2-3'!Q115="","",'別紙2-3'!Q115)</f>
      </c>
      <c r="H15" s="361">
        <f>IF('別紙2-3'!R115="","",'別紙2-3'!R115)</f>
      </c>
      <c r="I15" s="361">
        <f>IF('別紙2-3'!S115="","",'別紙2-3'!S115)</f>
      </c>
      <c r="J15" s="361">
        <f>IF('別紙2-3'!T115="","",'別紙2-3'!T115)</f>
      </c>
      <c r="K15" s="361">
        <f>IF('別紙2-3'!U115="","",'別紙2-3'!U115)</f>
      </c>
      <c r="L15" s="361">
        <f>IF('別紙2-3'!V115="","",'別紙2-3'!V115)</f>
      </c>
      <c r="M15" s="361">
        <f>IF('別紙2-3'!W115="","",'別紙2-3'!W115)</f>
      </c>
      <c r="N15" s="361">
        <f>IF('別紙2-3'!X115="","",'別紙2-3'!X115)</f>
      </c>
      <c r="O15" s="361">
        <f>IF('別紙2-3'!Y115="","",'別紙2-3'!Y115)</f>
      </c>
      <c r="P15" s="361">
        <f>IF('別紙2-3'!Z115="","",'別紙2-3'!Z115)</f>
      </c>
      <c r="Q15" s="361">
        <f>IF('別紙2-3'!AA115="","",'別紙2-3'!AA115)</f>
      </c>
      <c r="R15" s="361">
        <f>IF(COUNT(F15:Q15)=0,"",SUM(F15:Q15))</f>
      </c>
      <c r="U15" s="352" t="s">
        <v>743</v>
      </c>
    </row>
    <row r="16" spans="1:21" ht="24" customHeight="1">
      <c r="A16" s="11"/>
      <c r="B16" s="11"/>
      <c r="C16" s="643"/>
      <c r="D16" s="645"/>
      <c r="E16" s="330" t="s">
        <v>753</v>
      </c>
      <c r="F16" s="362">
        <f>IF(F15="","",F15*45/3.6)</f>
      </c>
      <c r="G16" s="362">
        <f aca="true" t="shared" si="1" ref="G16:Q16">IF(G15="","",G15*45/3.6)</f>
      </c>
      <c r="H16" s="362">
        <f t="shared" si="1"/>
      </c>
      <c r="I16" s="362">
        <f t="shared" si="1"/>
      </c>
      <c r="J16" s="362">
        <f t="shared" si="1"/>
      </c>
      <c r="K16" s="362">
        <f t="shared" si="1"/>
      </c>
      <c r="L16" s="362">
        <f t="shared" si="1"/>
      </c>
      <c r="M16" s="362">
        <f t="shared" si="1"/>
      </c>
      <c r="N16" s="362">
        <f t="shared" si="1"/>
      </c>
      <c r="O16" s="362">
        <f t="shared" si="1"/>
      </c>
      <c r="P16" s="362">
        <f t="shared" si="1"/>
      </c>
      <c r="Q16" s="362">
        <f t="shared" si="1"/>
      </c>
      <c r="R16" s="362">
        <f>IF(COUNT(F16:Q16)=0,"",SUM(F16:Q16))</f>
      </c>
      <c r="U16" s="352" t="s">
        <v>743</v>
      </c>
    </row>
    <row r="17" spans="1:21" ht="36.75" customHeight="1">
      <c r="A17" s="11"/>
      <c r="B17" s="11"/>
      <c r="C17" s="1086" t="s">
        <v>755</v>
      </c>
      <c r="D17" s="674"/>
      <c r="E17" s="199" t="s">
        <v>752</v>
      </c>
      <c r="F17" s="373">
        <f>IF('別紙2-3'!P110="","",'別紙2-3'!P110)</f>
      </c>
      <c r="G17" s="373">
        <f>IF('別紙2-3'!Q110="","",'別紙2-3'!Q110)</f>
      </c>
      <c r="H17" s="373">
        <f>IF('別紙2-3'!R110="","",'別紙2-3'!R110)</f>
      </c>
      <c r="I17" s="373">
        <f>IF('別紙2-3'!S110="","",'別紙2-3'!S110)</f>
      </c>
      <c r="J17" s="373">
        <f>IF('別紙2-3'!T110="","",'別紙2-3'!T110)</f>
      </c>
      <c r="K17" s="373">
        <f>IF('別紙2-3'!U110="","",'別紙2-3'!U110)</f>
      </c>
      <c r="L17" s="373">
        <f>IF('別紙2-3'!V110="","",'別紙2-3'!V110)</f>
      </c>
      <c r="M17" s="373">
        <f>IF('別紙2-3'!W110="","",'別紙2-3'!W110)</f>
      </c>
      <c r="N17" s="373">
        <f>IF('別紙2-3'!X110="","",'別紙2-3'!X110)</f>
      </c>
      <c r="O17" s="373">
        <f>IF('別紙2-3'!Y110="","",'別紙2-3'!Y110)</f>
      </c>
      <c r="P17" s="373">
        <f>IF('別紙2-3'!Z110="","",'別紙2-3'!Z110)</f>
      </c>
      <c r="Q17" s="373">
        <f>IF('別紙2-3'!AA110="","",'別紙2-3'!AA110)</f>
      </c>
      <c r="R17" s="362">
        <f>IF(SUM(F17:Q17)&gt;0,SUM(F17:Q17),"")</f>
      </c>
      <c r="U17" s="352"/>
    </row>
    <row r="18" spans="1:21" ht="34.5" customHeight="1">
      <c r="A18" s="11"/>
      <c r="B18" s="11"/>
      <c r="C18" s="1085" t="s">
        <v>924</v>
      </c>
      <c r="D18" s="674"/>
      <c r="E18" s="330" t="s">
        <v>751</v>
      </c>
      <c r="F18" s="361">
        <f>IF('別紙2-3'!P122="","",'別紙2-3'!P122)</f>
      </c>
      <c r="G18" s="361">
        <f>IF('別紙2-3'!Q122="","",'別紙2-3'!Q122)</f>
      </c>
      <c r="H18" s="361">
        <f>IF('別紙2-3'!R122="","",'別紙2-3'!R122)</f>
      </c>
      <c r="I18" s="361">
        <f>IF('別紙2-3'!S122="","",'別紙2-3'!S122)</f>
      </c>
      <c r="J18" s="361">
        <f>IF('別紙2-3'!T122="","",'別紙2-3'!T122)</f>
      </c>
      <c r="K18" s="361">
        <f>IF('別紙2-3'!U122="","",'別紙2-3'!U122)</f>
      </c>
      <c r="L18" s="361">
        <f>IF('別紙2-3'!V122="","",'別紙2-3'!V122)</f>
      </c>
      <c r="M18" s="361">
        <f>IF('別紙2-3'!W122="","",'別紙2-3'!W122)</f>
      </c>
      <c r="N18" s="361">
        <f>IF('別紙2-3'!X122="","",'別紙2-3'!X122)</f>
      </c>
      <c r="O18" s="361">
        <f>IF('別紙2-3'!Y122="","",'別紙2-3'!Y122)</f>
      </c>
      <c r="P18" s="361">
        <f>IF('別紙2-3'!Z122="","",'別紙2-3'!Z122)</f>
      </c>
      <c r="Q18" s="361">
        <f>IF('別紙2-3'!AA122="","",'別紙2-3'!AA122)</f>
      </c>
      <c r="R18" s="361">
        <f>IF('別紙2-3'!E139="","",'別紙2-3'!E139)</f>
      </c>
      <c r="U18" s="352"/>
    </row>
    <row r="19" spans="1:18" ht="15.75" customHeight="1">
      <c r="A19" s="11"/>
      <c r="B19" s="11"/>
      <c r="C19" s="11"/>
      <c r="D19" s="11"/>
      <c r="E19" s="11"/>
      <c r="F19" s="11"/>
      <c r="G19" s="11"/>
      <c r="H19" s="11"/>
      <c r="I19" s="11"/>
      <c r="J19" s="11"/>
      <c r="K19" s="11"/>
      <c r="L19" s="11"/>
      <c r="M19" s="11"/>
      <c r="N19" s="11"/>
      <c r="O19" s="11"/>
      <c r="P19" s="11"/>
      <c r="Q19" s="11"/>
      <c r="R19" s="11"/>
    </row>
    <row r="20" spans="1:18" ht="15.75" customHeight="1">
      <c r="A20" s="11"/>
      <c r="B20" s="11"/>
      <c r="C20" s="11"/>
      <c r="D20" s="45" t="s">
        <v>580</v>
      </c>
      <c r="E20" s="11"/>
      <c r="F20" s="11"/>
      <c r="G20" s="11"/>
      <c r="H20" s="11"/>
      <c r="I20" s="11"/>
      <c r="J20" s="11"/>
      <c r="K20" s="11"/>
      <c r="L20" s="11"/>
      <c r="M20" s="11"/>
      <c r="N20" s="11"/>
      <c r="O20" s="11"/>
      <c r="P20" s="11"/>
      <c r="Q20" s="11"/>
      <c r="R20" s="11"/>
    </row>
    <row r="21" spans="1:18" ht="15.75" customHeight="1">
      <c r="A21" s="11"/>
      <c r="B21" s="11"/>
      <c r="C21" s="11"/>
      <c r="D21" s="258" t="s">
        <v>898</v>
      </c>
      <c r="E21" s="11"/>
      <c r="F21" s="11"/>
      <c r="G21" s="11"/>
      <c r="H21" s="11"/>
      <c r="I21" s="11"/>
      <c r="J21" s="11"/>
      <c r="K21" s="11"/>
      <c r="L21" s="11"/>
      <c r="M21" s="11"/>
      <c r="N21" s="11"/>
      <c r="O21" s="11"/>
      <c r="P21" s="11"/>
      <c r="Q21" s="11"/>
      <c r="R21" s="11"/>
    </row>
    <row r="22" spans="1:21" ht="15.75" customHeight="1">
      <c r="A22" s="11"/>
      <c r="B22" s="11"/>
      <c r="C22" s="11"/>
      <c r="D22" s="11"/>
      <c r="E22" s="11"/>
      <c r="F22" s="11"/>
      <c r="G22" s="11"/>
      <c r="H22" s="11"/>
      <c r="I22" s="11"/>
      <c r="J22" s="11"/>
      <c r="K22" s="11"/>
      <c r="L22" s="11"/>
      <c r="M22" s="11"/>
      <c r="N22" s="11"/>
      <c r="O22" s="11"/>
      <c r="P22" s="11"/>
      <c r="Q22" s="11"/>
      <c r="R22" s="1109" t="s">
        <v>959</v>
      </c>
      <c r="U22" s="360">
        <f>IF('基本'!J232="","",'基本'!J232)</f>
      </c>
    </row>
    <row r="23" spans="1:21" ht="15.75" customHeight="1">
      <c r="A23" s="11"/>
      <c r="B23" s="11"/>
      <c r="C23" s="11"/>
      <c r="D23" s="11"/>
      <c r="E23" s="11"/>
      <c r="F23" s="11"/>
      <c r="G23" s="11"/>
      <c r="H23" s="11"/>
      <c r="I23" s="11"/>
      <c r="J23" s="11"/>
      <c r="K23" s="11"/>
      <c r="L23" s="11"/>
      <c r="M23" s="11"/>
      <c r="N23" s="11"/>
      <c r="O23" s="11"/>
      <c r="P23" s="11"/>
      <c r="Q23" s="11"/>
      <c r="R23" s="11"/>
      <c r="U23" s="360">
        <f>IF('基本'!J233="","",'基本'!J233)</f>
      </c>
    </row>
    <row r="24" spans="1:21" ht="15.75" customHeight="1">
      <c r="A24" s="11"/>
      <c r="B24" s="11"/>
      <c r="C24" s="11"/>
      <c r="D24" s="11"/>
      <c r="E24" s="11"/>
      <c r="F24" s="11"/>
      <c r="G24" s="11"/>
      <c r="H24" s="11"/>
      <c r="I24" s="11"/>
      <c r="J24" s="11"/>
      <c r="K24" s="11"/>
      <c r="L24" s="11"/>
      <c r="M24" s="11"/>
      <c r="N24" s="11"/>
      <c r="O24" s="11"/>
      <c r="P24" s="11"/>
      <c r="Q24" s="11"/>
      <c r="R24" s="11"/>
      <c r="U24" s="360">
        <f>IF('基本'!J235="","",'基本'!J235)</f>
      </c>
    </row>
    <row r="25" spans="1:21" ht="15.75" customHeight="1">
      <c r="A25" s="11"/>
      <c r="B25" s="11"/>
      <c r="C25" s="11"/>
      <c r="D25" s="11"/>
      <c r="E25" s="11"/>
      <c r="F25" s="375">
        <f>IF('基本'!F109="","",'基本'!F109)</f>
      </c>
      <c r="G25" s="375">
        <f>IF(F25="","",F25)</f>
      </c>
      <c r="H25" s="375">
        <f aca="true" t="shared" si="2" ref="H25:Q25">IF(G25="","",G25)</f>
      </c>
      <c r="I25" s="375">
        <f t="shared" si="2"/>
      </c>
      <c r="J25" s="375">
        <f t="shared" si="2"/>
      </c>
      <c r="K25" s="375">
        <f t="shared" si="2"/>
      </c>
      <c r="L25" s="375">
        <f t="shared" si="2"/>
      </c>
      <c r="M25" s="375">
        <f t="shared" si="2"/>
      </c>
      <c r="N25" s="375">
        <f t="shared" si="2"/>
      </c>
      <c r="O25" s="375">
        <f t="shared" si="2"/>
      </c>
      <c r="P25" s="375">
        <f t="shared" si="2"/>
      </c>
      <c r="Q25" s="375">
        <f t="shared" si="2"/>
      </c>
      <c r="R25" s="375">
        <f aca="true" t="shared" si="3" ref="R25:R32">IF(Q25="","",Q25)</f>
      </c>
      <c r="U25" s="360">
        <f>IF('基本'!J236="","",'基本'!J236)</f>
      </c>
    </row>
    <row r="26" spans="1:21" ht="15.75" customHeight="1">
      <c r="A26" s="11"/>
      <c r="B26" s="11"/>
      <c r="C26" s="11"/>
      <c r="D26" s="11"/>
      <c r="E26" s="11"/>
      <c r="F26" s="375">
        <f>IF('基本'!H109="","",'基本'!H109)</f>
      </c>
      <c r="G26" s="375">
        <f aca="true" t="shared" si="4" ref="G26:Q33">IF(F26="","",F26)</f>
      </c>
      <c r="H26" s="375">
        <f t="shared" si="4"/>
      </c>
      <c r="I26" s="375">
        <f t="shared" si="4"/>
      </c>
      <c r="J26" s="375">
        <f t="shared" si="4"/>
      </c>
      <c r="K26" s="375">
        <f t="shared" si="4"/>
      </c>
      <c r="L26" s="375">
        <f t="shared" si="4"/>
      </c>
      <c r="M26" s="375">
        <f t="shared" si="4"/>
      </c>
      <c r="N26" s="375">
        <f t="shared" si="4"/>
      </c>
      <c r="O26" s="375">
        <f t="shared" si="4"/>
      </c>
      <c r="P26" s="375">
        <f t="shared" si="4"/>
      </c>
      <c r="Q26" s="375">
        <f t="shared" si="4"/>
      </c>
      <c r="R26" s="375">
        <f t="shared" si="3"/>
      </c>
      <c r="U26" s="360">
        <f>IF('基本'!J237="","",'基本'!J237)</f>
      </c>
    </row>
    <row r="27" spans="6:21" ht="15.75" customHeight="1">
      <c r="F27" s="375">
        <f>IF('基本'!J109="","",'基本'!J109)</f>
      </c>
      <c r="G27" s="375">
        <f t="shared" si="4"/>
      </c>
      <c r="H27" s="375">
        <f t="shared" si="4"/>
      </c>
      <c r="I27" s="375">
        <f t="shared" si="4"/>
      </c>
      <c r="J27" s="375">
        <f t="shared" si="4"/>
      </c>
      <c r="K27" s="375">
        <f t="shared" si="4"/>
      </c>
      <c r="L27" s="375">
        <f t="shared" si="4"/>
      </c>
      <c r="M27" s="375">
        <f t="shared" si="4"/>
      </c>
      <c r="N27" s="375">
        <f t="shared" si="4"/>
      </c>
      <c r="O27" s="375">
        <f t="shared" si="4"/>
      </c>
      <c r="P27" s="375">
        <f t="shared" si="4"/>
      </c>
      <c r="Q27" s="375">
        <f t="shared" si="4"/>
      </c>
      <c r="R27" s="375">
        <f t="shared" si="3"/>
      </c>
      <c r="U27" s="360">
        <f>IF('基本'!J238="","",'基本'!J238)</f>
      </c>
    </row>
    <row r="28" spans="6:18" ht="14.25">
      <c r="F28" s="375">
        <f>IF('基本'!K109="","",'基本'!K109)</f>
      </c>
      <c r="G28" s="375">
        <f t="shared" si="4"/>
      </c>
      <c r="H28" s="375">
        <f t="shared" si="4"/>
      </c>
      <c r="I28" s="375">
        <f t="shared" si="4"/>
      </c>
      <c r="J28" s="375">
        <f t="shared" si="4"/>
      </c>
      <c r="K28" s="375">
        <f t="shared" si="4"/>
      </c>
      <c r="L28" s="375">
        <f t="shared" si="4"/>
      </c>
      <c r="M28" s="375">
        <f t="shared" si="4"/>
      </c>
      <c r="N28" s="375">
        <f t="shared" si="4"/>
      </c>
      <c r="O28" s="375">
        <f t="shared" si="4"/>
      </c>
      <c r="P28" s="375">
        <f t="shared" si="4"/>
      </c>
      <c r="Q28" s="375">
        <f t="shared" si="4"/>
      </c>
      <c r="R28" s="375">
        <f t="shared" si="3"/>
      </c>
    </row>
    <row r="29" spans="6:18" ht="14.25">
      <c r="F29" s="375">
        <f>IF('基本'!F111="","",'基本'!F111)</f>
      </c>
      <c r="G29" s="375">
        <f t="shared" si="4"/>
      </c>
      <c r="H29" s="375">
        <f t="shared" si="4"/>
      </c>
      <c r="I29" s="375">
        <f t="shared" si="4"/>
      </c>
      <c r="J29" s="375">
        <f t="shared" si="4"/>
      </c>
      <c r="K29" s="375">
        <f t="shared" si="4"/>
      </c>
      <c r="L29" s="375">
        <f t="shared" si="4"/>
      </c>
      <c r="M29" s="375">
        <f t="shared" si="4"/>
      </c>
      <c r="N29" s="375">
        <f t="shared" si="4"/>
      </c>
      <c r="O29" s="375">
        <f t="shared" si="4"/>
      </c>
      <c r="P29" s="375">
        <f t="shared" si="4"/>
      </c>
      <c r="Q29" s="375">
        <f t="shared" si="4"/>
      </c>
      <c r="R29" s="375">
        <f t="shared" si="3"/>
      </c>
    </row>
    <row r="30" spans="6:18" ht="14.25">
      <c r="F30" s="375">
        <f>IF('基本'!G111="","",'基本'!G111)</f>
      </c>
      <c r="G30" s="375">
        <f t="shared" si="4"/>
      </c>
      <c r="H30" s="375">
        <f t="shared" si="4"/>
      </c>
      <c r="I30" s="375">
        <f t="shared" si="4"/>
      </c>
      <c r="J30" s="375">
        <f t="shared" si="4"/>
      </c>
      <c r="K30" s="375">
        <f t="shared" si="4"/>
      </c>
      <c r="L30" s="375">
        <f t="shared" si="4"/>
      </c>
      <c r="M30" s="375">
        <f t="shared" si="4"/>
      </c>
      <c r="N30" s="375">
        <f t="shared" si="4"/>
      </c>
      <c r="O30" s="375">
        <f t="shared" si="4"/>
      </c>
      <c r="P30" s="375">
        <f t="shared" si="4"/>
      </c>
      <c r="Q30" s="375">
        <f t="shared" si="4"/>
      </c>
      <c r="R30" s="375">
        <f t="shared" si="3"/>
      </c>
    </row>
    <row r="31" spans="6:18" ht="14.25">
      <c r="F31" s="375">
        <f>IF('基本'!H111="","",'基本'!H111)</f>
      </c>
      <c r="G31" s="375">
        <f t="shared" si="4"/>
      </c>
      <c r="H31" s="375">
        <f t="shared" si="4"/>
      </c>
      <c r="I31" s="375">
        <f t="shared" si="4"/>
      </c>
      <c r="J31" s="375">
        <f t="shared" si="4"/>
      </c>
      <c r="K31" s="375">
        <f t="shared" si="4"/>
      </c>
      <c r="L31" s="375">
        <f t="shared" si="4"/>
      </c>
      <c r="M31" s="375">
        <f t="shared" si="4"/>
      </c>
      <c r="N31" s="375">
        <f t="shared" si="4"/>
      </c>
      <c r="O31" s="375">
        <f t="shared" si="4"/>
      </c>
      <c r="P31" s="375">
        <f t="shared" si="4"/>
      </c>
      <c r="Q31" s="375">
        <f t="shared" si="4"/>
      </c>
      <c r="R31" s="375">
        <f t="shared" si="3"/>
      </c>
    </row>
    <row r="32" spans="6:18" ht="14.25">
      <c r="F32" s="375">
        <f>IF('基本'!I111="","",'基本'!I111)</f>
      </c>
      <c r="G32" s="375">
        <f t="shared" si="4"/>
      </c>
      <c r="H32" s="375">
        <f t="shared" si="4"/>
      </c>
      <c r="I32" s="375">
        <f t="shared" si="4"/>
      </c>
      <c r="J32" s="375">
        <f t="shared" si="4"/>
      </c>
      <c r="K32" s="375">
        <f t="shared" si="4"/>
      </c>
      <c r="L32" s="375">
        <f t="shared" si="4"/>
      </c>
      <c r="M32" s="375">
        <f t="shared" si="4"/>
      </c>
      <c r="N32" s="375">
        <f t="shared" si="4"/>
      </c>
      <c r="O32" s="375">
        <f t="shared" si="4"/>
      </c>
      <c r="P32" s="375">
        <f t="shared" si="4"/>
      </c>
      <c r="Q32" s="375">
        <f t="shared" si="4"/>
      </c>
      <c r="R32" s="375">
        <f t="shared" si="3"/>
      </c>
    </row>
    <row r="33" spans="6:18" ht="14.25">
      <c r="F33" s="375"/>
      <c r="G33" s="375">
        <f t="shared" si="4"/>
      </c>
      <c r="H33" s="375"/>
      <c r="I33" s="375"/>
      <c r="J33" s="375"/>
      <c r="K33" s="375"/>
      <c r="L33" s="375"/>
      <c r="M33" s="375"/>
      <c r="N33" s="375"/>
      <c r="O33" s="375"/>
      <c r="P33" s="375"/>
      <c r="Q33" s="375"/>
      <c r="R33" s="375"/>
    </row>
    <row r="34" spans="6:18" ht="14.25">
      <c r="F34" s="375"/>
      <c r="G34" s="375"/>
      <c r="H34" s="375"/>
      <c r="I34" s="375"/>
      <c r="J34" s="375"/>
      <c r="K34" s="375"/>
      <c r="L34" s="375"/>
      <c r="M34" s="375"/>
      <c r="N34" s="375"/>
      <c r="O34" s="375"/>
      <c r="P34" s="375"/>
      <c r="Q34" s="375"/>
      <c r="R34" s="375"/>
    </row>
    <row r="35" spans="6:18" ht="14.25">
      <c r="F35" s="375"/>
      <c r="G35" s="375"/>
      <c r="H35" s="375"/>
      <c r="I35" s="375"/>
      <c r="J35" s="375"/>
      <c r="K35" s="375"/>
      <c r="L35" s="375"/>
      <c r="M35" s="375"/>
      <c r="N35" s="375"/>
      <c r="O35" s="375"/>
      <c r="P35" s="375"/>
      <c r="Q35" s="375"/>
      <c r="R35" s="375"/>
    </row>
    <row r="36" spans="6:18" ht="14.25">
      <c r="F36" s="375">
        <f>SUM(F25:F32)</f>
        <v>0</v>
      </c>
      <c r="G36" s="375">
        <f aca="true" t="shared" si="5" ref="G36:Q36">SUM(G25:G32)</f>
        <v>0</v>
      </c>
      <c r="H36" s="375">
        <f t="shared" si="5"/>
        <v>0</v>
      </c>
      <c r="I36" s="375">
        <f t="shared" si="5"/>
        <v>0</v>
      </c>
      <c r="J36" s="375">
        <f t="shared" si="5"/>
        <v>0</v>
      </c>
      <c r="K36" s="375">
        <f t="shared" si="5"/>
        <v>0</v>
      </c>
      <c r="L36" s="375">
        <f t="shared" si="5"/>
        <v>0</v>
      </c>
      <c r="M36" s="375">
        <f t="shared" si="5"/>
        <v>0</v>
      </c>
      <c r="N36" s="375">
        <f t="shared" si="5"/>
        <v>0</v>
      </c>
      <c r="O36" s="375">
        <f t="shared" si="5"/>
        <v>0</v>
      </c>
      <c r="P36" s="375">
        <f t="shared" si="5"/>
        <v>0</v>
      </c>
      <c r="Q36" s="375">
        <f t="shared" si="5"/>
        <v>0</v>
      </c>
      <c r="R36" s="375">
        <f>SUM(R25:R32)</f>
        <v>0</v>
      </c>
    </row>
    <row r="37" spans="6:18" ht="14.25">
      <c r="F37" s="11"/>
      <c r="G37" s="11"/>
      <c r="H37" s="11"/>
      <c r="I37" s="11"/>
      <c r="J37" s="11"/>
      <c r="K37" s="11"/>
      <c r="L37" s="11"/>
      <c r="M37" s="11"/>
      <c r="N37" s="11"/>
      <c r="O37" s="11"/>
      <c r="P37" s="11"/>
      <c r="Q37" s="11"/>
      <c r="R37" s="11"/>
    </row>
  </sheetData>
  <sheetProtection password="A4DE" sheet="1"/>
  <mergeCells count="12">
    <mergeCell ref="C18:D18"/>
    <mergeCell ref="C17:D17"/>
    <mergeCell ref="C9:D9"/>
    <mergeCell ref="C15:D16"/>
    <mergeCell ref="C13:D13"/>
    <mergeCell ref="C14:D14"/>
    <mergeCell ref="C5:D5"/>
    <mergeCell ref="C6:D6"/>
    <mergeCell ref="C4:D4"/>
    <mergeCell ref="C12:D12"/>
    <mergeCell ref="C7:D8"/>
    <mergeCell ref="C10:D10"/>
  </mergeCells>
  <printOptions/>
  <pageMargins left="0.5905511811023623" right="0.3937007874015748" top="0.984251968503937" bottom="0.7874015748031497" header="0.31496062992125984" footer="0.31496062992125984"/>
  <pageSetup blackAndWhite="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23"/>
  <sheetViews>
    <sheetView showGridLines="0" view="pageBreakPreview" zoomScaleSheetLayoutView="100" zoomScalePageLayoutView="0" workbookViewId="0" topLeftCell="A1">
      <selection activeCell="K16" sqref="K16:N16"/>
    </sheetView>
  </sheetViews>
  <sheetFormatPr defaultColWidth="9.140625" defaultRowHeight="15"/>
  <cols>
    <col min="1" max="1" width="3.57421875" style="11" customWidth="1"/>
    <col min="2" max="3" width="4.57421875" style="11" customWidth="1"/>
    <col min="4" max="10" width="9.00390625" style="11" customWidth="1"/>
    <col min="11" max="16" width="9.421875" style="11" customWidth="1"/>
    <col min="17" max="17" width="4.7109375" style="11" customWidth="1"/>
    <col min="18" max="16384" width="9.00390625" style="11" customWidth="1"/>
  </cols>
  <sheetData>
    <row r="1" ht="14.25">
      <c r="A1" s="11" t="s">
        <v>772</v>
      </c>
    </row>
    <row r="2" ht="18" customHeight="1"/>
    <row r="3" ht="18" customHeight="1">
      <c r="B3" s="11" t="s">
        <v>773</v>
      </c>
    </row>
    <row r="4" ht="18" customHeight="1"/>
    <row r="5" spans="2:16" ht="18" customHeight="1">
      <c r="B5" s="1091"/>
      <c r="C5" s="1091"/>
      <c r="D5" s="1091"/>
      <c r="E5" s="1091"/>
      <c r="F5" s="1091"/>
      <c r="G5" s="1091"/>
      <c r="H5" s="1091"/>
      <c r="I5" s="1091"/>
      <c r="J5" s="1091"/>
      <c r="K5" s="1088" t="s">
        <v>774</v>
      </c>
      <c r="L5" s="1088"/>
      <c r="M5" s="1088" t="s">
        <v>775</v>
      </c>
      <c r="N5" s="1088"/>
      <c r="O5" s="1088" t="s">
        <v>776</v>
      </c>
      <c r="P5" s="1088"/>
    </row>
    <row r="6" spans="2:16" ht="18" customHeight="1">
      <c r="B6" s="1091"/>
      <c r="C6" s="1091"/>
      <c r="D6" s="1091"/>
      <c r="E6" s="1091"/>
      <c r="F6" s="1091"/>
      <c r="G6" s="1091"/>
      <c r="H6" s="1091"/>
      <c r="I6" s="1091"/>
      <c r="J6" s="1091"/>
      <c r="K6" s="1089" t="s">
        <v>771</v>
      </c>
      <c r="L6" s="1089"/>
      <c r="M6" s="1089"/>
      <c r="N6" s="1089"/>
      <c r="O6" s="1089" t="s">
        <v>771</v>
      </c>
      <c r="P6" s="1089"/>
    </row>
    <row r="7" spans="2:16" ht="18" customHeight="1">
      <c r="B7" s="1091"/>
      <c r="C7" s="1091"/>
      <c r="D7" s="1091"/>
      <c r="E7" s="1091"/>
      <c r="F7" s="1091"/>
      <c r="G7" s="1091"/>
      <c r="H7" s="1091"/>
      <c r="I7" s="1091"/>
      <c r="J7" s="1091"/>
      <c r="K7" s="1090" t="s">
        <v>777</v>
      </c>
      <c r="L7" s="1090"/>
      <c r="M7" s="1090" t="s">
        <v>778</v>
      </c>
      <c r="N7" s="1090"/>
      <c r="O7" s="1090" t="s">
        <v>779</v>
      </c>
      <c r="P7" s="1090"/>
    </row>
    <row r="8" spans="2:16" ht="22.5" customHeight="1">
      <c r="B8" s="1092" t="s">
        <v>780</v>
      </c>
      <c r="C8" s="900"/>
      <c r="D8" s="831" t="s">
        <v>781</v>
      </c>
      <c r="E8" s="831"/>
      <c r="F8" s="831"/>
      <c r="G8" s="831"/>
      <c r="H8" s="831"/>
      <c r="I8" s="831"/>
      <c r="J8" s="831"/>
      <c r="K8" s="844"/>
      <c r="L8" s="823"/>
      <c r="M8" s="844"/>
      <c r="N8" s="823"/>
      <c r="O8" s="848">
        <f aca="true" t="shared" si="0" ref="O8:O16">IF(COUNT(K8:N8)=2,K8*M8,"")</f>
      </c>
      <c r="P8" s="850"/>
    </row>
    <row r="9" spans="2:16" ht="22.5" customHeight="1">
      <c r="B9" s="1093"/>
      <c r="C9" s="1094"/>
      <c r="D9" s="831" t="s">
        <v>782</v>
      </c>
      <c r="E9" s="831"/>
      <c r="F9" s="831"/>
      <c r="G9" s="831"/>
      <c r="H9" s="831"/>
      <c r="I9" s="831"/>
      <c r="J9" s="831"/>
      <c r="K9" s="844"/>
      <c r="L9" s="823"/>
      <c r="M9" s="844"/>
      <c r="N9" s="823"/>
      <c r="O9" s="848">
        <f t="shared" si="0"/>
      </c>
      <c r="P9" s="850"/>
    </row>
    <row r="10" spans="2:16" ht="22.5" customHeight="1">
      <c r="B10" s="1093"/>
      <c r="C10" s="1094"/>
      <c r="D10" s="831" t="s">
        <v>783</v>
      </c>
      <c r="E10" s="831"/>
      <c r="F10" s="831"/>
      <c r="G10" s="831"/>
      <c r="H10" s="831"/>
      <c r="I10" s="831"/>
      <c r="J10" s="831"/>
      <c r="K10" s="844"/>
      <c r="L10" s="823"/>
      <c r="M10" s="844"/>
      <c r="N10" s="823"/>
      <c r="O10" s="848">
        <f t="shared" si="0"/>
      </c>
      <c r="P10" s="850"/>
    </row>
    <row r="11" spans="2:16" ht="22.5" customHeight="1">
      <c r="B11" s="1093"/>
      <c r="C11" s="1094"/>
      <c r="D11" s="831" t="s">
        <v>784</v>
      </c>
      <c r="E11" s="831"/>
      <c r="F11" s="831"/>
      <c r="G11" s="831"/>
      <c r="H11" s="831"/>
      <c r="I11" s="831"/>
      <c r="J11" s="831"/>
      <c r="K11" s="844"/>
      <c r="L11" s="823"/>
      <c r="M11" s="844"/>
      <c r="N11" s="823"/>
      <c r="O11" s="848">
        <f t="shared" si="0"/>
      </c>
      <c r="P11" s="850"/>
    </row>
    <row r="12" spans="2:16" ht="22.5" customHeight="1">
      <c r="B12" s="1093"/>
      <c r="C12" s="1094"/>
      <c r="D12" s="831" t="s">
        <v>785</v>
      </c>
      <c r="E12" s="831"/>
      <c r="F12" s="831"/>
      <c r="G12" s="831"/>
      <c r="H12" s="831"/>
      <c r="I12" s="831"/>
      <c r="J12" s="831"/>
      <c r="K12" s="844"/>
      <c r="L12" s="823"/>
      <c r="M12" s="844"/>
      <c r="N12" s="823"/>
      <c r="O12" s="848">
        <f t="shared" si="0"/>
      </c>
      <c r="P12" s="850"/>
    </row>
    <row r="13" spans="2:16" ht="22.5" customHeight="1">
      <c r="B13" s="1093"/>
      <c r="C13" s="1094"/>
      <c r="D13" s="831" t="s">
        <v>786</v>
      </c>
      <c r="E13" s="831"/>
      <c r="F13" s="831"/>
      <c r="G13" s="831"/>
      <c r="H13" s="831"/>
      <c r="I13" s="831"/>
      <c r="J13" s="831"/>
      <c r="K13" s="844"/>
      <c r="L13" s="823"/>
      <c r="M13" s="844"/>
      <c r="N13" s="823"/>
      <c r="O13" s="848">
        <f t="shared" si="0"/>
      </c>
      <c r="P13" s="850"/>
    </row>
    <row r="14" spans="2:16" ht="22.5" customHeight="1">
      <c r="B14" s="1092" t="s">
        <v>787</v>
      </c>
      <c r="C14" s="900"/>
      <c r="D14" s="1095" t="s">
        <v>792</v>
      </c>
      <c r="E14" s="831"/>
      <c r="F14" s="831"/>
      <c r="G14" s="831"/>
      <c r="H14" s="831"/>
      <c r="I14" s="831"/>
      <c r="J14" s="831"/>
      <c r="K14" s="844"/>
      <c r="L14" s="823"/>
      <c r="M14" s="844"/>
      <c r="N14" s="823"/>
      <c r="O14" s="848">
        <f t="shared" si="0"/>
      </c>
      <c r="P14" s="850"/>
    </row>
    <row r="15" spans="2:16" ht="22.5" customHeight="1">
      <c r="B15" s="1093"/>
      <c r="C15" s="1094"/>
      <c r="D15" s="831" t="s">
        <v>788</v>
      </c>
      <c r="E15" s="831"/>
      <c r="F15" s="831"/>
      <c r="G15" s="831"/>
      <c r="H15" s="831"/>
      <c r="I15" s="831"/>
      <c r="J15" s="831"/>
      <c r="K15" s="844"/>
      <c r="L15" s="823"/>
      <c r="M15" s="844"/>
      <c r="N15" s="823"/>
      <c r="O15" s="848">
        <f t="shared" si="0"/>
      </c>
      <c r="P15" s="850"/>
    </row>
    <row r="16" spans="2:16" ht="22.5" customHeight="1">
      <c r="B16" s="1093"/>
      <c r="C16" s="1094"/>
      <c r="D16" s="1095" t="s">
        <v>770</v>
      </c>
      <c r="E16" s="831"/>
      <c r="F16" s="831"/>
      <c r="G16" s="831"/>
      <c r="H16" s="831"/>
      <c r="I16" s="831"/>
      <c r="J16" s="831"/>
      <c r="K16" s="844"/>
      <c r="L16" s="823"/>
      <c r="M16" s="844"/>
      <c r="N16" s="823"/>
      <c r="O16" s="848">
        <f t="shared" si="0"/>
      </c>
      <c r="P16" s="850"/>
    </row>
    <row r="17" spans="2:16" ht="22.5" customHeight="1">
      <c r="B17" s="779" t="s">
        <v>789</v>
      </c>
      <c r="C17" s="854"/>
      <c r="D17" s="854"/>
      <c r="E17" s="854"/>
      <c r="F17" s="854"/>
      <c r="G17" s="854"/>
      <c r="H17" s="854"/>
      <c r="I17" s="854"/>
      <c r="J17" s="780"/>
      <c r="K17" s="904" t="s">
        <v>790</v>
      </c>
      <c r="L17" s="780"/>
      <c r="M17" s="904" t="s">
        <v>790</v>
      </c>
      <c r="N17" s="780"/>
      <c r="O17" s="848">
        <f>IF(COUNT(O8:P16)&gt;0,SUM(O8:P16),"")</f>
      </c>
      <c r="P17" s="850"/>
    </row>
    <row r="18" spans="2:16" ht="29.25" customHeight="1">
      <c r="B18" s="408" t="s">
        <v>791</v>
      </c>
      <c r="C18" s="1087" t="s">
        <v>862</v>
      </c>
      <c r="D18" s="1087"/>
      <c r="E18" s="1087"/>
      <c r="F18" s="1087"/>
      <c r="G18" s="1087"/>
      <c r="H18" s="1087"/>
      <c r="I18" s="1087"/>
      <c r="J18" s="1087"/>
      <c r="K18" s="1087"/>
      <c r="L18" s="1087"/>
      <c r="M18" s="1087"/>
      <c r="N18" s="1087"/>
      <c r="O18" s="1087"/>
      <c r="P18" s="1087"/>
    </row>
    <row r="19" spans="3:16" ht="16.5" customHeight="1">
      <c r="C19" s="683" t="s">
        <v>858</v>
      </c>
      <c r="D19" s="683"/>
      <c r="E19" s="683"/>
      <c r="F19" s="683"/>
      <c r="G19" s="683"/>
      <c r="H19" s="683"/>
      <c r="I19" s="683"/>
      <c r="J19" s="683"/>
      <c r="K19" s="683"/>
      <c r="L19" s="683"/>
      <c r="M19" s="683"/>
      <c r="N19" s="683"/>
      <c r="O19" s="683"/>
      <c r="P19" s="683"/>
    </row>
    <row r="20" spans="3:16" ht="18" customHeight="1">
      <c r="C20" s="683" t="s">
        <v>859</v>
      </c>
      <c r="D20" s="683"/>
      <c r="E20" s="683"/>
      <c r="F20" s="683"/>
      <c r="G20" s="683"/>
      <c r="H20" s="683"/>
      <c r="I20" s="683"/>
      <c r="J20" s="683"/>
      <c r="K20" s="683"/>
      <c r="L20" s="683"/>
      <c r="M20" s="683"/>
      <c r="N20" s="683"/>
      <c r="O20" s="683"/>
      <c r="P20" s="683"/>
    </row>
    <row r="21" spans="3:16" ht="18" customHeight="1">
      <c r="C21" s="683" t="s">
        <v>860</v>
      </c>
      <c r="D21" s="683"/>
      <c r="E21" s="683"/>
      <c r="F21" s="683"/>
      <c r="G21" s="683"/>
      <c r="H21" s="683"/>
      <c r="I21" s="683"/>
      <c r="J21" s="683"/>
      <c r="K21" s="683"/>
      <c r="L21" s="683"/>
      <c r="M21" s="683"/>
      <c r="N21" s="683"/>
      <c r="O21" s="683"/>
      <c r="P21" s="683"/>
    </row>
    <row r="22" spans="3:16" ht="18" customHeight="1">
      <c r="C22" s="682" t="s">
        <v>861</v>
      </c>
      <c r="D22" s="683"/>
      <c r="E22" s="683"/>
      <c r="F22" s="683"/>
      <c r="G22" s="683"/>
      <c r="H22" s="683"/>
      <c r="I22" s="683"/>
      <c r="J22" s="683"/>
      <c r="K22" s="683"/>
      <c r="L22" s="683"/>
      <c r="M22" s="683"/>
      <c r="N22" s="683"/>
      <c r="O22" s="683"/>
      <c r="P22" s="683"/>
    </row>
    <row r="23" ht="18" customHeight="1">
      <c r="P23" s="1111" t="s">
        <v>960</v>
      </c>
    </row>
  </sheetData>
  <sheetProtection password="A4DE" sheet="1"/>
  <mergeCells count="57">
    <mergeCell ref="B5:J7"/>
    <mergeCell ref="B8:C13"/>
    <mergeCell ref="B14:C16"/>
    <mergeCell ref="D14:J14"/>
    <mergeCell ref="D15:J15"/>
    <mergeCell ref="D16:J16"/>
    <mergeCell ref="D8:J8"/>
    <mergeCell ref="D9:J9"/>
    <mergeCell ref="D10:J10"/>
    <mergeCell ref="D11:J11"/>
    <mergeCell ref="D12:J12"/>
    <mergeCell ref="D13:J13"/>
    <mergeCell ref="K7:L7"/>
    <mergeCell ref="K8:L8"/>
    <mergeCell ref="M8:N8"/>
    <mergeCell ref="M5:N5"/>
    <mergeCell ref="K5:L5"/>
    <mergeCell ref="K6:L6"/>
    <mergeCell ref="M9:N9"/>
    <mergeCell ref="K12:L12"/>
    <mergeCell ref="O5:P5"/>
    <mergeCell ref="M6:N6"/>
    <mergeCell ref="M7:N7"/>
    <mergeCell ref="O6:P6"/>
    <mergeCell ref="O7:P7"/>
    <mergeCell ref="O8:P8"/>
    <mergeCell ref="O9:P9"/>
    <mergeCell ref="K11:L11"/>
    <mergeCell ref="M11:N11"/>
    <mergeCell ref="O11:P11"/>
    <mergeCell ref="K10:L10"/>
    <mergeCell ref="M10:N10"/>
    <mergeCell ref="O10:P10"/>
    <mergeCell ref="K9:L9"/>
    <mergeCell ref="M12:N12"/>
    <mergeCell ref="O12:P12"/>
    <mergeCell ref="K14:L14"/>
    <mergeCell ref="M14:N14"/>
    <mergeCell ref="O14:P14"/>
    <mergeCell ref="K13:L13"/>
    <mergeCell ref="M13:N13"/>
    <mergeCell ref="O13:P13"/>
    <mergeCell ref="K15:L15"/>
    <mergeCell ref="M15:N15"/>
    <mergeCell ref="O15:P15"/>
    <mergeCell ref="K16:L16"/>
    <mergeCell ref="M16:N16"/>
    <mergeCell ref="O16:P16"/>
    <mergeCell ref="C20:P20"/>
    <mergeCell ref="C21:P21"/>
    <mergeCell ref="C22:P22"/>
    <mergeCell ref="K17:L17"/>
    <mergeCell ref="M17:N17"/>
    <mergeCell ref="O17:P17"/>
    <mergeCell ref="C18:P18"/>
    <mergeCell ref="C19:P19"/>
    <mergeCell ref="B17:J17"/>
  </mergeCells>
  <printOptions/>
  <pageMargins left="0.5118110236220472" right="0.5118110236220472" top="0.9448818897637796" bottom="0.5511811023622047"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A139"/>
  <sheetViews>
    <sheetView showGridLines="0" view="pageBreakPreview" zoomScaleSheetLayoutView="100" zoomScalePageLayoutView="0" workbookViewId="0" topLeftCell="A1">
      <selection activeCell="F7" sqref="F7"/>
    </sheetView>
  </sheetViews>
  <sheetFormatPr defaultColWidth="9.140625" defaultRowHeight="15"/>
  <cols>
    <col min="1" max="1" width="3.8515625" style="0" customWidth="1"/>
    <col min="2" max="2" width="23.28125" style="0" customWidth="1"/>
    <col min="3" max="3" width="9.00390625" style="424" customWidth="1"/>
    <col min="4" max="27" width="7.7109375" style="0" customWidth="1"/>
  </cols>
  <sheetData>
    <row r="1" spans="1:27" ht="13.5">
      <c r="A1" s="430" t="s">
        <v>900</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row>
    <row r="3" ht="13.5">
      <c r="A3" t="s">
        <v>899</v>
      </c>
    </row>
    <row r="4" ht="7.5" customHeight="1"/>
    <row r="5" spans="1:27" ht="13.5">
      <c r="A5" s="425" t="s">
        <v>868</v>
      </c>
      <c r="B5" s="426" t="s">
        <v>869</v>
      </c>
      <c r="C5" s="426" t="s">
        <v>870</v>
      </c>
      <c r="D5" s="434" t="s">
        <v>907</v>
      </c>
      <c r="E5" s="434" t="s">
        <v>191</v>
      </c>
      <c r="F5" s="434" t="s">
        <v>192</v>
      </c>
      <c r="G5" s="434" t="s">
        <v>193</v>
      </c>
      <c r="H5" s="434" t="s">
        <v>194</v>
      </c>
      <c r="I5" s="434" t="s">
        <v>195</v>
      </c>
      <c r="J5" s="434" t="s">
        <v>196</v>
      </c>
      <c r="K5" s="434" t="s">
        <v>197</v>
      </c>
      <c r="L5" s="434" t="s">
        <v>198</v>
      </c>
      <c r="M5" s="434" t="s">
        <v>199</v>
      </c>
      <c r="N5" s="434" t="s">
        <v>200</v>
      </c>
      <c r="O5" s="434" t="s">
        <v>201</v>
      </c>
      <c r="P5" s="434" t="s">
        <v>189</v>
      </c>
      <c r="Q5" s="434" t="s">
        <v>191</v>
      </c>
      <c r="R5" s="434" t="s">
        <v>192</v>
      </c>
      <c r="S5" s="434" t="s">
        <v>193</v>
      </c>
      <c r="T5" s="434" t="s">
        <v>194</v>
      </c>
      <c r="U5" s="434" t="s">
        <v>195</v>
      </c>
      <c r="V5" s="434" t="s">
        <v>196</v>
      </c>
      <c r="W5" s="434" t="s">
        <v>197</v>
      </c>
      <c r="X5" s="434" t="s">
        <v>198</v>
      </c>
      <c r="Y5" s="434" t="s">
        <v>199</v>
      </c>
      <c r="Z5" s="434" t="s">
        <v>200</v>
      </c>
      <c r="AA5" s="434" t="s">
        <v>201</v>
      </c>
    </row>
    <row r="6" spans="1:27" ht="13.5">
      <c r="A6" s="1096" t="s">
        <v>871</v>
      </c>
      <c r="B6" s="425" t="s">
        <v>872</v>
      </c>
      <c r="C6" s="426" t="s">
        <v>873</v>
      </c>
      <c r="D6" s="427"/>
      <c r="E6" s="427"/>
      <c r="F6" s="427"/>
      <c r="G6" s="427"/>
      <c r="H6" s="427"/>
      <c r="I6" s="427"/>
      <c r="J6" s="427"/>
      <c r="K6" s="427"/>
      <c r="L6" s="427"/>
      <c r="M6" s="427"/>
      <c r="N6" s="427"/>
      <c r="O6" s="427"/>
      <c r="P6" s="427"/>
      <c r="Q6" s="427"/>
      <c r="R6" s="427"/>
      <c r="S6" s="427"/>
      <c r="T6" s="427"/>
      <c r="U6" s="427"/>
      <c r="V6" s="427"/>
      <c r="W6" s="427"/>
      <c r="X6" s="427"/>
      <c r="Y6" s="427"/>
      <c r="Z6" s="427"/>
      <c r="AA6" s="427"/>
    </row>
    <row r="7" spans="1:27" ht="13.5">
      <c r="A7" s="1096"/>
      <c r="B7" s="425" t="s">
        <v>874</v>
      </c>
      <c r="C7" s="426" t="s">
        <v>875</v>
      </c>
      <c r="D7" s="427"/>
      <c r="E7" s="428">
        <f>IF(D7="","",D7)</f>
      </c>
      <c r="F7" s="428">
        <f aca="true" t="shared" si="0" ref="F7:U8">E7</f>
      </c>
      <c r="G7" s="428">
        <f t="shared" si="0"/>
      </c>
      <c r="H7" s="428">
        <f t="shared" si="0"/>
      </c>
      <c r="I7" s="428">
        <f t="shared" si="0"/>
      </c>
      <c r="J7" s="428">
        <f t="shared" si="0"/>
      </c>
      <c r="K7" s="428">
        <f t="shared" si="0"/>
      </c>
      <c r="L7" s="428">
        <f t="shared" si="0"/>
      </c>
      <c r="M7" s="428">
        <f t="shared" si="0"/>
      </c>
      <c r="N7" s="428">
        <f t="shared" si="0"/>
      </c>
      <c r="O7" s="428">
        <f t="shared" si="0"/>
      </c>
      <c r="P7" s="428">
        <f t="shared" si="0"/>
      </c>
      <c r="Q7" s="428">
        <f t="shared" si="0"/>
      </c>
      <c r="R7" s="428">
        <f t="shared" si="0"/>
      </c>
      <c r="S7" s="428">
        <f t="shared" si="0"/>
      </c>
      <c r="T7" s="428">
        <f t="shared" si="0"/>
      </c>
      <c r="U7" s="428">
        <f t="shared" si="0"/>
      </c>
      <c r="V7" s="428">
        <f aca="true" t="shared" si="1" ref="V7:AA8">U7</f>
      </c>
      <c r="W7" s="428">
        <f t="shared" si="1"/>
      </c>
      <c r="X7" s="428">
        <f t="shared" si="1"/>
      </c>
      <c r="Y7" s="428">
        <f t="shared" si="1"/>
      </c>
      <c r="Z7" s="428">
        <f t="shared" si="1"/>
      </c>
      <c r="AA7" s="428">
        <f t="shared" si="1"/>
      </c>
    </row>
    <row r="8" spans="1:27" ht="13.5">
      <c r="A8" s="1096"/>
      <c r="B8" s="425" t="s">
        <v>876</v>
      </c>
      <c r="C8" s="426" t="s">
        <v>917</v>
      </c>
      <c r="D8" s="427"/>
      <c r="E8" s="428">
        <f>IF(D8="","",D8)</f>
      </c>
      <c r="F8" s="428">
        <f t="shared" si="0"/>
      </c>
      <c r="G8" s="428">
        <f t="shared" si="0"/>
      </c>
      <c r="H8" s="428">
        <f t="shared" si="0"/>
      </c>
      <c r="I8" s="428">
        <f t="shared" si="0"/>
      </c>
      <c r="J8" s="428">
        <f t="shared" si="0"/>
      </c>
      <c r="K8" s="428">
        <f t="shared" si="0"/>
      </c>
      <c r="L8" s="428">
        <f t="shared" si="0"/>
      </c>
      <c r="M8" s="428">
        <f t="shared" si="0"/>
      </c>
      <c r="N8" s="428">
        <f t="shared" si="0"/>
      </c>
      <c r="O8" s="428">
        <f t="shared" si="0"/>
      </c>
      <c r="P8" s="428">
        <f t="shared" si="0"/>
      </c>
      <c r="Q8" s="428">
        <f t="shared" si="0"/>
      </c>
      <c r="R8" s="428">
        <f t="shared" si="0"/>
      </c>
      <c r="S8" s="428">
        <f t="shared" si="0"/>
      </c>
      <c r="T8" s="428">
        <f t="shared" si="0"/>
      </c>
      <c r="U8" s="428">
        <f t="shared" si="0"/>
      </c>
      <c r="V8" s="428">
        <f t="shared" si="1"/>
      </c>
      <c r="W8" s="428">
        <f t="shared" si="1"/>
      </c>
      <c r="X8" s="428">
        <f t="shared" si="1"/>
      </c>
      <c r="Y8" s="428">
        <f t="shared" si="1"/>
      </c>
      <c r="Z8" s="428">
        <f t="shared" si="1"/>
      </c>
      <c r="AA8" s="428">
        <f t="shared" si="1"/>
      </c>
    </row>
    <row r="9" spans="1:27" ht="13.5">
      <c r="A9" s="1096"/>
      <c r="B9" s="425" t="s">
        <v>877</v>
      </c>
      <c r="C9" s="426" t="s">
        <v>878</v>
      </c>
      <c r="D9" s="427"/>
      <c r="E9" s="427"/>
      <c r="F9" s="427"/>
      <c r="G9" s="427"/>
      <c r="H9" s="427"/>
      <c r="I9" s="427"/>
      <c r="J9" s="427"/>
      <c r="K9" s="427"/>
      <c r="L9" s="427"/>
      <c r="M9" s="427"/>
      <c r="N9" s="427"/>
      <c r="O9" s="427"/>
      <c r="P9" s="427"/>
      <c r="Q9" s="427"/>
      <c r="R9" s="427"/>
      <c r="S9" s="427"/>
      <c r="T9" s="427"/>
      <c r="U9" s="427"/>
      <c r="V9" s="427"/>
      <c r="W9" s="427"/>
      <c r="X9" s="427"/>
      <c r="Y9" s="427"/>
      <c r="Z9" s="427"/>
      <c r="AA9" s="427"/>
    </row>
    <row r="10" spans="1:27" ht="16.5">
      <c r="A10" s="1096"/>
      <c r="B10" s="425" t="s">
        <v>879</v>
      </c>
      <c r="C10" s="426" t="s">
        <v>880</v>
      </c>
      <c r="D10" s="427"/>
      <c r="E10" s="428">
        <f>IF(D10="","",D10)</f>
      </c>
      <c r="F10" s="428">
        <f aca="true" t="shared" si="2" ref="F10:AA10">IF(E10="","",E10)</f>
      </c>
      <c r="G10" s="428">
        <f t="shared" si="2"/>
      </c>
      <c r="H10" s="428">
        <f t="shared" si="2"/>
      </c>
      <c r="I10" s="428">
        <f t="shared" si="2"/>
      </c>
      <c r="J10" s="428">
        <f t="shared" si="2"/>
      </c>
      <c r="K10" s="428">
        <f t="shared" si="2"/>
      </c>
      <c r="L10" s="428">
        <f t="shared" si="2"/>
      </c>
      <c r="M10" s="428">
        <f t="shared" si="2"/>
      </c>
      <c r="N10" s="428">
        <f t="shared" si="2"/>
      </c>
      <c r="O10" s="428">
        <f t="shared" si="2"/>
      </c>
      <c r="P10" s="428">
        <f t="shared" si="2"/>
      </c>
      <c r="Q10" s="428">
        <f t="shared" si="2"/>
      </c>
      <c r="R10" s="428">
        <f t="shared" si="2"/>
      </c>
      <c r="S10" s="428">
        <f t="shared" si="2"/>
      </c>
      <c r="T10" s="428">
        <f t="shared" si="2"/>
      </c>
      <c r="U10" s="428">
        <f t="shared" si="2"/>
      </c>
      <c r="V10" s="428">
        <f t="shared" si="2"/>
      </c>
      <c r="W10" s="428">
        <f t="shared" si="2"/>
      </c>
      <c r="X10" s="428">
        <f t="shared" si="2"/>
      </c>
      <c r="Y10" s="428">
        <f t="shared" si="2"/>
      </c>
      <c r="Z10" s="428">
        <f t="shared" si="2"/>
      </c>
      <c r="AA10" s="428">
        <f t="shared" si="2"/>
      </c>
    </row>
    <row r="11" spans="1:27" ht="16.5">
      <c r="A11" s="1096"/>
      <c r="B11" s="425" t="s">
        <v>881</v>
      </c>
      <c r="C11" s="426" t="s">
        <v>882</v>
      </c>
      <c r="D11" s="428">
        <f>IF(D6="","",D10*D6/1000)</f>
      </c>
      <c r="E11" s="428">
        <f>IF(E6="","",E10*E6/1000)</f>
      </c>
      <c r="F11" s="428">
        <f aca="true" t="shared" si="3" ref="F11:AA11">IF(F6="","",F10*F6/1000)</f>
      </c>
      <c r="G11" s="428">
        <f t="shared" si="3"/>
      </c>
      <c r="H11" s="428">
        <f t="shared" si="3"/>
      </c>
      <c r="I11" s="428">
        <f t="shared" si="3"/>
      </c>
      <c r="J11" s="428">
        <f t="shared" si="3"/>
      </c>
      <c r="K11" s="428">
        <f t="shared" si="3"/>
      </c>
      <c r="L11" s="428">
        <f t="shared" si="3"/>
      </c>
      <c r="M11" s="428">
        <f t="shared" si="3"/>
      </c>
      <c r="N11" s="428">
        <f t="shared" si="3"/>
      </c>
      <c r="O11" s="428">
        <f t="shared" si="3"/>
      </c>
      <c r="P11" s="428">
        <f t="shared" si="3"/>
      </c>
      <c r="Q11" s="428">
        <f t="shared" si="3"/>
      </c>
      <c r="R11" s="428">
        <f t="shared" si="3"/>
      </c>
      <c r="S11" s="428">
        <f t="shared" si="3"/>
      </c>
      <c r="T11" s="428">
        <f t="shared" si="3"/>
      </c>
      <c r="U11" s="428">
        <f t="shared" si="3"/>
      </c>
      <c r="V11" s="428">
        <f t="shared" si="3"/>
      </c>
      <c r="W11" s="428">
        <f t="shared" si="3"/>
      </c>
      <c r="X11" s="428">
        <f t="shared" si="3"/>
      </c>
      <c r="Y11" s="428">
        <f t="shared" si="3"/>
      </c>
      <c r="Z11" s="428">
        <f t="shared" si="3"/>
      </c>
      <c r="AA11" s="428">
        <f t="shared" si="3"/>
      </c>
    </row>
    <row r="12" spans="1:27" ht="13.5">
      <c r="A12" s="1096"/>
      <c r="B12" s="425" t="s">
        <v>883</v>
      </c>
      <c r="C12" s="426" t="s">
        <v>884</v>
      </c>
      <c r="D12" s="428">
        <f>IF(D6="","",D7*D6/1000)</f>
      </c>
      <c r="E12" s="428">
        <f>IF(E6="","",E7*E6/1000)</f>
      </c>
      <c r="F12" s="428">
        <f aca="true" t="shared" si="4" ref="F12:AA12">IF(F6="","",F7*F6/1000)</f>
      </c>
      <c r="G12" s="428">
        <f t="shared" si="4"/>
      </c>
      <c r="H12" s="428">
        <f t="shared" si="4"/>
      </c>
      <c r="I12" s="428">
        <f t="shared" si="4"/>
      </c>
      <c r="J12" s="428">
        <f t="shared" si="4"/>
      </c>
      <c r="K12" s="428">
        <f t="shared" si="4"/>
      </c>
      <c r="L12" s="428">
        <f t="shared" si="4"/>
      </c>
      <c r="M12" s="428">
        <f t="shared" si="4"/>
      </c>
      <c r="N12" s="428">
        <f t="shared" si="4"/>
      </c>
      <c r="O12" s="428">
        <f t="shared" si="4"/>
      </c>
      <c r="P12" s="428">
        <f t="shared" si="4"/>
      </c>
      <c r="Q12" s="428">
        <f t="shared" si="4"/>
      </c>
      <c r="R12" s="428">
        <f t="shared" si="4"/>
      </c>
      <c r="S12" s="428">
        <f t="shared" si="4"/>
      </c>
      <c r="T12" s="428">
        <f t="shared" si="4"/>
      </c>
      <c r="U12" s="428">
        <f t="shared" si="4"/>
      </c>
      <c r="V12" s="428">
        <f t="shared" si="4"/>
      </c>
      <c r="W12" s="428">
        <f t="shared" si="4"/>
      </c>
      <c r="X12" s="428">
        <f t="shared" si="4"/>
      </c>
      <c r="Y12" s="428">
        <f t="shared" si="4"/>
      </c>
      <c r="Z12" s="428">
        <f t="shared" si="4"/>
      </c>
      <c r="AA12" s="428">
        <f t="shared" si="4"/>
      </c>
    </row>
    <row r="13" spans="1:27" ht="13.5">
      <c r="A13" s="1096"/>
      <c r="B13" s="425" t="s">
        <v>885</v>
      </c>
      <c r="C13" s="426" t="s">
        <v>918</v>
      </c>
      <c r="D13" s="428">
        <f>IF(D6="","",D8*D6*D9/100/1000)</f>
      </c>
      <c r="E13" s="428">
        <f>IF(E6="","",E8*E6*E9/100/1000)</f>
      </c>
      <c r="F13" s="428">
        <f aca="true" t="shared" si="5" ref="F13:AA13">IF(F6="","",F8*F6*F9/100/1000)</f>
      </c>
      <c r="G13" s="428">
        <f t="shared" si="5"/>
      </c>
      <c r="H13" s="428">
        <f t="shared" si="5"/>
      </c>
      <c r="I13" s="428">
        <f t="shared" si="5"/>
      </c>
      <c r="J13" s="428">
        <f t="shared" si="5"/>
      </c>
      <c r="K13" s="428">
        <f t="shared" si="5"/>
      </c>
      <c r="L13" s="428">
        <f t="shared" si="5"/>
      </c>
      <c r="M13" s="428">
        <f t="shared" si="5"/>
      </c>
      <c r="N13" s="428">
        <f t="shared" si="5"/>
      </c>
      <c r="O13" s="428">
        <f t="shared" si="5"/>
      </c>
      <c r="P13" s="428">
        <f t="shared" si="5"/>
      </c>
      <c r="Q13" s="428">
        <f t="shared" si="5"/>
      </c>
      <c r="R13" s="428">
        <f t="shared" si="5"/>
      </c>
      <c r="S13" s="428">
        <f t="shared" si="5"/>
      </c>
      <c r="T13" s="428">
        <f t="shared" si="5"/>
      </c>
      <c r="U13" s="428">
        <f t="shared" si="5"/>
      </c>
      <c r="V13" s="428">
        <f t="shared" si="5"/>
      </c>
      <c r="W13" s="428">
        <f t="shared" si="5"/>
      </c>
      <c r="X13" s="428">
        <f t="shared" si="5"/>
      </c>
      <c r="Y13" s="428">
        <f t="shared" si="5"/>
      </c>
      <c r="Z13" s="428">
        <f t="shared" si="5"/>
      </c>
      <c r="AA13" s="428">
        <f t="shared" si="5"/>
      </c>
    </row>
    <row r="14" spans="1:27" ht="16.5">
      <c r="A14" s="1096"/>
      <c r="B14" s="425" t="s">
        <v>886</v>
      </c>
      <c r="C14" s="426" t="s">
        <v>887</v>
      </c>
      <c r="D14" s="427"/>
      <c r="E14" s="428">
        <f>IF(D14="","",D14)</f>
      </c>
      <c r="F14" s="428">
        <f aca="true" t="shared" si="6" ref="F14:AA14">IF(E14="","",E14)</f>
      </c>
      <c r="G14" s="428">
        <f t="shared" si="6"/>
      </c>
      <c r="H14" s="428">
        <f t="shared" si="6"/>
      </c>
      <c r="I14" s="428">
        <f t="shared" si="6"/>
      </c>
      <c r="J14" s="428">
        <f t="shared" si="6"/>
      </c>
      <c r="K14" s="428">
        <f t="shared" si="6"/>
      </c>
      <c r="L14" s="428">
        <f t="shared" si="6"/>
      </c>
      <c r="M14" s="428">
        <f t="shared" si="6"/>
      </c>
      <c r="N14" s="428">
        <f t="shared" si="6"/>
      </c>
      <c r="O14" s="428">
        <f t="shared" si="6"/>
      </c>
      <c r="P14" s="428">
        <f t="shared" si="6"/>
      </c>
      <c r="Q14" s="428">
        <f t="shared" si="6"/>
      </c>
      <c r="R14" s="428">
        <f t="shared" si="6"/>
      </c>
      <c r="S14" s="428">
        <f t="shared" si="6"/>
      </c>
      <c r="T14" s="428">
        <f t="shared" si="6"/>
      </c>
      <c r="U14" s="428">
        <f t="shared" si="6"/>
      </c>
      <c r="V14" s="428">
        <f t="shared" si="6"/>
      </c>
      <c r="W14" s="428">
        <f t="shared" si="6"/>
      </c>
      <c r="X14" s="428">
        <f t="shared" si="6"/>
      </c>
      <c r="Y14" s="428">
        <f t="shared" si="6"/>
      </c>
      <c r="Z14" s="428">
        <f t="shared" si="6"/>
      </c>
      <c r="AA14" s="428">
        <f t="shared" si="6"/>
      </c>
    </row>
    <row r="15" spans="1:27" ht="16.5" customHeight="1">
      <c r="A15" s="1096"/>
      <c r="B15" s="425" t="s">
        <v>888</v>
      </c>
      <c r="C15" s="426" t="s">
        <v>918</v>
      </c>
      <c r="D15" s="428">
        <f>IF(D12="","",D12*3.6)</f>
      </c>
      <c r="E15" s="428">
        <f>IF(E12="","",E12*3.6)</f>
      </c>
      <c r="F15" s="428">
        <f aca="true" t="shared" si="7" ref="F15:AA15">IF(F12="","",F12*3.6)</f>
      </c>
      <c r="G15" s="428">
        <f t="shared" si="7"/>
      </c>
      <c r="H15" s="428">
        <f t="shared" si="7"/>
      </c>
      <c r="I15" s="428">
        <f t="shared" si="7"/>
      </c>
      <c r="J15" s="428">
        <f t="shared" si="7"/>
      </c>
      <c r="K15" s="428">
        <f t="shared" si="7"/>
      </c>
      <c r="L15" s="428">
        <f t="shared" si="7"/>
      </c>
      <c r="M15" s="428">
        <f t="shared" si="7"/>
      </c>
      <c r="N15" s="428">
        <f t="shared" si="7"/>
      </c>
      <c r="O15" s="428">
        <f t="shared" si="7"/>
      </c>
      <c r="P15" s="428">
        <f t="shared" si="7"/>
      </c>
      <c r="Q15" s="428">
        <f t="shared" si="7"/>
      </c>
      <c r="R15" s="428">
        <f t="shared" si="7"/>
      </c>
      <c r="S15" s="428">
        <f t="shared" si="7"/>
      </c>
      <c r="T15" s="428">
        <f t="shared" si="7"/>
      </c>
      <c r="U15" s="428">
        <f t="shared" si="7"/>
      </c>
      <c r="V15" s="428">
        <f t="shared" si="7"/>
      </c>
      <c r="W15" s="428">
        <f t="shared" si="7"/>
      </c>
      <c r="X15" s="428">
        <f t="shared" si="7"/>
      </c>
      <c r="Y15" s="428">
        <f t="shared" si="7"/>
      </c>
      <c r="Z15" s="428">
        <f t="shared" si="7"/>
      </c>
      <c r="AA15" s="428">
        <f t="shared" si="7"/>
      </c>
    </row>
    <row r="16" spans="1:27" ht="16.5" customHeight="1">
      <c r="A16" s="1096"/>
      <c r="B16" s="425" t="s">
        <v>889</v>
      </c>
      <c r="C16" s="426" t="s">
        <v>918</v>
      </c>
      <c r="D16" s="428">
        <f>IF(D6="","",SUM(D13,D15))</f>
      </c>
      <c r="E16" s="428">
        <f>IF(E6="","",SUM(E13,E15))</f>
      </c>
      <c r="F16" s="428">
        <f aca="true" t="shared" si="8" ref="F16:AA16">IF(F6="","",SUM(F13,F15))</f>
      </c>
      <c r="G16" s="428">
        <f t="shared" si="8"/>
      </c>
      <c r="H16" s="428">
        <f t="shared" si="8"/>
      </c>
      <c r="I16" s="428">
        <f t="shared" si="8"/>
      </c>
      <c r="J16" s="428">
        <f t="shared" si="8"/>
      </c>
      <c r="K16" s="428">
        <f t="shared" si="8"/>
      </c>
      <c r="L16" s="428">
        <f t="shared" si="8"/>
      </c>
      <c r="M16" s="428">
        <f t="shared" si="8"/>
      </c>
      <c r="N16" s="428">
        <f t="shared" si="8"/>
      </c>
      <c r="O16" s="428">
        <f t="shared" si="8"/>
      </c>
      <c r="P16" s="428">
        <f t="shared" si="8"/>
      </c>
      <c r="Q16" s="428">
        <f t="shared" si="8"/>
      </c>
      <c r="R16" s="428">
        <f t="shared" si="8"/>
      </c>
      <c r="S16" s="428">
        <f t="shared" si="8"/>
      </c>
      <c r="T16" s="428">
        <f t="shared" si="8"/>
      </c>
      <c r="U16" s="428">
        <f t="shared" si="8"/>
      </c>
      <c r="V16" s="428">
        <f t="shared" si="8"/>
      </c>
      <c r="W16" s="428">
        <f t="shared" si="8"/>
      </c>
      <c r="X16" s="428">
        <f t="shared" si="8"/>
      </c>
      <c r="Y16" s="428">
        <f t="shared" si="8"/>
      </c>
      <c r="Z16" s="428">
        <f t="shared" si="8"/>
      </c>
      <c r="AA16" s="428">
        <f t="shared" si="8"/>
      </c>
    </row>
    <row r="17" spans="1:27" ht="16.5" customHeight="1">
      <c r="A17" s="1096"/>
      <c r="B17" s="425" t="s">
        <v>890</v>
      </c>
      <c r="C17" s="426" t="s">
        <v>918</v>
      </c>
      <c r="D17" s="428">
        <f>IF(D6="","",D11*D14)</f>
      </c>
      <c r="E17" s="428">
        <f>IF(E6="","",E11*E14)</f>
      </c>
      <c r="F17" s="428">
        <f aca="true" t="shared" si="9" ref="F17:AA17">IF(F6="","",F11*F14)</f>
      </c>
      <c r="G17" s="428">
        <f t="shared" si="9"/>
      </c>
      <c r="H17" s="428">
        <f t="shared" si="9"/>
      </c>
      <c r="I17" s="428">
        <f t="shared" si="9"/>
      </c>
      <c r="J17" s="428">
        <f t="shared" si="9"/>
      </c>
      <c r="K17" s="428">
        <f t="shared" si="9"/>
      </c>
      <c r="L17" s="428">
        <f t="shared" si="9"/>
      </c>
      <c r="M17" s="428">
        <f t="shared" si="9"/>
      </c>
      <c r="N17" s="428">
        <f t="shared" si="9"/>
      </c>
      <c r="O17" s="428">
        <f t="shared" si="9"/>
      </c>
      <c r="P17" s="428">
        <f t="shared" si="9"/>
      </c>
      <c r="Q17" s="428">
        <f t="shared" si="9"/>
      </c>
      <c r="R17" s="428">
        <f t="shared" si="9"/>
      </c>
      <c r="S17" s="428">
        <f t="shared" si="9"/>
      </c>
      <c r="T17" s="428">
        <f t="shared" si="9"/>
      </c>
      <c r="U17" s="428">
        <f t="shared" si="9"/>
      </c>
      <c r="V17" s="428">
        <f t="shared" si="9"/>
      </c>
      <c r="W17" s="428">
        <f t="shared" si="9"/>
      </c>
      <c r="X17" s="428">
        <f t="shared" si="9"/>
      </c>
      <c r="Y17" s="428">
        <f t="shared" si="9"/>
      </c>
      <c r="Z17" s="428">
        <f t="shared" si="9"/>
      </c>
      <c r="AA17" s="428">
        <f t="shared" si="9"/>
      </c>
    </row>
    <row r="18" spans="1:27" ht="16.5" customHeight="1">
      <c r="A18" s="1096"/>
      <c r="B18" s="425" t="s">
        <v>891</v>
      </c>
      <c r="C18" s="426" t="s">
        <v>892</v>
      </c>
      <c r="D18" s="429">
        <f>IF(D6="","",2.17*D15/D17*100+D13/D17*100)</f>
      </c>
      <c r="E18" s="429">
        <f>IF(E6="","",2.17*E15/E17*100+E13/E17*100)</f>
      </c>
      <c r="F18" s="429">
        <f aca="true" t="shared" si="10" ref="F18:AA18">IF(F6="","",2.17*F15/F17*100+F13/F17*100)</f>
      </c>
      <c r="G18" s="429">
        <f t="shared" si="10"/>
      </c>
      <c r="H18" s="429">
        <f t="shared" si="10"/>
      </c>
      <c r="I18" s="429">
        <f t="shared" si="10"/>
      </c>
      <c r="J18" s="429">
        <f t="shared" si="10"/>
      </c>
      <c r="K18" s="429">
        <f t="shared" si="10"/>
      </c>
      <c r="L18" s="429">
        <f t="shared" si="10"/>
      </c>
      <c r="M18" s="429">
        <f t="shared" si="10"/>
      </c>
      <c r="N18" s="429">
        <f t="shared" si="10"/>
      </c>
      <c r="O18" s="429">
        <f t="shared" si="10"/>
      </c>
      <c r="P18" s="429">
        <f t="shared" si="10"/>
      </c>
      <c r="Q18" s="429">
        <f t="shared" si="10"/>
      </c>
      <c r="R18" s="429">
        <f t="shared" si="10"/>
      </c>
      <c r="S18" s="429">
        <f t="shared" si="10"/>
      </c>
      <c r="T18" s="429">
        <f t="shared" si="10"/>
      </c>
      <c r="U18" s="429">
        <f t="shared" si="10"/>
      </c>
      <c r="V18" s="429">
        <f t="shared" si="10"/>
      </c>
      <c r="W18" s="429">
        <f t="shared" si="10"/>
      </c>
      <c r="X18" s="429">
        <f t="shared" si="10"/>
      </c>
      <c r="Y18" s="429">
        <f t="shared" si="10"/>
      </c>
      <c r="Z18" s="429">
        <f t="shared" si="10"/>
      </c>
      <c r="AA18" s="429">
        <f t="shared" si="10"/>
      </c>
    </row>
    <row r="19" spans="1:27" ht="13.5">
      <c r="A19" s="1096" t="s">
        <v>54</v>
      </c>
      <c r="B19" s="425" t="s">
        <v>872</v>
      </c>
      <c r="C19" s="447" t="s">
        <v>873</v>
      </c>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row>
    <row r="20" spans="1:27" ht="13.5">
      <c r="A20" s="1096"/>
      <c r="B20" s="425" t="s">
        <v>874</v>
      </c>
      <c r="C20" s="447" t="s">
        <v>875</v>
      </c>
      <c r="D20" s="427"/>
      <c r="E20" s="428">
        <f>IF(D20="","",D20)</f>
      </c>
      <c r="F20" s="428">
        <f aca="true" t="shared" si="11" ref="F20:U21">E20</f>
      </c>
      <c r="G20" s="428">
        <f t="shared" si="11"/>
      </c>
      <c r="H20" s="428">
        <f t="shared" si="11"/>
      </c>
      <c r="I20" s="428">
        <f t="shared" si="11"/>
      </c>
      <c r="J20" s="428">
        <f t="shared" si="11"/>
      </c>
      <c r="K20" s="428">
        <f t="shared" si="11"/>
      </c>
      <c r="L20" s="428">
        <f t="shared" si="11"/>
      </c>
      <c r="M20" s="428">
        <f t="shared" si="11"/>
      </c>
      <c r="N20" s="428">
        <f t="shared" si="11"/>
      </c>
      <c r="O20" s="428">
        <f t="shared" si="11"/>
      </c>
      <c r="P20" s="428">
        <f t="shared" si="11"/>
      </c>
      <c r="Q20" s="428">
        <f t="shared" si="11"/>
      </c>
      <c r="R20" s="428">
        <f t="shared" si="11"/>
      </c>
      <c r="S20" s="428">
        <f t="shared" si="11"/>
      </c>
      <c r="T20" s="428">
        <f t="shared" si="11"/>
      </c>
      <c r="U20" s="428">
        <f t="shared" si="11"/>
      </c>
      <c r="V20" s="428">
        <f aca="true" t="shared" si="12" ref="V20:AA21">U20</f>
      </c>
      <c r="W20" s="428">
        <f t="shared" si="12"/>
      </c>
      <c r="X20" s="428">
        <f t="shared" si="12"/>
      </c>
      <c r="Y20" s="428">
        <f t="shared" si="12"/>
      </c>
      <c r="Z20" s="428">
        <f t="shared" si="12"/>
      </c>
      <c r="AA20" s="428">
        <f t="shared" si="12"/>
      </c>
    </row>
    <row r="21" spans="1:27" ht="13.5">
      <c r="A21" s="1096"/>
      <c r="B21" s="425" t="s">
        <v>876</v>
      </c>
      <c r="C21" s="447" t="s">
        <v>917</v>
      </c>
      <c r="D21" s="427"/>
      <c r="E21" s="428">
        <f>IF(D21="","",D21)</f>
      </c>
      <c r="F21" s="428">
        <f t="shared" si="11"/>
      </c>
      <c r="G21" s="428">
        <f t="shared" si="11"/>
      </c>
      <c r="H21" s="428">
        <f t="shared" si="11"/>
      </c>
      <c r="I21" s="428">
        <f t="shared" si="11"/>
      </c>
      <c r="J21" s="428">
        <f t="shared" si="11"/>
      </c>
      <c r="K21" s="428">
        <f t="shared" si="11"/>
      </c>
      <c r="L21" s="428">
        <f t="shared" si="11"/>
      </c>
      <c r="M21" s="428">
        <f t="shared" si="11"/>
      </c>
      <c r="N21" s="428">
        <f t="shared" si="11"/>
      </c>
      <c r="O21" s="428">
        <f t="shared" si="11"/>
      </c>
      <c r="P21" s="428">
        <f t="shared" si="11"/>
      </c>
      <c r="Q21" s="428">
        <f t="shared" si="11"/>
      </c>
      <c r="R21" s="428">
        <f t="shared" si="11"/>
      </c>
      <c r="S21" s="428">
        <f t="shared" si="11"/>
      </c>
      <c r="T21" s="428">
        <f t="shared" si="11"/>
      </c>
      <c r="U21" s="428">
        <f t="shared" si="11"/>
      </c>
      <c r="V21" s="428">
        <f t="shared" si="12"/>
      </c>
      <c r="W21" s="428">
        <f t="shared" si="12"/>
      </c>
      <c r="X21" s="428">
        <f t="shared" si="12"/>
      </c>
      <c r="Y21" s="428">
        <f t="shared" si="12"/>
      </c>
      <c r="Z21" s="428">
        <f t="shared" si="12"/>
      </c>
      <c r="AA21" s="428">
        <f t="shared" si="12"/>
      </c>
    </row>
    <row r="22" spans="1:27" ht="13.5">
      <c r="A22" s="1096"/>
      <c r="B22" s="425" t="s">
        <v>877</v>
      </c>
      <c r="C22" s="447" t="s">
        <v>878</v>
      </c>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row>
    <row r="23" spans="1:27" ht="16.5">
      <c r="A23" s="1096"/>
      <c r="B23" s="425" t="s">
        <v>879</v>
      </c>
      <c r="C23" s="447" t="s">
        <v>880</v>
      </c>
      <c r="D23" s="427"/>
      <c r="E23" s="428">
        <f>IF(D23="","",D23)</f>
      </c>
      <c r="F23" s="428">
        <f aca="true" t="shared" si="13" ref="F23:AA23">IF(E23="","",E23)</f>
      </c>
      <c r="G23" s="428">
        <f t="shared" si="13"/>
      </c>
      <c r="H23" s="428">
        <f t="shared" si="13"/>
      </c>
      <c r="I23" s="428">
        <f t="shared" si="13"/>
      </c>
      <c r="J23" s="428">
        <f t="shared" si="13"/>
      </c>
      <c r="K23" s="428">
        <f t="shared" si="13"/>
      </c>
      <c r="L23" s="428">
        <f t="shared" si="13"/>
      </c>
      <c r="M23" s="428">
        <f t="shared" si="13"/>
      </c>
      <c r="N23" s="428">
        <f t="shared" si="13"/>
      </c>
      <c r="O23" s="428">
        <f t="shared" si="13"/>
      </c>
      <c r="P23" s="428">
        <f t="shared" si="13"/>
      </c>
      <c r="Q23" s="428">
        <f t="shared" si="13"/>
      </c>
      <c r="R23" s="428">
        <f t="shared" si="13"/>
      </c>
      <c r="S23" s="428">
        <f t="shared" si="13"/>
      </c>
      <c r="T23" s="428">
        <f t="shared" si="13"/>
      </c>
      <c r="U23" s="428">
        <f t="shared" si="13"/>
      </c>
      <c r="V23" s="428">
        <f t="shared" si="13"/>
      </c>
      <c r="W23" s="428">
        <f t="shared" si="13"/>
      </c>
      <c r="X23" s="428">
        <f t="shared" si="13"/>
      </c>
      <c r="Y23" s="428">
        <f t="shared" si="13"/>
      </c>
      <c r="Z23" s="428">
        <f t="shared" si="13"/>
      </c>
      <c r="AA23" s="428">
        <f t="shared" si="13"/>
      </c>
    </row>
    <row r="24" spans="1:27" ht="16.5">
      <c r="A24" s="1096"/>
      <c r="B24" s="425" t="s">
        <v>881</v>
      </c>
      <c r="C24" s="447" t="s">
        <v>882</v>
      </c>
      <c r="D24" s="428">
        <f>IF(D19="","",D23*D19/1000)</f>
      </c>
      <c r="E24" s="428">
        <f>IF(E19="","",E23*E19/1000)</f>
      </c>
      <c r="F24" s="428">
        <f aca="true" t="shared" si="14" ref="F24:AA24">IF(F19="","",F23*F19/1000)</f>
      </c>
      <c r="G24" s="428">
        <f t="shared" si="14"/>
      </c>
      <c r="H24" s="428">
        <f t="shared" si="14"/>
      </c>
      <c r="I24" s="428">
        <f t="shared" si="14"/>
      </c>
      <c r="J24" s="428">
        <f t="shared" si="14"/>
      </c>
      <c r="K24" s="428">
        <f t="shared" si="14"/>
      </c>
      <c r="L24" s="428">
        <f t="shared" si="14"/>
      </c>
      <c r="M24" s="428">
        <f t="shared" si="14"/>
      </c>
      <c r="N24" s="428">
        <f t="shared" si="14"/>
      </c>
      <c r="O24" s="428">
        <f t="shared" si="14"/>
      </c>
      <c r="P24" s="428">
        <f t="shared" si="14"/>
      </c>
      <c r="Q24" s="428">
        <f t="shared" si="14"/>
      </c>
      <c r="R24" s="428">
        <f t="shared" si="14"/>
      </c>
      <c r="S24" s="428">
        <f t="shared" si="14"/>
      </c>
      <c r="T24" s="428">
        <f t="shared" si="14"/>
      </c>
      <c r="U24" s="428">
        <f t="shared" si="14"/>
      </c>
      <c r="V24" s="428">
        <f t="shared" si="14"/>
      </c>
      <c r="W24" s="428">
        <f t="shared" si="14"/>
      </c>
      <c r="X24" s="428">
        <f t="shared" si="14"/>
      </c>
      <c r="Y24" s="428">
        <f t="shared" si="14"/>
      </c>
      <c r="Z24" s="428">
        <f t="shared" si="14"/>
      </c>
      <c r="AA24" s="428">
        <f t="shared" si="14"/>
      </c>
    </row>
    <row r="25" spans="1:27" ht="13.5">
      <c r="A25" s="1096"/>
      <c r="B25" s="425" t="s">
        <v>883</v>
      </c>
      <c r="C25" s="447" t="s">
        <v>884</v>
      </c>
      <c r="D25" s="428">
        <f>IF(D19="","",D20*D19/1000)</f>
      </c>
      <c r="E25" s="428">
        <f>IF(E19="","",E20*E19/1000)</f>
      </c>
      <c r="F25" s="428">
        <f aca="true" t="shared" si="15" ref="F25:AA25">IF(F19="","",F20*F19/1000)</f>
      </c>
      <c r="G25" s="428">
        <f t="shared" si="15"/>
      </c>
      <c r="H25" s="428">
        <f t="shared" si="15"/>
      </c>
      <c r="I25" s="428">
        <f t="shared" si="15"/>
      </c>
      <c r="J25" s="428">
        <f t="shared" si="15"/>
      </c>
      <c r="K25" s="428">
        <f t="shared" si="15"/>
      </c>
      <c r="L25" s="428">
        <f t="shared" si="15"/>
      </c>
      <c r="M25" s="428">
        <f t="shared" si="15"/>
      </c>
      <c r="N25" s="428">
        <f t="shared" si="15"/>
      </c>
      <c r="O25" s="428">
        <f t="shared" si="15"/>
      </c>
      <c r="P25" s="428">
        <f t="shared" si="15"/>
      </c>
      <c r="Q25" s="428">
        <f t="shared" si="15"/>
      </c>
      <c r="R25" s="428">
        <f t="shared" si="15"/>
      </c>
      <c r="S25" s="428">
        <f t="shared" si="15"/>
      </c>
      <c r="T25" s="428">
        <f t="shared" si="15"/>
      </c>
      <c r="U25" s="428">
        <f t="shared" si="15"/>
      </c>
      <c r="V25" s="428">
        <f t="shared" si="15"/>
      </c>
      <c r="W25" s="428">
        <f t="shared" si="15"/>
      </c>
      <c r="X25" s="428">
        <f t="shared" si="15"/>
      </c>
      <c r="Y25" s="428">
        <f t="shared" si="15"/>
      </c>
      <c r="Z25" s="428">
        <f t="shared" si="15"/>
      </c>
      <c r="AA25" s="428">
        <f t="shared" si="15"/>
      </c>
    </row>
    <row r="26" spans="1:27" ht="13.5">
      <c r="A26" s="1096"/>
      <c r="B26" s="425" t="s">
        <v>885</v>
      </c>
      <c r="C26" s="447" t="s">
        <v>918</v>
      </c>
      <c r="D26" s="428">
        <f>IF(D19="","",D21*D19*D22/100/1000)</f>
      </c>
      <c r="E26" s="428">
        <f>IF(E19="","",E21*E19*E22/100/1000)</f>
      </c>
      <c r="F26" s="428">
        <f aca="true" t="shared" si="16" ref="F26:AA26">IF(F19="","",F21*F19*F22/100/1000)</f>
      </c>
      <c r="G26" s="428">
        <f t="shared" si="16"/>
      </c>
      <c r="H26" s="428">
        <f t="shared" si="16"/>
      </c>
      <c r="I26" s="428">
        <f t="shared" si="16"/>
      </c>
      <c r="J26" s="428">
        <f t="shared" si="16"/>
      </c>
      <c r="K26" s="428">
        <f t="shared" si="16"/>
      </c>
      <c r="L26" s="428">
        <f t="shared" si="16"/>
      </c>
      <c r="M26" s="428">
        <f t="shared" si="16"/>
      </c>
      <c r="N26" s="428">
        <f t="shared" si="16"/>
      </c>
      <c r="O26" s="428">
        <f t="shared" si="16"/>
      </c>
      <c r="P26" s="428">
        <f t="shared" si="16"/>
      </c>
      <c r="Q26" s="428">
        <f t="shared" si="16"/>
      </c>
      <c r="R26" s="428">
        <f t="shared" si="16"/>
      </c>
      <c r="S26" s="428">
        <f t="shared" si="16"/>
      </c>
      <c r="T26" s="428">
        <f t="shared" si="16"/>
      </c>
      <c r="U26" s="428">
        <f t="shared" si="16"/>
      </c>
      <c r="V26" s="428">
        <f t="shared" si="16"/>
      </c>
      <c r="W26" s="428">
        <f t="shared" si="16"/>
      </c>
      <c r="X26" s="428">
        <f t="shared" si="16"/>
      </c>
      <c r="Y26" s="428">
        <f t="shared" si="16"/>
      </c>
      <c r="Z26" s="428">
        <f t="shared" si="16"/>
      </c>
      <c r="AA26" s="428">
        <f t="shared" si="16"/>
      </c>
    </row>
    <row r="27" spans="1:27" ht="16.5">
      <c r="A27" s="1096"/>
      <c r="B27" s="425" t="s">
        <v>886</v>
      </c>
      <c r="C27" s="447" t="s">
        <v>887</v>
      </c>
      <c r="D27" s="428">
        <f>IF(D19="","",D$14)</f>
      </c>
      <c r="E27" s="428">
        <f>IF(D27="","",D27)</f>
      </c>
      <c r="F27" s="428">
        <f aca="true" t="shared" si="17" ref="F27:AA27">IF(E27="","",E27)</f>
      </c>
      <c r="G27" s="428">
        <f t="shared" si="17"/>
      </c>
      <c r="H27" s="428">
        <f t="shared" si="17"/>
      </c>
      <c r="I27" s="428">
        <f t="shared" si="17"/>
      </c>
      <c r="J27" s="428">
        <f t="shared" si="17"/>
      </c>
      <c r="K27" s="428">
        <f t="shared" si="17"/>
      </c>
      <c r="L27" s="428">
        <f t="shared" si="17"/>
      </c>
      <c r="M27" s="428">
        <f t="shared" si="17"/>
      </c>
      <c r="N27" s="428">
        <f t="shared" si="17"/>
      </c>
      <c r="O27" s="428">
        <f t="shared" si="17"/>
      </c>
      <c r="P27" s="428">
        <f t="shared" si="17"/>
      </c>
      <c r="Q27" s="428">
        <f t="shared" si="17"/>
      </c>
      <c r="R27" s="428">
        <f t="shared" si="17"/>
      </c>
      <c r="S27" s="428">
        <f t="shared" si="17"/>
      </c>
      <c r="T27" s="428">
        <f t="shared" si="17"/>
      </c>
      <c r="U27" s="428">
        <f t="shared" si="17"/>
      </c>
      <c r="V27" s="428">
        <f t="shared" si="17"/>
      </c>
      <c r="W27" s="428">
        <f t="shared" si="17"/>
      </c>
      <c r="X27" s="428">
        <f t="shared" si="17"/>
      </c>
      <c r="Y27" s="428">
        <f t="shared" si="17"/>
      </c>
      <c r="Z27" s="428">
        <f t="shared" si="17"/>
      </c>
      <c r="AA27" s="428">
        <f t="shared" si="17"/>
      </c>
    </row>
    <row r="28" spans="1:27" ht="13.5">
      <c r="A28" s="1096"/>
      <c r="B28" s="425" t="s">
        <v>888</v>
      </c>
      <c r="C28" s="447" t="s">
        <v>918</v>
      </c>
      <c r="D28" s="428">
        <f>IF(D25="","",D25*3.6)</f>
      </c>
      <c r="E28" s="428">
        <f>IF(E25="","",E25*3.6)</f>
      </c>
      <c r="F28" s="428">
        <f aca="true" t="shared" si="18" ref="F28:AA28">IF(F25="","",F25*3.6)</f>
      </c>
      <c r="G28" s="428">
        <f t="shared" si="18"/>
      </c>
      <c r="H28" s="428">
        <f t="shared" si="18"/>
      </c>
      <c r="I28" s="428">
        <f t="shared" si="18"/>
      </c>
      <c r="J28" s="428">
        <f t="shared" si="18"/>
      </c>
      <c r="K28" s="428">
        <f t="shared" si="18"/>
      </c>
      <c r="L28" s="428">
        <f t="shared" si="18"/>
      </c>
      <c r="M28" s="428">
        <f t="shared" si="18"/>
      </c>
      <c r="N28" s="428">
        <f t="shared" si="18"/>
      </c>
      <c r="O28" s="428">
        <f t="shared" si="18"/>
      </c>
      <c r="P28" s="428">
        <f t="shared" si="18"/>
      </c>
      <c r="Q28" s="428">
        <f t="shared" si="18"/>
      </c>
      <c r="R28" s="428">
        <f t="shared" si="18"/>
      </c>
      <c r="S28" s="428">
        <f t="shared" si="18"/>
      </c>
      <c r="T28" s="428">
        <f t="shared" si="18"/>
      </c>
      <c r="U28" s="428">
        <f t="shared" si="18"/>
      </c>
      <c r="V28" s="428">
        <f t="shared" si="18"/>
      </c>
      <c r="W28" s="428">
        <f t="shared" si="18"/>
      </c>
      <c r="X28" s="428">
        <f t="shared" si="18"/>
      </c>
      <c r="Y28" s="428">
        <f t="shared" si="18"/>
      </c>
      <c r="Z28" s="428">
        <f t="shared" si="18"/>
      </c>
      <c r="AA28" s="428">
        <f t="shared" si="18"/>
      </c>
    </row>
    <row r="29" spans="1:27" ht="13.5">
      <c r="A29" s="1096"/>
      <c r="B29" s="425" t="s">
        <v>889</v>
      </c>
      <c r="C29" s="447" t="s">
        <v>918</v>
      </c>
      <c r="D29" s="428">
        <f>IF(D19="","",SUM(D26,D28))</f>
      </c>
      <c r="E29" s="428">
        <f>IF(E19="","",SUM(E26,E28))</f>
      </c>
      <c r="F29" s="428">
        <f aca="true" t="shared" si="19" ref="F29:AA29">IF(F19="","",SUM(F26,F28))</f>
      </c>
      <c r="G29" s="428">
        <f t="shared" si="19"/>
      </c>
      <c r="H29" s="428">
        <f t="shared" si="19"/>
      </c>
      <c r="I29" s="428">
        <f t="shared" si="19"/>
      </c>
      <c r="J29" s="428">
        <f t="shared" si="19"/>
      </c>
      <c r="K29" s="428">
        <f t="shared" si="19"/>
      </c>
      <c r="L29" s="428">
        <f t="shared" si="19"/>
      </c>
      <c r="M29" s="428">
        <f t="shared" si="19"/>
      </c>
      <c r="N29" s="428">
        <f t="shared" si="19"/>
      </c>
      <c r="O29" s="428">
        <f t="shared" si="19"/>
      </c>
      <c r="P29" s="428">
        <f t="shared" si="19"/>
      </c>
      <c r="Q29" s="428">
        <f t="shared" si="19"/>
      </c>
      <c r="R29" s="428">
        <f t="shared" si="19"/>
      </c>
      <c r="S29" s="428">
        <f t="shared" si="19"/>
      </c>
      <c r="T29" s="428">
        <f t="shared" si="19"/>
      </c>
      <c r="U29" s="428">
        <f t="shared" si="19"/>
      </c>
      <c r="V29" s="428">
        <f t="shared" si="19"/>
      </c>
      <c r="W29" s="428">
        <f t="shared" si="19"/>
      </c>
      <c r="X29" s="428">
        <f t="shared" si="19"/>
      </c>
      <c r="Y29" s="428">
        <f t="shared" si="19"/>
      </c>
      <c r="Z29" s="428">
        <f t="shared" si="19"/>
      </c>
      <c r="AA29" s="428">
        <f t="shared" si="19"/>
      </c>
    </row>
    <row r="30" spans="1:27" ht="13.5">
      <c r="A30" s="1096"/>
      <c r="B30" s="425" t="s">
        <v>890</v>
      </c>
      <c r="C30" s="447" t="s">
        <v>918</v>
      </c>
      <c r="D30" s="428">
        <f>IF(D19="","",D24*D27)</f>
      </c>
      <c r="E30" s="428">
        <f>IF(E19="","",E24*E27)</f>
      </c>
      <c r="F30" s="428">
        <f aca="true" t="shared" si="20" ref="F30:AA30">IF(F19="","",F24*F27)</f>
      </c>
      <c r="G30" s="428">
        <f t="shared" si="20"/>
      </c>
      <c r="H30" s="428">
        <f t="shared" si="20"/>
      </c>
      <c r="I30" s="428">
        <f t="shared" si="20"/>
      </c>
      <c r="J30" s="428">
        <f t="shared" si="20"/>
      </c>
      <c r="K30" s="428">
        <f t="shared" si="20"/>
      </c>
      <c r="L30" s="428">
        <f t="shared" si="20"/>
      </c>
      <c r="M30" s="428">
        <f t="shared" si="20"/>
      </c>
      <c r="N30" s="428">
        <f t="shared" si="20"/>
      </c>
      <c r="O30" s="428">
        <f t="shared" si="20"/>
      </c>
      <c r="P30" s="428">
        <f t="shared" si="20"/>
      </c>
      <c r="Q30" s="428">
        <f t="shared" si="20"/>
      </c>
      <c r="R30" s="428">
        <f t="shared" si="20"/>
      </c>
      <c r="S30" s="428">
        <f t="shared" si="20"/>
      </c>
      <c r="T30" s="428">
        <f t="shared" si="20"/>
      </c>
      <c r="U30" s="428">
        <f t="shared" si="20"/>
      </c>
      <c r="V30" s="428">
        <f t="shared" si="20"/>
      </c>
      <c r="W30" s="428">
        <f t="shared" si="20"/>
      </c>
      <c r="X30" s="428">
        <f t="shared" si="20"/>
      </c>
      <c r="Y30" s="428">
        <f t="shared" si="20"/>
      </c>
      <c r="Z30" s="428">
        <f t="shared" si="20"/>
      </c>
      <c r="AA30" s="428">
        <f t="shared" si="20"/>
      </c>
    </row>
    <row r="31" spans="1:27" ht="13.5">
      <c r="A31" s="1096"/>
      <c r="B31" s="425" t="s">
        <v>891</v>
      </c>
      <c r="C31" s="447" t="s">
        <v>878</v>
      </c>
      <c r="D31" s="429">
        <f>IF(D19="","",2.17*D28/D30*100+D26/D30*100)</f>
      </c>
      <c r="E31" s="429">
        <f>IF(E19="","",2.17*E28/E30*100+E26/E30*100)</f>
      </c>
      <c r="F31" s="429">
        <f aca="true" t="shared" si="21" ref="F31:AA31">IF(F19="","",2.17*F28/F30*100+F26/F30*100)</f>
      </c>
      <c r="G31" s="429">
        <f t="shared" si="21"/>
      </c>
      <c r="H31" s="429">
        <f t="shared" si="21"/>
      </c>
      <c r="I31" s="429">
        <f t="shared" si="21"/>
      </c>
      <c r="J31" s="429">
        <f t="shared" si="21"/>
      </c>
      <c r="K31" s="429">
        <f t="shared" si="21"/>
      </c>
      <c r="L31" s="429">
        <f t="shared" si="21"/>
      </c>
      <c r="M31" s="429">
        <f t="shared" si="21"/>
      </c>
      <c r="N31" s="429">
        <f t="shared" si="21"/>
      </c>
      <c r="O31" s="429">
        <f t="shared" si="21"/>
      </c>
      <c r="P31" s="429">
        <f t="shared" si="21"/>
      </c>
      <c r="Q31" s="429">
        <f t="shared" si="21"/>
      </c>
      <c r="R31" s="429">
        <f t="shared" si="21"/>
      </c>
      <c r="S31" s="429">
        <f t="shared" si="21"/>
      </c>
      <c r="T31" s="429">
        <f t="shared" si="21"/>
      </c>
      <c r="U31" s="429">
        <f t="shared" si="21"/>
      </c>
      <c r="V31" s="429">
        <f t="shared" si="21"/>
      </c>
      <c r="W31" s="429">
        <f t="shared" si="21"/>
      </c>
      <c r="X31" s="429">
        <f t="shared" si="21"/>
      </c>
      <c r="Y31" s="429">
        <f t="shared" si="21"/>
      </c>
      <c r="Z31" s="429">
        <f t="shared" si="21"/>
      </c>
      <c r="AA31" s="429">
        <f t="shared" si="21"/>
      </c>
    </row>
    <row r="32" spans="1:27" ht="13.5">
      <c r="A32" s="1096" t="s">
        <v>55</v>
      </c>
      <c r="B32" s="425" t="s">
        <v>872</v>
      </c>
      <c r="C32" s="447" t="s">
        <v>873</v>
      </c>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row>
    <row r="33" spans="1:27" ht="13.5">
      <c r="A33" s="1096"/>
      <c r="B33" s="425" t="s">
        <v>874</v>
      </c>
      <c r="C33" s="447" t="s">
        <v>875</v>
      </c>
      <c r="D33" s="427"/>
      <c r="E33" s="428">
        <f>IF(D33="","",D33)</f>
      </c>
      <c r="F33" s="428">
        <f aca="true" t="shared" si="22" ref="F33:U34">E33</f>
      </c>
      <c r="G33" s="428">
        <f t="shared" si="22"/>
      </c>
      <c r="H33" s="428">
        <f t="shared" si="22"/>
      </c>
      <c r="I33" s="428">
        <f t="shared" si="22"/>
      </c>
      <c r="J33" s="428">
        <f t="shared" si="22"/>
      </c>
      <c r="K33" s="428">
        <f t="shared" si="22"/>
      </c>
      <c r="L33" s="428">
        <f t="shared" si="22"/>
      </c>
      <c r="M33" s="428">
        <f t="shared" si="22"/>
      </c>
      <c r="N33" s="428">
        <f t="shared" si="22"/>
      </c>
      <c r="O33" s="428">
        <f t="shared" si="22"/>
      </c>
      <c r="P33" s="428">
        <f t="shared" si="22"/>
      </c>
      <c r="Q33" s="428">
        <f t="shared" si="22"/>
      </c>
      <c r="R33" s="428">
        <f t="shared" si="22"/>
      </c>
      <c r="S33" s="428">
        <f t="shared" si="22"/>
      </c>
      <c r="T33" s="428">
        <f t="shared" si="22"/>
      </c>
      <c r="U33" s="428">
        <f t="shared" si="22"/>
      </c>
      <c r="V33" s="428">
        <f aca="true" t="shared" si="23" ref="V33:AA34">U33</f>
      </c>
      <c r="W33" s="428">
        <f t="shared" si="23"/>
      </c>
      <c r="X33" s="428">
        <f t="shared" si="23"/>
      </c>
      <c r="Y33" s="428">
        <f t="shared" si="23"/>
      </c>
      <c r="Z33" s="428">
        <f t="shared" si="23"/>
      </c>
      <c r="AA33" s="428">
        <f t="shared" si="23"/>
      </c>
    </row>
    <row r="34" spans="1:27" ht="13.5">
      <c r="A34" s="1096"/>
      <c r="B34" s="425" t="s">
        <v>876</v>
      </c>
      <c r="C34" s="447" t="s">
        <v>917</v>
      </c>
      <c r="D34" s="427"/>
      <c r="E34" s="428">
        <f>IF(D34="","",D34)</f>
      </c>
      <c r="F34" s="428">
        <f t="shared" si="22"/>
      </c>
      <c r="G34" s="428">
        <f t="shared" si="22"/>
      </c>
      <c r="H34" s="428">
        <f t="shared" si="22"/>
      </c>
      <c r="I34" s="428">
        <f t="shared" si="22"/>
      </c>
      <c r="J34" s="428">
        <f t="shared" si="22"/>
      </c>
      <c r="K34" s="428">
        <f t="shared" si="22"/>
      </c>
      <c r="L34" s="428">
        <f t="shared" si="22"/>
      </c>
      <c r="M34" s="428">
        <f t="shared" si="22"/>
      </c>
      <c r="N34" s="428">
        <f t="shared" si="22"/>
      </c>
      <c r="O34" s="428">
        <f t="shared" si="22"/>
      </c>
      <c r="P34" s="428">
        <f t="shared" si="22"/>
      </c>
      <c r="Q34" s="428">
        <f t="shared" si="22"/>
      </c>
      <c r="R34" s="428">
        <f t="shared" si="22"/>
      </c>
      <c r="S34" s="428">
        <f t="shared" si="22"/>
      </c>
      <c r="T34" s="428">
        <f t="shared" si="22"/>
      </c>
      <c r="U34" s="428">
        <f t="shared" si="22"/>
      </c>
      <c r="V34" s="428">
        <f t="shared" si="23"/>
      </c>
      <c r="W34" s="428">
        <f t="shared" si="23"/>
      </c>
      <c r="X34" s="428">
        <f t="shared" si="23"/>
      </c>
      <c r="Y34" s="428">
        <f t="shared" si="23"/>
      </c>
      <c r="Z34" s="428">
        <f t="shared" si="23"/>
      </c>
      <c r="AA34" s="428">
        <f t="shared" si="23"/>
      </c>
    </row>
    <row r="35" spans="1:27" ht="13.5">
      <c r="A35" s="1096"/>
      <c r="B35" s="425" t="s">
        <v>877</v>
      </c>
      <c r="C35" s="447" t="s">
        <v>878</v>
      </c>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row>
    <row r="36" spans="1:27" ht="16.5">
      <c r="A36" s="1096"/>
      <c r="B36" s="425" t="s">
        <v>879</v>
      </c>
      <c r="C36" s="447" t="s">
        <v>880</v>
      </c>
      <c r="D36" s="427"/>
      <c r="E36" s="428">
        <f>IF(D36="","",D36)</f>
      </c>
      <c r="F36" s="428">
        <f aca="true" t="shared" si="24" ref="F36:AA36">IF(E36="","",E36)</f>
      </c>
      <c r="G36" s="428">
        <f t="shared" si="24"/>
      </c>
      <c r="H36" s="428">
        <f t="shared" si="24"/>
      </c>
      <c r="I36" s="428">
        <f t="shared" si="24"/>
      </c>
      <c r="J36" s="428">
        <f t="shared" si="24"/>
      </c>
      <c r="K36" s="428">
        <f t="shared" si="24"/>
      </c>
      <c r="L36" s="428">
        <f t="shared" si="24"/>
      </c>
      <c r="M36" s="428">
        <f t="shared" si="24"/>
      </c>
      <c r="N36" s="428">
        <f t="shared" si="24"/>
      </c>
      <c r="O36" s="428">
        <f t="shared" si="24"/>
      </c>
      <c r="P36" s="428">
        <f t="shared" si="24"/>
      </c>
      <c r="Q36" s="428">
        <f t="shared" si="24"/>
      </c>
      <c r="R36" s="428">
        <f t="shared" si="24"/>
      </c>
      <c r="S36" s="428">
        <f t="shared" si="24"/>
      </c>
      <c r="T36" s="428">
        <f t="shared" si="24"/>
      </c>
      <c r="U36" s="428">
        <f t="shared" si="24"/>
      </c>
      <c r="V36" s="428">
        <f t="shared" si="24"/>
      </c>
      <c r="W36" s="428">
        <f t="shared" si="24"/>
      </c>
      <c r="X36" s="428">
        <f t="shared" si="24"/>
      </c>
      <c r="Y36" s="428">
        <f t="shared" si="24"/>
      </c>
      <c r="Z36" s="428">
        <f t="shared" si="24"/>
      </c>
      <c r="AA36" s="428">
        <f t="shared" si="24"/>
      </c>
    </row>
    <row r="37" spans="1:27" ht="16.5">
      <c r="A37" s="1096"/>
      <c r="B37" s="425" t="s">
        <v>881</v>
      </c>
      <c r="C37" s="447" t="s">
        <v>882</v>
      </c>
      <c r="D37" s="428">
        <f>IF(D32="","",D36*D32/1000)</f>
      </c>
      <c r="E37" s="428">
        <f>IF(E32="","",E36*E32/1000)</f>
      </c>
      <c r="F37" s="428">
        <f aca="true" t="shared" si="25" ref="F37:AA37">IF(F32="","",F36*F32/1000)</f>
      </c>
      <c r="G37" s="428">
        <f t="shared" si="25"/>
      </c>
      <c r="H37" s="428">
        <f t="shared" si="25"/>
      </c>
      <c r="I37" s="428">
        <f t="shared" si="25"/>
      </c>
      <c r="J37" s="428">
        <f t="shared" si="25"/>
      </c>
      <c r="K37" s="428">
        <f t="shared" si="25"/>
      </c>
      <c r="L37" s="428">
        <f t="shared" si="25"/>
      </c>
      <c r="M37" s="428">
        <f t="shared" si="25"/>
      </c>
      <c r="N37" s="428">
        <f t="shared" si="25"/>
      </c>
      <c r="O37" s="428">
        <f t="shared" si="25"/>
      </c>
      <c r="P37" s="428">
        <f t="shared" si="25"/>
      </c>
      <c r="Q37" s="428">
        <f t="shared" si="25"/>
      </c>
      <c r="R37" s="428">
        <f t="shared" si="25"/>
      </c>
      <c r="S37" s="428">
        <f t="shared" si="25"/>
      </c>
      <c r="T37" s="428">
        <f t="shared" si="25"/>
      </c>
      <c r="U37" s="428">
        <f t="shared" si="25"/>
      </c>
      <c r="V37" s="428">
        <f t="shared" si="25"/>
      </c>
      <c r="W37" s="428">
        <f t="shared" si="25"/>
      </c>
      <c r="X37" s="428">
        <f t="shared" si="25"/>
      </c>
      <c r="Y37" s="428">
        <f t="shared" si="25"/>
      </c>
      <c r="Z37" s="428">
        <f t="shared" si="25"/>
      </c>
      <c r="AA37" s="428">
        <f t="shared" si="25"/>
      </c>
    </row>
    <row r="38" spans="1:27" ht="13.5">
      <c r="A38" s="1096"/>
      <c r="B38" s="425" t="s">
        <v>883</v>
      </c>
      <c r="C38" s="447" t="s">
        <v>884</v>
      </c>
      <c r="D38" s="428">
        <f>IF(D32="","",D33*D32/1000)</f>
      </c>
      <c r="E38" s="428">
        <f>IF(E32="","",E33*E32/1000)</f>
      </c>
      <c r="F38" s="428">
        <f aca="true" t="shared" si="26" ref="F38:AA38">IF(F32="","",F33*F32/1000)</f>
      </c>
      <c r="G38" s="428">
        <f t="shared" si="26"/>
      </c>
      <c r="H38" s="428">
        <f t="shared" si="26"/>
      </c>
      <c r="I38" s="428">
        <f t="shared" si="26"/>
      </c>
      <c r="J38" s="428">
        <f t="shared" si="26"/>
      </c>
      <c r="K38" s="428">
        <f t="shared" si="26"/>
      </c>
      <c r="L38" s="428">
        <f t="shared" si="26"/>
      </c>
      <c r="M38" s="428">
        <f t="shared" si="26"/>
      </c>
      <c r="N38" s="428">
        <f t="shared" si="26"/>
      </c>
      <c r="O38" s="428">
        <f t="shared" si="26"/>
      </c>
      <c r="P38" s="428">
        <f t="shared" si="26"/>
      </c>
      <c r="Q38" s="428">
        <f t="shared" si="26"/>
      </c>
      <c r="R38" s="428">
        <f t="shared" si="26"/>
      </c>
      <c r="S38" s="428">
        <f t="shared" si="26"/>
      </c>
      <c r="T38" s="428">
        <f t="shared" si="26"/>
      </c>
      <c r="U38" s="428">
        <f t="shared" si="26"/>
      </c>
      <c r="V38" s="428">
        <f t="shared" si="26"/>
      </c>
      <c r="W38" s="428">
        <f t="shared" si="26"/>
      </c>
      <c r="X38" s="428">
        <f t="shared" si="26"/>
      </c>
      <c r="Y38" s="428">
        <f t="shared" si="26"/>
      </c>
      <c r="Z38" s="428">
        <f t="shared" si="26"/>
      </c>
      <c r="AA38" s="428">
        <f t="shared" si="26"/>
      </c>
    </row>
    <row r="39" spans="1:27" ht="13.5">
      <c r="A39" s="1096"/>
      <c r="B39" s="425" t="s">
        <v>885</v>
      </c>
      <c r="C39" s="447" t="s">
        <v>918</v>
      </c>
      <c r="D39" s="428">
        <f>IF(D32="","",D34*D32*D35/100/1000)</f>
      </c>
      <c r="E39" s="428">
        <f>IF(E32="","",E34*E32*E35/100/1000)</f>
      </c>
      <c r="F39" s="428">
        <f aca="true" t="shared" si="27" ref="F39:AA39">IF(F32="","",F34*F32*F35/100/1000)</f>
      </c>
      <c r="G39" s="428">
        <f t="shared" si="27"/>
      </c>
      <c r="H39" s="428">
        <f t="shared" si="27"/>
      </c>
      <c r="I39" s="428">
        <f t="shared" si="27"/>
      </c>
      <c r="J39" s="428">
        <f t="shared" si="27"/>
      </c>
      <c r="K39" s="428">
        <f t="shared" si="27"/>
      </c>
      <c r="L39" s="428">
        <f t="shared" si="27"/>
      </c>
      <c r="M39" s="428">
        <f t="shared" si="27"/>
      </c>
      <c r="N39" s="428">
        <f t="shared" si="27"/>
      </c>
      <c r="O39" s="428">
        <f t="shared" si="27"/>
      </c>
      <c r="P39" s="428">
        <f t="shared" si="27"/>
      </c>
      <c r="Q39" s="428">
        <f t="shared" si="27"/>
      </c>
      <c r="R39" s="428">
        <f t="shared" si="27"/>
      </c>
      <c r="S39" s="428">
        <f t="shared" si="27"/>
      </c>
      <c r="T39" s="428">
        <f t="shared" si="27"/>
      </c>
      <c r="U39" s="428">
        <f t="shared" si="27"/>
      </c>
      <c r="V39" s="428">
        <f t="shared" si="27"/>
      </c>
      <c r="W39" s="428">
        <f t="shared" si="27"/>
      </c>
      <c r="X39" s="428">
        <f t="shared" si="27"/>
      </c>
      <c r="Y39" s="428">
        <f t="shared" si="27"/>
      </c>
      <c r="Z39" s="428">
        <f t="shared" si="27"/>
      </c>
      <c r="AA39" s="428">
        <f t="shared" si="27"/>
      </c>
    </row>
    <row r="40" spans="1:27" ht="16.5">
      <c r="A40" s="1096"/>
      <c r="B40" s="425" t="s">
        <v>886</v>
      </c>
      <c r="C40" s="447" t="s">
        <v>887</v>
      </c>
      <c r="D40" s="428">
        <f>IF(D32="","",D$14)</f>
      </c>
      <c r="E40" s="428">
        <f>IF(D40="","",D40)</f>
      </c>
      <c r="F40" s="428">
        <f aca="true" t="shared" si="28" ref="F40:AA40">IF(E40="","",E40)</f>
      </c>
      <c r="G40" s="428">
        <f t="shared" si="28"/>
      </c>
      <c r="H40" s="428">
        <f t="shared" si="28"/>
      </c>
      <c r="I40" s="428">
        <f t="shared" si="28"/>
      </c>
      <c r="J40" s="428">
        <f t="shared" si="28"/>
      </c>
      <c r="K40" s="428">
        <f t="shared" si="28"/>
      </c>
      <c r="L40" s="428">
        <f t="shared" si="28"/>
      </c>
      <c r="M40" s="428">
        <f t="shared" si="28"/>
      </c>
      <c r="N40" s="428">
        <f t="shared" si="28"/>
      </c>
      <c r="O40" s="428">
        <f t="shared" si="28"/>
      </c>
      <c r="P40" s="428">
        <f t="shared" si="28"/>
      </c>
      <c r="Q40" s="428">
        <f t="shared" si="28"/>
      </c>
      <c r="R40" s="428">
        <f t="shared" si="28"/>
      </c>
      <c r="S40" s="428">
        <f t="shared" si="28"/>
      </c>
      <c r="T40" s="428">
        <f t="shared" si="28"/>
      </c>
      <c r="U40" s="428">
        <f t="shared" si="28"/>
      </c>
      <c r="V40" s="428">
        <f t="shared" si="28"/>
      </c>
      <c r="W40" s="428">
        <f t="shared" si="28"/>
      </c>
      <c r="X40" s="428">
        <f t="shared" si="28"/>
      </c>
      <c r="Y40" s="428">
        <f t="shared" si="28"/>
      </c>
      <c r="Z40" s="428">
        <f t="shared" si="28"/>
      </c>
      <c r="AA40" s="428">
        <f t="shared" si="28"/>
      </c>
    </row>
    <row r="41" spans="1:27" ht="13.5">
      <c r="A41" s="1096"/>
      <c r="B41" s="425" t="s">
        <v>888</v>
      </c>
      <c r="C41" s="447" t="s">
        <v>918</v>
      </c>
      <c r="D41" s="428">
        <f>IF(D38="","",D38*3.6)</f>
      </c>
      <c r="E41" s="428">
        <f>IF(E38="","",E38*3.6)</f>
      </c>
      <c r="F41" s="428">
        <f aca="true" t="shared" si="29" ref="F41:AA41">IF(F38="","",F38*3.6)</f>
      </c>
      <c r="G41" s="428">
        <f t="shared" si="29"/>
      </c>
      <c r="H41" s="428">
        <f t="shared" si="29"/>
      </c>
      <c r="I41" s="428">
        <f t="shared" si="29"/>
      </c>
      <c r="J41" s="428">
        <f t="shared" si="29"/>
      </c>
      <c r="K41" s="428">
        <f t="shared" si="29"/>
      </c>
      <c r="L41" s="428">
        <f t="shared" si="29"/>
      </c>
      <c r="M41" s="428">
        <f t="shared" si="29"/>
      </c>
      <c r="N41" s="428">
        <f t="shared" si="29"/>
      </c>
      <c r="O41" s="428">
        <f t="shared" si="29"/>
      </c>
      <c r="P41" s="428">
        <f t="shared" si="29"/>
      </c>
      <c r="Q41" s="428">
        <f t="shared" si="29"/>
      </c>
      <c r="R41" s="428">
        <f t="shared" si="29"/>
      </c>
      <c r="S41" s="428">
        <f t="shared" si="29"/>
      </c>
      <c r="T41" s="428">
        <f t="shared" si="29"/>
      </c>
      <c r="U41" s="428">
        <f t="shared" si="29"/>
      </c>
      <c r="V41" s="428">
        <f t="shared" si="29"/>
      </c>
      <c r="W41" s="428">
        <f t="shared" si="29"/>
      </c>
      <c r="X41" s="428">
        <f t="shared" si="29"/>
      </c>
      <c r="Y41" s="428">
        <f t="shared" si="29"/>
      </c>
      <c r="Z41" s="428">
        <f t="shared" si="29"/>
      </c>
      <c r="AA41" s="428">
        <f t="shared" si="29"/>
      </c>
    </row>
    <row r="42" spans="1:27" ht="13.5">
      <c r="A42" s="1096"/>
      <c r="B42" s="425" t="s">
        <v>889</v>
      </c>
      <c r="C42" s="447" t="s">
        <v>918</v>
      </c>
      <c r="D42" s="428">
        <f>IF(D32="","",SUM(D39,D41))</f>
      </c>
      <c r="E42" s="428">
        <f>IF(E32="","",SUM(E39,E41))</f>
      </c>
      <c r="F42" s="428">
        <f aca="true" t="shared" si="30" ref="F42:AA42">IF(F32="","",SUM(F39,F41))</f>
      </c>
      <c r="G42" s="428">
        <f t="shared" si="30"/>
      </c>
      <c r="H42" s="428">
        <f t="shared" si="30"/>
      </c>
      <c r="I42" s="428">
        <f t="shared" si="30"/>
      </c>
      <c r="J42" s="428">
        <f t="shared" si="30"/>
      </c>
      <c r="K42" s="428">
        <f t="shared" si="30"/>
      </c>
      <c r="L42" s="428">
        <f t="shared" si="30"/>
      </c>
      <c r="M42" s="428">
        <f t="shared" si="30"/>
      </c>
      <c r="N42" s="428">
        <f t="shared" si="30"/>
      </c>
      <c r="O42" s="428">
        <f t="shared" si="30"/>
      </c>
      <c r="P42" s="428">
        <f t="shared" si="30"/>
      </c>
      <c r="Q42" s="428">
        <f t="shared" si="30"/>
      </c>
      <c r="R42" s="428">
        <f t="shared" si="30"/>
      </c>
      <c r="S42" s="428">
        <f t="shared" si="30"/>
      </c>
      <c r="T42" s="428">
        <f t="shared" si="30"/>
      </c>
      <c r="U42" s="428">
        <f t="shared" si="30"/>
      </c>
      <c r="V42" s="428">
        <f t="shared" si="30"/>
      </c>
      <c r="W42" s="428">
        <f t="shared" si="30"/>
      </c>
      <c r="X42" s="428">
        <f t="shared" si="30"/>
      </c>
      <c r="Y42" s="428">
        <f t="shared" si="30"/>
      </c>
      <c r="Z42" s="428">
        <f t="shared" si="30"/>
      </c>
      <c r="AA42" s="428">
        <f t="shared" si="30"/>
      </c>
    </row>
    <row r="43" spans="1:27" ht="13.5">
      <c r="A43" s="1096"/>
      <c r="B43" s="425" t="s">
        <v>890</v>
      </c>
      <c r="C43" s="447" t="s">
        <v>918</v>
      </c>
      <c r="D43" s="428">
        <f>IF(D32="","",D37*D40)</f>
      </c>
      <c r="E43" s="428">
        <f>IF(E32="","",E37*E40)</f>
      </c>
      <c r="F43" s="428">
        <f aca="true" t="shared" si="31" ref="F43:AA43">IF(F32="","",F37*F40)</f>
      </c>
      <c r="G43" s="428">
        <f t="shared" si="31"/>
      </c>
      <c r="H43" s="428">
        <f t="shared" si="31"/>
      </c>
      <c r="I43" s="428">
        <f t="shared" si="31"/>
      </c>
      <c r="J43" s="428">
        <f t="shared" si="31"/>
      </c>
      <c r="K43" s="428">
        <f t="shared" si="31"/>
      </c>
      <c r="L43" s="428">
        <f t="shared" si="31"/>
      </c>
      <c r="M43" s="428">
        <f t="shared" si="31"/>
      </c>
      <c r="N43" s="428">
        <f t="shared" si="31"/>
      </c>
      <c r="O43" s="428">
        <f t="shared" si="31"/>
      </c>
      <c r="P43" s="428">
        <f t="shared" si="31"/>
      </c>
      <c r="Q43" s="428">
        <f t="shared" si="31"/>
      </c>
      <c r="R43" s="428">
        <f t="shared" si="31"/>
      </c>
      <c r="S43" s="428">
        <f t="shared" si="31"/>
      </c>
      <c r="T43" s="428">
        <f t="shared" si="31"/>
      </c>
      <c r="U43" s="428">
        <f t="shared" si="31"/>
      </c>
      <c r="V43" s="428">
        <f t="shared" si="31"/>
      </c>
      <c r="W43" s="428">
        <f t="shared" si="31"/>
      </c>
      <c r="X43" s="428">
        <f t="shared" si="31"/>
      </c>
      <c r="Y43" s="428">
        <f t="shared" si="31"/>
      </c>
      <c r="Z43" s="428">
        <f t="shared" si="31"/>
      </c>
      <c r="AA43" s="428">
        <f t="shared" si="31"/>
      </c>
    </row>
    <row r="44" spans="1:27" ht="13.5">
      <c r="A44" s="1096"/>
      <c r="B44" s="425" t="s">
        <v>891</v>
      </c>
      <c r="C44" s="447" t="s">
        <v>878</v>
      </c>
      <c r="D44" s="429">
        <f>IF(D32="","",2.17*D41/D43*100+D39/D43*100)</f>
      </c>
      <c r="E44" s="429">
        <f>IF(E32="","",2.17*E41/E43*100+E39/E43*100)</f>
      </c>
      <c r="F44" s="429">
        <f aca="true" t="shared" si="32" ref="F44:AA44">IF(F32="","",2.17*F41/F43*100+F39/F43*100)</f>
      </c>
      <c r="G44" s="429">
        <f t="shared" si="32"/>
      </c>
      <c r="H44" s="429">
        <f t="shared" si="32"/>
      </c>
      <c r="I44" s="429">
        <f t="shared" si="32"/>
      </c>
      <c r="J44" s="429">
        <f t="shared" si="32"/>
      </c>
      <c r="K44" s="429">
        <f t="shared" si="32"/>
      </c>
      <c r="L44" s="429">
        <f t="shared" si="32"/>
      </c>
      <c r="M44" s="429">
        <f t="shared" si="32"/>
      </c>
      <c r="N44" s="429">
        <f t="shared" si="32"/>
      </c>
      <c r="O44" s="429">
        <f t="shared" si="32"/>
      </c>
      <c r="P44" s="429">
        <f t="shared" si="32"/>
      </c>
      <c r="Q44" s="429">
        <f t="shared" si="32"/>
      </c>
      <c r="R44" s="429">
        <f t="shared" si="32"/>
      </c>
      <c r="S44" s="429">
        <f t="shared" si="32"/>
      </c>
      <c r="T44" s="429">
        <f t="shared" si="32"/>
      </c>
      <c r="U44" s="429">
        <f t="shared" si="32"/>
      </c>
      <c r="V44" s="429">
        <f t="shared" si="32"/>
      </c>
      <c r="W44" s="429">
        <f t="shared" si="32"/>
      </c>
      <c r="X44" s="429">
        <f t="shared" si="32"/>
      </c>
      <c r="Y44" s="429">
        <f t="shared" si="32"/>
      </c>
      <c r="Z44" s="429">
        <f t="shared" si="32"/>
      </c>
      <c r="AA44" s="429">
        <f t="shared" si="32"/>
      </c>
    </row>
    <row r="45" spans="1:27" ht="13.5">
      <c r="A45" s="1096" t="s">
        <v>56</v>
      </c>
      <c r="B45" s="425" t="s">
        <v>872</v>
      </c>
      <c r="C45" s="447" t="s">
        <v>873</v>
      </c>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row>
    <row r="46" spans="1:27" ht="13.5">
      <c r="A46" s="1096"/>
      <c r="B46" s="425" t="s">
        <v>874</v>
      </c>
      <c r="C46" s="447" t="s">
        <v>875</v>
      </c>
      <c r="D46" s="427"/>
      <c r="E46" s="428">
        <f>IF(D46="","",D46)</f>
      </c>
      <c r="F46" s="428">
        <f aca="true" t="shared" si="33" ref="F46:AA47">E46</f>
      </c>
      <c r="G46" s="428">
        <f t="shared" si="33"/>
      </c>
      <c r="H46" s="428">
        <f t="shared" si="33"/>
      </c>
      <c r="I46" s="428">
        <f t="shared" si="33"/>
      </c>
      <c r="J46" s="428">
        <f t="shared" si="33"/>
      </c>
      <c r="K46" s="428">
        <f t="shared" si="33"/>
      </c>
      <c r="L46" s="428">
        <f t="shared" si="33"/>
      </c>
      <c r="M46" s="428">
        <f t="shared" si="33"/>
      </c>
      <c r="N46" s="428">
        <f t="shared" si="33"/>
      </c>
      <c r="O46" s="428">
        <f t="shared" si="33"/>
      </c>
      <c r="P46" s="428">
        <f t="shared" si="33"/>
      </c>
      <c r="Q46" s="428">
        <f t="shared" si="33"/>
      </c>
      <c r="R46" s="428">
        <f t="shared" si="33"/>
      </c>
      <c r="S46" s="428">
        <f t="shared" si="33"/>
      </c>
      <c r="T46" s="428">
        <f t="shared" si="33"/>
      </c>
      <c r="U46" s="428">
        <f t="shared" si="33"/>
      </c>
      <c r="V46" s="428">
        <f t="shared" si="33"/>
      </c>
      <c r="W46" s="428">
        <f t="shared" si="33"/>
      </c>
      <c r="X46" s="428">
        <f t="shared" si="33"/>
      </c>
      <c r="Y46" s="428">
        <f t="shared" si="33"/>
      </c>
      <c r="Z46" s="428">
        <f t="shared" si="33"/>
      </c>
      <c r="AA46" s="428">
        <f t="shared" si="33"/>
      </c>
    </row>
    <row r="47" spans="1:27" ht="13.5">
      <c r="A47" s="1096"/>
      <c r="B47" s="425" t="s">
        <v>876</v>
      </c>
      <c r="C47" s="447" t="s">
        <v>917</v>
      </c>
      <c r="D47" s="427"/>
      <c r="E47" s="428">
        <f>IF(D47="","",D47)</f>
      </c>
      <c r="F47" s="428">
        <f t="shared" si="33"/>
      </c>
      <c r="G47" s="428">
        <f t="shared" si="33"/>
      </c>
      <c r="H47" s="428">
        <f t="shared" si="33"/>
      </c>
      <c r="I47" s="428">
        <f t="shared" si="33"/>
      </c>
      <c r="J47" s="428">
        <f t="shared" si="33"/>
      </c>
      <c r="K47" s="428">
        <f t="shared" si="33"/>
      </c>
      <c r="L47" s="428">
        <f t="shared" si="33"/>
      </c>
      <c r="M47" s="428">
        <f t="shared" si="33"/>
      </c>
      <c r="N47" s="428">
        <f t="shared" si="33"/>
      </c>
      <c r="O47" s="428">
        <f t="shared" si="33"/>
      </c>
      <c r="P47" s="428">
        <f t="shared" si="33"/>
      </c>
      <c r="Q47" s="428">
        <f t="shared" si="33"/>
      </c>
      <c r="R47" s="428">
        <f t="shared" si="33"/>
      </c>
      <c r="S47" s="428">
        <f t="shared" si="33"/>
      </c>
      <c r="T47" s="428">
        <f t="shared" si="33"/>
      </c>
      <c r="U47" s="428">
        <f t="shared" si="33"/>
      </c>
      <c r="V47" s="428">
        <f t="shared" si="33"/>
      </c>
      <c r="W47" s="428">
        <f t="shared" si="33"/>
      </c>
      <c r="X47" s="428">
        <f t="shared" si="33"/>
      </c>
      <c r="Y47" s="428">
        <f t="shared" si="33"/>
      </c>
      <c r="Z47" s="428">
        <f t="shared" si="33"/>
      </c>
      <c r="AA47" s="428">
        <f t="shared" si="33"/>
      </c>
    </row>
    <row r="48" spans="1:27" ht="13.5">
      <c r="A48" s="1096"/>
      <c r="B48" s="425" t="s">
        <v>877</v>
      </c>
      <c r="C48" s="447" t="s">
        <v>878</v>
      </c>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row>
    <row r="49" spans="1:27" ht="16.5">
      <c r="A49" s="1096"/>
      <c r="B49" s="425" t="s">
        <v>879</v>
      </c>
      <c r="C49" s="447" t="s">
        <v>880</v>
      </c>
      <c r="D49" s="427"/>
      <c r="E49" s="428">
        <f>IF(D49="","",D49)</f>
      </c>
      <c r="F49" s="428">
        <f aca="true" t="shared" si="34" ref="F49:AA49">IF(E49="","",E49)</f>
      </c>
      <c r="G49" s="428">
        <f t="shared" si="34"/>
      </c>
      <c r="H49" s="428">
        <f t="shared" si="34"/>
      </c>
      <c r="I49" s="428">
        <f t="shared" si="34"/>
      </c>
      <c r="J49" s="428">
        <f t="shared" si="34"/>
      </c>
      <c r="K49" s="428">
        <f t="shared" si="34"/>
      </c>
      <c r="L49" s="428">
        <f t="shared" si="34"/>
      </c>
      <c r="M49" s="428">
        <f t="shared" si="34"/>
      </c>
      <c r="N49" s="428">
        <f t="shared" si="34"/>
      </c>
      <c r="O49" s="428">
        <f t="shared" si="34"/>
      </c>
      <c r="P49" s="428">
        <f t="shared" si="34"/>
      </c>
      <c r="Q49" s="428">
        <f t="shared" si="34"/>
      </c>
      <c r="R49" s="428">
        <f t="shared" si="34"/>
      </c>
      <c r="S49" s="428">
        <f t="shared" si="34"/>
      </c>
      <c r="T49" s="428">
        <f t="shared" si="34"/>
      </c>
      <c r="U49" s="428">
        <f t="shared" si="34"/>
      </c>
      <c r="V49" s="428">
        <f t="shared" si="34"/>
      </c>
      <c r="W49" s="428">
        <f t="shared" si="34"/>
      </c>
      <c r="X49" s="428">
        <f t="shared" si="34"/>
      </c>
      <c r="Y49" s="428">
        <f t="shared" si="34"/>
      </c>
      <c r="Z49" s="428">
        <f t="shared" si="34"/>
      </c>
      <c r="AA49" s="428">
        <f t="shared" si="34"/>
      </c>
    </row>
    <row r="50" spans="1:27" ht="16.5">
      <c r="A50" s="1096"/>
      <c r="B50" s="425" t="s">
        <v>881</v>
      </c>
      <c r="C50" s="447" t="s">
        <v>882</v>
      </c>
      <c r="D50" s="428">
        <f>IF(D45="","",D49*D45/1000)</f>
      </c>
      <c r="E50" s="428">
        <f>IF(E45="","",E49*E45/1000)</f>
      </c>
      <c r="F50" s="428">
        <f aca="true" t="shared" si="35" ref="F50:AA50">IF(F45="","",F49*F45/1000)</f>
      </c>
      <c r="G50" s="428">
        <f t="shared" si="35"/>
      </c>
      <c r="H50" s="428">
        <f t="shared" si="35"/>
      </c>
      <c r="I50" s="428">
        <f t="shared" si="35"/>
      </c>
      <c r="J50" s="428">
        <f t="shared" si="35"/>
      </c>
      <c r="K50" s="428">
        <f t="shared" si="35"/>
      </c>
      <c r="L50" s="428">
        <f t="shared" si="35"/>
      </c>
      <c r="M50" s="428">
        <f t="shared" si="35"/>
      </c>
      <c r="N50" s="428">
        <f t="shared" si="35"/>
      </c>
      <c r="O50" s="428">
        <f t="shared" si="35"/>
      </c>
      <c r="P50" s="428">
        <f t="shared" si="35"/>
      </c>
      <c r="Q50" s="428">
        <f t="shared" si="35"/>
      </c>
      <c r="R50" s="428">
        <f t="shared" si="35"/>
      </c>
      <c r="S50" s="428">
        <f t="shared" si="35"/>
      </c>
      <c r="T50" s="428">
        <f t="shared" si="35"/>
      </c>
      <c r="U50" s="428">
        <f t="shared" si="35"/>
      </c>
      <c r="V50" s="428">
        <f t="shared" si="35"/>
      </c>
      <c r="W50" s="428">
        <f t="shared" si="35"/>
      </c>
      <c r="X50" s="428">
        <f t="shared" si="35"/>
      </c>
      <c r="Y50" s="428">
        <f t="shared" si="35"/>
      </c>
      <c r="Z50" s="428">
        <f t="shared" si="35"/>
      </c>
      <c r="AA50" s="428">
        <f t="shared" si="35"/>
      </c>
    </row>
    <row r="51" spans="1:27" ht="13.5">
      <c r="A51" s="1096"/>
      <c r="B51" s="425" t="s">
        <v>883</v>
      </c>
      <c r="C51" s="447" t="s">
        <v>884</v>
      </c>
      <c r="D51" s="428">
        <f>IF(D45="","",D46*D45/1000)</f>
      </c>
      <c r="E51" s="428">
        <f>IF(E45="","",E46*E45/1000)</f>
      </c>
      <c r="F51" s="428">
        <f aca="true" t="shared" si="36" ref="F51:AA51">IF(F45="","",F46*F45/1000)</f>
      </c>
      <c r="G51" s="428">
        <f t="shared" si="36"/>
      </c>
      <c r="H51" s="428">
        <f t="shared" si="36"/>
      </c>
      <c r="I51" s="428">
        <f t="shared" si="36"/>
      </c>
      <c r="J51" s="428">
        <f t="shared" si="36"/>
      </c>
      <c r="K51" s="428">
        <f t="shared" si="36"/>
      </c>
      <c r="L51" s="428">
        <f t="shared" si="36"/>
      </c>
      <c r="M51" s="428">
        <f t="shared" si="36"/>
      </c>
      <c r="N51" s="428">
        <f t="shared" si="36"/>
      </c>
      <c r="O51" s="428">
        <f t="shared" si="36"/>
      </c>
      <c r="P51" s="428">
        <f t="shared" si="36"/>
      </c>
      <c r="Q51" s="428">
        <f t="shared" si="36"/>
      </c>
      <c r="R51" s="428">
        <f t="shared" si="36"/>
      </c>
      <c r="S51" s="428">
        <f t="shared" si="36"/>
      </c>
      <c r="T51" s="428">
        <f t="shared" si="36"/>
      </c>
      <c r="U51" s="428">
        <f t="shared" si="36"/>
      </c>
      <c r="V51" s="428">
        <f t="shared" si="36"/>
      </c>
      <c r="W51" s="428">
        <f t="shared" si="36"/>
      </c>
      <c r="X51" s="428">
        <f t="shared" si="36"/>
      </c>
      <c r="Y51" s="428">
        <f t="shared" si="36"/>
      </c>
      <c r="Z51" s="428">
        <f t="shared" si="36"/>
      </c>
      <c r="AA51" s="428">
        <f t="shared" si="36"/>
      </c>
    </row>
    <row r="52" spans="1:27" ht="13.5">
      <c r="A52" s="1096"/>
      <c r="B52" s="425" t="s">
        <v>885</v>
      </c>
      <c r="C52" s="447" t="s">
        <v>918</v>
      </c>
      <c r="D52" s="428">
        <f>IF(D45="","",D47*D45*D48/100/1000)</f>
      </c>
      <c r="E52" s="428">
        <f>IF(E45="","",E47*E45*E48/100/1000)</f>
      </c>
      <c r="F52" s="428">
        <f aca="true" t="shared" si="37" ref="F52:AA52">IF(F45="","",F47*F45*F48/100/1000)</f>
      </c>
      <c r="G52" s="428">
        <f t="shared" si="37"/>
      </c>
      <c r="H52" s="428">
        <f t="shared" si="37"/>
      </c>
      <c r="I52" s="428">
        <f t="shared" si="37"/>
      </c>
      <c r="J52" s="428">
        <f t="shared" si="37"/>
      </c>
      <c r="K52" s="428">
        <f t="shared" si="37"/>
      </c>
      <c r="L52" s="428">
        <f t="shared" si="37"/>
      </c>
      <c r="M52" s="428">
        <f t="shared" si="37"/>
      </c>
      <c r="N52" s="428">
        <f t="shared" si="37"/>
      </c>
      <c r="O52" s="428">
        <f t="shared" si="37"/>
      </c>
      <c r="P52" s="428">
        <f t="shared" si="37"/>
      </c>
      <c r="Q52" s="428">
        <f t="shared" si="37"/>
      </c>
      <c r="R52" s="428">
        <f t="shared" si="37"/>
      </c>
      <c r="S52" s="428">
        <f t="shared" si="37"/>
      </c>
      <c r="T52" s="428">
        <f t="shared" si="37"/>
      </c>
      <c r="U52" s="428">
        <f t="shared" si="37"/>
      </c>
      <c r="V52" s="428">
        <f t="shared" si="37"/>
      </c>
      <c r="W52" s="428">
        <f t="shared" si="37"/>
      </c>
      <c r="X52" s="428">
        <f t="shared" si="37"/>
      </c>
      <c r="Y52" s="428">
        <f t="shared" si="37"/>
      </c>
      <c r="Z52" s="428">
        <f t="shared" si="37"/>
      </c>
      <c r="AA52" s="428">
        <f t="shared" si="37"/>
      </c>
    </row>
    <row r="53" spans="1:27" ht="16.5">
      <c r="A53" s="1096"/>
      <c r="B53" s="425" t="s">
        <v>886</v>
      </c>
      <c r="C53" s="447" t="s">
        <v>887</v>
      </c>
      <c r="D53" s="428">
        <f>IF(D45="","",D$14)</f>
      </c>
      <c r="E53" s="428">
        <f>IF(D53="","",D53)</f>
      </c>
      <c r="F53" s="428">
        <f aca="true" t="shared" si="38" ref="F53:AA53">IF(E53="","",E53)</f>
      </c>
      <c r="G53" s="428">
        <f t="shared" si="38"/>
      </c>
      <c r="H53" s="428">
        <f t="shared" si="38"/>
      </c>
      <c r="I53" s="428">
        <f t="shared" si="38"/>
      </c>
      <c r="J53" s="428">
        <f t="shared" si="38"/>
      </c>
      <c r="K53" s="428">
        <f t="shared" si="38"/>
      </c>
      <c r="L53" s="428">
        <f t="shared" si="38"/>
      </c>
      <c r="M53" s="428">
        <f t="shared" si="38"/>
      </c>
      <c r="N53" s="428">
        <f t="shared" si="38"/>
      </c>
      <c r="O53" s="428">
        <f t="shared" si="38"/>
      </c>
      <c r="P53" s="428">
        <f t="shared" si="38"/>
      </c>
      <c r="Q53" s="428">
        <f t="shared" si="38"/>
      </c>
      <c r="R53" s="428">
        <f t="shared" si="38"/>
      </c>
      <c r="S53" s="428">
        <f t="shared" si="38"/>
      </c>
      <c r="T53" s="428">
        <f t="shared" si="38"/>
      </c>
      <c r="U53" s="428">
        <f t="shared" si="38"/>
      </c>
      <c r="V53" s="428">
        <f t="shared" si="38"/>
      </c>
      <c r="W53" s="428">
        <f t="shared" si="38"/>
      </c>
      <c r="X53" s="428">
        <f t="shared" si="38"/>
      </c>
      <c r="Y53" s="428">
        <f t="shared" si="38"/>
      </c>
      <c r="Z53" s="428">
        <f t="shared" si="38"/>
      </c>
      <c r="AA53" s="428">
        <f t="shared" si="38"/>
      </c>
    </row>
    <row r="54" spans="1:27" ht="13.5">
      <c r="A54" s="1096"/>
      <c r="B54" s="425" t="s">
        <v>888</v>
      </c>
      <c r="C54" s="447" t="s">
        <v>918</v>
      </c>
      <c r="D54" s="428">
        <f>IF(D51="","",D51*3.6)</f>
      </c>
      <c r="E54" s="428">
        <f>IF(E51="","",E51*3.6)</f>
      </c>
      <c r="F54" s="428">
        <f aca="true" t="shared" si="39" ref="F54:AA54">IF(F51="","",F51*3.6)</f>
      </c>
      <c r="G54" s="428">
        <f t="shared" si="39"/>
      </c>
      <c r="H54" s="428">
        <f t="shared" si="39"/>
      </c>
      <c r="I54" s="428">
        <f t="shared" si="39"/>
      </c>
      <c r="J54" s="428">
        <f t="shared" si="39"/>
      </c>
      <c r="K54" s="428">
        <f t="shared" si="39"/>
      </c>
      <c r="L54" s="428">
        <f t="shared" si="39"/>
      </c>
      <c r="M54" s="428">
        <f t="shared" si="39"/>
      </c>
      <c r="N54" s="428">
        <f t="shared" si="39"/>
      </c>
      <c r="O54" s="428">
        <f t="shared" si="39"/>
      </c>
      <c r="P54" s="428">
        <f t="shared" si="39"/>
      </c>
      <c r="Q54" s="428">
        <f t="shared" si="39"/>
      </c>
      <c r="R54" s="428">
        <f t="shared" si="39"/>
      </c>
      <c r="S54" s="428">
        <f t="shared" si="39"/>
      </c>
      <c r="T54" s="428">
        <f t="shared" si="39"/>
      </c>
      <c r="U54" s="428">
        <f t="shared" si="39"/>
      </c>
      <c r="V54" s="428">
        <f t="shared" si="39"/>
      </c>
      <c r="W54" s="428">
        <f t="shared" si="39"/>
      </c>
      <c r="X54" s="428">
        <f t="shared" si="39"/>
      </c>
      <c r="Y54" s="428">
        <f t="shared" si="39"/>
      </c>
      <c r="Z54" s="428">
        <f t="shared" si="39"/>
      </c>
      <c r="AA54" s="428">
        <f t="shared" si="39"/>
      </c>
    </row>
    <row r="55" spans="1:27" ht="13.5">
      <c r="A55" s="1096"/>
      <c r="B55" s="425" t="s">
        <v>889</v>
      </c>
      <c r="C55" s="447" t="s">
        <v>918</v>
      </c>
      <c r="D55" s="428">
        <f>IF(D45="","",SUM(D52,D54))</f>
      </c>
      <c r="E55" s="428">
        <f>IF(E45="","",SUM(E52,E54))</f>
      </c>
      <c r="F55" s="428">
        <f aca="true" t="shared" si="40" ref="F55:AA55">IF(F45="","",SUM(F52,F54))</f>
      </c>
      <c r="G55" s="428">
        <f t="shared" si="40"/>
      </c>
      <c r="H55" s="428">
        <f t="shared" si="40"/>
      </c>
      <c r="I55" s="428">
        <f t="shared" si="40"/>
      </c>
      <c r="J55" s="428">
        <f t="shared" si="40"/>
      </c>
      <c r="K55" s="428">
        <f t="shared" si="40"/>
      </c>
      <c r="L55" s="428">
        <f t="shared" si="40"/>
      </c>
      <c r="M55" s="428">
        <f t="shared" si="40"/>
      </c>
      <c r="N55" s="428">
        <f t="shared" si="40"/>
      </c>
      <c r="O55" s="428">
        <f t="shared" si="40"/>
      </c>
      <c r="P55" s="428">
        <f t="shared" si="40"/>
      </c>
      <c r="Q55" s="428">
        <f t="shared" si="40"/>
      </c>
      <c r="R55" s="428">
        <f t="shared" si="40"/>
      </c>
      <c r="S55" s="428">
        <f t="shared" si="40"/>
      </c>
      <c r="T55" s="428">
        <f t="shared" si="40"/>
      </c>
      <c r="U55" s="428">
        <f t="shared" si="40"/>
      </c>
      <c r="V55" s="428">
        <f t="shared" si="40"/>
      </c>
      <c r="W55" s="428">
        <f t="shared" si="40"/>
      </c>
      <c r="X55" s="428">
        <f t="shared" si="40"/>
      </c>
      <c r="Y55" s="428">
        <f t="shared" si="40"/>
      </c>
      <c r="Z55" s="428">
        <f t="shared" si="40"/>
      </c>
      <c r="AA55" s="428">
        <f t="shared" si="40"/>
      </c>
    </row>
    <row r="56" spans="1:27" ht="13.5">
      <c r="A56" s="1096"/>
      <c r="B56" s="425" t="s">
        <v>890</v>
      </c>
      <c r="C56" s="447" t="s">
        <v>918</v>
      </c>
      <c r="D56" s="428">
        <f>IF(D45="","",D50*D53)</f>
      </c>
      <c r="E56" s="428">
        <f>IF(E45="","",E50*E53)</f>
      </c>
      <c r="F56" s="428">
        <f aca="true" t="shared" si="41" ref="F56:AA56">IF(F45="","",F50*F53)</f>
      </c>
      <c r="G56" s="428">
        <f t="shared" si="41"/>
      </c>
      <c r="H56" s="428">
        <f t="shared" si="41"/>
      </c>
      <c r="I56" s="428">
        <f t="shared" si="41"/>
      </c>
      <c r="J56" s="428">
        <f t="shared" si="41"/>
      </c>
      <c r="K56" s="428">
        <f t="shared" si="41"/>
      </c>
      <c r="L56" s="428">
        <f t="shared" si="41"/>
      </c>
      <c r="M56" s="428">
        <f t="shared" si="41"/>
      </c>
      <c r="N56" s="428">
        <f t="shared" si="41"/>
      </c>
      <c r="O56" s="428">
        <f t="shared" si="41"/>
      </c>
      <c r="P56" s="428">
        <f t="shared" si="41"/>
      </c>
      <c r="Q56" s="428">
        <f t="shared" si="41"/>
      </c>
      <c r="R56" s="428">
        <f t="shared" si="41"/>
      </c>
      <c r="S56" s="428">
        <f t="shared" si="41"/>
      </c>
      <c r="T56" s="428">
        <f t="shared" si="41"/>
      </c>
      <c r="U56" s="428">
        <f t="shared" si="41"/>
      </c>
      <c r="V56" s="428">
        <f t="shared" si="41"/>
      </c>
      <c r="W56" s="428">
        <f t="shared" si="41"/>
      </c>
      <c r="X56" s="428">
        <f t="shared" si="41"/>
      </c>
      <c r="Y56" s="428">
        <f t="shared" si="41"/>
      </c>
      <c r="Z56" s="428">
        <f t="shared" si="41"/>
      </c>
      <c r="AA56" s="428">
        <f t="shared" si="41"/>
      </c>
    </row>
    <row r="57" spans="1:27" ht="13.5">
      <c r="A57" s="1096"/>
      <c r="B57" s="425" t="s">
        <v>891</v>
      </c>
      <c r="C57" s="447" t="s">
        <v>878</v>
      </c>
      <c r="D57" s="429">
        <f>IF(D45="","",2.17*D54/D56*100+D52/D56*100)</f>
      </c>
      <c r="E57" s="429">
        <f>IF(E45="","",2.17*E54/E56*100+E52/E56*100)</f>
      </c>
      <c r="F57" s="429">
        <f aca="true" t="shared" si="42" ref="F57:AA57">IF(F45="","",2.17*F54/F56*100+F52/F56*100)</f>
      </c>
      <c r="G57" s="429">
        <f t="shared" si="42"/>
      </c>
      <c r="H57" s="429">
        <f t="shared" si="42"/>
      </c>
      <c r="I57" s="429">
        <f t="shared" si="42"/>
      </c>
      <c r="J57" s="429">
        <f t="shared" si="42"/>
      </c>
      <c r="K57" s="429">
        <f t="shared" si="42"/>
      </c>
      <c r="L57" s="429">
        <f t="shared" si="42"/>
      </c>
      <c r="M57" s="429">
        <f t="shared" si="42"/>
      </c>
      <c r="N57" s="429">
        <f t="shared" si="42"/>
      </c>
      <c r="O57" s="429">
        <f t="shared" si="42"/>
      </c>
      <c r="P57" s="429">
        <f t="shared" si="42"/>
      </c>
      <c r="Q57" s="429">
        <f t="shared" si="42"/>
      </c>
      <c r="R57" s="429">
        <f t="shared" si="42"/>
      </c>
      <c r="S57" s="429">
        <f t="shared" si="42"/>
      </c>
      <c r="T57" s="429">
        <f t="shared" si="42"/>
      </c>
      <c r="U57" s="429">
        <f t="shared" si="42"/>
      </c>
      <c r="V57" s="429">
        <f t="shared" si="42"/>
      </c>
      <c r="W57" s="429">
        <f t="shared" si="42"/>
      </c>
      <c r="X57" s="429">
        <f t="shared" si="42"/>
      </c>
      <c r="Y57" s="429">
        <f t="shared" si="42"/>
      </c>
      <c r="Z57" s="429">
        <f t="shared" si="42"/>
      </c>
      <c r="AA57" s="429">
        <f t="shared" si="42"/>
      </c>
    </row>
    <row r="58" spans="1:27" ht="13.5">
      <c r="A58" s="1096" t="s">
        <v>894</v>
      </c>
      <c r="B58" s="425" t="s">
        <v>872</v>
      </c>
      <c r="C58" s="447" t="s">
        <v>873</v>
      </c>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row>
    <row r="59" spans="1:27" ht="13.5">
      <c r="A59" s="1096"/>
      <c r="B59" s="425" t="s">
        <v>874</v>
      </c>
      <c r="C59" s="447" t="s">
        <v>875</v>
      </c>
      <c r="D59" s="427"/>
      <c r="E59" s="428">
        <f>IF(D59="","",D59)</f>
      </c>
      <c r="F59" s="428">
        <f aca="true" t="shared" si="43" ref="F59:U60">E59</f>
      </c>
      <c r="G59" s="428">
        <f t="shared" si="43"/>
      </c>
      <c r="H59" s="428">
        <f t="shared" si="43"/>
      </c>
      <c r="I59" s="428">
        <f t="shared" si="43"/>
      </c>
      <c r="J59" s="428">
        <f t="shared" si="43"/>
      </c>
      <c r="K59" s="428">
        <f t="shared" si="43"/>
      </c>
      <c r="L59" s="428">
        <f t="shared" si="43"/>
      </c>
      <c r="M59" s="428">
        <f t="shared" si="43"/>
      </c>
      <c r="N59" s="428">
        <f t="shared" si="43"/>
      </c>
      <c r="O59" s="428">
        <f t="shared" si="43"/>
      </c>
      <c r="P59" s="428">
        <f t="shared" si="43"/>
      </c>
      <c r="Q59" s="428">
        <f t="shared" si="43"/>
      </c>
      <c r="R59" s="428">
        <f t="shared" si="43"/>
      </c>
      <c r="S59" s="428">
        <f t="shared" si="43"/>
      </c>
      <c r="T59" s="428">
        <f t="shared" si="43"/>
      </c>
      <c r="U59" s="428">
        <f t="shared" si="43"/>
      </c>
      <c r="V59" s="428">
        <f aca="true" t="shared" si="44" ref="V59:AA60">U59</f>
      </c>
      <c r="W59" s="428">
        <f t="shared" si="44"/>
      </c>
      <c r="X59" s="428">
        <f t="shared" si="44"/>
      </c>
      <c r="Y59" s="428">
        <f t="shared" si="44"/>
      </c>
      <c r="Z59" s="428">
        <f t="shared" si="44"/>
      </c>
      <c r="AA59" s="428">
        <f t="shared" si="44"/>
      </c>
    </row>
    <row r="60" spans="1:27" ht="13.5">
      <c r="A60" s="1096"/>
      <c r="B60" s="425" t="s">
        <v>876</v>
      </c>
      <c r="C60" s="447" t="s">
        <v>917</v>
      </c>
      <c r="D60" s="427"/>
      <c r="E60" s="428">
        <f>IF(D60="","",D60)</f>
      </c>
      <c r="F60" s="428">
        <f t="shared" si="43"/>
      </c>
      <c r="G60" s="428">
        <f t="shared" si="43"/>
      </c>
      <c r="H60" s="428">
        <f t="shared" si="43"/>
      </c>
      <c r="I60" s="428">
        <f t="shared" si="43"/>
      </c>
      <c r="J60" s="428">
        <f t="shared" si="43"/>
      </c>
      <c r="K60" s="428">
        <f t="shared" si="43"/>
      </c>
      <c r="L60" s="428">
        <f t="shared" si="43"/>
      </c>
      <c r="M60" s="428">
        <f t="shared" si="43"/>
      </c>
      <c r="N60" s="428">
        <f t="shared" si="43"/>
      </c>
      <c r="O60" s="428">
        <f t="shared" si="43"/>
      </c>
      <c r="P60" s="428">
        <f t="shared" si="43"/>
      </c>
      <c r="Q60" s="428">
        <f t="shared" si="43"/>
      </c>
      <c r="R60" s="428">
        <f t="shared" si="43"/>
      </c>
      <c r="S60" s="428">
        <f t="shared" si="43"/>
      </c>
      <c r="T60" s="428">
        <f t="shared" si="43"/>
      </c>
      <c r="U60" s="428">
        <f t="shared" si="43"/>
      </c>
      <c r="V60" s="428">
        <f t="shared" si="44"/>
      </c>
      <c r="W60" s="428">
        <f t="shared" si="44"/>
      </c>
      <c r="X60" s="428">
        <f t="shared" si="44"/>
      </c>
      <c r="Y60" s="428">
        <f t="shared" si="44"/>
      </c>
      <c r="Z60" s="428">
        <f t="shared" si="44"/>
      </c>
      <c r="AA60" s="428">
        <f t="shared" si="44"/>
      </c>
    </row>
    <row r="61" spans="1:27" ht="13.5">
      <c r="A61" s="1096"/>
      <c r="B61" s="425" t="s">
        <v>877</v>
      </c>
      <c r="C61" s="447" t="s">
        <v>878</v>
      </c>
      <c r="D61" s="427"/>
      <c r="E61" s="427"/>
      <c r="F61" s="427"/>
      <c r="G61" s="427"/>
      <c r="H61" s="427"/>
      <c r="I61" s="427"/>
      <c r="J61" s="427"/>
      <c r="K61" s="427"/>
      <c r="L61" s="427"/>
      <c r="M61" s="427"/>
      <c r="N61" s="427"/>
      <c r="O61" s="427"/>
      <c r="P61" s="427"/>
      <c r="Q61" s="427"/>
      <c r="R61" s="427"/>
      <c r="S61" s="427"/>
      <c r="T61" s="427"/>
      <c r="U61" s="427"/>
      <c r="V61" s="427"/>
      <c r="W61" s="427"/>
      <c r="X61" s="427"/>
      <c r="Y61" s="427"/>
      <c r="Z61" s="427"/>
      <c r="AA61" s="427"/>
    </row>
    <row r="62" spans="1:27" ht="16.5">
      <c r="A62" s="1096"/>
      <c r="B62" s="425" t="s">
        <v>879</v>
      </c>
      <c r="C62" s="447" t="s">
        <v>880</v>
      </c>
      <c r="D62" s="427"/>
      <c r="E62" s="428">
        <f>IF(D62="","",D62)</f>
      </c>
      <c r="F62" s="428">
        <f aca="true" t="shared" si="45" ref="F62:AA62">IF(E62="","",E62)</f>
      </c>
      <c r="G62" s="428">
        <f t="shared" si="45"/>
      </c>
      <c r="H62" s="428">
        <f t="shared" si="45"/>
      </c>
      <c r="I62" s="428">
        <f t="shared" si="45"/>
      </c>
      <c r="J62" s="428">
        <f t="shared" si="45"/>
      </c>
      <c r="K62" s="428">
        <f t="shared" si="45"/>
      </c>
      <c r="L62" s="428">
        <f t="shared" si="45"/>
      </c>
      <c r="M62" s="428">
        <f t="shared" si="45"/>
      </c>
      <c r="N62" s="428">
        <f t="shared" si="45"/>
      </c>
      <c r="O62" s="428">
        <f t="shared" si="45"/>
      </c>
      <c r="P62" s="428">
        <f t="shared" si="45"/>
      </c>
      <c r="Q62" s="428">
        <f t="shared" si="45"/>
      </c>
      <c r="R62" s="428">
        <f t="shared" si="45"/>
      </c>
      <c r="S62" s="428">
        <f t="shared" si="45"/>
      </c>
      <c r="T62" s="428">
        <f t="shared" si="45"/>
      </c>
      <c r="U62" s="428">
        <f t="shared" si="45"/>
      </c>
      <c r="V62" s="428">
        <f t="shared" si="45"/>
      </c>
      <c r="W62" s="428">
        <f t="shared" si="45"/>
      </c>
      <c r="X62" s="428">
        <f t="shared" si="45"/>
      </c>
      <c r="Y62" s="428">
        <f t="shared" si="45"/>
      </c>
      <c r="Z62" s="428">
        <f t="shared" si="45"/>
      </c>
      <c r="AA62" s="428">
        <f t="shared" si="45"/>
      </c>
    </row>
    <row r="63" spans="1:27" ht="16.5">
      <c r="A63" s="1096"/>
      <c r="B63" s="425" t="s">
        <v>881</v>
      </c>
      <c r="C63" s="447" t="s">
        <v>882</v>
      </c>
      <c r="D63" s="428">
        <f>IF(D58="","",D62*D58/1000)</f>
      </c>
      <c r="E63" s="428">
        <f>IF(E58="","",E62*E58/1000)</f>
      </c>
      <c r="F63" s="428">
        <f aca="true" t="shared" si="46" ref="F63:AA63">IF(F58="","",F62*F58/1000)</f>
      </c>
      <c r="G63" s="428">
        <f t="shared" si="46"/>
      </c>
      <c r="H63" s="428">
        <f t="shared" si="46"/>
      </c>
      <c r="I63" s="428">
        <f t="shared" si="46"/>
      </c>
      <c r="J63" s="428">
        <f t="shared" si="46"/>
      </c>
      <c r="K63" s="428">
        <f t="shared" si="46"/>
      </c>
      <c r="L63" s="428">
        <f t="shared" si="46"/>
      </c>
      <c r="M63" s="428">
        <f t="shared" si="46"/>
      </c>
      <c r="N63" s="428">
        <f t="shared" si="46"/>
      </c>
      <c r="O63" s="428">
        <f t="shared" si="46"/>
      </c>
      <c r="P63" s="428">
        <f t="shared" si="46"/>
      </c>
      <c r="Q63" s="428">
        <f t="shared" si="46"/>
      </c>
      <c r="R63" s="428">
        <f t="shared" si="46"/>
      </c>
      <c r="S63" s="428">
        <f t="shared" si="46"/>
      </c>
      <c r="T63" s="428">
        <f t="shared" si="46"/>
      </c>
      <c r="U63" s="428">
        <f t="shared" si="46"/>
      </c>
      <c r="V63" s="428">
        <f t="shared" si="46"/>
      </c>
      <c r="W63" s="428">
        <f t="shared" si="46"/>
      </c>
      <c r="X63" s="428">
        <f t="shared" si="46"/>
      </c>
      <c r="Y63" s="428">
        <f t="shared" si="46"/>
      </c>
      <c r="Z63" s="428">
        <f t="shared" si="46"/>
      </c>
      <c r="AA63" s="428">
        <f t="shared" si="46"/>
      </c>
    </row>
    <row r="64" spans="1:27" ht="13.5">
      <c r="A64" s="1096"/>
      <c r="B64" s="425" t="s">
        <v>883</v>
      </c>
      <c r="C64" s="447" t="s">
        <v>884</v>
      </c>
      <c r="D64" s="428">
        <f>IF(D58="","",D59*D58/1000)</f>
      </c>
      <c r="E64" s="428">
        <f>IF(E58="","",E59*E58/1000)</f>
      </c>
      <c r="F64" s="428">
        <f aca="true" t="shared" si="47" ref="F64:AA64">IF(F58="","",F59*F58/1000)</f>
      </c>
      <c r="G64" s="428">
        <f t="shared" si="47"/>
      </c>
      <c r="H64" s="428">
        <f t="shared" si="47"/>
      </c>
      <c r="I64" s="428">
        <f t="shared" si="47"/>
      </c>
      <c r="J64" s="428">
        <f t="shared" si="47"/>
      </c>
      <c r="K64" s="428">
        <f t="shared" si="47"/>
      </c>
      <c r="L64" s="428">
        <f t="shared" si="47"/>
      </c>
      <c r="M64" s="428">
        <f t="shared" si="47"/>
      </c>
      <c r="N64" s="428">
        <f t="shared" si="47"/>
      </c>
      <c r="O64" s="428">
        <f t="shared" si="47"/>
      </c>
      <c r="P64" s="428">
        <f t="shared" si="47"/>
      </c>
      <c r="Q64" s="428">
        <f t="shared" si="47"/>
      </c>
      <c r="R64" s="428">
        <f t="shared" si="47"/>
      </c>
      <c r="S64" s="428">
        <f t="shared" si="47"/>
      </c>
      <c r="T64" s="428">
        <f t="shared" si="47"/>
      </c>
      <c r="U64" s="428">
        <f t="shared" si="47"/>
      </c>
      <c r="V64" s="428">
        <f t="shared" si="47"/>
      </c>
      <c r="W64" s="428">
        <f t="shared" si="47"/>
      </c>
      <c r="X64" s="428">
        <f t="shared" si="47"/>
      </c>
      <c r="Y64" s="428">
        <f t="shared" si="47"/>
      </c>
      <c r="Z64" s="428">
        <f t="shared" si="47"/>
      </c>
      <c r="AA64" s="428">
        <f t="shared" si="47"/>
      </c>
    </row>
    <row r="65" spans="1:27" ht="13.5">
      <c r="A65" s="1096"/>
      <c r="B65" s="425" t="s">
        <v>885</v>
      </c>
      <c r="C65" s="447" t="s">
        <v>918</v>
      </c>
      <c r="D65" s="428">
        <f>IF(D58="","",D60*D58*D61/100/1000)</f>
      </c>
      <c r="E65" s="428">
        <f>IF(E58="","",E60*E58*E61/100/1000)</f>
      </c>
      <c r="F65" s="428">
        <f aca="true" t="shared" si="48" ref="F65:AA65">IF(F58="","",F60*F58*F61/100/1000)</f>
      </c>
      <c r="G65" s="428">
        <f t="shared" si="48"/>
      </c>
      <c r="H65" s="428">
        <f t="shared" si="48"/>
      </c>
      <c r="I65" s="428">
        <f t="shared" si="48"/>
      </c>
      <c r="J65" s="428">
        <f t="shared" si="48"/>
      </c>
      <c r="K65" s="428">
        <f t="shared" si="48"/>
      </c>
      <c r="L65" s="428">
        <f t="shared" si="48"/>
      </c>
      <c r="M65" s="428">
        <f t="shared" si="48"/>
      </c>
      <c r="N65" s="428">
        <f t="shared" si="48"/>
      </c>
      <c r="O65" s="428">
        <f t="shared" si="48"/>
      </c>
      <c r="P65" s="428">
        <f t="shared" si="48"/>
      </c>
      <c r="Q65" s="428">
        <f t="shared" si="48"/>
      </c>
      <c r="R65" s="428">
        <f t="shared" si="48"/>
      </c>
      <c r="S65" s="428">
        <f t="shared" si="48"/>
      </c>
      <c r="T65" s="428">
        <f t="shared" si="48"/>
      </c>
      <c r="U65" s="428">
        <f t="shared" si="48"/>
      </c>
      <c r="V65" s="428">
        <f t="shared" si="48"/>
      </c>
      <c r="W65" s="428">
        <f t="shared" si="48"/>
      </c>
      <c r="X65" s="428">
        <f t="shared" si="48"/>
      </c>
      <c r="Y65" s="428">
        <f t="shared" si="48"/>
      </c>
      <c r="Z65" s="428">
        <f t="shared" si="48"/>
      </c>
      <c r="AA65" s="428">
        <f t="shared" si="48"/>
      </c>
    </row>
    <row r="66" spans="1:27" ht="16.5">
      <c r="A66" s="1096"/>
      <c r="B66" s="425" t="s">
        <v>886</v>
      </c>
      <c r="C66" s="447" t="s">
        <v>887</v>
      </c>
      <c r="D66" s="428">
        <f>IF(D58="","",D$14)</f>
      </c>
      <c r="E66" s="428">
        <f>IF(D66="","",D66)</f>
      </c>
      <c r="F66" s="428">
        <f aca="true" t="shared" si="49" ref="F66:AA66">IF(E66="","",E66)</f>
      </c>
      <c r="G66" s="428">
        <f t="shared" si="49"/>
      </c>
      <c r="H66" s="428">
        <f t="shared" si="49"/>
      </c>
      <c r="I66" s="428">
        <f t="shared" si="49"/>
      </c>
      <c r="J66" s="428">
        <f t="shared" si="49"/>
      </c>
      <c r="K66" s="428">
        <f t="shared" si="49"/>
      </c>
      <c r="L66" s="428">
        <f t="shared" si="49"/>
      </c>
      <c r="M66" s="428">
        <f t="shared" si="49"/>
      </c>
      <c r="N66" s="428">
        <f t="shared" si="49"/>
      </c>
      <c r="O66" s="428">
        <f t="shared" si="49"/>
      </c>
      <c r="P66" s="428">
        <f t="shared" si="49"/>
      </c>
      <c r="Q66" s="428">
        <f t="shared" si="49"/>
      </c>
      <c r="R66" s="428">
        <f t="shared" si="49"/>
      </c>
      <c r="S66" s="428">
        <f t="shared" si="49"/>
      </c>
      <c r="T66" s="428">
        <f t="shared" si="49"/>
      </c>
      <c r="U66" s="428">
        <f t="shared" si="49"/>
      </c>
      <c r="V66" s="428">
        <f t="shared" si="49"/>
      </c>
      <c r="W66" s="428">
        <f t="shared" si="49"/>
      </c>
      <c r="X66" s="428">
        <f t="shared" si="49"/>
      </c>
      <c r="Y66" s="428">
        <f t="shared" si="49"/>
      </c>
      <c r="Z66" s="428">
        <f t="shared" si="49"/>
      </c>
      <c r="AA66" s="428">
        <f t="shared" si="49"/>
      </c>
    </row>
    <row r="67" spans="1:27" ht="13.5">
      <c r="A67" s="1096"/>
      <c r="B67" s="425" t="s">
        <v>888</v>
      </c>
      <c r="C67" s="447" t="s">
        <v>918</v>
      </c>
      <c r="D67" s="428">
        <f>IF(D64="","",D64*3.6)</f>
      </c>
      <c r="E67" s="428">
        <f>IF(E64="","",E64*3.6)</f>
      </c>
      <c r="F67" s="428">
        <f aca="true" t="shared" si="50" ref="F67:AA67">IF(F64="","",F64*3.6)</f>
      </c>
      <c r="G67" s="428">
        <f t="shared" si="50"/>
      </c>
      <c r="H67" s="428">
        <f t="shared" si="50"/>
      </c>
      <c r="I67" s="428">
        <f t="shared" si="50"/>
      </c>
      <c r="J67" s="428">
        <f t="shared" si="50"/>
      </c>
      <c r="K67" s="428">
        <f t="shared" si="50"/>
      </c>
      <c r="L67" s="428">
        <f t="shared" si="50"/>
      </c>
      <c r="M67" s="428">
        <f t="shared" si="50"/>
      </c>
      <c r="N67" s="428">
        <f t="shared" si="50"/>
      </c>
      <c r="O67" s="428">
        <f t="shared" si="50"/>
      </c>
      <c r="P67" s="428">
        <f t="shared" si="50"/>
      </c>
      <c r="Q67" s="428">
        <f t="shared" si="50"/>
      </c>
      <c r="R67" s="428">
        <f t="shared" si="50"/>
      </c>
      <c r="S67" s="428">
        <f t="shared" si="50"/>
      </c>
      <c r="T67" s="428">
        <f t="shared" si="50"/>
      </c>
      <c r="U67" s="428">
        <f t="shared" si="50"/>
      </c>
      <c r="V67" s="428">
        <f t="shared" si="50"/>
      </c>
      <c r="W67" s="428">
        <f t="shared" si="50"/>
      </c>
      <c r="X67" s="428">
        <f t="shared" si="50"/>
      </c>
      <c r="Y67" s="428">
        <f t="shared" si="50"/>
      </c>
      <c r="Z67" s="428">
        <f t="shared" si="50"/>
      </c>
      <c r="AA67" s="428">
        <f t="shared" si="50"/>
      </c>
    </row>
    <row r="68" spans="1:27" ht="13.5">
      <c r="A68" s="1096"/>
      <c r="B68" s="425" t="s">
        <v>889</v>
      </c>
      <c r="C68" s="447" t="s">
        <v>918</v>
      </c>
      <c r="D68" s="428">
        <f>IF(D58="","",SUM(D65,D67))</f>
      </c>
      <c r="E68" s="428">
        <f>IF(E58="","",SUM(E65,E67))</f>
      </c>
      <c r="F68" s="428">
        <f aca="true" t="shared" si="51" ref="F68:AA68">IF(F58="","",SUM(F65,F67))</f>
      </c>
      <c r="G68" s="428">
        <f t="shared" si="51"/>
      </c>
      <c r="H68" s="428">
        <f t="shared" si="51"/>
      </c>
      <c r="I68" s="428">
        <f t="shared" si="51"/>
      </c>
      <c r="J68" s="428">
        <f t="shared" si="51"/>
      </c>
      <c r="K68" s="428">
        <f t="shared" si="51"/>
      </c>
      <c r="L68" s="428">
        <f t="shared" si="51"/>
      </c>
      <c r="M68" s="428">
        <f t="shared" si="51"/>
      </c>
      <c r="N68" s="428">
        <f t="shared" si="51"/>
      </c>
      <c r="O68" s="428">
        <f t="shared" si="51"/>
      </c>
      <c r="P68" s="428">
        <f t="shared" si="51"/>
      </c>
      <c r="Q68" s="428">
        <f t="shared" si="51"/>
      </c>
      <c r="R68" s="428">
        <f t="shared" si="51"/>
      </c>
      <c r="S68" s="428">
        <f t="shared" si="51"/>
      </c>
      <c r="T68" s="428">
        <f t="shared" si="51"/>
      </c>
      <c r="U68" s="428">
        <f t="shared" si="51"/>
      </c>
      <c r="V68" s="428">
        <f t="shared" si="51"/>
      </c>
      <c r="W68" s="428">
        <f t="shared" si="51"/>
      </c>
      <c r="X68" s="428">
        <f t="shared" si="51"/>
      </c>
      <c r="Y68" s="428">
        <f t="shared" si="51"/>
      </c>
      <c r="Z68" s="428">
        <f t="shared" si="51"/>
      </c>
      <c r="AA68" s="428">
        <f t="shared" si="51"/>
      </c>
    </row>
    <row r="69" spans="1:27" ht="13.5">
      <c r="A69" s="1096"/>
      <c r="B69" s="425" t="s">
        <v>890</v>
      </c>
      <c r="C69" s="447" t="s">
        <v>918</v>
      </c>
      <c r="D69" s="428">
        <f>IF(D58="","",D63*D66)</f>
      </c>
      <c r="E69" s="428">
        <f>IF(E58="","",E63*E66)</f>
      </c>
      <c r="F69" s="428">
        <f aca="true" t="shared" si="52" ref="F69:AA69">IF(F58="","",F63*F66)</f>
      </c>
      <c r="G69" s="428">
        <f t="shared" si="52"/>
      </c>
      <c r="H69" s="428">
        <f t="shared" si="52"/>
      </c>
      <c r="I69" s="428">
        <f t="shared" si="52"/>
      </c>
      <c r="J69" s="428">
        <f t="shared" si="52"/>
      </c>
      <c r="K69" s="428">
        <f t="shared" si="52"/>
      </c>
      <c r="L69" s="428">
        <f t="shared" si="52"/>
      </c>
      <c r="M69" s="428">
        <f t="shared" si="52"/>
      </c>
      <c r="N69" s="428">
        <f t="shared" si="52"/>
      </c>
      <c r="O69" s="428">
        <f t="shared" si="52"/>
      </c>
      <c r="P69" s="428">
        <f t="shared" si="52"/>
      </c>
      <c r="Q69" s="428">
        <f t="shared" si="52"/>
      </c>
      <c r="R69" s="428">
        <f t="shared" si="52"/>
      </c>
      <c r="S69" s="428">
        <f t="shared" si="52"/>
      </c>
      <c r="T69" s="428">
        <f t="shared" si="52"/>
      </c>
      <c r="U69" s="428">
        <f t="shared" si="52"/>
      </c>
      <c r="V69" s="428">
        <f t="shared" si="52"/>
      </c>
      <c r="W69" s="428">
        <f t="shared" si="52"/>
      </c>
      <c r="X69" s="428">
        <f t="shared" si="52"/>
      </c>
      <c r="Y69" s="428">
        <f t="shared" si="52"/>
      </c>
      <c r="Z69" s="428">
        <f t="shared" si="52"/>
      </c>
      <c r="AA69" s="428">
        <f t="shared" si="52"/>
      </c>
    </row>
    <row r="70" spans="1:27" ht="13.5">
      <c r="A70" s="1096"/>
      <c r="B70" s="425" t="s">
        <v>891</v>
      </c>
      <c r="C70" s="447" t="s">
        <v>878</v>
      </c>
      <c r="D70" s="429">
        <f>IF(D58="","",2.17*D67/D69*100+D65/D69*100)</f>
      </c>
      <c r="E70" s="429">
        <f>IF(E58="","",2.17*E67/E69*100+E65/E69*100)</f>
      </c>
      <c r="F70" s="429">
        <f aca="true" t="shared" si="53" ref="F70:AA70">IF(F58="","",2.17*F67/F69*100+F65/F69*100)</f>
      </c>
      <c r="G70" s="429">
        <f t="shared" si="53"/>
      </c>
      <c r="H70" s="429">
        <f t="shared" si="53"/>
      </c>
      <c r="I70" s="429">
        <f t="shared" si="53"/>
      </c>
      <c r="J70" s="429">
        <f t="shared" si="53"/>
      </c>
      <c r="K70" s="429">
        <f t="shared" si="53"/>
      </c>
      <c r="L70" s="429">
        <f t="shared" si="53"/>
      </c>
      <c r="M70" s="429">
        <f t="shared" si="53"/>
      </c>
      <c r="N70" s="429">
        <f t="shared" si="53"/>
      </c>
      <c r="O70" s="429">
        <f t="shared" si="53"/>
      </c>
      <c r="P70" s="429">
        <f t="shared" si="53"/>
      </c>
      <c r="Q70" s="429">
        <f t="shared" si="53"/>
      </c>
      <c r="R70" s="429">
        <f t="shared" si="53"/>
      </c>
      <c r="S70" s="429">
        <f t="shared" si="53"/>
      </c>
      <c r="T70" s="429">
        <f t="shared" si="53"/>
      </c>
      <c r="U70" s="429">
        <f t="shared" si="53"/>
      </c>
      <c r="V70" s="429">
        <f t="shared" si="53"/>
      </c>
      <c r="W70" s="429">
        <f t="shared" si="53"/>
      </c>
      <c r="X70" s="429">
        <f t="shared" si="53"/>
      </c>
      <c r="Y70" s="429">
        <f t="shared" si="53"/>
      </c>
      <c r="Z70" s="429">
        <f t="shared" si="53"/>
      </c>
      <c r="AA70" s="429">
        <f t="shared" si="53"/>
      </c>
    </row>
    <row r="71" spans="1:27" ht="13.5">
      <c r="A71" s="1096" t="s">
        <v>59</v>
      </c>
      <c r="B71" s="425" t="s">
        <v>872</v>
      </c>
      <c r="C71" s="447" t="s">
        <v>873</v>
      </c>
      <c r="D71" s="427"/>
      <c r="E71" s="427"/>
      <c r="F71" s="427"/>
      <c r="G71" s="427"/>
      <c r="H71" s="427"/>
      <c r="I71" s="427"/>
      <c r="J71" s="427"/>
      <c r="K71" s="427"/>
      <c r="L71" s="427"/>
      <c r="M71" s="427"/>
      <c r="N71" s="427"/>
      <c r="O71" s="427"/>
      <c r="P71" s="427"/>
      <c r="Q71" s="427"/>
      <c r="R71" s="427"/>
      <c r="S71" s="427"/>
      <c r="T71" s="427"/>
      <c r="U71" s="427"/>
      <c r="V71" s="427"/>
      <c r="W71" s="427"/>
      <c r="X71" s="427"/>
      <c r="Y71" s="427"/>
      <c r="Z71" s="427"/>
      <c r="AA71" s="427"/>
    </row>
    <row r="72" spans="1:27" ht="13.5">
      <c r="A72" s="1096"/>
      <c r="B72" s="425" t="s">
        <v>874</v>
      </c>
      <c r="C72" s="447" t="s">
        <v>875</v>
      </c>
      <c r="D72" s="427"/>
      <c r="E72" s="428">
        <f>IF(D72="","",D72)</f>
      </c>
      <c r="F72" s="428">
        <f aca="true" t="shared" si="54" ref="F72:U73">E72</f>
      </c>
      <c r="G72" s="428">
        <f t="shared" si="54"/>
      </c>
      <c r="H72" s="428">
        <f t="shared" si="54"/>
      </c>
      <c r="I72" s="428">
        <f t="shared" si="54"/>
      </c>
      <c r="J72" s="428">
        <f t="shared" si="54"/>
      </c>
      <c r="K72" s="428">
        <f t="shared" si="54"/>
      </c>
      <c r="L72" s="428">
        <f t="shared" si="54"/>
      </c>
      <c r="M72" s="428">
        <f t="shared" si="54"/>
      </c>
      <c r="N72" s="428">
        <f t="shared" si="54"/>
      </c>
      <c r="O72" s="428">
        <f t="shared" si="54"/>
      </c>
      <c r="P72" s="428">
        <f t="shared" si="54"/>
      </c>
      <c r="Q72" s="428">
        <f t="shared" si="54"/>
      </c>
      <c r="R72" s="428">
        <f t="shared" si="54"/>
      </c>
      <c r="S72" s="428">
        <f t="shared" si="54"/>
      </c>
      <c r="T72" s="428">
        <f t="shared" si="54"/>
      </c>
      <c r="U72" s="428">
        <f t="shared" si="54"/>
      </c>
      <c r="V72" s="428">
        <f aca="true" t="shared" si="55" ref="V72:AA73">U72</f>
      </c>
      <c r="W72" s="428">
        <f t="shared" si="55"/>
      </c>
      <c r="X72" s="428">
        <f t="shared" si="55"/>
      </c>
      <c r="Y72" s="428">
        <f t="shared" si="55"/>
      </c>
      <c r="Z72" s="428">
        <f t="shared" si="55"/>
      </c>
      <c r="AA72" s="428">
        <f t="shared" si="55"/>
      </c>
    </row>
    <row r="73" spans="1:27" ht="13.5">
      <c r="A73" s="1096"/>
      <c r="B73" s="425" t="s">
        <v>876</v>
      </c>
      <c r="C73" s="447" t="s">
        <v>917</v>
      </c>
      <c r="D73" s="427"/>
      <c r="E73" s="428">
        <f>IF(D73="","",D73)</f>
      </c>
      <c r="F73" s="428">
        <f t="shared" si="54"/>
      </c>
      <c r="G73" s="428">
        <f t="shared" si="54"/>
      </c>
      <c r="H73" s="428">
        <f t="shared" si="54"/>
      </c>
      <c r="I73" s="428">
        <f t="shared" si="54"/>
      </c>
      <c r="J73" s="428">
        <f t="shared" si="54"/>
      </c>
      <c r="K73" s="428">
        <f t="shared" si="54"/>
      </c>
      <c r="L73" s="428">
        <f t="shared" si="54"/>
      </c>
      <c r="M73" s="428">
        <f t="shared" si="54"/>
      </c>
      <c r="N73" s="428">
        <f t="shared" si="54"/>
      </c>
      <c r="O73" s="428">
        <f t="shared" si="54"/>
      </c>
      <c r="P73" s="428">
        <f t="shared" si="54"/>
      </c>
      <c r="Q73" s="428">
        <f t="shared" si="54"/>
      </c>
      <c r="R73" s="428">
        <f t="shared" si="54"/>
      </c>
      <c r="S73" s="428">
        <f t="shared" si="54"/>
      </c>
      <c r="T73" s="428">
        <f t="shared" si="54"/>
      </c>
      <c r="U73" s="428">
        <f t="shared" si="54"/>
      </c>
      <c r="V73" s="428">
        <f t="shared" si="55"/>
      </c>
      <c r="W73" s="428">
        <f t="shared" si="55"/>
      </c>
      <c r="X73" s="428">
        <f t="shared" si="55"/>
      </c>
      <c r="Y73" s="428">
        <f t="shared" si="55"/>
      </c>
      <c r="Z73" s="428">
        <f t="shared" si="55"/>
      </c>
      <c r="AA73" s="428">
        <f t="shared" si="55"/>
      </c>
    </row>
    <row r="74" spans="1:27" ht="13.5">
      <c r="A74" s="1096"/>
      <c r="B74" s="425" t="s">
        <v>877</v>
      </c>
      <c r="C74" s="447" t="s">
        <v>878</v>
      </c>
      <c r="D74" s="427"/>
      <c r="E74" s="427"/>
      <c r="F74" s="427"/>
      <c r="G74" s="427"/>
      <c r="H74" s="427"/>
      <c r="I74" s="427"/>
      <c r="J74" s="427"/>
      <c r="K74" s="427"/>
      <c r="L74" s="427"/>
      <c r="M74" s="427"/>
      <c r="N74" s="427"/>
      <c r="O74" s="427"/>
      <c r="P74" s="427"/>
      <c r="Q74" s="427"/>
      <c r="R74" s="427"/>
      <c r="S74" s="427"/>
      <c r="T74" s="427"/>
      <c r="U74" s="427"/>
      <c r="V74" s="427"/>
      <c r="W74" s="427"/>
      <c r="X74" s="427"/>
      <c r="Y74" s="427"/>
      <c r="Z74" s="427"/>
      <c r="AA74" s="427"/>
    </row>
    <row r="75" spans="1:27" ht="16.5">
      <c r="A75" s="1096"/>
      <c r="B75" s="425" t="s">
        <v>879</v>
      </c>
      <c r="C75" s="447" t="s">
        <v>880</v>
      </c>
      <c r="D75" s="427"/>
      <c r="E75" s="428">
        <f>IF(D75="","",D75)</f>
      </c>
      <c r="F75" s="428">
        <f aca="true" t="shared" si="56" ref="F75:AA75">IF(E75="","",E75)</f>
      </c>
      <c r="G75" s="428">
        <f t="shared" si="56"/>
      </c>
      <c r="H75" s="428">
        <f t="shared" si="56"/>
      </c>
      <c r="I75" s="428">
        <f t="shared" si="56"/>
      </c>
      <c r="J75" s="428">
        <f t="shared" si="56"/>
      </c>
      <c r="K75" s="428">
        <f t="shared" si="56"/>
      </c>
      <c r="L75" s="428">
        <f t="shared" si="56"/>
      </c>
      <c r="M75" s="428">
        <f t="shared" si="56"/>
      </c>
      <c r="N75" s="428">
        <f t="shared" si="56"/>
      </c>
      <c r="O75" s="428">
        <f t="shared" si="56"/>
      </c>
      <c r="P75" s="428">
        <f t="shared" si="56"/>
      </c>
      <c r="Q75" s="428">
        <f t="shared" si="56"/>
      </c>
      <c r="R75" s="428">
        <f t="shared" si="56"/>
      </c>
      <c r="S75" s="428">
        <f t="shared" si="56"/>
      </c>
      <c r="T75" s="428">
        <f t="shared" si="56"/>
      </c>
      <c r="U75" s="428">
        <f t="shared" si="56"/>
      </c>
      <c r="V75" s="428">
        <f t="shared" si="56"/>
      </c>
      <c r="W75" s="428">
        <f t="shared" si="56"/>
      </c>
      <c r="X75" s="428">
        <f t="shared" si="56"/>
      </c>
      <c r="Y75" s="428">
        <f t="shared" si="56"/>
      </c>
      <c r="Z75" s="428">
        <f t="shared" si="56"/>
      </c>
      <c r="AA75" s="428">
        <f t="shared" si="56"/>
      </c>
    </row>
    <row r="76" spans="1:27" ht="16.5">
      <c r="A76" s="1096"/>
      <c r="B76" s="425" t="s">
        <v>881</v>
      </c>
      <c r="C76" s="447" t="s">
        <v>882</v>
      </c>
      <c r="D76" s="428">
        <f>IF(D71="","",D75*D71/1000)</f>
      </c>
      <c r="E76" s="428">
        <f>IF(E71="","",E75*E71/1000)</f>
      </c>
      <c r="F76" s="428">
        <f aca="true" t="shared" si="57" ref="F76:AA76">IF(F71="","",F75*F71/1000)</f>
      </c>
      <c r="G76" s="428">
        <f t="shared" si="57"/>
      </c>
      <c r="H76" s="428">
        <f t="shared" si="57"/>
      </c>
      <c r="I76" s="428">
        <f t="shared" si="57"/>
      </c>
      <c r="J76" s="428">
        <f t="shared" si="57"/>
      </c>
      <c r="K76" s="428">
        <f t="shared" si="57"/>
      </c>
      <c r="L76" s="428">
        <f t="shared" si="57"/>
      </c>
      <c r="M76" s="428">
        <f t="shared" si="57"/>
      </c>
      <c r="N76" s="428">
        <f t="shared" si="57"/>
      </c>
      <c r="O76" s="428">
        <f t="shared" si="57"/>
      </c>
      <c r="P76" s="428">
        <f t="shared" si="57"/>
      </c>
      <c r="Q76" s="428">
        <f t="shared" si="57"/>
      </c>
      <c r="R76" s="428">
        <f t="shared" si="57"/>
      </c>
      <c r="S76" s="428">
        <f t="shared" si="57"/>
      </c>
      <c r="T76" s="428">
        <f t="shared" si="57"/>
      </c>
      <c r="U76" s="428">
        <f t="shared" si="57"/>
      </c>
      <c r="V76" s="428">
        <f t="shared" si="57"/>
      </c>
      <c r="W76" s="428">
        <f t="shared" si="57"/>
      </c>
      <c r="X76" s="428">
        <f t="shared" si="57"/>
      </c>
      <c r="Y76" s="428">
        <f t="shared" si="57"/>
      </c>
      <c r="Z76" s="428">
        <f t="shared" si="57"/>
      </c>
      <c r="AA76" s="428">
        <f t="shared" si="57"/>
      </c>
    </row>
    <row r="77" spans="1:27" ht="13.5">
      <c r="A77" s="1096"/>
      <c r="B77" s="425" t="s">
        <v>883</v>
      </c>
      <c r="C77" s="447" t="s">
        <v>884</v>
      </c>
      <c r="D77" s="428">
        <f>IF(D71="","",D72*D71/1000)</f>
      </c>
      <c r="E77" s="428">
        <f>IF(E71="","",E72*E71/1000)</f>
      </c>
      <c r="F77" s="428">
        <f aca="true" t="shared" si="58" ref="F77:AA77">IF(F71="","",F72*F71/1000)</f>
      </c>
      <c r="G77" s="428">
        <f t="shared" si="58"/>
      </c>
      <c r="H77" s="428">
        <f t="shared" si="58"/>
      </c>
      <c r="I77" s="428">
        <f t="shared" si="58"/>
      </c>
      <c r="J77" s="428">
        <f t="shared" si="58"/>
      </c>
      <c r="K77" s="428">
        <f t="shared" si="58"/>
      </c>
      <c r="L77" s="428">
        <f t="shared" si="58"/>
      </c>
      <c r="M77" s="428">
        <f t="shared" si="58"/>
      </c>
      <c r="N77" s="428">
        <f t="shared" si="58"/>
      </c>
      <c r="O77" s="428">
        <f t="shared" si="58"/>
      </c>
      <c r="P77" s="428">
        <f t="shared" si="58"/>
      </c>
      <c r="Q77" s="428">
        <f t="shared" si="58"/>
      </c>
      <c r="R77" s="428">
        <f t="shared" si="58"/>
      </c>
      <c r="S77" s="428">
        <f t="shared" si="58"/>
      </c>
      <c r="T77" s="428">
        <f t="shared" si="58"/>
      </c>
      <c r="U77" s="428">
        <f t="shared" si="58"/>
      </c>
      <c r="V77" s="428">
        <f t="shared" si="58"/>
      </c>
      <c r="W77" s="428">
        <f t="shared" si="58"/>
      </c>
      <c r="X77" s="428">
        <f t="shared" si="58"/>
      </c>
      <c r="Y77" s="428">
        <f t="shared" si="58"/>
      </c>
      <c r="Z77" s="428">
        <f t="shared" si="58"/>
      </c>
      <c r="AA77" s="428">
        <f t="shared" si="58"/>
      </c>
    </row>
    <row r="78" spans="1:27" ht="13.5">
      <c r="A78" s="1096"/>
      <c r="B78" s="425" t="s">
        <v>885</v>
      </c>
      <c r="C78" s="447" t="s">
        <v>918</v>
      </c>
      <c r="D78" s="428">
        <f>IF(D71="","",D73*D71*D74/100/1000)</f>
      </c>
      <c r="E78" s="428">
        <f>IF(E71="","",E73*E71*E74/100/1000)</f>
      </c>
      <c r="F78" s="428">
        <f aca="true" t="shared" si="59" ref="F78:AA78">IF(F71="","",F73*F71*F74/100/1000)</f>
      </c>
      <c r="G78" s="428">
        <f t="shared" si="59"/>
      </c>
      <c r="H78" s="428">
        <f t="shared" si="59"/>
      </c>
      <c r="I78" s="428">
        <f t="shared" si="59"/>
      </c>
      <c r="J78" s="428">
        <f t="shared" si="59"/>
      </c>
      <c r="K78" s="428">
        <f t="shared" si="59"/>
      </c>
      <c r="L78" s="428">
        <f t="shared" si="59"/>
      </c>
      <c r="M78" s="428">
        <f t="shared" si="59"/>
      </c>
      <c r="N78" s="428">
        <f t="shared" si="59"/>
      </c>
      <c r="O78" s="428">
        <f t="shared" si="59"/>
      </c>
      <c r="P78" s="428">
        <f t="shared" si="59"/>
      </c>
      <c r="Q78" s="428">
        <f t="shared" si="59"/>
      </c>
      <c r="R78" s="428">
        <f t="shared" si="59"/>
      </c>
      <c r="S78" s="428">
        <f t="shared" si="59"/>
      </c>
      <c r="T78" s="428">
        <f t="shared" si="59"/>
      </c>
      <c r="U78" s="428">
        <f t="shared" si="59"/>
      </c>
      <c r="V78" s="428">
        <f t="shared" si="59"/>
      </c>
      <c r="W78" s="428">
        <f t="shared" si="59"/>
      </c>
      <c r="X78" s="428">
        <f t="shared" si="59"/>
      </c>
      <c r="Y78" s="428">
        <f t="shared" si="59"/>
      </c>
      <c r="Z78" s="428">
        <f t="shared" si="59"/>
      </c>
      <c r="AA78" s="428">
        <f t="shared" si="59"/>
      </c>
    </row>
    <row r="79" spans="1:27" ht="16.5">
      <c r="A79" s="1096"/>
      <c r="B79" s="425" t="s">
        <v>886</v>
      </c>
      <c r="C79" s="447" t="s">
        <v>887</v>
      </c>
      <c r="D79" s="428">
        <f>IF(D71="","",D$14)</f>
      </c>
      <c r="E79" s="428">
        <f>IF(D79="","",D79)</f>
      </c>
      <c r="F79" s="428">
        <f aca="true" t="shared" si="60" ref="F79:AA79">IF(E79="","",E79)</f>
      </c>
      <c r="G79" s="428">
        <f t="shared" si="60"/>
      </c>
      <c r="H79" s="428">
        <f t="shared" si="60"/>
      </c>
      <c r="I79" s="428">
        <f t="shared" si="60"/>
      </c>
      <c r="J79" s="428">
        <f t="shared" si="60"/>
      </c>
      <c r="K79" s="428">
        <f t="shared" si="60"/>
      </c>
      <c r="L79" s="428">
        <f t="shared" si="60"/>
      </c>
      <c r="M79" s="428">
        <f t="shared" si="60"/>
      </c>
      <c r="N79" s="428">
        <f t="shared" si="60"/>
      </c>
      <c r="O79" s="428">
        <f t="shared" si="60"/>
      </c>
      <c r="P79" s="428">
        <f t="shared" si="60"/>
      </c>
      <c r="Q79" s="428">
        <f t="shared" si="60"/>
      </c>
      <c r="R79" s="428">
        <f t="shared" si="60"/>
      </c>
      <c r="S79" s="428">
        <f t="shared" si="60"/>
      </c>
      <c r="T79" s="428">
        <f t="shared" si="60"/>
      </c>
      <c r="U79" s="428">
        <f t="shared" si="60"/>
      </c>
      <c r="V79" s="428">
        <f t="shared" si="60"/>
      </c>
      <c r="W79" s="428">
        <f t="shared" si="60"/>
      </c>
      <c r="X79" s="428">
        <f t="shared" si="60"/>
      </c>
      <c r="Y79" s="428">
        <f t="shared" si="60"/>
      </c>
      <c r="Z79" s="428">
        <f t="shared" si="60"/>
      </c>
      <c r="AA79" s="428">
        <f t="shared" si="60"/>
      </c>
    </row>
    <row r="80" spans="1:27" ht="13.5">
      <c r="A80" s="1096"/>
      <c r="B80" s="425" t="s">
        <v>888</v>
      </c>
      <c r="C80" s="447" t="s">
        <v>918</v>
      </c>
      <c r="D80" s="428">
        <f>IF(D77="","",D77*3.6)</f>
      </c>
      <c r="E80" s="428">
        <f>IF(E77="","",E77*3.6)</f>
      </c>
      <c r="F80" s="428">
        <f aca="true" t="shared" si="61" ref="F80:AA80">IF(F77="","",F77*3.6)</f>
      </c>
      <c r="G80" s="428">
        <f t="shared" si="61"/>
      </c>
      <c r="H80" s="428">
        <f t="shared" si="61"/>
      </c>
      <c r="I80" s="428">
        <f t="shared" si="61"/>
      </c>
      <c r="J80" s="428">
        <f t="shared" si="61"/>
      </c>
      <c r="K80" s="428">
        <f t="shared" si="61"/>
      </c>
      <c r="L80" s="428">
        <f t="shared" si="61"/>
      </c>
      <c r="M80" s="428">
        <f t="shared" si="61"/>
      </c>
      <c r="N80" s="428">
        <f t="shared" si="61"/>
      </c>
      <c r="O80" s="428">
        <f t="shared" si="61"/>
      </c>
      <c r="P80" s="428">
        <f t="shared" si="61"/>
      </c>
      <c r="Q80" s="428">
        <f t="shared" si="61"/>
      </c>
      <c r="R80" s="428">
        <f t="shared" si="61"/>
      </c>
      <c r="S80" s="428">
        <f t="shared" si="61"/>
      </c>
      <c r="T80" s="428">
        <f t="shared" si="61"/>
      </c>
      <c r="U80" s="428">
        <f t="shared" si="61"/>
      </c>
      <c r="V80" s="428">
        <f t="shared" si="61"/>
      </c>
      <c r="W80" s="428">
        <f t="shared" si="61"/>
      </c>
      <c r="X80" s="428">
        <f t="shared" si="61"/>
      </c>
      <c r="Y80" s="428">
        <f t="shared" si="61"/>
      </c>
      <c r="Z80" s="428">
        <f t="shared" si="61"/>
      </c>
      <c r="AA80" s="428">
        <f t="shared" si="61"/>
      </c>
    </row>
    <row r="81" spans="1:27" ht="13.5">
      <c r="A81" s="1096"/>
      <c r="B81" s="425" t="s">
        <v>889</v>
      </c>
      <c r="C81" s="447" t="s">
        <v>918</v>
      </c>
      <c r="D81" s="428">
        <f>IF(D71="","",SUM(D78,D80))</f>
      </c>
      <c r="E81" s="428">
        <f>IF(E71="","",SUM(E78,E80))</f>
      </c>
      <c r="F81" s="428">
        <f aca="true" t="shared" si="62" ref="F81:AA81">IF(F71="","",SUM(F78,F80))</f>
      </c>
      <c r="G81" s="428">
        <f t="shared" si="62"/>
      </c>
      <c r="H81" s="428">
        <f t="shared" si="62"/>
      </c>
      <c r="I81" s="428">
        <f t="shared" si="62"/>
      </c>
      <c r="J81" s="428">
        <f t="shared" si="62"/>
      </c>
      <c r="K81" s="428">
        <f t="shared" si="62"/>
      </c>
      <c r="L81" s="428">
        <f t="shared" si="62"/>
      </c>
      <c r="M81" s="428">
        <f t="shared" si="62"/>
      </c>
      <c r="N81" s="428">
        <f t="shared" si="62"/>
      </c>
      <c r="O81" s="428">
        <f t="shared" si="62"/>
      </c>
      <c r="P81" s="428">
        <f t="shared" si="62"/>
      </c>
      <c r="Q81" s="428">
        <f t="shared" si="62"/>
      </c>
      <c r="R81" s="428">
        <f t="shared" si="62"/>
      </c>
      <c r="S81" s="428">
        <f t="shared" si="62"/>
      </c>
      <c r="T81" s="428">
        <f t="shared" si="62"/>
      </c>
      <c r="U81" s="428">
        <f t="shared" si="62"/>
      </c>
      <c r="V81" s="428">
        <f t="shared" si="62"/>
      </c>
      <c r="W81" s="428">
        <f t="shared" si="62"/>
      </c>
      <c r="X81" s="428">
        <f t="shared" si="62"/>
      </c>
      <c r="Y81" s="428">
        <f t="shared" si="62"/>
      </c>
      <c r="Z81" s="428">
        <f t="shared" si="62"/>
      </c>
      <c r="AA81" s="428">
        <f t="shared" si="62"/>
      </c>
    </row>
    <row r="82" spans="1:27" ht="13.5">
      <c r="A82" s="1096"/>
      <c r="B82" s="425" t="s">
        <v>890</v>
      </c>
      <c r="C82" s="447" t="s">
        <v>918</v>
      </c>
      <c r="D82" s="428">
        <f>IF(D71="","",D76*D79)</f>
      </c>
      <c r="E82" s="428">
        <f>IF(E71="","",E76*E79)</f>
      </c>
      <c r="F82" s="428">
        <f aca="true" t="shared" si="63" ref="F82:AA82">IF(F71="","",F76*F79)</f>
      </c>
      <c r="G82" s="428">
        <f t="shared" si="63"/>
      </c>
      <c r="H82" s="428">
        <f t="shared" si="63"/>
      </c>
      <c r="I82" s="428">
        <f t="shared" si="63"/>
      </c>
      <c r="J82" s="428">
        <f t="shared" si="63"/>
      </c>
      <c r="K82" s="428">
        <f t="shared" si="63"/>
      </c>
      <c r="L82" s="428">
        <f t="shared" si="63"/>
      </c>
      <c r="M82" s="428">
        <f t="shared" si="63"/>
      </c>
      <c r="N82" s="428">
        <f t="shared" si="63"/>
      </c>
      <c r="O82" s="428">
        <f t="shared" si="63"/>
      </c>
      <c r="P82" s="428">
        <f t="shared" si="63"/>
      </c>
      <c r="Q82" s="428">
        <f t="shared" si="63"/>
      </c>
      <c r="R82" s="428">
        <f t="shared" si="63"/>
      </c>
      <c r="S82" s="428">
        <f t="shared" si="63"/>
      </c>
      <c r="T82" s="428">
        <f t="shared" si="63"/>
      </c>
      <c r="U82" s="428">
        <f t="shared" si="63"/>
      </c>
      <c r="V82" s="428">
        <f t="shared" si="63"/>
      </c>
      <c r="W82" s="428">
        <f t="shared" si="63"/>
      </c>
      <c r="X82" s="428">
        <f t="shared" si="63"/>
      </c>
      <c r="Y82" s="428">
        <f t="shared" si="63"/>
      </c>
      <c r="Z82" s="428">
        <f t="shared" si="63"/>
      </c>
      <c r="AA82" s="428">
        <f t="shared" si="63"/>
      </c>
    </row>
    <row r="83" spans="1:27" ht="13.5">
      <c r="A83" s="1096"/>
      <c r="B83" s="425" t="s">
        <v>891</v>
      </c>
      <c r="C83" s="447" t="s">
        <v>878</v>
      </c>
      <c r="D83" s="429">
        <f>IF(D71="","",2.17*D80/D82*100+D78/D82*100)</f>
      </c>
      <c r="E83" s="429">
        <f>IF(E71="","",2.17*E80/E82*100+E78/E82*100)</f>
      </c>
      <c r="F83" s="429">
        <f aca="true" t="shared" si="64" ref="F83:AA83">IF(F71="","",2.17*F80/F82*100+F78/F82*100)</f>
      </c>
      <c r="G83" s="429">
        <f t="shared" si="64"/>
      </c>
      <c r="H83" s="429">
        <f t="shared" si="64"/>
      </c>
      <c r="I83" s="429">
        <f t="shared" si="64"/>
      </c>
      <c r="J83" s="429">
        <f t="shared" si="64"/>
      </c>
      <c r="K83" s="429">
        <f t="shared" si="64"/>
      </c>
      <c r="L83" s="429">
        <f t="shared" si="64"/>
      </c>
      <c r="M83" s="429">
        <f t="shared" si="64"/>
      </c>
      <c r="N83" s="429">
        <f t="shared" si="64"/>
      </c>
      <c r="O83" s="429">
        <f t="shared" si="64"/>
      </c>
      <c r="P83" s="429">
        <f t="shared" si="64"/>
      </c>
      <c r="Q83" s="429">
        <f t="shared" si="64"/>
      </c>
      <c r="R83" s="429">
        <f t="shared" si="64"/>
      </c>
      <c r="S83" s="429">
        <f t="shared" si="64"/>
      </c>
      <c r="T83" s="429">
        <f t="shared" si="64"/>
      </c>
      <c r="U83" s="429">
        <f t="shared" si="64"/>
      </c>
      <c r="V83" s="429">
        <f t="shared" si="64"/>
      </c>
      <c r="W83" s="429">
        <f t="shared" si="64"/>
      </c>
      <c r="X83" s="429">
        <f t="shared" si="64"/>
      </c>
      <c r="Y83" s="429">
        <f t="shared" si="64"/>
      </c>
      <c r="Z83" s="429">
        <f t="shared" si="64"/>
      </c>
      <c r="AA83" s="429">
        <f t="shared" si="64"/>
      </c>
    </row>
    <row r="84" spans="1:27" ht="13.5">
      <c r="A84" s="1096" t="s">
        <v>60</v>
      </c>
      <c r="B84" s="425" t="s">
        <v>872</v>
      </c>
      <c r="C84" s="447" t="s">
        <v>873</v>
      </c>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row>
    <row r="85" spans="1:27" ht="13.5">
      <c r="A85" s="1096"/>
      <c r="B85" s="425" t="s">
        <v>874</v>
      </c>
      <c r="C85" s="447" t="s">
        <v>875</v>
      </c>
      <c r="D85" s="427"/>
      <c r="E85" s="428">
        <f>IF(D85="","",D85)</f>
      </c>
      <c r="F85" s="428">
        <f aca="true" t="shared" si="65" ref="F85:U86">E85</f>
      </c>
      <c r="G85" s="428">
        <f t="shared" si="65"/>
      </c>
      <c r="H85" s="428">
        <f t="shared" si="65"/>
      </c>
      <c r="I85" s="428">
        <f t="shared" si="65"/>
      </c>
      <c r="J85" s="428">
        <f t="shared" si="65"/>
      </c>
      <c r="K85" s="428">
        <f t="shared" si="65"/>
      </c>
      <c r="L85" s="428">
        <f t="shared" si="65"/>
      </c>
      <c r="M85" s="428">
        <f t="shared" si="65"/>
      </c>
      <c r="N85" s="428">
        <f t="shared" si="65"/>
      </c>
      <c r="O85" s="428">
        <f t="shared" si="65"/>
      </c>
      <c r="P85" s="428">
        <f t="shared" si="65"/>
      </c>
      <c r="Q85" s="428">
        <f t="shared" si="65"/>
      </c>
      <c r="R85" s="428">
        <f t="shared" si="65"/>
      </c>
      <c r="S85" s="428">
        <f t="shared" si="65"/>
      </c>
      <c r="T85" s="428">
        <f t="shared" si="65"/>
      </c>
      <c r="U85" s="428">
        <f t="shared" si="65"/>
      </c>
      <c r="V85" s="428">
        <f aca="true" t="shared" si="66" ref="V85:AA86">U85</f>
      </c>
      <c r="W85" s="428">
        <f t="shared" si="66"/>
      </c>
      <c r="X85" s="428">
        <f t="shared" si="66"/>
      </c>
      <c r="Y85" s="428">
        <f t="shared" si="66"/>
      </c>
      <c r="Z85" s="428">
        <f t="shared" si="66"/>
      </c>
      <c r="AA85" s="428">
        <f t="shared" si="66"/>
      </c>
    </row>
    <row r="86" spans="1:27" ht="13.5">
      <c r="A86" s="1096"/>
      <c r="B86" s="425" t="s">
        <v>876</v>
      </c>
      <c r="C86" s="447" t="s">
        <v>917</v>
      </c>
      <c r="D86" s="427"/>
      <c r="E86" s="428">
        <f>IF(D86="","",D86)</f>
      </c>
      <c r="F86" s="428">
        <f t="shared" si="65"/>
      </c>
      <c r="G86" s="428">
        <f t="shared" si="65"/>
      </c>
      <c r="H86" s="428">
        <f t="shared" si="65"/>
      </c>
      <c r="I86" s="428">
        <f t="shared" si="65"/>
      </c>
      <c r="J86" s="428">
        <f t="shared" si="65"/>
      </c>
      <c r="K86" s="428">
        <f t="shared" si="65"/>
      </c>
      <c r="L86" s="428">
        <f t="shared" si="65"/>
      </c>
      <c r="M86" s="428">
        <f t="shared" si="65"/>
      </c>
      <c r="N86" s="428">
        <f t="shared" si="65"/>
      </c>
      <c r="O86" s="428">
        <f t="shared" si="65"/>
      </c>
      <c r="P86" s="428">
        <f t="shared" si="65"/>
      </c>
      <c r="Q86" s="428">
        <f t="shared" si="65"/>
      </c>
      <c r="R86" s="428">
        <f t="shared" si="65"/>
      </c>
      <c r="S86" s="428">
        <f t="shared" si="65"/>
      </c>
      <c r="T86" s="428">
        <f t="shared" si="65"/>
      </c>
      <c r="U86" s="428">
        <f t="shared" si="65"/>
      </c>
      <c r="V86" s="428">
        <f t="shared" si="66"/>
      </c>
      <c r="W86" s="428">
        <f t="shared" si="66"/>
      </c>
      <c r="X86" s="428">
        <f t="shared" si="66"/>
      </c>
      <c r="Y86" s="428">
        <f t="shared" si="66"/>
      </c>
      <c r="Z86" s="428">
        <f t="shared" si="66"/>
      </c>
      <c r="AA86" s="428">
        <f t="shared" si="66"/>
      </c>
    </row>
    <row r="87" spans="1:27" ht="13.5">
      <c r="A87" s="1096"/>
      <c r="B87" s="425" t="s">
        <v>877</v>
      </c>
      <c r="C87" s="447" t="s">
        <v>878</v>
      </c>
      <c r="D87" s="427"/>
      <c r="E87" s="427"/>
      <c r="F87" s="427"/>
      <c r="G87" s="427"/>
      <c r="H87" s="427"/>
      <c r="I87" s="427"/>
      <c r="J87" s="427"/>
      <c r="K87" s="427"/>
      <c r="L87" s="427"/>
      <c r="M87" s="427"/>
      <c r="N87" s="427"/>
      <c r="O87" s="427"/>
      <c r="P87" s="427"/>
      <c r="Q87" s="427"/>
      <c r="R87" s="427"/>
      <c r="S87" s="427"/>
      <c r="T87" s="427"/>
      <c r="U87" s="427"/>
      <c r="V87" s="427"/>
      <c r="W87" s="427"/>
      <c r="X87" s="427"/>
      <c r="Y87" s="427"/>
      <c r="Z87" s="427"/>
      <c r="AA87" s="427"/>
    </row>
    <row r="88" spans="1:27" ht="16.5">
      <c r="A88" s="1096"/>
      <c r="B88" s="425" t="s">
        <v>879</v>
      </c>
      <c r="C88" s="447" t="s">
        <v>880</v>
      </c>
      <c r="D88" s="427"/>
      <c r="E88" s="428">
        <f>IF(D88="","",D88)</f>
      </c>
      <c r="F88" s="428">
        <f aca="true" t="shared" si="67" ref="F88:AA88">IF(E88="","",E88)</f>
      </c>
      <c r="G88" s="428">
        <f t="shared" si="67"/>
      </c>
      <c r="H88" s="428">
        <f t="shared" si="67"/>
      </c>
      <c r="I88" s="428">
        <f t="shared" si="67"/>
      </c>
      <c r="J88" s="428">
        <f t="shared" si="67"/>
      </c>
      <c r="K88" s="428">
        <f t="shared" si="67"/>
      </c>
      <c r="L88" s="428">
        <f t="shared" si="67"/>
      </c>
      <c r="M88" s="428">
        <f t="shared" si="67"/>
      </c>
      <c r="N88" s="428">
        <f t="shared" si="67"/>
      </c>
      <c r="O88" s="428">
        <f t="shared" si="67"/>
      </c>
      <c r="P88" s="428">
        <f t="shared" si="67"/>
      </c>
      <c r="Q88" s="428">
        <f t="shared" si="67"/>
      </c>
      <c r="R88" s="428">
        <f t="shared" si="67"/>
      </c>
      <c r="S88" s="428">
        <f t="shared" si="67"/>
      </c>
      <c r="T88" s="428">
        <f t="shared" si="67"/>
      </c>
      <c r="U88" s="428">
        <f t="shared" si="67"/>
      </c>
      <c r="V88" s="428">
        <f t="shared" si="67"/>
      </c>
      <c r="W88" s="428">
        <f t="shared" si="67"/>
      </c>
      <c r="X88" s="428">
        <f t="shared" si="67"/>
      </c>
      <c r="Y88" s="428">
        <f t="shared" si="67"/>
      </c>
      <c r="Z88" s="428">
        <f t="shared" si="67"/>
      </c>
      <c r="AA88" s="428">
        <f t="shared" si="67"/>
      </c>
    </row>
    <row r="89" spans="1:27" ht="16.5">
      <c r="A89" s="1096"/>
      <c r="B89" s="425" t="s">
        <v>881</v>
      </c>
      <c r="C89" s="447" t="s">
        <v>882</v>
      </c>
      <c r="D89" s="428">
        <f>IF(D84="","",D88*D84/1000)</f>
      </c>
      <c r="E89" s="428">
        <f>IF(E84="","",E88*E84/1000)</f>
      </c>
      <c r="F89" s="428">
        <f aca="true" t="shared" si="68" ref="F89:AA89">IF(F84="","",F88*F84/1000)</f>
      </c>
      <c r="G89" s="428">
        <f t="shared" si="68"/>
      </c>
      <c r="H89" s="428">
        <f t="shared" si="68"/>
      </c>
      <c r="I89" s="428">
        <f t="shared" si="68"/>
      </c>
      <c r="J89" s="428">
        <f t="shared" si="68"/>
      </c>
      <c r="K89" s="428">
        <f t="shared" si="68"/>
      </c>
      <c r="L89" s="428">
        <f t="shared" si="68"/>
      </c>
      <c r="M89" s="428">
        <f t="shared" si="68"/>
      </c>
      <c r="N89" s="428">
        <f t="shared" si="68"/>
      </c>
      <c r="O89" s="428">
        <f t="shared" si="68"/>
      </c>
      <c r="P89" s="428">
        <f t="shared" si="68"/>
      </c>
      <c r="Q89" s="428">
        <f t="shared" si="68"/>
      </c>
      <c r="R89" s="428">
        <f t="shared" si="68"/>
      </c>
      <c r="S89" s="428">
        <f t="shared" si="68"/>
      </c>
      <c r="T89" s="428">
        <f t="shared" si="68"/>
      </c>
      <c r="U89" s="428">
        <f t="shared" si="68"/>
      </c>
      <c r="V89" s="428">
        <f t="shared" si="68"/>
      </c>
      <c r="W89" s="428">
        <f t="shared" si="68"/>
      </c>
      <c r="X89" s="428">
        <f t="shared" si="68"/>
      </c>
      <c r="Y89" s="428">
        <f t="shared" si="68"/>
      </c>
      <c r="Z89" s="428">
        <f t="shared" si="68"/>
      </c>
      <c r="AA89" s="428">
        <f t="shared" si="68"/>
      </c>
    </row>
    <row r="90" spans="1:27" ht="13.5">
      <c r="A90" s="1096"/>
      <c r="B90" s="425" t="s">
        <v>883</v>
      </c>
      <c r="C90" s="447" t="s">
        <v>884</v>
      </c>
      <c r="D90" s="428">
        <f>IF(D84="","",D85*D84/1000)</f>
      </c>
      <c r="E90" s="428">
        <f>IF(E84="","",E85*E84/1000)</f>
      </c>
      <c r="F90" s="428">
        <f aca="true" t="shared" si="69" ref="F90:AA90">IF(F84="","",F85*F84/1000)</f>
      </c>
      <c r="G90" s="428">
        <f t="shared" si="69"/>
      </c>
      <c r="H90" s="428">
        <f t="shared" si="69"/>
      </c>
      <c r="I90" s="428">
        <f t="shared" si="69"/>
      </c>
      <c r="J90" s="428">
        <f t="shared" si="69"/>
      </c>
      <c r="K90" s="428">
        <f t="shared" si="69"/>
      </c>
      <c r="L90" s="428">
        <f t="shared" si="69"/>
      </c>
      <c r="M90" s="428">
        <f t="shared" si="69"/>
      </c>
      <c r="N90" s="428">
        <f t="shared" si="69"/>
      </c>
      <c r="O90" s="428">
        <f t="shared" si="69"/>
      </c>
      <c r="P90" s="428">
        <f t="shared" si="69"/>
      </c>
      <c r="Q90" s="428">
        <f t="shared" si="69"/>
      </c>
      <c r="R90" s="428">
        <f t="shared" si="69"/>
      </c>
      <c r="S90" s="428">
        <f t="shared" si="69"/>
      </c>
      <c r="T90" s="428">
        <f t="shared" si="69"/>
      </c>
      <c r="U90" s="428">
        <f t="shared" si="69"/>
      </c>
      <c r="V90" s="428">
        <f t="shared" si="69"/>
      </c>
      <c r="W90" s="428">
        <f t="shared" si="69"/>
      </c>
      <c r="X90" s="428">
        <f t="shared" si="69"/>
      </c>
      <c r="Y90" s="428">
        <f t="shared" si="69"/>
      </c>
      <c r="Z90" s="428">
        <f t="shared" si="69"/>
      </c>
      <c r="AA90" s="428">
        <f t="shared" si="69"/>
      </c>
    </row>
    <row r="91" spans="1:27" ht="13.5">
      <c r="A91" s="1096"/>
      <c r="B91" s="425" t="s">
        <v>885</v>
      </c>
      <c r="C91" s="447" t="s">
        <v>918</v>
      </c>
      <c r="D91" s="428">
        <f>IF(D84="","",D86*D84*D87/100/1000)</f>
      </c>
      <c r="E91" s="428">
        <f>IF(E84="","",E86*E84*E87/100/1000)</f>
      </c>
      <c r="F91" s="428">
        <f aca="true" t="shared" si="70" ref="F91:AA91">IF(F84="","",F86*F84*F87/100/1000)</f>
      </c>
      <c r="G91" s="428">
        <f t="shared" si="70"/>
      </c>
      <c r="H91" s="428">
        <f t="shared" si="70"/>
      </c>
      <c r="I91" s="428">
        <f t="shared" si="70"/>
      </c>
      <c r="J91" s="428">
        <f t="shared" si="70"/>
      </c>
      <c r="K91" s="428">
        <f t="shared" si="70"/>
      </c>
      <c r="L91" s="428">
        <f t="shared" si="70"/>
      </c>
      <c r="M91" s="428">
        <f t="shared" si="70"/>
      </c>
      <c r="N91" s="428">
        <f t="shared" si="70"/>
      </c>
      <c r="O91" s="428">
        <f t="shared" si="70"/>
      </c>
      <c r="P91" s="428">
        <f t="shared" si="70"/>
      </c>
      <c r="Q91" s="428">
        <f t="shared" si="70"/>
      </c>
      <c r="R91" s="428">
        <f t="shared" si="70"/>
      </c>
      <c r="S91" s="428">
        <f t="shared" si="70"/>
      </c>
      <c r="T91" s="428">
        <f t="shared" si="70"/>
      </c>
      <c r="U91" s="428">
        <f t="shared" si="70"/>
      </c>
      <c r="V91" s="428">
        <f t="shared" si="70"/>
      </c>
      <c r="W91" s="428">
        <f t="shared" si="70"/>
      </c>
      <c r="X91" s="428">
        <f t="shared" si="70"/>
      </c>
      <c r="Y91" s="428">
        <f t="shared" si="70"/>
      </c>
      <c r="Z91" s="428">
        <f t="shared" si="70"/>
      </c>
      <c r="AA91" s="428">
        <f t="shared" si="70"/>
      </c>
    </row>
    <row r="92" spans="1:27" ht="16.5">
      <c r="A92" s="1096"/>
      <c r="B92" s="425" t="s">
        <v>886</v>
      </c>
      <c r="C92" s="447" t="s">
        <v>887</v>
      </c>
      <c r="D92" s="428">
        <f>IF(D84="","",D$14)</f>
      </c>
      <c r="E92" s="428">
        <f>IF(D92="","",D92)</f>
      </c>
      <c r="F92" s="428">
        <f aca="true" t="shared" si="71" ref="F92:AA92">IF(E92="","",E92)</f>
      </c>
      <c r="G92" s="428">
        <f t="shared" si="71"/>
      </c>
      <c r="H92" s="428">
        <f t="shared" si="71"/>
      </c>
      <c r="I92" s="428">
        <f t="shared" si="71"/>
      </c>
      <c r="J92" s="428">
        <f t="shared" si="71"/>
      </c>
      <c r="K92" s="428">
        <f t="shared" si="71"/>
      </c>
      <c r="L92" s="428">
        <f t="shared" si="71"/>
      </c>
      <c r="M92" s="428">
        <f t="shared" si="71"/>
      </c>
      <c r="N92" s="428">
        <f t="shared" si="71"/>
      </c>
      <c r="O92" s="428">
        <f t="shared" si="71"/>
      </c>
      <c r="P92" s="428">
        <f t="shared" si="71"/>
      </c>
      <c r="Q92" s="428">
        <f t="shared" si="71"/>
      </c>
      <c r="R92" s="428">
        <f t="shared" si="71"/>
      </c>
      <c r="S92" s="428">
        <f t="shared" si="71"/>
      </c>
      <c r="T92" s="428">
        <f t="shared" si="71"/>
      </c>
      <c r="U92" s="428">
        <f t="shared" si="71"/>
      </c>
      <c r="V92" s="428">
        <f t="shared" si="71"/>
      </c>
      <c r="W92" s="428">
        <f t="shared" si="71"/>
      </c>
      <c r="X92" s="428">
        <f t="shared" si="71"/>
      </c>
      <c r="Y92" s="428">
        <f t="shared" si="71"/>
      </c>
      <c r="Z92" s="428">
        <f t="shared" si="71"/>
      </c>
      <c r="AA92" s="428">
        <f t="shared" si="71"/>
      </c>
    </row>
    <row r="93" spans="1:27" ht="13.5">
      <c r="A93" s="1096"/>
      <c r="B93" s="425" t="s">
        <v>888</v>
      </c>
      <c r="C93" s="447" t="s">
        <v>918</v>
      </c>
      <c r="D93" s="428">
        <f>IF(D90="","",D90*3.6)</f>
      </c>
      <c r="E93" s="428">
        <f>IF(E90="","",E90*3.6)</f>
      </c>
      <c r="F93" s="428">
        <f aca="true" t="shared" si="72" ref="F93:AA93">IF(F90="","",F90*3.6)</f>
      </c>
      <c r="G93" s="428">
        <f t="shared" si="72"/>
      </c>
      <c r="H93" s="428">
        <f t="shared" si="72"/>
      </c>
      <c r="I93" s="428">
        <f t="shared" si="72"/>
      </c>
      <c r="J93" s="428">
        <f t="shared" si="72"/>
      </c>
      <c r="K93" s="428">
        <f t="shared" si="72"/>
      </c>
      <c r="L93" s="428">
        <f t="shared" si="72"/>
      </c>
      <c r="M93" s="428">
        <f t="shared" si="72"/>
      </c>
      <c r="N93" s="428">
        <f t="shared" si="72"/>
      </c>
      <c r="O93" s="428">
        <f t="shared" si="72"/>
      </c>
      <c r="P93" s="428">
        <f t="shared" si="72"/>
      </c>
      <c r="Q93" s="428">
        <f t="shared" si="72"/>
      </c>
      <c r="R93" s="428">
        <f t="shared" si="72"/>
      </c>
      <c r="S93" s="428">
        <f t="shared" si="72"/>
      </c>
      <c r="T93" s="428">
        <f t="shared" si="72"/>
      </c>
      <c r="U93" s="428">
        <f t="shared" si="72"/>
      </c>
      <c r="V93" s="428">
        <f t="shared" si="72"/>
      </c>
      <c r="W93" s="428">
        <f t="shared" si="72"/>
      </c>
      <c r="X93" s="428">
        <f t="shared" si="72"/>
      </c>
      <c r="Y93" s="428">
        <f t="shared" si="72"/>
      </c>
      <c r="Z93" s="428">
        <f t="shared" si="72"/>
      </c>
      <c r="AA93" s="428">
        <f t="shared" si="72"/>
      </c>
    </row>
    <row r="94" spans="1:27" ht="13.5">
      <c r="A94" s="1096"/>
      <c r="B94" s="425" t="s">
        <v>889</v>
      </c>
      <c r="C94" s="447" t="s">
        <v>918</v>
      </c>
      <c r="D94" s="428">
        <f>IF(D84="","",SUM(D91,D93))</f>
      </c>
      <c r="E94" s="428">
        <f>IF(E84="","",SUM(E91,E93))</f>
      </c>
      <c r="F94" s="428">
        <f aca="true" t="shared" si="73" ref="F94:AA94">IF(F84="","",SUM(F91,F93))</f>
      </c>
      <c r="G94" s="428">
        <f t="shared" si="73"/>
      </c>
      <c r="H94" s="428">
        <f t="shared" si="73"/>
      </c>
      <c r="I94" s="428">
        <f t="shared" si="73"/>
      </c>
      <c r="J94" s="428">
        <f t="shared" si="73"/>
      </c>
      <c r="K94" s="428">
        <f t="shared" si="73"/>
      </c>
      <c r="L94" s="428">
        <f t="shared" si="73"/>
      </c>
      <c r="M94" s="428">
        <f t="shared" si="73"/>
      </c>
      <c r="N94" s="428">
        <f t="shared" si="73"/>
      </c>
      <c r="O94" s="428">
        <f t="shared" si="73"/>
      </c>
      <c r="P94" s="428">
        <f t="shared" si="73"/>
      </c>
      <c r="Q94" s="428">
        <f t="shared" si="73"/>
      </c>
      <c r="R94" s="428">
        <f t="shared" si="73"/>
      </c>
      <c r="S94" s="428">
        <f t="shared" si="73"/>
      </c>
      <c r="T94" s="428">
        <f t="shared" si="73"/>
      </c>
      <c r="U94" s="428">
        <f t="shared" si="73"/>
      </c>
      <c r="V94" s="428">
        <f t="shared" si="73"/>
      </c>
      <c r="W94" s="428">
        <f t="shared" si="73"/>
      </c>
      <c r="X94" s="428">
        <f t="shared" si="73"/>
      </c>
      <c r="Y94" s="428">
        <f t="shared" si="73"/>
      </c>
      <c r="Z94" s="428">
        <f t="shared" si="73"/>
      </c>
      <c r="AA94" s="428">
        <f t="shared" si="73"/>
      </c>
    </row>
    <row r="95" spans="1:27" ht="13.5">
      <c r="A95" s="1096"/>
      <c r="B95" s="425" t="s">
        <v>890</v>
      </c>
      <c r="C95" s="447" t="s">
        <v>918</v>
      </c>
      <c r="D95" s="428">
        <f>IF(D84="","",D89*D92)</f>
      </c>
      <c r="E95" s="428">
        <f>IF(E84="","",E89*E92)</f>
      </c>
      <c r="F95" s="428">
        <f aca="true" t="shared" si="74" ref="F95:AA95">IF(F84="","",F89*F92)</f>
      </c>
      <c r="G95" s="428">
        <f t="shared" si="74"/>
      </c>
      <c r="H95" s="428">
        <f t="shared" si="74"/>
      </c>
      <c r="I95" s="428">
        <f t="shared" si="74"/>
      </c>
      <c r="J95" s="428">
        <f t="shared" si="74"/>
      </c>
      <c r="K95" s="428">
        <f t="shared" si="74"/>
      </c>
      <c r="L95" s="428">
        <f t="shared" si="74"/>
      </c>
      <c r="M95" s="428">
        <f t="shared" si="74"/>
      </c>
      <c r="N95" s="428">
        <f t="shared" si="74"/>
      </c>
      <c r="O95" s="428">
        <f t="shared" si="74"/>
      </c>
      <c r="P95" s="428">
        <f t="shared" si="74"/>
      </c>
      <c r="Q95" s="428">
        <f t="shared" si="74"/>
      </c>
      <c r="R95" s="428">
        <f t="shared" si="74"/>
      </c>
      <c r="S95" s="428">
        <f t="shared" si="74"/>
      </c>
      <c r="T95" s="428">
        <f t="shared" si="74"/>
      </c>
      <c r="U95" s="428">
        <f t="shared" si="74"/>
      </c>
      <c r="V95" s="428">
        <f t="shared" si="74"/>
      </c>
      <c r="W95" s="428">
        <f t="shared" si="74"/>
      </c>
      <c r="X95" s="428">
        <f t="shared" si="74"/>
      </c>
      <c r="Y95" s="428">
        <f t="shared" si="74"/>
      </c>
      <c r="Z95" s="428">
        <f t="shared" si="74"/>
      </c>
      <c r="AA95" s="428">
        <f t="shared" si="74"/>
      </c>
    </row>
    <row r="96" spans="1:27" ht="13.5">
      <c r="A96" s="1096"/>
      <c r="B96" s="425" t="s">
        <v>891</v>
      </c>
      <c r="C96" s="447" t="s">
        <v>878</v>
      </c>
      <c r="D96" s="429">
        <f>IF(D84="","",2.17*D93/D95*100+D91/D95*100)</f>
      </c>
      <c r="E96" s="429">
        <f>IF(E84="","",2.17*E93/E95*100+E91/E95*100)</f>
      </c>
      <c r="F96" s="429">
        <f aca="true" t="shared" si="75" ref="F96:AA96">IF(F84="","",2.17*F93/F95*100+F91/F95*100)</f>
      </c>
      <c r="G96" s="429">
        <f t="shared" si="75"/>
      </c>
      <c r="H96" s="429">
        <f t="shared" si="75"/>
      </c>
      <c r="I96" s="429">
        <f t="shared" si="75"/>
      </c>
      <c r="J96" s="429">
        <f t="shared" si="75"/>
      </c>
      <c r="K96" s="429">
        <f t="shared" si="75"/>
      </c>
      <c r="L96" s="429">
        <f t="shared" si="75"/>
      </c>
      <c r="M96" s="429">
        <f t="shared" si="75"/>
      </c>
      <c r="N96" s="429">
        <f t="shared" si="75"/>
      </c>
      <c r="O96" s="429">
        <f t="shared" si="75"/>
      </c>
      <c r="P96" s="429">
        <f t="shared" si="75"/>
      </c>
      <c r="Q96" s="429">
        <f t="shared" si="75"/>
      </c>
      <c r="R96" s="429">
        <f t="shared" si="75"/>
      </c>
      <c r="S96" s="429">
        <f t="shared" si="75"/>
      </c>
      <c r="T96" s="429">
        <f t="shared" si="75"/>
      </c>
      <c r="U96" s="429">
        <f t="shared" si="75"/>
      </c>
      <c r="V96" s="429">
        <f t="shared" si="75"/>
      </c>
      <c r="W96" s="429">
        <f t="shared" si="75"/>
      </c>
      <c r="X96" s="429">
        <f t="shared" si="75"/>
      </c>
      <c r="Y96" s="429">
        <f t="shared" si="75"/>
      </c>
      <c r="Z96" s="429">
        <f t="shared" si="75"/>
      </c>
      <c r="AA96" s="429">
        <f t="shared" si="75"/>
      </c>
    </row>
    <row r="97" spans="1:27" ht="13.5">
      <c r="A97" s="1096" t="s">
        <v>61</v>
      </c>
      <c r="B97" s="425" t="s">
        <v>872</v>
      </c>
      <c r="C97" s="447" t="s">
        <v>873</v>
      </c>
      <c r="D97" s="427"/>
      <c r="E97" s="427"/>
      <c r="F97" s="427"/>
      <c r="G97" s="427"/>
      <c r="H97" s="427"/>
      <c r="I97" s="427"/>
      <c r="J97" s="427"/>
      <c r="K97" s="427"/>
      <c r="L97" s="427"/>
      <c r="M97" s="427"/>
      <c r="N97" s="427"/>
      <c r="O97" s="427"/>
      <c r="P97" s="427"/>
      <c r="Q97" s="427"/>
      <c r="R97" s="427"/>
      <c r="S97" s="427"/>
      <c r="T97" s="427"/>
      <c r="U97" s="427"/>
      <c r="V97" s="427"/>
      <c r="W97" s="427"/>
      <c r="X97" s="427"/>
      <c r="Y97" s="427"/>
      <c r="Z97" s="427"/>
      <c r="AA97" s="427"/>
    </row>
    <row r="98" spans="1:27" ht="13.5">
      <c r="A98" s="1096"/>
      <c r="B98" s="425" t="s">
        <v>874</v>
      </c>
      <c r="C98" s="447" t="s">
        <v>875</v>
      </c>
      <c r="D98" s="427"/>
      <c r="E98" s="428">
        <f>IF(D98="","",D98)</f>
      </c>
      <c r="F98" s="428">
        <f aca="true" t="shared" si="76" ref="F98:U99">E98</f>
      </c>
      <c r="G98" s="428">
        <f t="shared" si="76"/>
      </c>
      <c r="H98" s="428">
        <f t="shared" si="76"/>
      </c>
      <c r="I98" s="428">
        <f t="shared" si="76"/>
      </c>
      <c r="J98" s="428">
        <f t="shared" si="76"/>
      </c>
      <c r="K98" s="428">
        <f t="shared" si="76"/>
      </c>
      <c r="L98" s="428">
        <f t="shared" si="76"/>
      </c>
      <c r="M98" s="428">
        <f t="shared" si="76"/>
      </c>
      <c r="N98" s="428">
        <f t="shared" si="76"/>
      </c>
      <c r="O98" s="428">
        <f t="shared" si="76"/>
      </c>
      <c r="P98" s="428">
        <f t="shared" si="76"/>
      </c>
      <c r="Q98" s="428">
        <f t="shared" si="76"/>
      </c>
      <c r="R98" s="428">
        <f t="shared" si="76"/>
      </c>
      <c r="S98" s="428">
        <f t="shared" si="76"/>
      </c>
      <c r="T98" s="428">
        <f t="shared" si="76"/>
      </c>
      <c r="U98" s="428">
        <f t="shared" si="76"/>
      </c>
      <c r="V98" s="428">
        <f aca="true" t="shared" si="77" ref="V98:AA99">U98</f>
      </c>
      <c r="W98" s="428">
        <f t="shared" si="77"/>
      </c>
      <c r="X98" s="428">
        <f t="shared" si="77"/>
      </c>
      <c r="Y98" s="428">
        <f t="shared" si="77"/>
      </c>
      <c r="Z98" s="428">
        <f t="shared" si="77"/>
      </c>
      <c r="AA98" s="428">
        <f t="shared" si="77"/>
      </c>
    </row>
    <row r="99" spans="1:27" ht="13.5">
      <c r="A99" s="1096"/>
      <c r="B99" s="425" t="s">
        <v>876</v>
      </c>
      <c r="C99" s="447" t="s">
        <v>917</v>
      </c>
      <c r="D99" s="427"/>
      <c r="E99" s="428">
        <f>IF(D99="","",D99)</f>
      </c>
      <c r="F99" s="428">
        <f t="shared" si="76"/>
      </c>
      <c r="G99" s="428">
        <f t="shared" si="76"/>
      </c>
      <c r="H99" s="428">
        <f t="shared" si="76"/>
      </c>
      <c r="I99" s="428">
        <f t="shared" si="76"/>
      </c>
      <c r="J99" s="428">
        <f t="shared" si="76"/>
      </c>
      <c r="K99" s="428">
        <f t="shared" si="76"/>
      </c>
      <c r="L99" s="428">
        <f t="shared" si="76"/>
      </c>
      <c r="M99" s="428">
        <f t="shared" si="76"/>
      </c>
      <c r="N99" s="428">
        <f t="shared" si="76"/>
      </c>
      <c r="O99" s="428">
        <f t="shared" si="76"/>
      </c>
      <c r="P99" s="428">
        <f t="shared" si="76"/>
      </c>
      <c r="Q99" s="428">
        <f t="shared" si="76"/>
      </c>
      <c r="R99" s="428">
        <f t="shared" si="76"/>
      </c>
      <c r="S99" s="428">
        <f t="shared" si="76"/>
      </c>
      <c r="T99" s="428">
        <f t="shared" si="76"/>
      </c>
      <c r="U99" s="428">
        <f t="shared" si="76"/>
      </c>
      <c r="V99" s="428">
        <f t="shared" si="77"/>
      </c>
      <c r="W99" s="428">
        <f t="shared" si="77"/>
      </c>
      <c r="X99" s="428">
        <f t="shared" si="77"/>
      </c>
      <c r="Y99" s="428">
        <f t="shared" si="77"/>
      </c>
      <c r="Z99" s="428">
        <f t="shared" si="77"/>
      </c>
      <c r="AA99" s="428">
        <f t="shared" si="77"/>
      </c>
    </row>
    <row r="100" spans="1:27" ht="13.5">
      <c r="A100" s="1096"/>
      <c r="B100" s="425" t="s">
        <v>877</v>
      </c>
      <c r="C100" s="447" t="s">
        <v>878</v>
      </c>
      <c r="D100" s="427"/>
      <c r="E100" s="427"/>
      <c r="F100" s="427"/>
      <c r="G100" s="427"/>
      <c r="H100" s="427"/>
      <c r="I100" s="427"/>
      <c r="J100" s="427"/>
      <c r="K100" s="427"/>
      <c r="L100" s="427"/>
      <c r="M100" s="427"/>
      <c r="N100" s="427"/>
      <c r="O100" s="427"/>
      <c r="P100" s="427"/>
      <c r="Q100" s="427"/>
      <c r="R100" s="427"/>
      <c r="S100" s="427"/>
      <c r="T100" s="427"/>
      <c r="U100" s="427"/>
      <c r="V100" s="427"/>
      <c r="W100" s="427"/>
      <c r="X100" s="427"/>
      <c r="Y100" s="427"/>
      <c r="Z100" s="427"/>
      <c r="AA100" s="427"/>
    </row>
    <row r="101" spans="1:27" ht="16.5">
      <c r="A101" s="1096"/>
      <c r="B101" s="425" t="s">
        <v>879</v>
      </c>
      <c r="C101" s="447" t="s">
        <v>880</v>
      </c>
      <c r="D101" s="427"/>
      <c r="E101" s="428">
        <f>IF(D101="","",D101)</f>
      </c>
      <c r="F101" s="428">
        <f aca="true" t="shared" si="78" ref="F101:AA101">IF(E101="","",E101)</f>
      </c>
      <c r="G101" s="428">
        <f t="shared" si="78"/>
      </c>
      <c r="H101" s="428">
        <f t="shared" si="78"/>
      </c>
      <c r="I101" s="428">
        <f t="shared" si="78"/>
      </c>
      <c r="J101" s="428">
        <f t="shared" si="78"/>
      </c>
      <c r="K101" s="428">
        <f t="shared" si="78"/>
      </c>
      <c r="L101" s="428">
        <f t="shared" si="78"/>
      </c>
      <c r="M101" s="428">
        <f t="shared" si="78"/>
      </c>
      <c r="N101" s="428">
        <f t="shared" si="78"/>
      </c>
      <c r="O101" s="428">
        <f t="shared" si="78"/>
      </c>
      <c r="P101" s="428">
        <f t="shared" si="78"/>
      </c>
      <c r="Q101" s="428">
        <f t="shared" si="78"/>
      </c>
      <c r="R101" s="428">
        <f t="shared" si="78"/>
      </c>
      <c r="S101" s="428">
        <f t="shared" si="78"/>
      </c>
      <c r="T101" s="428">
        <f t="shared" si="78"/>
      </c>
      <c r="U101" s="428">
        <f t="shared" si="78"/>
      </c>
      <c r="V101" s="428">
        <f t="shared" si="78"/>
      </c>
      <c r="W101" s="428">
        <f t="shared" si="78"/>
      </c>
      <c r="X101" s="428">
        <f t="shared" si="78"/>
      </c>
      <c r="Y101" s="428">
        <f t="shared" si="78"/>
      </c>
      <c r="Z101" s="428">
        <f t="shared" si="78"/>
      </c>
      <c r="AA101" s="428">
        <f t="shared" si="78"/>
      </c>
    </row>
    <row r="102" spans="1:27" ht="16.5">
      <c r="A102" s="1096"/>
      <c r="B102" s="425" t="s">
        <v>881</v>
      </c>
      <c r="C102" s="447" t="s">
        <v>882</v>
      </c>
      <c r="D102" s="428">
        <f>IF(D97="","",D101*D97/1000)</f>
      </c>
      <c r="E102" s="428">
        <f>IF(E97="","",E101*E97/1000)</f>
      </c>
      <c r="F102" s="428">
        <f aca="true" t="shared" si="79" ref="F102:AA102">IF(F97="","",F101*F97/1000)</f>
      </c>
      <c r="G102" s="428">
        <f t="shared" si="79"/>
      </c>
      <c r="H102" s="428">
        <f t="shared" si="79"/>
      </c>
      <c r="I102" s="428">
        <f t="shared" si="79"/>
      </c>
      <c r="J102" s="428">
        <f t="shared" si="79"/>
      </c>
      <c r="K102" s="428">
        <f t="shared" si="79"/>
      </c>
      <c r="L102" s="428">
        <f t="shared" si="79"/>
      </c>
      <c r="M102" s="428">
        <f t="shared" si="79"/>
      </c>
      <c r="N102" s="428">
        <f t="shared" si="79"/>
      </c>
      <c r="O102" s="428">
        <f t="shared" si="79"/>
      </c>
      <c r="P102" s="428">
        <f t="shared" si="79"/>
      </c>
      <c r="Q102" s="428">
        <f t="shared" si="79"/>
      </c>
      <c r="R102" s="428">
        <f t="shared" si="79"/>
      </c>
      <c r="S102" s="428">
        <f t="shared" si="79"/>
      </c>
      <c r="T102" s="428">
        <f t="shared" si="79"/>
      </c>
      <c r="U102" s="428">
        <f t="shared" si="79"/>
      </c>
      <c r="V102" s="428">
        <f t="shared" si="79"/>
      </c>
      <c r="W102" s="428">
        <f t="shared" si="79"/>
      </c>
      <c r="X102" s="428">
        <f t="shared" si="79"/>
      </c>
      <c r="Y102" s="428">
        <f t="shared" si="79"/>
      </c>
      <c r="Z102" s="428">
        <f t="shared" si="79"/>
      </c>
      <c r="AA102" s="428">
        <f t="shared" si="79"/>
      </c>
    </row>
    <row r="103" spans="1:27" ht="13.5">
      <c r="A103" s="1096"/>
      <c r="B103" s="425" t="s">
        <v>883</v>
      </c>
      <c r="C103" s="447" t="s">
        <v>884</v>
      </c>
      <c r="D103" s="428">
        <f>IF(D97="","",D98*D97/1000)</f>
      </c>
      <c r="E103" s="428">
        <f>IF(E97="","",E98*E97/1000)</f>
      </c>
      <c r="F103" s="428">
        <f aca="true" t="shared" si="80" ref="F103:AA103">IF(F97="","",F98*F97/1000)</f>
      </c>
      <c r="G103" s="428">
        <f t="shared" si="80"/>
      </c>
      <c r="H103" s="428">
        <f t="shared" si="80"/>
      </c>
      <c r="I103" s="428">
        <f t="shared" si="80"/>
      </c>
      <c r="J103" s="428">
        <f t="shared" si="80"/>
      </c>
      <c r="K103" s="428">
        <f t="shared" si="80"/>
      </c>
      <c r="L103" s="428">
        <f t="shared" si="80"/>
      </c>
      <c r="M103" s="428">
        <f t="shared" si="80"/>
      </c>
      <c r="N103" s="428">
        <f t="shared" si="80"/>
      </c>
      <c r="O103" s="428">
        <f t="shared" si="80"/>
      </c>
      <c r="P103" s="428">
        <f t="shared" si="80"/>
      </c>
      <c r="Q103" s="428">
        <f t="shared" si="80"/>
      </c>
      <c r="R103" s="428">
        <f t="shared" si="80"/>
      </c>
      <c r="S103" s="428">
        <f t="shared" si="80"/>
      </c>
      <c r="T103" s="428">
        <f t="shared" si="80"/>
      </c>
      <c r="U103" s="428">
        <f t="shared" si="80"/>
      </c>
      <c r="V103" s="428">
        <f t="shared" si="80"/>
      </c>
      <c r="W103" s="428">
        <f t="shared" si="80"/>
      </c>
      <c r="X103" s="428">
        <f t="shared" si="80"/>
      </c>
      <c r="Y103" s="428">
        <f t="shared" si="80"/>
      </c>
      <c r="Z103" s="428">
        <f t="shared" si="80"/>
      </c>
      <c r="AA103" s="428">
        <f t="shared" si="80"/>
      </c>
    </row>
    <row r="104" spans="1:27" ht="13.5">
      <c r="A104" s="1096"/>
      <c r="B104" s="425" t="s">
        <v>885</v>
      </c>
      <c r="C104" s="447" t="s">
        <v>918</v>
      </c>
      <c r="D104" s="428">
        <f>IF(D97="","",D99*D97*D100/100/1000)</f>
      </c>
      <c r="E104" s="428">
        <f>IF(E97="","",E99*E97*E100/100/1000)</f>
      </c>
      <c r="F104" s="428">
        <f aca="true" t="shared" si="81" ref="F104:AA104">IF(F97="","",F99*F97*F100/100/1000)</f>
      </c>
      <c r="G104" s="428">
        <f t="shared" si="81"/>
      </c>
      <c r="H104" s="428">
        <f t="shared" si="81"/>
      </c>
      <c r="I104" s="428">
        <f t="shared" si="81"/>
      </c>
      <c r="J104" s="428">
        <f t="shared" si="81"/>
      </c>
      <c r="K104" s="428">
        <f t="shared" si="81"/>
      </c>
      <c r="L104" s="428">
        <f t="shared" si="81"/>
      </c>
      <c r="M104" s="428">
        <f t="shared" si="81"/>
      </c>
      <c r="N104" s="428">
        <f t="shared" si="81"/>
      </c>
      <c r="O104" s="428">
        <f t="shared" si="81"/>
      </c>
      <c r="P104" s="428">
        <f t="shared" si="81"/>
      </c>
      <c r="Q104" s="428">
        <f t="shared" si="81"/>
      </c>
      <c r="R104" s="428">
        <f t="shared" si="81"/>
      </c>
      <c r="S104" s="428">
        <f t="shared" si="81"/>
      </c>
      <c r="T104" s="428">
        <f t="shared" si="81"/>
      </c>
      <c r="U104" s="428">
        <f t="shared" si="81"/>
      </c>
      <c r="V104" s="428">
        <f t="shared" si="81"/>
      </c>
      <c r="W104" s="428">
        <f t="shared" si="81"/>
      </c>
      <c r="X104" s="428">
        <f t="shared" si="81"/>
      </c>
      <c r="Y104" s="428">
        <f t="shared" si="81"/>
      </c>
      <c r="Z104" s="428">
        <f t="shared" si="81"/>
      </c>
      <c r="AA104" s="428">
        <f t="shared" si="81"/>
      </c>
    </row>
    <row r="105" spans="1:27" ht="16.5">
      <c r="A105" s="1096"/>
      <c r="B105" s="425" t="s">
        <v>886</v>
      </c>
      <c r="C105" s="447" t="s">
        <v>887</v>
      </c>
      <c r="D105" s="428">
        <f>IF(D97="","",D$14)</f>
      </c>
      <c r="E105" s="428">
        <f>IF(D105="","",D105)</f>
      </c>
      <c r="F105" s="428">
        <f aca="true" t="shared" si="82" ref="F105:AA105">IF(E105="","",E105)</f>
      </c>
      <c r="G105" s="428">
        <f t="shared" si="82"/>
      </c>
      <c r="H105" s="428">
        <f t="shared" si="82"/>
      </c>
      <c r="I105" s="428">
        <f t="shared" si="82"/>
      </c>
      <c r="J105" s="428">
        <f t="shared" si="82"/>
      </c>
      <c r="K105" s="428">
        <f t="shared" si="82"/>
      </c>
      <c r="L105" s="428">
        <f t="shared" si="82"/>
      </c>
      <c r="M105" s="428">
        <f t="shared" si="82"/>
      </c>
      <c r="N105" s="428">
        <f t="shared" si="82"/>
      </c>
      <c r="O105" s="428">
        <f t="shared" si="82"/>
      </c>
      <c r="P105" s="428">
        <f t="shared" si="82"/>
      </c>
      <c r="Q105" s="428">
        <f t="shared" si="82"/>
      </c>
      <c r="R105" s="428">
        <f t="shared" si="82"/>
      </c>
      <c r="S105" s="428">
        <f t="shared" si="82"/>
      </c>
      <c r="T105" s="428">
        <f t="shared" si="82"/>
      </c>
      <c r="U105" s="428">
        <f t="shared" si="82"/>
      </c>
      <c r="V105" s="428">
        <f t="shared" si="82"/>
      </c>
      <c r="W105" s="428">
        <f t="shared" si="82"/>
      </c>
      <c r="X105" s="428">
        <f t="shared" si="82"/>
      </c>
      <c r="Y105" s="428">
        <f t="shared" si="82"/>
      </c>
      <c r="Z105" s="428">
        <f t="shared" si="82"/>
      </c>
      <c r="AA105" s="428">
        <f t="shared" si="82"/>
      </c>
    </row>
    <row r="106" spans="1:27" ht="13.5">
      <c r="A106" s="1096"/>
      <c r="B106" s="425" t="s">
        <v>888</v>
      </c>
      <c r="C106" s="447" t="s">
        <v>918</v>
      </c>
      <c r="D106" s="428">
        <f>IF(D103="","",D103*3.6)</f>
      </c>
      <c r="E106" s="428">
        <f>IF(E103="","",E103*3.6)</f>
      </c>
      <c r="F106" s="428">
        <f aca="true" t="shared" si="83" ref="F106:AA106">IF(F103="","",F103*3.6)</f>
      </c>
      <c r="G106" s="428">
        <f t="shared" si="83"/>
      </c>
      <c r="H106" s="428">
        <f t="shared" si="83"/>
      </c>
      <c r="I106" s="428">
        <f t="shared" si="83"/>
      </c>
      <c r="J106" s="428">
        <f t="shared" si="83"/>
      </c>
      <c r="K106" s="428">
        <f t="shared" si="83"/>
      </c>
      <c r="L106" s="428">
        <f t="shared" si="83"/>
      </c>
      <c r="M106" s="428">
        <f t="shared" si="83"/>
      </c>
      <c r="N106" s="428">
        <f t="shared" si="83"/>
      </c>
      <c r="O106" s="428">
        <f t="shared" si="83"/>
      </c>
      <c r="P106" s="428">
        <f t="shared" si="83"/>
      </c>
      <c r="Q106" s="428">
        <f t="shared" si="83"/>
      </c>
      <c r="R106" s="428">
        <f t="shared" si="83"/>
      </c>
      <c r="S106" s="428">
        <f t="shared" si="83"/>
      </c>
      <c r="T106" s="428">
        <f t="shared" si="83"/>
      </c>
      <c r="U106" s="428">
        <f t="shared" si="83"/>
      </c>
      <c r="V106" s="428">
        <f t="shared" si="83"/>
      </c>
      <c r="W106" s="428">
        <f t="shared" si="83"/>
      </c>
      <c r="X106" s="428">
        <f t="shared" si="83"/>
      </c>
      <c r="Y106" s="428">
        <f t="shared" si="83"/>
      </c>
      <c r="Z106" s="428">
        <f t="shared" si="83"/>
      </c>
      <c r="AA106" s="428">
        <f t="shared" si="83"/>
      </c>
    </row>
    <row r="107" spans="1:27" ht="13.5">
      <c r="A107" s="1096"/>
      <c r="B107" s="425" t="s">
        <v>889</v>
      </c>
      <c r="C107" s="447" t="s">
        <v>918</v>
      </c>
      <c r="D107" s="428">
        <f>IF(D97="","",SUM(D104,D106))</f>
      </c>
      <c r="E107" s="428">
        <f>IF(E97="","",SUM(E104,E106))</f>
      </c>
      <c r="F107" s="428">
        <f aca="true" t="shared" si="84" ref="F107:AA107">IF(F97="","",SUM(F104,F106))</f>
      </c>
      <c r="G107" s="428">
        <f t="shared" si="84"/>
      </c>
      <c r="H107" s="428">
        <f t="shared" si="84"/>
      </c>
      <c r="I107" s="428">
        <f t="shared" si="84"/>
      </c>
      <c r="J107" s="428">
        <f t="shared" si="84"/>
      </c>
      <c r="K107" s="428">
        <f t="shared" si="84"/>
      </c>
      <c r="L107" s="428">
        <f t="shared" si="84"/>
      </c>
      <c r="M107" s="428">
        <f t="shared" si="84"/>
      </c>
      <c r="N107" s="428">
        <f t="shared" si="84"/>
      </c>
      <c r="O107" s="428">
        <f t="shared" si="84"/>
      </c>
      <c r="P107" s="428">
        <f t="shared" si="84"/>
      </c>
      <c r="Q107" s="428">
        <f t="shared" si="84"/>
      </c>
      <c r="R107" s="428">
        <f t="shared" si="84"/>
      </c>
      <c r="S107" s="428">
        <f t="shared" si="84"/>
      </c>
      <c r="T107" s="428">
        <f t="shared" si="84"/>
      </c>
      <c r="U107" s="428">
        <f t="shared" si="84"/>
      </c>
      <c r="V107" s="428">
        <f t="shared" si="84"/>
      </c>
      <c r="W107" s="428">
        <f t="shared" si="84"/>
      </c>
      <c r="X107" s="428">
        <f t="shared" si="84"/>
      </c>
      <c r="Y107" s="428">
        <f t="shared" si="84"/>
      </c>
      <c r="Z107" s="428">
        <f t="shared" si="84"/>
      </c>
      <c r="AA107" s="428">
        <f t="shared" si="84"/>
      </c>
    </row>
    <row r="108" spans="1:27" ht="13.5">
      <c r="A108" s="1096"/>
      <c r="B108" s="425" t="s">
        <v>890</v>
      </c>
      <c r="C108" s="447" t="s">
        <v>918</v>
      </c>
      <c r="D108" s="428">
        <f>IF(D97="","",D102*D105)</f>
      </c>
      <c r="E108" s="428">
        <f>IF(E97="","",E102*E105)</f>
      </c>
      <c r="F108" s="428">
        <f aca="true" t="shared" si="85" ref="F108:AA108">IF(F97="","",F102*F105)</f>
      </c>
      <c r="G108" s="428">
        <f t="shared" si="85"/>
      </c>
      <c r="H108" s="428">
        <f t="shared" si="85"/>
      </c>
      <c r="I108" s="428">
        <f t="shared" si="85"/>
      </c>
      <c r="J108" s="428">
        <f t="shared" si="85"/>
      </c>
      <c r="K108" s="428">
        <f t="shared" si="85"/>
      </c>
      <c r="L108" s="428">
        <f t="shared" si="85"/>
      </c>
      <c r="M108" s="428">
        <f t="shared" si="85"/>
      </c>
      <c r="N108" s="428">
        <f t="shared" si="85"/>
      </c>
      <c r="O108" s="428">
        <f t="shared" si="85"/>
      </c>
      <c r="P108" s="428">
        <f t="shared" si="85"/>
      </c>
      <c r="Q108" s="428">
        <f t="shared" si="85"/>
      </c>
      <c r="R108" s="428">
        <f t="shared" si="85"/>
      </c>
      <c r="S108" s="428">
        <f t="shared" si="85"/>
      </c>
      <c r="T108" s="428">
        <f t="shared" si="85"/>
      </c>
      <c r="U108" s="428">
        <f t="shared" si="85"/>
      </c>
      <c r="V108" s="428">
        <f t="shared" si="85"/>
      </c>
      <c r="W108" s="428">
        <f t="shared" si="85"/>
      </c>
      <c r="X108" s="428">
        <f t="shared" si="85"/>
      </c>
      <c r="Y108" s="428">
        <f t="shared" si="85"/>
      </c>
      <c r="Z108" s="428">
        <f t="shared" si="85"/>
      </c>
      <c r="AA108" s="428">
        <f t="shared" si="85"/>
      </c>
    </row>
    <row r="109" spans="1:27" ht="13.5">
      <c r="A109" s="1096"/>
      <c r="B109" s="425" t="s">
        <v>891</v>
      </c>
      <c r="C109" s="447" t="s">
        <v>878</v>
      </c>
      <c r="D109" s="429">
        <f>IF(D97="","",2.17*D106/D108*100+D104/D108*100)</f>
      </c>
      <c r="E109" s="429">
        <f>IF(E97="","",2.17*E106/E108*100+E104/E108*100)</f>
      </c>
      <c r="F109" s="429">
        <f aca="true" t="shared" si="86" ref="F109:AA109">IF(F97="","",2.17*F106/F108*100+F104/F108*100)</f>
      </c>
      <c r="G109" s="429">
        <f t="shared" si="86"/>
      </c>
      <c r="H109" s="429">
        <f t="shared" si="86"/>
      </c>
      <c r="I109" s="429">
        <f t="shared" si="86"/>
      </c>
      <c r="J109" s="429">
        <f t="shared" si="86"/>
      </c>
      <c r="K109" s="429">
        <f t="shared" si="86"/>
      </c>
      <c r="L109" s="429">
        <f t="shared" si="86"/>
      </c>
      <c r="M109" s="429">
        <f t="shared" si="86"/>
      </c>
      <c r="N109" s="429">
        <f t="shared" si="86"/>
      </c>
      <c r="O109" s="429">
        <f t="shared" si="86"/>
      </c>
      <c r="P109" s="429">
        <f t="shared" si="86"/>
      </c>
      <c r="Q109" s="429">
        <f t="shared" si="86"/>
      </c>
      <c r="R109" s="429">
        <f t="shared" si="86"/>
      </c>
      <c r="S109" s="429">
        <f t="shared" si="86"/>
      </c>
      <c r="T109" s="429">
        <f t="shared" si="86"/>
      </c>
      <c r="U109" s="429">
        <f t="shared" si="86"/>
      </c>
      <c r="V109" s="429">
        <f t="shared" si="86"/>
      </c>
      <c r="W109" s="429">
        <f t="shared" si="86"/>
      </c>
      <c r="X109" s="429">
        <f t="shared" si="86"/>
      </c>
      <c r="Y109" s="429">
        <f t="shared" si="86"/>
      </c>
      <c r="Z109" s="429">
        <f t="shared" si="86"/>
      </c>
      <c r="AA109" s="429">
        <f t="shared" si="86"/>
      </c>
    </row>
    <row r="110" spans="1:27" ht="13.5">
      <c r="A110" s="1097" t="s">
        <v>895</v>
      </c>
      <c r="B110" s="425" t="s">
        <v>872</v>
      </c>
      <c r="C110" s="447" t="s">
        <v>873</v>
      </c>
      <c r="D110" s="435">
        <f>IF(D6="","",D115*1000/SUM(D10,D23,D36,D49,D62,D75,D88,D101))</f>
      </c>
      <c r="E110" s="435">
        <f aca="true" t="shared" si="87" ref="E110:AA110">IF(E6="","",E115*1000/SUM(E10,E23,E36,E49,E62,E75,E88,E101))</f>
      </c>
      <c r="F110" s="435">
        <f t="shared" si="87"/>
      </c>
      <c r="G110" s="435">
        <f t="shared" si="87"/>
      </c>
      <c r="H110" s="435">
        <f t="shared" si="87"/>
      </c>
      <c r="I110" s="435">
        <f t="shared" si="87"/>
      </c>
      <c r="J110" s="435">
        <f t="shared" si="87"/>
      </c>
      <c r="K110" s="435">
        <f t="shared" si="87"/>
      </c>
      <c r="L110" s="435">
        <f t="shared" si="87"/>
      </c>
      <c r="M110" s="435">
        <f t="shared" si="87"/>
      </c>
      <c r="N110" s="435">
        <f t="shared" si="87"/>
      </c>
      <c r="O110" s="435">
        <f t="shared" si="87"/>
      </c>
      <c r="P110" s="435">
        <f t="shared" si="87"/>
      </c>
      <c r="Q110" s="435">
        <f t="shared" si="87"/>
      </c>
      <c r="R110" s="435">
        <f t="shared" si="87"/>
      </c>
      <c r="S110" s="435">
        <f t="shared" si="87"/>
      </c>
      <c r="T110" s="435">
        <f t="shared" si="87"/>
      </c>
      <c r="U110" s="435">
        <f t="shared" si="87"/>
      </c>
      <c r="V110" s="435">
        <f t="shared" si="87"/>
      </c>
      <c r="W110" s="435">
        <f t="shared" si="87"/>
      </c>
      <c r="X110" s="435">
        <f t="shared" si="87"/>
      </c>
      <c r="Y110" s="435">
        <f t="shared" si="87"/>
      </c>
      <c r="Z110" s="435">
        <f t="shared" si="87"/>
      </c>
      <c r="AA110" s="435">
        <f t="shared" si="87"/>
      </c>
    </row>
    <row r="111" spans="1:27" ht="13.5">
      <c r="A111" s="1096"/>
      <c r="B111" s="425" t="s">
        <v>874</v>
      </c>
      <c r="C111" s="447" t="s">
        <v>875</v>
      </c>
      <c r="D111" s="435">
        <f>IF(D7="","",SUM(D7,D20,D33,D46,D59,D72,D85,D98))</f>
      </c>
      <c r="E111" s="435">
        <f aca="true" t="shared" si="88" ref="E111:AA112">IF(E7="","",SUM(E7,E20,E33,E46,E59,E72,E85,E98))</f>
      </c>
      <c r="F111" s="435">
        <f t="shared" si="88"/>
      </c>
      <c r="G111" s="435">
        <f t="shared" si="88"/>
      </c>
      <c r="H111" s="435">
        <f t="shared" si="88"/>
      </c>
      <c r="I111" s="435">
        <f t="shared" si="88"/>
      </c>
      <c r="J111" s="435">
        <f t="shared" si="88"/>
      </c>
      <c r="K111" s="435">
        <f t="shared" si="88"/>
      </c>
      <c r="L111" s="435">
        <f t="shared" si="88"/>
      </c>
      <c r="M111" s="435">
        <f t="shared" si="88"/>
      </c>
      <c r="N111" s="435">
        <f t="shared" si="88"/>
      </c>
      <c r="O111" s="435">
        <f t="shared" si="88"/>
      </c>
      <c r="P111" s="435">
        <f t="shared" si="88"/>
      </c>
      <c r="Q111" s="435">
        <f t="shared" si="88"/>
      </c>
      <c r="R111" s="435">
        <f t="shared" si="88"/>
      </c>
      <c r="S111" s="435">
        <f t="shared" si="88"/>
      </c>
      <c r="T111" s="435">
        <f t="shared" si="88"/>
      </c>
      <c r="U111" s="435">
        <f t="shared" si="88"/>
      </c>
      <c r="V111" s="435">
        <f t="shared" si="88"/>
      </c>
      <c r="W111" s="435">
        <f t="shared" si="88"/>
      </c>
      <c r="X111" s="435">
        <f t="shared" si="88"/>
      </c>
      <c r="Y111" s="435">
        <f t="shared" si="88"/>
      </c>
      <c r="Z111" s="435">
        <f t="shared" si="88"/>
      </c>
      <c r="AA111" s="435">
        <f t="shared" si="88"/>
      </c>
    </row>
    <row r="112" spans="1:27" ht="13.5">
      <c r="A112" s="1096"/>
      <c r="B112" s="425" t="s">
        <v>876</v>
      </c>
      <c r="C112" s="447" t="s">
        <v>917</v>
      </c>
      <c r="D112" s="435">
        <f>IF(D8="","",SUM(D8,D21,D34,D47,D60,D73,D86,D99))</f>
      </c>
      <c r="E112" s="435">
        <f t="shared" si="88"/>
      </c>
      <c r="F112" s="435">
        <f t="shared" si="88"/>
      </c>
      <c r="G112" s="435">
        <f t="shared" si="88"/>
      </c>
      <c r="H112" s="435">
        <f t="shared" si="88"/>
      </c>
      <c r="I112" s="435">
        <f t="shared" si="88"/>
      </c>
      <c r="J112" s="435">
        <f t="shared" si="88"/>
      </c>
      <c r="K112" s="435">
        <f t="shared" si="88"/>
      </c>
      <c r="L112" s="435">
        <f t="shared" si="88"/>
      </c>
      <c r="M112" s="435">
        <f t="shared" si="88"/>
      </c>
      <c r="N112" s="435">
        <f t="shared" si="88"/>
      </c>
      <c r="O112" s="435">
        <f t="shared" si="88"/>
      </c>
      <c r="P112" s="435">
        <f t="shared" si="88"/>
      </c>
      <c r="Q112" s="435">
        <f t="shared" si="88"/>
      </c>
      <c r="R112" s="435">
        <f t="shared" si="88"/>
      </c>
      <c r="S112" s="435">
        <f t="shared" si="88"/>
      </c>
      <c r="T112" s="435">
        <f t="shared" si="88"/>
      </c>
      <c r="U112" s="435">
        <f t="shared" si="88"/>
      </c>
      <c r="V112" s="435">
        <f t="shared" si="88"/>
      </c>
      <c r="W112" s="435">
        <f t="shared" si="88"/>
      </c>
      <c r="X112" s="435">
        <f t="shared" si="88"/>
      </c>
      <c r="Y112" s="435">
        <f t="shared" si="88"/>
      </c>
      <c r="Z112" s="435">
        <f t="shared" si="88"/>
      </c>
      <c r="AA112" s="435">
        <f t="shared" si="88"/>
      </c>
    </row>
    <row r="113" spans="1:27" ht="13.5">
      <c r="A113" s="1096"/>
      <c r="B113" s="425" t="s">
        <v>877</v>
      </c>
      <c r="C113" s="447" t="s">
        <v>878</v>
      </c>
      <c r="D113" s="428">
        <f>IF(D117="","",D117/D112/D110*100*1000)</f>
      </c>
      <c r="E113" s="428">
        <f aca="true" t="shared" si="89" ref="E113:AA113">IF(E117="","",E117/E112/E110*100*1000)</f>
      </c>
      <c r="F113" s="428">
        <f t="shared" si="89"/>
      </c>
      <c r="G113" s="428">
        <f t="shared" si="89"/>
      </c>
      <c r="H113" s="428">
        <f t="shared" si="89"/>
      </c>
      <c r="I113" s="428">
        <f t="shared" si="89"/>
      </c>
      <c r="J113" s="428">
        <f t="shared" si="89"/>
      </c>
      <c r="K113" s="428">
        <f t="shared" si="89"/>
      </c>
      <c r="L113" s="428">
        <f t="shared" si="89"/>
      </c>
      <c r="M113" s="428">
        <f t="shared" si="89"/>
      </c>
      <c r="N113" s="428">
        <f t="shared" si="89"/>
      </c>
      <c r="O113" s="428">
        <f t="shared" si="89"/>
      </c>
      <c r="P113" s="428">
        <f t="shared" si="89"/>
      </c>
      <c r="Q113" s="428">
        <f t="shared" si="89"/>
      </c>
      <c r="R113" s="428">
        <f t="shared" si="89"/>
      </c>
      <c r="S113" s="428">
        <f t="shared" si="89"/>
      </c>
      <c r="T113" s="428">
        <f t="shared" si="89"/>
      </c>
      <c r="U113" s="428">
        <f t="shared" si="89"/>
      </c>
      <c r="V113" s="428">
        <f t="shared" si="89"/>
      </c>
      <c r="W113" s="428">
        <f t="shared" si="89"/>
      </c>
      <c r="X113" s="428">
        <f t="shared" si="89"/>
      </c>
      <c r="Y113" s="428">
        <f t="shared" si="89"/>
      </c>
      <c r="Z113" s="428">
        <f t="shared" si="89"/>
      </c>
      <c r="AA113" s="428">
        <f t="shared" si="89"/>
      </c>
    </row>
    <row r="114" spans="1:27" ht="16.5">
      <c r="A114" s="1096"/>
      <c r="B114" s="425" t="s">
        <v>879</v>
      </c>
      <c r="C114" s="447" t="s">
        <v>880</v>
      </c>
      <c r="D114" s="435">
        <f>IF(D10="","",SUM(D10,D23,D36,D49,D62,D75,D88,D101))</f>
      </c>
      <c r="E114" s="435">
        <f aca="true" t="shared" si="90" ref="E114:AA115">IF(E10="","",SUM(E10,E23,E36,E49,E62,E75,E88,E101))</f>
      </c>
      <c r="F114" s="435">
        <f t="shared" si="90"/>
      </c>
      <c r="G114" s="435">
        <f t="shared" si="90"/>
      </c>
      <c r="H114" s="435">
        <f t="shared" si="90"/>
      </c>
      <c r="I114" s="435">
        <f t="shared" si="90"/>
      </c>
      <c r="J114" s="435">
        <f t="shared" si="90"/>
      </c>
      <c r="K114" s="435">
        <f t="shared" si="90"/>
      </c>
      <c r="L114" s="435">
        <f t="shared" si="90"/>
      </c>
      <c r="M114" s="435">
        <f t="shared" si="90"/>
      </c>
      <c r="N114" s="435">
        <f t="shared" si="90"/>
      </c>
      <c r="O114" s="435">
        <f t="shared" si="90"/>
      </c>
      <c r="P114" s="435">
        <f t="shared" si="90"/>
      </c>
      <c r="Q114" s="435">
        <f t="shared" si="90"/>
      </c>
      <c r="R114" s="435">
        <f t="shared" si="90"/>
      </c>
      <c r="S114" s="435">
        <f t="shared" si="90"/>
      </c>
      <c r="T114" s="435">
        <f t="shared" si="90"/>
      </c>
      <c r="U114" s="435">
        <f t="shared" si="90"/>
      </c>
      <c r="V114" s="435">
        <f t="shared" si="90"/>
      </c>
      <c r="W114" s="435">
        <f t="shared" si="90"/>
      </c>
      <c r="X114" s="435">
        <f t="shared" si="90"/>
      </c>
      <c r="Y114" s="435">
        <f t="shared" si="90"/>
      </c>
      <c r="Z114" s="435">
        <f t="shared" si="90"/>
      </c>
      <c r="AA114" s="435">
        <f t="shared" si="90"/>
      </c>
    </row>
    <row r="115" spans="1:27" ht="16.5">
      <c r="A115" s="1096"/>
      <c r="B115" s="425" t="s">
        <v>881</v>
      </c>
      <c r="C115" s="447" t="s">
        <v>882</v>
      </c>
      <c r="D115" s="436">
        <f>IF(D11="","",SUM(D11,D24,D37,D50,D63,D76,D89,D102))</f>
      </c>
      <c r="E115" s="436">
        <f t="shared" si="90"/>
      </c>
      <c r="F115" s="436">
        <f t="shared" si="90"/>
      </c>
      <c r="G115" s="436">
        <f t="shared" si="90"/>
      </c>
      <c r="H115" s="436">
        <f t="shared" si="90"/>
      </c>
      <c r="I115" s="436">
        <f t="shared" si="90"/>
      </c>
      <c r="J115" s="436">
        <f t="shared" si="90"/>
      </c>
      <c r="K115" s="436">
        <f t="shared" si="90"/>
      </c>
      <c r="L115" s="436">
        <f t="shared" si="90"/>
      </c>
      <c r="M115" s="436">
        <f t="shared" si="90"/>
      </c>
      <c r="N115" s="436">
        <f t="shared" si="90"/>
      </c>
      <c r="O115" s="436">
        <f t="shared" si="90"/>
      </c>
      <c r="P115" s="436">
        <f t="shared" si="90"/>
      </c>
      <c r="Q115" s="436">
        <f t="shared" si="90"/>
      </c>
      <c r="R115" s="436">
        <f t="shared" si="90"/>
      </c>
      <c r="S115" s="436">
        <f t="shared" si="90"/>
      </c>
      <c r="T115" s="436">
        <f t="shared" si="90"/>
      </c>
      <c r="U115" s="436">
        <f t="shared" si="90"/>
      </c>
      <c r="V115" s="436">
        <f t="shared" si="90"/>
      </c>
      <c r="W115" s="436">
        <f t="shared" si="90"/>
      </c>
      <c r="X115" s="436">
        <f t="shared" si="90"/>
      </c>
      <c r="Y115" s="436">
        <f t="shared" si="90"/>
      </c>
      <c r="Z115" s="436">
        <f t="shared" si="90"/>
      </c>
      <c r="AA115" s="436">
        <f t="shared" si="90"/>
      </c>
    </row>
    <row r="116" spans="1:27" ht="13.5">
      <c r="A116" s="1096"/>
      <c r="B116" s="425" t="s">
        <v>883</v>
      </c>
      <c r="C116" s="447" t="s">
        <v>884</v>
      </c>
      <c r="D116" s="429">
        <f>IF(D6="","",SUM(D12,D25,D38,D51,D64,D77,D90,D103))</f>
      </c>
      <c r="E116" s="429">
        <f aca="true" t="shared" si="91" ref="E116:AA116">IF(E6="","",SUM(E12,E25,E38,E51,E64,E77,E90,E103))</f>
      </c>
      <c r="F116" s="429">
        <f t="shared" si="91"/>
      </c>
      <c r="G116" s="429">
        <f t="shared" si="91"/>
      </c>
      <c r="H116" s="429">
        <f t="shared" si="91"/>
      </c>
      <c r="I116" s="429">
        <f t="shared" si="91"/>
      </c>
      <c r="J116" s="429">
        <f t="shared" si="91"/>
      </c>
      <c r="K116" s="429">
        <f t="shared" si="91"/>
      </c>
      <c r="L116" s="429">
        <f t="shared" si="91"/>
      </c>
      <c r="M116" s="429">
        <f t="shared" si="91"/>
      </c>
      <c r="N116" s="429">
        <f t="shared" si="91"/>
      </c>
      <c r="O116" s="429">
        <f t="shared" si="91"/>
      </c>
      <c r="P116" s="429">
        <f t="shared" si="91"/>
      </c>
      <c r="Q116" s="429">
        <f t="shared" si="91"/>
      </c>
      <c r="R116" s="429">
        <f t="shared" si="91"/>
      </c>
      <c r="S116" s="429">
        <f t="shared" si="91"/>
      </c>
      <c r="T116" s="429">
        <f t="shared" si="91"/>
      </c>
      <c r="U116" s="429">
        <f t="shared" si="91"/>
      </c>
      <c r="V116" s="429">
        <f t="shared" si="91"/>
      </c>
      <c r="W116" s="429">
        <f t="shared" si="91"/>
      </c>
      <c r="X116" s="429">
        <f t="shared" si="91"/>
      </c>
      <c r="Y116" s="429">
        <f t="shared" si="91"/>
      </c>
      <c r="Z116" s="429">
        <f t="shared" si="91"/>
      </c>
      <c r="AA116" s="429">
        <f t="shared" si="91"/>
      </c>
    </row>
    <row r="117" spans="1:27" ht="13.5">
      <c r="A117" s="1096"/>
      <c r="B117" s="425" t="s">
        <v>885</v>
      </c>
      <c r="C117" s="447" t="s">
        <v>918</v>
      </c>
      <c r="D117" s="429">
        <f>IF(D6="","",SUM(D13,D26,D39,D52,D65,D78,D91,D104))</f>
      </c>
      <c r="E117" s="429">
        <f aca="true" t="shared" si="92" ref="E117:AA117">IF(E6="","",SUM(E13,E26,E39,E52,E65,E78,E91,E104))</f>
      </c>
      <c r="F117" s="429">
        <f t="shared" si="92"/>
      </c>
      <c r="G117" s="429">
        <f t="shared" si="92"/>
      </c>
      <c r="H117" s="429">
        <f t="shared" si="92"/>
      </c>
      <c r="I117" s="429">
        <f t="shared" si="92"/>
      </c>
      <c r="J117" s="429">
        <f t="shared" si="92"/>
      </c>
      <c r="K117" s="429">
        <f t="shared" si="92"/>
      </c>
      <c r="L117" s="429">
        <f t="shared" si="92"/>
      </c>
      <c r="M117" s="429">
        <f t="shared" si="92"/>
      </c>
      <c r="N117" s="429">
        <f t="shared" si="92"/>
      </c>
      <c r="O117" s="429">
        <f t="shared" si="92"/>
      </c>
      <c r="P117" s="429">
        <f t="shared" si="92"/>
      </c>
      <c r="Q117" s="429">
        <f t="shared" si="92"/>
      </c>
      <c r="R117" s="429">
        <f t="shared" si="92"/>
      </c>
      <c r="S117" s="429">
        <f t="shared" si="92"/>
      </c>
      <c r="T117" s="429">
        <f t="shared" si="92"/>
      </c>
      <c r="U117" s="429">
        <f t="shared" si="92"/>
      </c>
      <c r="V117" s="429">
        <f t="shared" si="92"/>
      </c>
      <c r="W117" s="429">
        <f t="shared" si="92"/>
      </c>
      <c r="X117" s="429">
        <f t="shared" si="92"/>
      </c>
      <c r="Y117" s="429">
        <f t="shared" si="92"/>
      </c>
      <c r="Z117" s="429">
        <f t="shared" si="92"/>
      </c>
      <c r="AA117" s="429">
        <f t="shared" si="92"/>
      </c>
    </row>
    <row r="118" spans="1:27" ht="16.5">
      <c r="A118" s="1096"/>
      <c r="B118" s="425" t="s">
        <v>886</v>
      </c>
      <c r="C118" s="447" t="s">
        <v>887</v>
      </c>
      <c r="D118" s="428">
        <f>IF(D14="","",D14)</f>
      </c>
      <c r="E118" s="428">
        <f aca="true" t="shared" si="93" ref="E118:AA118">IF(E14="","",E14)</f>
      </c>
      <c r="F118" s="428">
        <f t="shared" si="93"/>
      </c>
      <c r="G118" s="428">
        <f t="shared" si="93"/>
      </c>
      <c r="H118" s="428">
        <f t="shared" si="93"/>
      </c>
      <c r="I118" s="428">
        <f t="shared" si="93"/>
      </c>
      <c r="J118" s="428">
        <f t="shared" si="93"/>
      </c>
      <c r="K118" s="428">
        <f t="shared" si="93"/>
      </c>
      <c r="L118" s="428">
        <f t="shared" si="93"/>
      </c>
      <c r="M118" s="428">
        <f t="shared" si="93"/>
      </c>
      <c r="N118" s="428">
        <f t="shared" si="93"/>
      </c>
      <c r="O118" s="428">
        <f t="shared" si="93"/>
      </c>
      <c r="P118" s="428">
        <f t="shared" si="93"/>
      </c>
      <c r="Q118" s="428">
        <f t="shared" si="93"/>
      </c>
      <c r="R118" s="428">
        <f t="shared" si="93"/>
      </c>
      <c r="S118" s="428">
        <f t="shared" si="93"/>
      </c>
      <c r="T118" s="428">
        <f t="shared" si="93"/>
      </c>
      <c r="U118" s="428">
        <f t="shared" si="93"/>
      </c>
      <c r="V118" s="428">
        <f t="shared" si="93"/>
      </c>
      <c r="W118" s="428">
        <f t="shared" si="93"/>
      </c>
      <c r="X118" s="428">
        <f t="shared" si="93"/>
      </c>
      <c r="Y118" s="428">
        <f t="shared" si="93"/>
      </c>
      <c r="Z118" s="428">
        <f t="shared" si="93"/>
      </c>
      <c r="AA118" s="428">
        <f t="shared" si="93"/>
      </c>
    </row>
    <row r="119" spans="1:27" ht="13.5">
      <c r="A119" s="1096"/>
      <c r="B119" s="425" t="s">
        <v>888</v>
      </c>
      <c r="C119" s="447" t="s">
        <v>918</v>
      </c>
      <c r="D119" s="429">
        <f>IF(D6="","",SUM(D15,D28,D41,D54,D67,D80,D93,D106))</f>
      </c>
      <c r="E119" s="429">
        <f aca="true" t="shared" si="94" ref="E119:AA119">IF(E6="","",SUM(E15,E28,E41,E54,E67,E80,E93,E106))</f>
      </c>
      <c r="F119" s="429">
        <f t="shared" si="94"/>
      </c>
      <c r="G119" s="429">
        <f t="shared" si="94"/>
      </c>
      <c r="H119" s="429">
        <f t="shared" si="94"/>
      </c>
      <c r="I119" s="429">
        <f t="shared" si="94"/>
      </c>
      <c r="J119" s="429">
        <f t="shared" si="94"/>
      </c>
      <c r="K119" s="429">
        <f t="shared" si="94"/>
      </c>
      <c r="L119" s="429">
        <f t="shared" si="94"/>
      </c>
      <c r="M119" s="429">
        <f t="shared" si="94"/>
      </c>
      <c r="N119" s="429">
        <f t="shared" si="94"/>
      </c>
      <c r="O119" s="429">
        <f t="shared" si="94"/>
      </c>
      <c r="P119" s="429">
        <f t="shared" si="94"/>
      </c>
      <c r="Q119" s="429">
        <f t="shared" si="94"/>
      </c>
      <c r="R119" s="429">
        <f t="shared" si="94"/>
      </c>
      <c r="S119" s="429">
        <f t="shared" si="94"/>
      </c>
      <c r="T119" s="429">
        <f t="shared" si="94"/>
      </c>
      <c r="U119" s="429">
        <f t="shared" si="94"/>
      </c>
      <c r="V119" s="429">
        <f t="shared" si="94"/>
      </c>
      <c r="W119" s="429">
        <f t="shared" si="94"/>
      </c>
      <c r="X119" s="429">
        <f t="shared" si="94"/>
      </c>
      <c r="Y119" s="429">
        <f t="shared" si="94"/>
      </c>
      <c r="Z119" s="429">
        <f t="shared" si="94"/>
      </c>
      <c r="AA119" s="429">
        <f t="shared" si="94"/>
      </c>
    </row>
    <row r="120" spans="1:27" ht="13.5">
      <c r="A120" s="1096"/>
      <c r="B120" s="425" t="s">
        <v>889</v>
      </c>
      <c r="C120" s="447" t="s">
        <v>918</v>
      </c>
      <c r="D120" s="429">
        <f>IF(D6="","",SUM(D16,D29,D42,D55,D68,D81,D94,D107))</f>
      </c>
      <c r="E120" s="429">
        <f aca="true" t="shared" si="95" ref="E120:AA120">IF(E6="","",SUM(E16,E29,E42,E55,E68,E81,E94,E107))</f>
      </c>
      <c r="F120" s="429">
        <f t="shared" si="95"/>
      </c>
      <c r="G120" s="429">
        <f t="shared" si="95"/>
      </c>
      <c r="H120" s="429">
        <f t="shared" si="95"/>
      </c>
      <c r="I120" s="429">
        <f t="shared" si="95"/>
      </c>
      <c r="J120" s="429">
        <f t="shared" si="95"/>
      </c>
      <c r="K120" s="429">
        <f t="shared" si="95"/>
      </c>
      <c r="L120" s="429">
        <f t="shared" si="95"/>
      </c>
      <c r="M120" s="429">
        <f t="shared" si="95"/>
      </c>
      <c r="N120" s="429">
        <f t="shared" si="95"/>
      </c>
      <c r="O120" s="429">
        <f t="shared" si="95"/>
      </c>
      <c r="P120" s="429">
        <f t="shared" si="95"/>
      </c>
      <c r="Q120" s="429">
        <f t="shared" si="95"/>
      </c>
      <c r="R120" s="429">
        <f t="shared" si="95"/>
      </c>
      <c r="S120" s="429">
        <f t="shared" si="95"/>
      </c>
      <c r="T120" s="429">
        <f t="shared" si="95"/>
      </c>
      <c r="U120" s="429">
        <f t="shared" si="95"/>
      </c>
      <c r="V120" s="429">
        <f t="shared" si="95"/>
      </c>
      <c r="W120" s="429">
        <f t="shared" si="95"/>
      </c>
      <c r="X120" s="429">
        <f t="shared" si="95"/>
      </c>
      <c r="Y120" s="429">
        <f t="shared" si="95"/>
      </c>
      <c r="Z120" s="429">
        <f t="shared" si="95"/>
      </c>
      <c r="AA120" s="429">
        <f t="shared" si="95"/>
      </c>
    </row>
    <row r="121" spans="1:27" ht="13.5">
      <c r="A121" s="1096"/>
      <c r="B121" s="425" t="s">
        <v>890</v>
      </c>
      <c r="C121" s="447" t="s">
        <v>918</v>
      </c>
      <c r="D121" s="429">
        <f>IF(D6="","",SUM(D17,D30,D43,D56,D69,D82,D95,D108))</f>
      </c>
      <c r="E121" s="429">
        <f aca="true" t="shared" si="96" ref="E121:AA121">IF(E6="","",SUM(E17,E30,E43,E56,E69,E82,E95,E108))</f>
      </c>
      <c r="F121" s="429">
        <f t="shared" si="96"/>
      </c>
      <c r="G121" s="429">
        <f t="shared" si="96"/>
      </c>
      <c r="H121" s="429">
        <f t="shared" si="96"/>
      </c>
      <c r="I121" s="429">
        <f t="shared" si="96"/>
      </c>
      <c r="J121" s="429">
        <f t="shared" si="96"/>
      </c>
      <c r="K121" s="429">
        <f t="shared" si="96"/>
      </c>
      <c r="L121" s="429">
        <f t="shared" si="96"/>
      </c>
      <c r="M121" s="429">
        <f t="shared" si="96"/>
      </c>
      <c r="N121" s="429">
        <f t="shared" si="96"/>
      </c>
      <c r="O121" s="429">
        <f t="shared" si="96"/>
      </c>
      <c r="P121" s="429">
        <f t="shared" si="96"/>
      </c>
      <c r="Q121" s="429">
        <f t="shared" si="96"/>
      </c>
      <c r="R121" s="429">
        <f t="shared" si="96"/>
      </c>
      <c r="S121" s="429">
        <f t="shared" si="96"/>
      </c>
      <c r="T121" s="429">
        <f t="shared" si="96"/>
      </c>
      <c r="U121" s="429">
        <f t="shared" si="96"/>
      </c>
      <c r="V121" s="429">
        <f t="shared" si="96"/>
      </c>
      <c r="W121" s="429">
        <f t="shared" si="96"/>
      </c>
      <c r="X121" s="429">
        <f t="shared" si="96"/>
      </c>
      <c r="Y121" s="429">
        <f t="shared" si="96"/>
      </c>
      <c r="Z121" s="429">
        <f t="shared" si="96"/>
      </c>
      <c r="AA121" s="429">
        <f t="shared" si="96"/>
      </c>
    </row>
    <row r="122" spans="1:27" ht="13.5">
      <c r="A122" s="1096"/>
      <c r="B122" s="425" t="s">
        <v>891</v>
      </c>
      <c r="C122" s="447" t="s">
        <v>878</v>
      </c>
      <c r="D122" s="429">
        <f>IF(D6="","",2.17*D119/D121*100+D117/D121*100)</f>
      </c>
      <c r="E122" s="429">
        <f aca="true" t="shared" si="97" ref="E122:AA122">IF(E6="","",2.17*E119/E121*100+E117/E121*100)</f>
      </c>
      <c r="F122" s="429">
        <f t="shared" si="97"/>
      </c>
      <c r="G122" s="429">
        <f t="shared" si="97"/>
      </c>
      <c r="H122" s="429">
        <f t="shared" si="97"/>
      </c>
      <c r="I122" s="429">
        <f t="shared" si="97"/>
      </c>
      <c r="J122" s="429">
        <f t="shared" si="97"/>
      </c>
      <c r="K122" s="429">
        <f t="shared" si="97"/>
      </c>
      <c r="L122" s="429">
        <f t="shared" si="97"/>
      </c>
      <c r="M122" s="429">
        <f t="shared" si="97"/>
      </c>
      <c r="N122" s="429">
        <f t="shared" si="97"/>
      </c>
      <c r="O122" s="429">
        <f t="shared" si="97"/>
      </c>
      <c r="P122" s="429">
        <f t="shared" si="97"/>
      </c>
      <c r="Q122" s="429">
        <f t="shared" si="97"/>
      </c>
      <c r="R122" s="429">
        <f t="shared" si="97"/>
      </c>
      <c r="S122" s="429">
        <f t="shared" si="97"/>
      </c>
      <c r="T122" s="429">
        <f t="shared" si="97"/>
      </c>
      <c r="U122" s="429">
        <f t="shared" si="97"/>
      </c>
      <c r="V122" s="429">
        <f t="shared" si="97"/>
      </c>
      <c r="W122" s="429">
        <f t="shared" si="97"/>
      </c>
      <c r="X122" s="429">
        <f t="shared" si="97"/>
      </c>
      <c r="Y122" s="429">
        <f t="shared" si="97"/>
      </c>
      <c r="Z122" s="429">
        <f t="shared" si="97"/>
      </c>
      <c r="AA122" s="429">
        <f t="shared" si="97"/>
      </c>
    </row>
    <row r="126" spans="1:7" ht="13.5">
      <c r="A126" s="1098"/>
      <c r="B126" s="1099"/>
      <c r="C126" s="426"/>
      <c r="D126" s="448" t="s">
        <v>896</v>
      </c>
      <c r="E126" s="448" t="s">
        <v>897</v>
      </c>
      <c r="G126" t="s">
        <v>961</v>
      </c>
    </row>
    <row r="127" spans="1:5" ht="13.5">
      <c r="A127" s="1100" t="s">
        <v>895</v>
      </c>
      <c r="B127" s="425" t="s">
        <v>872</v>
      </c>
      <c r="C127" s="426" t="s">
        <v>920</v>
      </c>
      <c r="D127" s="437">
        <f>IF(SUM(D110:O110)="","",SUM(D110:O110))</f>
        <v>0</v>
      </c>
      <c r="E127" s="435">
        <f>SUM(P110:AA110)</f>
        <v>0</v>
      </c>
    </row>
    <row r="128" spans="1:5" ht="13.5">
      <c r="A128" s="1101"/>
      <c r="B128" s="425" t="s">
        <v>874</v>
      </c>
      <c r="C128" s="426" t="s">
        <v>875</v>
      </c>
      <c r="D128" s="437">
        <f>IF(D111="","",D111)</f>
      </c>
      <c r="E128" s="428">
        <f>IF(P111="","",P111)</f>
      </c>
    </row>
    <row r="129" spans="1:5" ht="13.5">
      <c r="A129" s="1101"/>
      <c r="B129" s="425" t="s">
        <v>876</v>
      </c>
      <c r="C129" s="426" t="s">
        <v>919</v>
      </c>
      <c r="D129" s="435">
        <f>IF(D112="","",D112)</f>
      </c>
      <c r="E129" s="435">
        <f>IF(P112="","",P112)</f>
      </c>
    </row>
    <row r="130" spans="1:5" ht="13.5">
      <c r="A130" s="1101"/>
      <c r="B130" s="425" t="s">
        <v>877</v>
      </c>
      <c r="C130" s="426" t="s">
        <v>878</v>
      </c>
      <c r="D130" s="435">
        <f>IF(D113="","",D113)</f>
      </c>
      <c r="E130" s="435">
        <f>IF(P113="","",P113)</f>
      </c>
    </row>
    <row r="131" spans="1:5" ht="16.5">
      <c r="A131" s="1101"/>
      <c r="B131" s="425" t="s">
        <v>879</v>
      </c>
      <c r="C131" s="426" t="s">
        <v>880</v>
      </c>
      <c r="D131" s="435">
        <f>IF(D114="","",D114)</f>
      </c>
      <c r="E131" s="435">
        <f>IF(P114="","",P114)</f>
      </c>
    </row>
    <row r="132" spans="1:5" ht="16.5">
      <c r="A132" s="1101"/>
      <c r="B132" s="425" t="s">
        <v>881</v>
      </c>
      <c r="C132" s="426" t="s">
        <v>921</v>
      </c>
      <c r="D132" s="437">
        <f aca="true" t="shared" si="98" ref="D132:D138">SUM(D115:O115)</f>
        <v>0</v>
      </c>
      <c r="E132" s="435">
        <f aca="true" t="shared" si="99" ref="E132:E138">SUM(P115:AA115)</f>
        <v>0</v>
      </c>
    </row>
    <row r="133" spans="1:5" ht="13.5">
      <c r="A133" s="1101"/>
      <c r="B133" s="425" t="s">
        <v>883</v>
      </c>
      <c r="C133" s="426" t="s">
        <v>922</v>
      </c>
      <c r="D133" s="429">
        <f t="shared" si="98"/>
        <v>0</v>
      </c>
      <c r="E133" s="429">
        <f t="shared" si="99"/>
        <v>0</v>
      </c>
    </row>
    <row r="134" spans="1:5" ht="13.5">
      <c r="A134" s="1101"/>
      <c r="B134" s="425" t="s">
        <v>885</v>
      </c>
      <c r="C134" s="426" t="s">
        <v>923</v>
      </c>
      <c r="D134" s="429">
        <f t="shared" si="98"/>
        <v>0</v>
      </c>
      <c r="E134" s="429">
        <f t="shared" si="99"/>
        <v>0</v>
      </c>
    </row>
    <row r="135" spans="1:5" ht="16.5">
      <c r="A135" s="1101"/>
      <c r="B135" s="425" t="s">
        <v>886</v>
      </c>
      <c r="C135" s="426" t="s">
        <v>893</v>
      </c>
      <c r="D135" s="437">
        <f>IF(D118="","",D118)</f>
      </c>
      <c r="E135" s="428">
        <f>IF(P118="","",P118)</f>
      </c>
    </row>
    <row r="136" spans="1:5" ht="13.5">
      <c r="A136" s="1101"/>
      <c r="B136" s="425" t="s">
        <v>888</v>
      </c>
      <c r="C136" s="426" t="s">
        <v>923</v>
      </c>
      <c r="D136" s="429">
        <f t="shared" si="98"/>
        <v>0</v>
      </c>
      <c r="E136" s="429">
        <f t="shared" si="99"/>
        <v>0</v>
      </c>
    </row>
    <row r="137" spans="1:5" ht="13.5">
      <c r="A137" s="1101"/>
      <c r="B137" s="425" t="s">
        <v>889</v>
      </c>
      <c r="C137" s="426" t="s">
        <v>923</v>
      </c>
      <c r="D137" s="429">
        <f t="shared" si="98"/>
        <v>0</v>
      </c>
      <c r="E137" s="429">
        <f t="shared" si="99"/>
        <v>0</v>
      </c>
    </row>
    <row r="138" spans="1:5" ht="13.5">
      <c r="A138" s="1101"/>
      <c r="B138" s="425" t="s">
        <v>890</v>
      </c>
      <c r="C138" s="426" t="s">
        <v>923</v>
      </c>
      <c r="D138" s="429">
        <f t="shared" si="98"/>
        <v>0</v>
      </c>
      <c r="E138" s="429">
        <f t="shared" si="99"/>
        <v>0</v>
      </c>
    </row>
    <row r="139" spans="1:5" ht="13.5">
      <c r="A139" s="1102"/>
      <c r="B139" s="425" t="s">
        <v>891</v>
      </c>
      <c r="C139" s="426" t="s">
        <v>878</v>
      </c>
      <c r="D139" s="429">
        <f>IF(D127=0,"",2.17*D136/D138*100+D134/D138*100)</f>
      </c>
      <c r="E139" s="429">
        <f>IF(E127=0,"",2.17*E136/E138*100+E134/E138*100)</f>
      </c>
    </row>
  </sheetData>
  <sheetProtection password="A4DE" sheet="1"/>
  <mergeCells count="11">
    <mergeCell ref="A6:A18"/>
    <mergeCell ref="A19:A31"/>
    <mergeCell ref="A32:A44"/>
    <mergeCell ref="A45:A57"/>
    <mergeCell ref="A58:A70"/>
    <mergeCell ref="A71:A83"/>
    <mergeCell ref="A84:A96"/>
    <mergeCell ref="A97:A109"/>
    <mergeCell ref="A110:A122"/>
    <mergeCell ref="A126:B126"/>
    <mergeCell ref="A127:A139"/>
  </mergeCells>
  <printOptions/>
  <pageMargins left="0.31496062992125984" right="0.31496062992125984" top="0.5511811023622047" bottom="0.5511811023622047" header="0.31496062992125984" footer="0.31496062992125984"/>
  <pageSetup horizontalDpi="600" verticalDpi="600" orientation="portrait" paperSize="8" scale="62" r:id="rId1"/>
</worksheet>
</file>

<file path=xl/worksheets/sheet18.xml><?xml version="1.0" encoding="utf-8"?>
<worksheet xmlns="http://schemas.openxmlformats.org/spreadsheetml/2006/main" xmlns:r="http://schemas.openxmlformats.org/officeDocument/2006/relationships">
  <dimension ref="A1:AQ28"/>
  <sheetViews>
    <sheetView showGridLines="0" tabSelected="1" view="pageBreakPreview" zoomScale="110" zoomScaleSheetLayoutView="110" zoomScalePageLayoutView="0" workbookViewId="0" topLeftCell="A16">
      <selection activeCell="AE27" sqref="AE27"/>
    </sheetView>
  </sheetViews>
  <sheetFormatPr defaultColWidth="9.140625" defaultRowHeight="15"/>
  <cols>
    <col min="1" max="2" width="1.421875" style="0" customWidth="1"/>
    <col min="5" max="42" width="3.140625" style="0" customWidth="1"/>
  </cols>
  <sheetData>
    <row r="1" spans="1:43" ht="16.5" customHeight="1">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row>
    <row r="2" spans="1:43" ht="16.5" customHeight="1">
      <c r="A2" s="11" t="s">
        <v>819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row>
    <row r="3" spans="1:43" ht="16.5" customHeight="1">
      <c r="A3" s="105"/>
      <c r="B3" s="105" t="s">
        <v>582</v>
      </c>
      <c r="C3" s="105"/>
      <c r="D3" s="406"/>
      <c r="E3" s="406"/>
      <c r="F3" s="406"/>
      <c r="G3" s="406"/>
      <c r="H3" s="406"/>
      <c r="I3" s="406"/>
      <c r="J3" s="406"/>
      <c r="K3" s="406"/>
      <c r="L3" s="406"/>
      <c r="M3" s="406"/>
      <c r="N3" s="128"/>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row>
    <row r="4" spans="1:43" ht="16.5" customHeight="1">
      <c r="A4" s="105"/>
      <c r="B4" s="105"/>
      <c r="C4" s="105" t="s">
        <v>583</v>
      </c>
      <c r="D4" s="105"/>
      <c r="E4" s="1108">
        <f>IF('基本'!F36="","",'基本'!F36)</f>
      </c>
      <c r="F4" s="1108"/>
      <c r="G4" s="1108"/>
      <c r="H4" s="1108"/>
      <c r="I4" s="1108"/>
      <c r="J4" s="1108"/>
      <c r="K4" s="1108"/>
      <c r="L4" s="1108"/>
      <c r="M4" s="1108"/>
      <c r="N4" s="1108"/>
      <c r="O4" s="1108"/>
      <c r="P4" s="259" t="s">
        <v>584</v>
      </c>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row>
    <row r="5" spans="1:43" ht="16.5" customHeight="1">
      <c r="A5" s="105"/>
      <c r="B5" s="105"/>
      <c r="C5" s="105"/>
      <c r="D5" s="105"/>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05"/>
      <c r="AP5" s="105"/>
      <c r="AQ5" s="105"/>
    </row>
    <row r="6" spans="1:43" ht="20.25" customHeight="1">
      <c r="A6" s="105"/>
      <c r="B6" s="824" t="s">
        <v>585</v>
      </c>
      <c r="C6" s="824"/>
      <c r="D6" s="824"/>
      <c r="E6" s="816" t="s">
        <v>962</v>
      </c>
      <c r="F6" s="822"/>
      <c r="G6" s="822"/>
      <c r="H6" s="822"/>
      <c r="I6" s="822"/>
      <c r="J6" s="822"/>
      <c r="K6" s="822"/>
      <c r="L6" s="822"/>
      <c r="M6" s="822"/>
      <c r="N6" s="1106" t="s">
        <v>962</v>
      </c>
      <c r="O6" s="1107"/>
      <c r="P6" s="1107"/>
      <c r="Q6" s="1107"/>
      <c r="R6" s="1107"/>
      <c r="S6" s="1107"/>
      <c r="T6" s="1107"/>
      <c r="U6" s="1107"/>
      <c r="V6" s="1107"/>
      <c r="W6" s="1107"/>
      <c r="X6" s="1107"/>
      <c r="Y6" s="1107"/>
      <c r="Z6" s="1107"/>
      <c r="AA6" s="1107"/>
      <c r="AB6" s="1107"/>
      <c r="AC6" s="1107"/>
      <c r="AD6" s="1107"/>
      <c r="AE6" s="1107"/>
      <c r="AF6" s="1107"/>
      <c r="AG6" s="1107"/>
      <c r="AH6" s="1107"/>
      <c r="AI6" s="1107"/>
      <c r="AJ6" s="1107"/>
      <c r="AK6" s="1107"/>
      <c r="AL6" s="1107"/>
      <c r="AM6" s="1107"/>
      <c r="AN6" s="1107"/>
      <c r="AO6" s="105"/>
      <c r="AP6" s="105"/>
      <c r="AQ6" s="318" t="s">
        <v>671</v>
      </c>
    </row>
    <row r="7" spans="1:43" ht="20.25" customHeight="1">
      <c r="A7" s="105"/>
      <c r="B7" s="824"/>
      <c r="C7" s="824"/>
      <c r="D7" s="824"/>
      <c r="E7" s="1106" t="s">
        <v>759</v>
      </c>
      <c r="F7" s="1107"/>
      <c r="G7" s="1107"/>
      <c r="H7" s="1106" t="s">
        <v>759</v>
      </c>
      <c r="I7" s="1107"/>
      <c r="J7" s="1107"/>
      <c r="K7" s="1106" t="s">
        <v>759</v>
      </c>
      <c r="L7" s="1107"/>
      <c r="M7" s="1107"/>
      <c r="N7" s="1106" t="s">
        <v>759</v>
      </c>
      <c r="O7" s="1107"/>
      <c r="P7" s="1107"/>
      <c r="Q7" s="1106" t="s">
        <v>759</v>
      </c>
      <c r="R7" s="1107"/>
      <c r="S7" s="1107"/>
      <c r="T7" s="1106" t="s">
        <v>759</v>
      </c>
      <c r="U7" s="1107"/>
      <c r="V7" s="1107"/>
      <c r="W7" s="1106" t="s">
        <v>759</v>
      </c>
      <c r="X7" s="1107"/>
      <c r="Y7" s="1107"/>
      <c r="Z7" s="1106" t="s">
        <v>759</v>
      </c>
      <c r="AA7" s="1107"/>
      <c r="AB7" s="1107"/>
      <c r="AC7" s="1106" t="s">
        <v>759</v>
      </c>
      <c r="AD7" s="1107"/>
      <c r="AE7" s="1107"/>
      <c r="AF7" s="1106" t="s">
        <v>759</v>
      </c>
      <c r="AG7" s="1107"/>
      <c r="AH7" s="1107"/>
      <c r="AI7" s="1106" t="s">
        <v>759</v>
      </c>
      <c r="AJ7" s="1107"/>
      <c r="AK7" s="1107"/>
      <c r="AL7" s="1106" t="s">
        <v>759</v>
      </c>
      <c r="AM7" s="1107"/>
      <c r="AN7" s="1107"/>
      <c r="AO7" s="105"/>
      <c r="AP7" s="105"/>
      <c r="AQ7" s="318" t="s">
        <v>671</v>
      </c>
    </row>
    <row r="8" spans="1:43" ht="18.75" customHeight="1">
      <c r="A8" s="105"/>
      <c r="B8" s="1103" t="s">
        <v>588</v>
      </c>
      <c r="C8" s="1104"/>
      <c r="D8" s="1105"/>
      <c r="E8" s="260"/>
      <c r="F8" s="261"/>
      <c r="G8" s="262"/>
      <c r="H8" s="260"/>
      <c r="I8" s="261"/>
      <c r="J8" s="262"/>
      <c r="K8" s="260"/>
      <c r="L8" s="261"/>
      <c r="M8" s="262"/>
      <c r="N8" s="260"/>
      <c r="O8" s="261"/>
      <c r="P8" s="262"/>
      <c r="Q8" s="260"/>
      <c r="R8" s="261"/>
      <c r="S8" s="262"/>
      <c r="T8" s="260"/>
      <c r="U8" s="261"/>
      <c r="V8" s="262"/>
      <c r="W8" s="260"/>
      <c r="X8" s="261"/>
      <c r="Y8" s="262"/>
      <c r="Z8" s="260"/>
      <c r="AA8" s="261"/>
      <c r="AB8" s="262"/>
      <c r="AC8" s="260"/>
      <c r="AD8" s="261"/>
      <c r="AE8" s="262"/>
      <c r="AF8" s="260"/>
      <c r="AG8" s="261"/>
      <c r="AH8" s="262"/>
      <c r="AI8" s="260"/>
      <c r="AJ8" s="261"/>
      <c r="AK8" s="262"/>
      <c r="AL8" s="260"/>
      <c r="AM8" s="261"/>
      <c r="AN8" s="262"/>
      <c r="AO8" s="105"/>
      <c r="AP8" s="105"/>
      <c r="AQ8" s="318" t="s">
        <v>671</v>
      </c>
    </row>
    <row r="9" spans="1:43" ht="18.75" customHeight="1">
      <c r="A9" s="105"/>
      <c r="B9" s="1103"/>
      <c r="C9" s="1104"/>
      <c r="D9" s="1105"/>
      <c r="E9" s="260"/>
      <c r="F9" s="261"/>
      <c r="G9" s="262"/>
      <c r="H9" s="260"/>
      <c r="I9" s="261"/>
      <c r="J9" s="262"/>
      <c r="K9" s="260"/>
      <c r="L9" s="261"/>
      <c r="M9" s="262"/>
      <c r="N9" s="260"/>
      <c r="O9" s="261"/>
      <c r="P9" s="262"/>
      <c r="Q9" s="260"/>
      <c r="R9" s="261"/>
      <c r="S9" s="262"/>
      <c r="T9" s="260"/>
      <c r="U9" s="261"/>
      <c r="V9" s="262"/>
      <c r="W9" s="260"/>
      <c r="X9" s="261"/>
      <c r="Y9" s="262"/>
      <c r="Z9" s="260"/>
      <c r="AA9" s="261"/>
      <c r="AB9" s="262"/>
      <c r="AC9" s="260"/>
      <c r="AD9" s="261"/>
      <c r="AE9" s="262"/>
      <c r="AF9" s="260"/>
      <c r="AG9" s="261"/>
      <c r="AH9" s="262"/>
      <c r="AI9" s="260"/>
      <c r="AJ9" s="261"/>
      <c r="AK9" s="262"/>
      <c r="AL9" s="260"/>
      <c r="AM9" s="261"/>
      <c r="AN9" s="262"/>
      <c r="AO9" s="105"/>
      <c r="AP9" s="105"/>
      <c r="AQ9" s="318" t="s">
        <v>671</v>
      </c>
    </row>
    <row r="10" spans="1:43" ht="18.75" customHeight="1">
      <c r="A10" s="105"/>
      <c r="B10" s="1103" t="s">
        <v>589</v>
      </c>
      <c r="C10" s="1104"/>
      <c r="D10" s="1105"/>
      <c r="E10" s="260"/>
      <c r="F10" s="261"/>
      <c r="G10" s="262"/>
      <c r="H10" s="260"/>
      <c r="I10" s="261"/>
      <c r="J10" s="262"/>
      <c r="K10" s="260"/>
      <c r="L10" s="261"/>
      <c r="M10" s="262"/>
      <c r="N10" s="260"/>
      <c r="O10" s="261"/>
      <c r="P10" s="262"/>
      <c r="Q10" s="260"/>
      <c r="R10" s="261"/>
      <c r="S10" s="262"/>
      <c r="T10" s="260"/>
      <c r="U10" s="261"/>
      <c r="V10" s="262"/>
      <c r="W10" s="260"/>
      <c r="X10" s="261"/>
      <c r="Y10" s="262"/>
      <c r="Z10" s="260"/>
      <c r="AA10" s="261"/>
      <c r="AB10" s="262"/>
      <c r="AC10" s="260"/>
      <c r="AD10" s="261"/>
      <c r="AE10" s="262"/>
      <c r="AF10" s="260"/>
      <c r="AG10" s="261"/>
      <c r="AH10" s="262"/>
      <c r="AI10" s="260"/>
      <c r="AJ10" s="261"/>
      <c r="AK10" s="262"/>
      <c r="AL10" s="260"/>
      <c r="AM10" s="261"/>
      <c r="AN10" s="262"/>
      <c r="AO10" s="105"/>
      <c r="AP10" s="105"/>
      <c r="AQ10" s="318" t="s">
        <v>671</v>
      </c>
    </row>
    <row r="11" spans="1:43" ht="18.75" customHeight="1">
      <c r="A11" s="105"/>
      <c r="B11" s="1103"/>
      <c r="C11" s="1104"/>
      <c r="D11" s="1105"/>
      <c r="E11" s="260"/>
      <c r="F11" s="261"/>
      <c r="G11" s="262"/>
      <c r="H11" s="260"/>
      <c r="I11" s="261"/>
      <c r="J11" s="262"/>
      <c r="K11" s="260"/>
      <c r="L11" s="261"/>
      <c r="M11" s="262"/>
      <c r="N11" s="260"/>
      <c r="O11" s="261"/>
      <c r="P11" s="262"/>
      <c r="Q11" s="260"/>
      <c r="R11" s="261"/>
      <c r="S11" s="262"/>
      <c r="T11" s="260"/>
      <c r="U11" s="261"/>
      <c r="V11" s="262"/>
      <c r="W11" s="260"/>
      <c r="X11" s="261"/>
      <c r="Y11" s="262"/>
      <c r="Z11" s="260"/>
      <c r="AA11" s="261"/>
      <c r="AB11" s="262"/>
      <c r="AC11" s="260"/>
      <c r="AD11" s="261"/>
      <c r="AE11" s="262"/>
      <c r="AF11" s="260"/>
      <c r="AG11" s="261"/>
      <c r="AH11" s="262"/>
      <c r="AI11" s="260"/>
      <c r="AJ11" s="261"/>
      <c r="AK11" s="262"/>
      <c r="AL11" s="260"/>
      <c r="AM11" s="261"/>
      <c r="AN11" s="262"/>
      <c r="AO11" s="105"/>
      <c r="AP11" s="105"/>
      <c r="AQ11" s="318" t="s">
        <v>671</v>
      </c>
    </row>
    <row r="12" spans="1:43" ht="18.75" customHeight="1">
      <c r="A12" s="105"/>
      <c r="B12" s="1103"/>
      <c r="C12" s="1104"/>
      <c r="D12" s="1105"/>
      <c r="E12" s="260"/>
      <c r="F12" s="261"/>
      <c r="G12" s="262"/>
      <c r="H12" s="260"/>
      <c r="I12" s="261"/>
      <c r="J12" s="262"/>
      <c r="K12" s="260"/>
      <c r="L12" s="261"/>
      <c r="M12" s="262"/>
      <c r="N12" s="260"/>
      <c r="O12" s="261"/>
      <c r="P12" s="262"/>
      <c r="Q12" s="260"/>
      <c r="R12" s="261"/>
      <c r="S12" s="262"/>
      <c r="T12" s="260"/>
      <c r="U12" s="261"/>
      <c r="V12" s="262"/>
      <c r="W12" s="260"/>
      <c r="X12" s="261"/>
      <c r="Y12" s="262"/>
      <c r="Z12" s="260"/>
      <c r="AA12" s="261"/>
      <c r="AB12" s="262"/>
      <c r="AC12" s="260"/>
      <c r="AD12" s="261"/>
      <c r="AE12" s="262"/>
      <c r="AF12" s="260"/>
      <c r="AG12" s="261"/>
      <c r="AH12" s="262"/>
      <c r="AI12" s="260"/>
      <c r="AJ12" s="261"/>
      <c r="AK12" s="262"/>
      <c r="AL12" s="260"/>
      <c r="AM12" s="261"/>
      <c r="AN12" s="262"/>
      <c r="AO12" s="105"/>
      <c r="AP12" s="105"/>
      <c r="AQ12" s="318" t="s">
        <v>671</v>
      </c>
    </row>
    <row r="13" spans="1:43" ht="18.75" customHeight="1">
      <c r="A13" s="105"/>
      <c r="B13" s="1103" t="s">
        <v>590</v>
      </c>
      <c r="C13" s="1104"/>
      <c r="D13" s="1105"/>
      <c r="E13" s="260"/>
      <c r="F13" s="261"/>
      <c r="G13" s="262"/>
      <c r="H13" s="260"/>
      <c r="I13" s="261"/>
      <c r="J13" s="262"/>
      <c r="K13" s="260"/>
      <c r="L13" s="261"/>
      <c r="M13" s="262"/>
      <c r="N13" s="260"/>
      <c r="O13" s="261"/>
      <c r="P13" s="262"/>
      <c r="Q13" s="260"/>
      <c r="R13" s="261"/>
      <c r="S13" s="262"/>
      <c r="T13" s="260"/>
      <c r="U13" s="261"/>
      <c r="V13" s="262"/>
      <c r="W13" s="260"/>
      <c r="X13" s="261"/>
      <c r="Y13" s="262"/>
      <c r="Z13" s="260"/>
      <c r="AA13" s="261"/>
      <c r="AB13" s="262"/>
      <c r="AC13" s="260"/>
      <c r="AD13" s="261"/>
      <c r="AE13" s="262"/>
      <c r="AF13" s="260"/>
      <c r="AG13" s="261"/>
      <c r="AH13" s="262"/>
      <c r="AI13" s="260"/>
      <c r="AJ13" s="261"/>
      <c r="AK13" s="262"/>
      <c r="AL13" s="260"/>
      <c r="AM13" s="261"/>
      <c r="AN13" s="262"/>
      <c r="AO13" s="105"/>
      <c r="AP13" s="105"/>
      <c r="AQ13" s="318" t="s">
        <v>671</v>
      </c>
    </row>
    <row r="14" spans="1:43" ht="18.75" customHeight="1">
      <c r="A14" s="105"/>
      <c r="B14" s="1103"/>
      <c r="C14" s="1104"/>
      <c r="D14" s="1105"/>
      <c r="E14" s="260"/>
      <c r="F14" s="261"/>
      <c r="G14" s="262"/>
      <c r="H14" s="260"/>
      <c r="I14" s="261"/>
      <c r="J14" s="262"/>
      <c r="K14" s="260"/>
      <c r="L14" s="261"/>
      <c r="M14" s="262"/>
      <c r="N14" s="260"/>
      <c r="O14" s="261"/>
      <c r="P14" s="262"/>
      <c r="Q14" s="260"/>
      <c r="R14" s="261"/>
      <c r="S14" s="262"/>
      <c r="T14" s="260"/>
      <c r="U14" s="261"/>
      <c r="V14" s="262"/>
      <c r="W14" s="260"/>
      <c r="X14" s="261"/>
      <c r="Y14" s="262"/>
      <c r="Z14" s="260"/>
      <c r="AA14" s="261"/>
      <c r="AB14" s="262"/>
      <c r="AC14" s="260"/>
      <c r="AD14" s="261"/>
      <c r="AE14" s="262"/>
      <c r="AF14" s="260"/>
      <c r="AG14" s="261"/>
      <c r="AH14" s="262"/>
      <c r="AI14" s="260"/>
      <c r="AJ14" s="261"/>
      <c r="AK14" s="262"/>
      <c r="AL14" s="260"/>
      <c r="AM14" s="261"/>
      <c r="AN14" s="262"/>
      <c r="AO14" s="105"/>
      <c r="AP14" s="105"/>
      <c r="AQ14" s="318" t="s">
        <v>671</v>
      </c>
    </row>
    <row r="15" spans="1:43" ht="18.75" customHeight="1">
      <c r="A15" s="105"/>
      <c r="B15" s="1103"/>
      <c r="C15" s="1104"/>
      <c r="D15" s="1105"/>
      <c r="E15" s="260"/>
      <c r="F15" s="261"/>
      <c r="G15" s="262"/>
      <c r="H15" s="260"/>
      <c r="I15" s="261"/>
      <c r="J15" s="262"/>
      <c r="K15" s="260"/>
      <c r="L15" s="261"/>
      <c r="M15" s="262"/>
      <c r="N15" s="260"/>
      <c r="O15" s="261"/>
      <c r="P15" s="262"/>
      <c r="Q15" s="260"/>
      <c r="R15" s="261"/>
      <c r="S15" s="262"/>
      <c r="T15" s="260"/>
      <c r="U15" s="261"/>
      <c r="V15" s="262"/>
      <c r="W15" s="260"/>
      <c r="X15" s="261"/>
      <c r="Y15" s="262"/>
      <c r="Z15" s="260"/>
      <c r="AA15" s="261"/>
      <c r="AB15" s="262"/>
      <c r="AC15" s="260"/>
      <c r="AD15" s="261"/>
      <c r="AE15" s="262"/>
      <c r="AF15" s="260"/>
      <c r="AG15" s="261"/>
      <c r="AH15" s="262"/>
      <c r="AI15" s="260"/>
      <c r="AJ15" s="261"/>
      <c r="AK15" s="262"/>
      <c r="AL15" s="260"/>
      <c r="AM15" s="261"/>
      <c r="AN15" s="262"/>
      <c r="AO15" s="105"/>
      <c r="AP15" s="105"/>
      <c r="AQ15" s="318" t="s">
        <v>671</v>
      </c>
    </row>
    <row r="16" spans="1:43" ht="18.75" customHeight="1">
      <c r="A16" s="105"/>
      <c r="B16" s="1103" t="s">
        <v>591</v>
      </c>
      <c r="C16" s="1104"/>
      <c r="D16" s="1105"/>
      <c r="E16" s="260"/>
      <c r="F16" s="261"/>
      <c r="G16" s="262"/>
      <c r="H16" s="260"/>
      <c r="I16" s="261"/>
      <c r="J16" s="262"/>
      <c r="K16" s="260"/>
      <c r="L16" s="261"/>
      <c r="M16" s="262"/>
      <c r="N16" s="260"/>
      <c r="O16" s="261"/>
      <c r="P16" s="262"/>
      <c r="Q16" s="260"/>
      <c r="R16" s="261"/>
      <c r="S16" s="262"/>
      <c r="T16" s="260"/>
      <c r="U16" s="261"/>
      <c r="V16" s="262"/>
      <c r="W16" s="260"/>
      <c r="X16" s="261"/>
      <c r="Y16" s="262"/>
      <c r="Z16" s="260"/>
      <c r="AA16" s="261"/>
      <c r="AB16" s="262"/>
      <c r="AC16" s="260"/>
      <c r="AD16" s="261"/>
      <c r="AE16" s="262"/>
      <c r="AF16" s="260"/>
      <c r="AG16" s="261"/>
      <c r="AH16" s="262"/>
      <c r="AI16" s="260"/>
      <c r="AJ16" s="261"/>
      <c r="AK16" s="262"/>
      <c r="AL16" s="260"/>
      <c r="AM16" s="261"/>
      <c r="AN16" s="262"/>
      <c r="AO16" s="105"/>
      <c r="AP16" s="105"/>
      <c r="AQ16" s="318" t="s">
        <v>671</v>
      </c>
    </row>
    <row r="17" spans="1:43" ht="18.75" customHeight="1">
      <c r="A17" s="105"/>
      <c r="B17" s="1103"/>
      <c r="C17" s="1104"/>
      <c r="D17" s="1105"/>
      <c r="E17" s="260"/>
      <c r="F17" s="261"/>
      <c r="G17" s="262"/>
      <c r="H17" s="260"/>
      <c r="I17" s="261"/>
      <c r="J17" s="262"/>
      <c r="K17" s="260"/>
      <c r="L17" s="261"/>
      <c r="M17" s="262"/>
      <c r="N17" s="260"/>
      <c r="O17" s="261"/>
      <c r="P17" s="262"/>
      <c r="Q17" s="260"/>
      <c r="R17" s="261"/>
      <c r="S17" s="262"/>
      <c r="T17" s="260"/>
      <c r="U17" s="261"/>
      <c r="V17" s="262"/>
      <c r="W17" s="260"/>
      <c r="X17" s="261"/>
      <c r="Y17" s="262"/>
      <c r="Z17" s="260"/>
      <c r="AA17" s="261"/>
      <c r="AB17" s="262"/>
      <c r="AC17" s="260"/>
      <c r="AD17" s="261"/>
      <c r="AE17" s="262"/>
      <c r="AF17" s="260"/>
      <c r="AG17" s="261"/>
      <c r="AH17" s="262"/>
      <c r="AI17" s="260"/>
      <c r="AJ17" s="261"/>
      <c r="AK17" s="262"/>
      <c r="AL17" s="260"/>
      <c r="AM17" s="261"/>
      <c r="AN17" s="262"/>
      <c r="AO17" s="105"/>
      <c r="AP17" s="105"/>
      <c r="AQ17" s="318" t="s">
        <v>671</v>
      </c>
    </row>
    <row r="18" spans="1:43" ht="18.75" customHeight="1">
      <c r="A18" s="105"/>
      <c r="B18" s="1103"/>
      <c r="C18" s="1104"/>
      <c r="D18" s="1105"/>
      <c r="E18" s="260"/>
      <c r="F18" s="261"/>
      <c r="G18" s="262"/>
      <c r="H18" s="260"/>
      <c r="I18" s="261"/>
      <c r="J18" s="262"/>
      <c r="K18" s="260"/>
      <c r="L18" s="261"/>
      <c r="M18" s="262"/>
      <c r="N18" s="260"/>
      <c r="O18" s="261"/>
      <c r="P18" s="262"/>
      <c r="Q18" s="260"/>
      <c r="R18" s="261"/>
      <c r="S18" s="262"/>
      <c r="T18" s="260"/>
      <c r="U18" s="261"/>
      <c r="V18" s="262"/>
      <c r="W18" s="260"/>
      <c r="X18" s="261"/>
      <c r="Y18" s="262"/>
      <c r="Z18" s="260"/>
      <c r="AA18" s="261"/>
      <c r="AB18" s="262"/>
      <c r="AC18" s="260"/>
      <c r="AD18" s="261"/>
      <c r="AE18" s="262"/>
      <c r="AF18" s="260"/>
      <c r="AG18" s="261"/>
      <c r="AH18" s="262"/>
      <c r="AI18" s="260"/>
      <c r="AJ18" s="261"/>
      <c r="AK18" s="262"/>
      <c r="AL18" s="260"/>
      <c r="AM18" s="261"/>
      <c r="AN18" s="262"/>
      <c r="AO18" s="105"/>
      <c r="AP18" s="105"/>
      <c r="AQ18" s="318" t="s">
        <v>671</v>
      </c>
    </row>
    <row r="19" spans="1:43" ht="18.75" customHeight="1">
      <c r="A19" s="105"/>
      <c r="B19" s="1103" t="s">
        <v>592</v>
      </c>
      <c r="C19" s="1104"/>
      <c r="D19" s="1105"/>
      <c r="E19" s="260"/>
      <c r="F19" s="261"/>
      <c r="G19" s="262"/>
      <c r="H19" s="260"/>
      <c r="I19" s="261"/>
      <c r="J19" s="262"/>
      <c r="K19" s="260"/>
      <c r="L19" s="261"/>
      <c r="M19" s="262"/>
      <c r="N19" s="260"/>
      <c r="O19" s="261"/>
      <c r="P19" s="262"/>
      <c r="Q19" s="260"/>
      <c r="R19" s="261"/>
      <c r="S19" s="262"/>
      <c r="T19" s="260"/>
      <c r="U19" s="261"/>
      <c r="V19" s="262"/>
      <c r="W19" s="260"/>
      <c r="X19" s="261"/>
      <c r="Y19" s="262"/>
      <c r="Z19" s="260"/>
      <c r="AA19" s="261"/>
      <c r="AB19" s="262"/>
      <c r="AC19" s="260"/>
      <c r="AD19" s="261"/>
      <c r="AE19" s="262"/>
      <c r="AF19" s="260"/>
      <c r="AG19" s="261"/>
      <c r="AH19" s="262"/>
      <c r="AI19" s="260"/>
      <c r="AJ19" s="261"/>
      <c r="AK19" s="262"/>
      <c r="AL19" s="260"/>
      <c r="AM19" s="261"/>
      <c r="AN19" s="262"/>
      <c r="AO19" s="105"/>
      <c r="AP19" s="105"/>
      <c r="AQ19" s="318" t="s">
        <v>671</v>
      </c>
    </row>
    <row r="20" spans="1:43" ht="18.75" customHeight="1">
      <c r="A20" s="105"/>
      <c r="B20" s="1103"/>
      <c r="C20" s="1104"/>
      <c r="D20" s="1105"/>
      <c r="E20" s="260"/>
      <c r="F20" s="261"/>
      <c r="G20" s="262"/>
      <c r="H20" s="260"/>
      <c r="I20" s="261"/>
      <c r="J20" s="262"/>
      <c r="K20" s="260"/>
      <c r="L20" s="261"/>
      <c r="M20" s="262"/>
      <c r="N20" s="260"/>
      <c r="O20" s="261"/>
      <c r="P20" s="262"/>
      <c r="Q20" s="260"/>
      <c r="R20" s="261"/>
      <c r="S20" s="262"/>
      <c r="T20" s="260"/>
      <c r="U20" s="261"/>
      <c r="V20" s="262"/>
      <c r="W20" s="260"/>
      <c r="X20" s="261"/>
      <c r="Y20" s="262"/>
      <c r="Z20" s="260"/>
      <c r="AA20" s="261"/>
      <c r="AB20" s="262"/>
      <c r="AC20" s="260"/>
      <c r="AD20" s="261"/>
      <c r="AE20" s="262"/>
      <c r="AF20" s="260"/>
      <c r="AG20" s="261"/>
      <c r="AH20" s="262"/>
      <c r="AI20" s="260"/>
      <c r="AJ20" s="261"/>
      <c r="AK20" s="262"/>
      <c r="AL20" s="260"/>
      <c r="AM20" s="261"/>
      <c r="AN20" s="262"/>
      <c r="AO20" s="105"/>
      <c r="AP20" s="105"/>
      <c r="AQ20" s="318" t="s">
        <v>671</v>
      </c>
    </row>
    <row r="21" spans="1:43" ht="18.75" customHeight="1">
      <c r="A21" s="105"/>
      <c r="B21" s="1103"/>
      <c r="C21" s="1104"/>
      <c r="D21" s="1105"/>
      <c r="E21" s="260"/>
      <c r="F21" s="261"/>
      <c r="G21" s="262"/>
      <c r="H21" s="260"/>
      <c r="I21" s="261"/>
      <c r="J21" s="262"/>
      <c r="K21" s="260"/>
      <c r="L21" s="261"/>
      <c r="M21" s="262"/>
      <c r="N21" s="260"/>
      <c r="O21" s="261"/>
      <c r="P21" s="262"/>
      <c r="Q21" s="260"/>
      <c r="R21" s="261"/>
      <c r="S21" s="262"/>
      <c r="T21" s="260"/>
      <c r="U21" s="261"/>
      <c r="V21" s="262"/>
      <c r="W21" s="260"/>
      <c r="X21" s="261"/>
      <c r="Y21" s="262"/>
      <c r="Z21" s="260"/>
      <c r="AA21" s="261"/>
      <c r="AB21" s="262"/>
      <c r="AC21" s="260"/>
      <c r="AD21" s="261"/>
      <c r="AE21" s="262"/>
      <c r="AF21" s="260"/>
      <c r="AG21" s="261"/>
      <c r="AH21" s="262"/>
      <c r="AI21" s="260"/>
      <c r="AJ21" s="261"/>
      <c r="AK21" s="262"/>
      <c r="AL21" s="260"/>
      <c r="AM21" s="261"/>
      <c r="AN21" s="262"/>
      <c r="AO21" s="105"/>
      <c r="AP21" s="105"/>
      <c r="AQ21" s="318" t="s">
        <v>671</v>
      </c>
    </row>
    <row r="22" spans="1:43" ht="18.75" customHeight="1">
      <c r="A22" s="105"/>
      <c r="B22" s="1103" t="s">
        <v>593</v>
      </c>
      <c r="C22" s="1104"/>
      <c r="D22" s="1105"/>
      <c r="E22" s="260"/>
      <c r="F22" s="261"/>
      <c r="G22" s="262"/>
      <c r="H22" s="260"/>
      <c r="I22" s="261"/>
      <c r="J22" s="262"/>
      <c r="K22" s="260"/>
      <c r="L22" s="261"/>
      <c r="M22" s="262"/>
      <c r="N22" s="260"/>
      <c r="O22" s="261"/>
      <c r="P22" s="262"/>
      <c r="Q22" s="260"/>
      <c r="R22" s="261"/>
      <c r="S22" s="262"/>
      <c r="T22" s="260"/>
      <c r="U22" s="261"/>
      <c r="V22" s="262"/>
      <c r="W22" s="260"/>
      <c r="X22" s="261"/>
      <c r="Y22" s="262"/>
      <c r="Z22" s="260"/>
      <c r="AA22" s="261"/>
      <c r="AB22" s="262"/>
      <c r="AC22" s="260"/>
      <c r="AD22" s="261"/>
      <c r="AE22" s="262"/>
      <c r="AF22" s="260"/>
      <c r="AG22" s="261"/>
      <c r="AH22" s="262"/>
      <c r="AI22" s="260"/>
      <c r="AJ22" s="261"/>
      <c r="AK22" s="262"/>
      <c r="AL22" s="260"/>
      <c r="AM22" s="261"/>
      <c r="AN22" s="262"/>
      <c r="AO22" s="105"/>
      <c r="AP22" s="105"/>
      <c r="AQ22" s="318" t="s">
        <v>671</v>
      </c>
    </row>
    <row r="23" spans="1:43" ht="18.75" customHeight="1">
      <c r="A23" s="105"/>
      <c r="B23" s="1103"/>
      <c r="C23" s="1104"/>
      <c r="D23" s="1105"/>
      <c r="E23" s="260"/>
      <c r="F23" s="261"/>
      <c r="G23" s="262"/>
      <c r="H23" s="260"/>
      <c r="I23" s="261"/>
      <c r="J23" s="262"/>
      <c r="K23" s="260"/>
      <c r="L23" s="261"/>
      <c r="M23" s="262"/>
      <c r="N23" s="260"/>
      <c r="O23" s="261"/>
      <c r="P23" s="262"/>
      <c r="Q23" s="260"/>
      <c r="R23" s="261"/>
      <c r="S23" s="262"/>
      <c r="T23" s="260"/>
      <c r="U23" s="261"/>
      <c r="V23" s="262"/>
      <c r="W23" s="260"/>
      <c r="X23" s="261"/>
      <c r="Y23" s="262"/>
      <c r="Z23" s="260"/>
      <c r="AA23" s="261"/>
      <c r="AB23" s="262"/>
      <c r="AC23" s="260"/>
      <c r="AD23" s="261"/>
      <c r="AE23" s="262"/>
      <c r="AF23" s="260"/>
      <c r="AG23" s="261"/>
      <c r="AH23" s="262"/>
      <c r="AI23" s="260"/>
      <c r="AJ23" s="261"/>
      <c r="AK23" s="262"/>
      <c r="AL23" s="260"/>
      <c r="AM23" s="261"/>
      <c r="AN23" s="262"/>
      <c r="AO23" s="105"/>
      <c r="AP23" s="105"/>
      <c r="AQ23" s="318" t="s">
        <v>671</v>
      </c>
    </row>
    <row r="24" spans="1:43" ht="18.75" customHeight="1">
      <c r="A24" s="105"/>
      <c r="B24" s="1103" t="s">
        <v>594</v>
      </c>
      <c r="C24" s="1104"/>
      <c r="D24" s="1105"/>
      <c r="E24" s="260"/>
      <c r="F24" s="261"/>
      <c r="G24" s="262"/>
      <c r="H24" s="260"/>
      <c r="I24" s="261"/>
      <c r="J24" s="262"/>
      <c r="K24" s="260"/>
      <c r="L24" s="261"/>
      <c r="M24" s="262"/>
      <c r="N24" s="260"/>
      <c r="O24" s="261"/>
      <c r="P24" s="262"/>
      <c r="Q24" s="260"/>
      <c r="R24" s="261"/>
      <c r="S24" s="262"/>
      <c r="T24" s="260"/>
      <c r="U24" s="261"/>
      <c r="V24" s="262"/>
      <c r="W24" s="260"/>
      <c r="X24" s="261"/>
      <c r="Y24" s="262"/>
      <c r="Z24" s="260"/>
      <c r="AA24" s="261"/>
      <c r="AB24" s="262"/>
      <c r="AC24" s="260"/>
      <c r="AD24" s="261"/>
      <c r="AE24" s="262"/>
      <c r="AF24" s="260"/>
      <c r="AG24" s="261"/>
      <c r="AH24" s="262"/>
      <c r="AI24" s="260"/>
      <c r="AJ24" s="261"/>
      <c r="AK24" s="262"/>
      <c r="AL24" s="260"/>
      <c r="AM24" s="261"/>
      <c r="AN24" s="262"/>
      <c r="AO24" s="105"/>
      <c r="AP24" s="105"/>
      <c r="AQ24" s="318" t="s">
        <v>671</v>
      </c>
    </row>
    <row r="25" spans="1:43" ht="18.75" customHeight="1">
      <c r="A25" s="105"/>
      <c r="B25" s="1103"/>
      <c r="C25" s="1104"/>
      <c r="D25" s="1105"/>
      <c r="E25" s="260"/>
      <c r="F25" s="261"/>
      <c r="G25" s="262"/>
      <c r="H25" s="260"/>
      <c r="I25" s="261"/>
      <c r="J25" s="262"/>
      <c r="K25" s="260"/>
      <c r="L25" s="261"/>
      <c r="M25" s="262"/>
      <c r="N25" s="260"/>
      <c r="O25" s="261"/>
      <c r="P25" s="262"/>
      <c r="Q25" s="260"/>
      <c r="R25" s="261"/>
      <c r="S25" s="262"/>
      <c r="T25" s="260"/>
      <c r="U25" s="261"/>
      <c r="V25" s="262"/>
      <c r="W25" s="260"/>
      <c r="X25" s="261"/>
      <c r="Y25" s="262"/>
      <c r="Z25" s="260"/>
      <c r="AA25" s="261"/>
      <c r="AB25" s="262"/>
      <c r="AC25" s="260"/>
      <c r="AD25" s="261"/>
      <c r="AE25" s="262"/>
      <c r="AF25" s="260"/>
      <c r="AG25" s="261"/>
      <c r="AH25" s="262"/>
      <c r="AI25" s="260"/>
      <c r="AJ25" s="261"/>
      <c r="AK25" s="262"/>
      <c r="AL25" s="260"/>
      <c r="AM25" s="261"/>
      <c r="AN25" s="262"/>
      <c r="AO25" s="105"/>
      <c r="AP25" s="105"/>
      <c r="AQ25" s="318" t="s">
        <v>671</v>
      </c>
    </row>
    <row r="26" spans="1:43" ht="16.5" customHeight="1">
      <c r="A26" s="105"/>
      <c r="B26" s="105"/>
      <c r="C26" s="258" t="s">
        <v>586</v>
      </c>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row>
    <row r="27" spans="1:43" ht="16.5" customHeight="1">
      <c r="A27" s="105"/>
      <c r="B27" s="105"/>
      <c r="C27" s="258" t="s">
        <v>587</v>
      </c>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row>
    <row r="28" spans="1:43" ht="16.5" customHeight="1">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109" t="s">
        <v>963</v>
      </c>
      <c r="AP28" s="105"/>
      <c r="AQ28" s="105"/>
    </row>
    <row r="29" ht="16.5" customHeight="1"/>
    <row r="30" ht="16.5" customHeight="1"/>
  </sheetData>
  <sheetProtection password="A4DE" sheet="1"/>
  <mergeCells count="34">
    <mergeCell ref="B16:D16"/>
    <mergeCell ref="B17:D17"/>
    <mergeCell ref="W7:Y7"/>
    <mergeCell ref="Z7:AB7"/>
    <mergeCell ref="AC7:AE7"/>
    <mergeCell ref="E4:O4"/>
    <mergeCell ref="Q7:S7"/>
    <mergeCell ref="B6:D7"/>
    <mergeCell ref="E6:M6"/>
    <mergeCell ref="N6:AN6"/>
    <mergeCell ref="E7:G7"/>
    <mergeCell ref="H7:J7"/>
    <mergeCell ref="AL7:AN7"/>
    <mergeCell ref="T7:V7"/>
    <mergeCell ref="K7:M7"/>
    <mergeCell ref="N7:P7"/>
    <mergeCell ref="AF7:AH7"/>
    <mergeCell ref="AI7:AK7"/>
    <mergeCell ref="B24:D24"/>
    <mergeCell ref="B25:D25"/>
    <mergeCell ref="B8:D8"/>
    <mergeCell ref="B9:D9"/>
    <mergeCell ref="B10:D10"/>
    <mergeCell ref="B11:D11"/>
    <mergeCell ref="B12:D12"/>
    <mergeCell ref="B13:D13"/>
    <mergeCell ref="B14:D14"/>
    <mergeCell ref="B15:D15"/>
    <mergeCell ref="B18:D18"/>
    <mergeCell ref="B19:D19"/>
    <mergeCell ref="B20:D20"/>
    <mergeCell ref="B22:D22"/>
    <mergeCell ref="B23:D23"/>
    <mergeCell ref="B21:D21"/>
  </mergeCells>
  <printOptions/>
  <pageMargins left="0.5905511811023623" right="0.5905511811023623" top="0.984251968503937" bottom="0.7480314960629921" header="0.31496062992125984" footer="0.31496062992125984"/>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AB231"/>
  <sheetViews>
    <sheetView showGridLines="0" view="pageBreakPreview" zoomScaleSheetLayoutView="100" zoomScalePageLayoutView="0" workbookViewId="0" topLeftCell="A1">
      <selection activeCell="T11" sqref="T11"/>
    </sheetView>
  </sheetViews>
  <sheetFormatPr defaultColWidth="9.140625" defaultRowHeight="15"/>
  <cols>
    <col min="1" max="1" width="5.00390625" style="1" customWidth="1"/>
    <col min="2" max="2" width="4.140625" style="1" customWidth="1"/>
    <col min="3" max="3" width="15.140625" style="1" customWidth="1"/>
    <col min="4" max="4" width="7.28125" style="1" customWidth="1"/>
    <col min="5" max="5" width="13.421875" style="1" customWidth="1"/>
    <col min="6" max="11" width="6.57421875" style="1" customWidth="1"/>
    <col min="12" max="12" width="9.57421875" style="1" customWidth="1"/>
    <col min="13" max="13" width="3.57421875" style="81" customWidth="1"/>
    <col min="14" max="28" width="9.00390625" style="81" customWidth="1"/>
    <col min="29" max="34" width="9.00390625" style="80" customWidth="1"/>
    <col min="35" max="16384" width="9.00390625" style="1" customWidth="1"/>
  </cols>
  <sheetData>
    <row r="2" spans="1:12" ht="14.25">
      <c r="A2" s="575" t="s">
        <v>768</v>
      </c>
      <c r="B2" s="575"/>
      <c r="C2" s="575"/>
      <c r="D2" s="575"/>
      <c r="E2" s="575"/>
      <c r="F2" s="575"/>
      <c r="G2" s="575"/>
      <c r="H2" s="575"/>
      <c r="I2" s="575"/>
      <c r="J2" s="575"/>
      <c r="K2" s="575"/>
      <c r="L2" s="575"/>
    </row>
    <row r="4" spans="1:12" ht="18" customHeight="1">
      <c r="A4" s="576" t="s">
        <v>0</v>
      </c>
      <c r="B4" s="538" t="s">
        <v>668</v>
      </c>
      <c r="C4" s="538"/>
      <c r="D4" s="551" t="s">
        <v>666</v>
      </c>
      <c r="E4" s="540"/>
      <c r="F4" s="480"/>
      <c r="G4" s="480"/>
      <c r="H4" s="480"/>
      <c r="I4" s="480"/>
      <c r="J4" s="480"/>
      <c r="K4" s="480"/>
      <c r="L4" s="480"/>
    </row>
    <row r="5" spans="1:12" ht="18" customHeight="1">
      <c r="A5" s="577"/>
      <c r="B5" s="538"/>
      <c r="C5" s="538"/>
      <c r="D5" s="551" t="s">
        <v>667</v>
      </c>
      <c r="E5" s="540"/>
      <c r="F5" s="86" t="s">
        <v>233</v>
      </c>
      <c r="G5" s="522"/>
      <c r="H5" s="522"/>
      <c r="I5" s="522"/>
      <c r="J5" s="86" t="s">
        <v>234</v>
      </c>
      <c r="K5" s="522"/>
      <c r="L5" s="522"/>
    </row>
    <row r="6" spans="1:12" ht="18" customHeight="1">
      <c r="A6" s="577"/>
      <c r="B6" s="538"/>
      <c r="C6" s="538"/>
      <c r="D6" s="556" t="s">
        <v>662</v>
      </c>
      <c r="E6" s="485"/>
      <c r="F6" s="86" t="s">
        <v>285</v>
      </c>
      <c r="G6" s="522"/>
      <c r="H6" s="522"/>
      <c r="I6" s="522"/>
      <c r="J6" s="86" t="s">
        <v>12</v>
      </c>
      <c r="K6" s="522"/>
      <c r="L6" s="522"/>
    </row>
    <row r="7" spans="1:14" ht="18" customHeight="1">
      <c r="A7" s="577"/>
      <c r="B7" s="538"/>
      <c r="C7" s="538"/>
      <c r="D7" s="556" t="s">
        <v>663</v>
      </c>
      <c r="E7" s="485"/>
      <c r="F7" s="480"/>
      <c r="G7" s="480"/>
      <c r="H7" s="480"/>
      <c r="I7" s="480"/>
      <c r="J7" s="480"/>
      <c r="K7" s="480"/>
      <c r="L7" s="480"/>
      <c r="N7" s="81" t="s">
        <v>232</v>
      </c>
    </row>
    <row r="8" spans="1:12" ht="18" customHeight="1">
      <c r="A8" s="577"/>
      <c r="B8" s="538"/>
      <c r="C8" s="538"/>
      <c r="D8" s="551" t="s">
        <v>664</v>
      </c>
      <c r="E8" s="540"/>
      <c r="F8" s="86" t="s">
        <v>282</v>
      </c>
      <c r="G8" s="480"/>
      <c r="H8" s="480"/>
      <c r="I8" s="480"/>
      <c r="J8" s="86" t="s">
        <v>283</v>
      </c>
      <c r="K8" s="480"/>
      <c r="L8" s="480"/>
    </row>
    <row r="9" spans="1:12" ht="18" customHeight="1">
      <c r="A9" s="577"/>
      <c r="B9" s="538"/>
      <c r="C9" s="538"/>
      <c r="D9" s="551" t="s">
        <v>665</v>
      </c>
      <c r="E9" s="540"/>
      <c r="F9" s="480"/>
      <c r="G9" s="480"/>
      <c r="H9" s="480"/>
      <c r="I9" s="480"/>
      <c r="J9" s="480"/>
      <c r="K9" s="480"/>
      <c r="L9" s="480"/>
    </row>
    <row r="10" spans="1:15" ht="18" customHeight="1">
      <c r="A10" s="577"/>
      <c r="B10" s="579">
        <f>IF(T11="a","ESCO事業者",IF(T11="b","熱供給事業者",""))</f>
      </c>
      <c r="C10" s="579"/>
      <c r="D10" s="556" t="s">
        <v>660</v>
      </c>
      <c r="E10" s="485"/>
      <c r="F10" s="480"/>
      <c r="G10" s="480"/>
      <c r="H10" s="480"/>
      <c r="I10" s="480"/>
      <c r="J10" s="480"/>
      <c r="K10" s="480"/>
      <c r="L10" s="480"/>
      <c r="O10" s="81">
        <f>IF(COUNTA(F10)&gt;0,1,0)</f>
        <v>0</v>
      </c>
    </row>
    <row r="11" spans="1:20" ht="18" customHeight="1">
      <c r="A11" s="577"/>
      <c r="B11" s="579"/>
      <c r="C11" s="579"/>
      <c r="D11" s="556" t="s">
        <v>661</v>
      </c>
      <c r="E11" s="485"/>
      <c r="F11" s="86" t="s">
        <v>233</v>
      </c>
      <c r="G11" s="522"/>
      <c r="H11" s="522"/>
      <c r="I11" s="522"/>
      <c r="J11" s="86" t="s">
        <v>234</v>
      </c>
      <c r="K11" s="522"/>
      <c r="L11" s="522"/>
      <c r="N11" s="574" t="s">
        <v>953</v>
      </c>
      <c r="O11" s="574"/>
      <c r="P11" s="574"/>
      <c r="Q11" s="574"/>
      <c r="R11" s="574"/>
      <c r="S11" s="574"/>
      <c r="T11" s="459"/>
    </row>
    <row r="12" spans="1:20" ht="18" customHeight="1">
      <c r="A12" s="577"/>
      <c r="B12" s="579"/>
      <c r="C12" s="579"/>
      <c r="D12" s="556" t="s">
        <v>662</v>
      </c>
      <c r="E12" s="485"/>
      <c r="F12" s="86" t="s">
        <v>285</v>
      </c>
      <c r="G12" s="522"/>
      <c r="H12" s="522"/>
      <c r="I12" s="522"/>
      <c r="J12" s="86" t="s">
        <v>12</v>
      </c>
      <c r="K12" s="522"/>
      <c r="L12" s="522"/>
      <c r="N12" s="574"/>
      <c r="O12" s="574"/>
      <c r="P12" s="574"/>
      <c r="Q12" s="574"/>
      <c r="R12" s="574"/>
      <c r="S12" s="574"/>
      <c r="T12" s="413"/>
    </row>
    <row r="13" spans="1:14" ht="18" customHeight="1">
      <c r="A13" s="577"/>
      <c r="B13" s="579"/>
      <c r="C13" s="579"/>
      <c r="D13" s="556" t="s">
        <v>663</v>
      </c>
      <c r="E13" s="485"/>
      <c r="F13" s="480"/>
      <c r="G13" s="480"/>
      <c r="H13" s="480"/>
      <c r="I13" s="480"/>
      <c r="J13" s="480"/>
      <c r="K13" s="480"/>
      <c r="L13" s="480"/>
      <c r="N13" s="81" t="s">
        <v>676</v>
      </c>
    </row>
    <row r="14" spans="1:12" ht="18" customHeight="1">
      <c r="A14" s="577"/>
      <c r="B14" s="579"/>
      <c r="C14" s="579"/>
      <c r="D14" s="551" t="s">
        <v>664</v>
      </c>
      <c r="E14" s="540"/>
      <c r="F14" s="86" t="s">
        <v>282</v>
      </c>
      <c r="G14" s="480"/>
      <c r="H14" s="480"/>
      <c r="I14" s="480"/>
      <c r="J14" s="86" t="s">
        <v>283</v>
      </c>
      <c r="K14" s="480"/>
      <c r="L14" s="480"/>
    </row>
    <row r="15" spans="1:12" ht="18" customHeight="1">
      <c r="A15" s="577"/>
      <c r="B15" s="579"/>
      <c r="C15" s="579"/>
      <c r="D15" s="551" t="s">
        <v>665</v>
      </c>
      <c r="E15" s="540"/>
      <c r="F15" s="480"/>
      <c r="G15" s="480"/>
      <c r="H15" s="480"/>
      <c r="I15" s="480"/>
      <c r="J15" s="480"/>
      <c r="K15" s="480"/>
      <c r="L15" s="480"/>
    </row>
    <row r="16" spans="1:25" ht="18" customHeight="1">
      <c r="A16" s="577"/>
      <c r="B16" s="538" t="s">
        <v>150</v>
      </c>
      <c r="C16" s="538"/>
      <c r="D16" s="556" t="s">
        <v>660</v>
      </c>
      <c r="E16" s="485"/>
      <c r="F16" s="480"/>
      <c r="G16" s="480"/>
      <c r="H16" s="480"/>
      <c r="I16" s="480"/>
      <c r="J16" s="480"/>
      <c r="K16" s="480"/>
      <c r="L16" s="480"/>
      <c r="O16" s="81">
        <f>IF(AND(COUNTA(F10,F16)&gt;0,COUNTA(F16)=1)=TRUE,O10+1,0)</f>
        <v>0</v>
      </c>
      <c r="S16" s="480" t="s">
        <v>675</v>
      </c>
      <c r="T16" s="480"/>
      <c r="U16" s="480"/>
      <c r="V16" s="480"/>
      <c r="W16" s="480"/>
      <c r="X16" s="480"/>
      <c r="Y16" s="480"/>
    </row>
    <row r="17" spans="1:14" ht="18" customHeight="1">
      <c r="A17" s="577"/>
      <c r="B17" s="538"/>
      <c r="C17" s="538"/>
      <c r="D17" s="556" t="s">
        <v>661</v>
      </c>
      <c r="E17" s="485"/>
      <c r="F17" s="86" t="s">
        <v>233</v>
      </c>
      <c r="G17" s="522"/>
      <c r="H17" s="522"/>
      <c r="I17" s="522"/>
      <c r="J17" s="86" t="s">
        <v>234</v>
      </c>
      <c r="K17" s="522"/>
      <c r="L17" s="522"/>
      <c r="N17" s="81">
        <f>IF(AND(COUNTA(F16)&gt;0,COUNTA(G17,K17)&lt;2)=TRUE,"←リース事業者の代表者役職名及び代表者氏名を入力してください","")</f>
      </c>
    </row>
    <row r="18" spans="1:12" ht="18" customHeight="1">
      <c r="A18" s="577"/>
      <c r="B18" s="538"/>
      <c r="C18" s="538"/>
      <c r="D18" s="556" t="s">
        <v>662</v>
      </c>
      <c r="E18" s="485"/>
      <c r="F18" s="86" t="s">
        <v>285</v>
      </c>
      <c r="G18" s="522"/>
      <c r="H18" s="522"/>
      <c r="I18" s="522"/>
      <c r="J18" s="86" t="s">
        <v>12</v>
      </c>
      <c r="K18" s="522"/>
      <c r="L18" s="522"/>
    </row>
    <row r="19" spans="1:14" ht="18" customHeight="1">
      <c r="A19" s="577"/>
      <c r="B19" s="538"/>
      <c r="C19" s="538"/>
      <c r="D19" s="556" t="s">
        <v>663</v>
      </c>
      <c r="E19" s="485"/>
      <c r="F19" s="480"/>
      <c r="G19" s="480"/>
      <c r="H19" s="480"/>
      <c r="I19" s="480"/>
      <c r="J19" s="480"/>
      <c r="K19" s="480"/>
      <c r="L19" s="480"/>
      <c r="N19" s="81" t="s">
        <v>676</v>
      </c>
    </row>
    <row r="20" spans="1:12" ht="18" customHeight="1">
      <c r="A20" s="577"/>
      <c r="B20" s="538"/>
      <c r="C20" s="538"/>
      <c r="D20" s="551" t="s">
        <v>664</v>
      </c>
      <c r="E20" s="540"/>
      <c r="F20" s="86" t="s">
        <v>282</v>
      </c>
      <c r="G20" s="480"/>
      <c r="H20" s="480"/>
      <c r="I20" s="480"/>
      <c r="J20" s="86" t="s">
        <v>283</v>
      </c>
      <c r="K20" s="480"/>
      <c r="L20" s="480"/>
    </row>
    <row r="21" spans="1:12" ht="18" customHeight="1">
      <c r="A21" s="577"/>
      <c r="B21" s="538"/>
      <c r="C21" s="538"/>
      <c r="D21" s="551" t="s">
        <v>665</v>
      </c>
      <c r="E21" s="540"/>
      <c r="F21" s="480"/>
      <c r="G21" s="480"/>
      <c r="H21" s="480"/>
      <c r="I21" s="480"/>
      <c r="J21" s="480"/>
      <c r="K21" s="480"/>
      <c r="L21" s="480"/>
    </row>
    <row r="22" spans="1:28" ht="18" customHeight="1">
      <c r="A22" s="577"/>
      <c r="B22" s="538" t="s">
        <v>153</v>
      </c>
      <c r="C22" s="538"/>
      <c r="D22" s="556" t="s">
        <v>660</v>
      </c>
      <c r="E22" s="485"/>
      <c r="F22" s="480"/>
      <c r="G22" s="480"/>
      <c r="H22" s="480"/>
      <c r="I22" s="480"/>
      <c r="J22" s="480"/>
      <c r="K22" s="480"/>
      <c r="L22" s="480"/>
      <c r="M22" s="413"/>
      <c r="N22" s="413"/>
      <c r="O22" s="413">
        <f>IF(AND(COUNTA(F16,F22)&gt;0,COUNTA(F22)=1)=TRUE,O16+1,0)</f>
        <v>0</v>
      </c>
      <c r="P22" s="413"/>
      <c r="Q22" s="413"/>
      <c r="R22" s="413"/>
      <c r="S22" s="413"/>
      <c r="T22" s="413"/>
      <c r="U22" s="413"/>
      <c r="V22" s="413"/>
      <c r="W22" s="413"/>
      <c r="X22" s="413"/>
      <c r="Y22" s="413"/>
      <c r="Z22" s="413"/>
      <c r="AA22" s="413"/>
      <c r="AB22" s="413"/>
    </row>
    <row r="23" spans="1:28" ht="18" customHeight="1">
      <c r="A23" s="577"/>
      <c r="B23" s="538"/>
      <c r="C23" s="538"/>
      <c r="D23" s="556" t="s">
        <v>661</v>
      </c>
      <c r="E23" s="485"/>
      <c r="F23" s="86" t="s">
        <v>233</v>
      </c>
      <c r="G23" s="522"/>
      <c r="H23" s="522"/>
      <c r="I23" s="522"/>
      <c r="J23" s="86" t="s">
        <v>12</v>
      </c>
      <c r="K23" s="522"/>
      <c r="L23" s="522"/>
      <c r="M23" s="413"/>
      <c r="N23" s="413"/>
      <c r="O23" s="413"/>
      <c r="P23" s="413"/>
      <c r="Q23" s="413"/>
      <c r="R23" s="413"/>
      <c r="S23" s="413"/>
      <c r="T23" s="413"/>
      <c r="U23" s="413"/>
      <c r="V23" s="413"/>
      <c r="W23" s="413"/>
      <c r="X23" s="413"/>
      <c r="Y23" s="413"/>
      <c r="Z23" s="413"/>
      <c r="AA23" s="413"/>
      <c r="AB23" s="413"/>
    </row>
    <row r="24" spans="1:28" ht="18" customHeight="1">
      <c r="A24" s="577"/>
      <c r="B24" s="538"/>
      <c r="C24" s="538"/>
      <c r="D24" s="556" t="s">
        <v>662</v>
      </c>
      <c r="E24" s="485"/>
      <c r="F24" s="86" t="s">
        <v>285</v>
      </c>
      <c r="G24" s="522"/>
      <c r="H24" s="522"/>
      <c r="I24" s="522"/>
      <c r="J24" s="86" t="s">
        <v>12</v>
      </c>
      <c r="K24" s="522"/>
      <c r="L24" s="522"/>
      <c r="M24" s="413"/>
      <c r="N24" s="413"/>
      <c r="O24" s="413"/>
      <c r="P24" s="413"/>
      <c r="Q24" s="413"/>
      <c r="R24" s="413"/>
      <c r="S24" s="413"/>
      <c r="T24" s="413"/>
      <c r="U24" s="413"/>
      <c r="V24" s="413"/>
      <c r="W24" s="413"/>
      <c r="X24" s="413"/>
      <c r="Y24" s="413"/>
      <c r="Z24" s="413"/>
      <c r="AA24" s="413"/>
      <c r="AB24" s="413"/>
    </row>
    <row r="25" spans="1:28" ht="18" customHeight="1">
      <c r="A25" s="577"/>
      <c r="B25" s="538"/>
      <c r="C25" s="538"/>
      <c r="D25" s="556" t="s">
        <v>663</v>
      </c>
      <c r="E25" s="485"/>
      <c r="F25" s="480"/>
      <c r="G25" s="480"/>
      <c r="H25" s="480"/>
      <c r="I25" s="480"/>
      <c r="J25" s="480"/>
      <c r="K25" s="480"/>
      <c r="L25" s="480"/>
      <c r="M25" s="413"/>
      <c r="N25" s="413" t="s">
        <v>676</v>
      </c>
      <c r="O25" s="413"/>
      <c r="P25" s="413"/>
      <c r="Q25" s="413"/>
      <c r="R25" s="413"/>
      <c r="S25" s="413"/>
      <c r="T25" s="413"/>
      <c r="U25" s="413"/>
      <c r="V25" s="413"/>
      <c r="W25" s="413"/>
      <c r="X25" s="413"/>
      <c r="Y25" s="413"/>
      <c r="Z25" s="413"/>
      <c r="AA25" s="413"/>
      <c r="AB25" s="413"/>
    </row>
    <row r="26" spans="1:28" ht="18" customHeight="1">
      <c r="A26" s="577"/>
      <c r="B26" s="538"/>
      <c r="C26" s="538"/>
      <c r="D26" s="551" t="s">
        <v>664</v>
      </c>
      <c r="E26" s="540"/>
      <c r="F26" s="86" t="s">
        <v>282</v>
      </c>
      <c r="G26" s="480"/>
      <c r="H26" s="480"/>
      <c r="I26" s="480"/>
      <c r="J26" s="86" t="s">
        <v>283</v>
      </c>
      <c r="K26" s="480"/>
      <c r="L26" s="480"/>
      <c r="M26" s="413"/>
      <c r="N26" s="413"/>
      <c r="O26" s="413"/>
      <c r="P26" s="413"/>
      <c r="Q26" s="413"/>
      <c r="R26" s="413"/>
      <c r="S26" s="413"/>
      <c r="T26" s="413"/>
      <c r="U26" s="413"/>
      <c r="V26" s="413"/>
      <c r="W26" s="413"/>
      <c r="X26" s="413"/>
      <c r="Y26" s="413"/>
      <c r="Z26" s="413"/>
      <c r="AA26" s="413"/>
      <c r="AB26" s="413"/>
    </row>
    <row r="27" spans="1:28" ht="18" customHeight="1">
      <c r="A27" s="577"/>
      <c r="B27" s="538"/>
      <c r="C27" s="538"/>
      <c r="D27" s="551" t="s">
        <v>665</v>
      </c>
      <c r="E27" s="540"/>
      <c r="F27" s="480"/>
      <c r="G27" s="480"/>
      <c r="H27" s="480"/>
      <c r="I27" s="480"/>
      <c r="J27" s="480"/>
      <c r="K27" s="480"/>
      <c r="L27" s="480"/>
      <c r="M27" s="413"/>
      <c r="N27" s="413"/>
      <c r="O27" s="413"/>
      <c r="P27" s="413"/>
      <c r="Q27" s="413"/>
      <c r="R27" s="413"/>
      <c r="S27" s="413"/>
      <c r="T27" s="413"/>
      <c r="U27" s="413"/>
      <c r="V27" s="413"/>
      <c r="W27" s="413"/>
      <c r="X27" s="413"/>
      <c r="Y27" s="413"/>
      <c r="Z27" s="413"/>
      <c r="AA27" s="413"/>
      <c r="AB27" s="413"/>
    </row>
    <row r="28" spans="1:12" ht="18" customHeight="1">
      <c r="A28" s="577"/>
      <c r="B28" s="538" t="s">
        <v>794</v>
      </c>
      <c r="C28" s="538"/>
      <c r="D28" s="556" t="s">
        <v>797</v>
      </c>
      <c r="E28" s="485"/>
      <c r="F28" s="480"/>
      <c r="G28" s="480"/>
      <c r="H28" s="480"/>
      <c r="I28" s="480"/>
      <c r="J28" s="480"/>
      <c r="K28" s="480"/>
      <c r="L28" s="480"/>
    </row>
    <row r="29" spans="1:12" ht="18" customHeight="1">
      <c r="A29" s="577"/>
      <c r="B29" s="538"/>
      <c r="C29" s="538"/>
      <c r="D29" s="484" t="s">
        <v>798</v>
      </c>
      <c r="E29" s="485"/>
      <c r="F29" s="480"/>
      <c r="G29" s="480"/>
      <c r="H29" s="480"/>
      <c r="I29" s="480"/>
      <c r="J29" s="480"/>
      <c r="K29" s="480"/>
      <c r="L29" s="480"/>
    </row>
    <row r="30" spans="1:12" ht="18" customHeight="1">
      <c r="A30" s="577"/>
      <c r="B30" s="538"/>
      <c r="C30" s="538"/>
      <c r="D30" s="556" t="s">
        <v>795</v>
      </c>
      <c r="E30" s="485"/>
      <c r="F30" s="480"/>
      <c r="G30" s="480"/>
      <c r="H30" s="480"/>
      <c r="I30" s="480"/>
      <c r="J30" s="480"/>
      <c r="K30" s="480"/>
      <c r="L30" s="480"/>
    </row>
    <row r="31" spans="1:14" ht="18" customHeight="1">
      <c r="A31" s="577"/>
      <c r="B31" s="538"/>
      <c r="C31" s="538"/>
      <c r="D31" s="556" t="s">
        <v>796</v>
      </c>
      <c r="E31" s="485"/>
      <c r="F31" s="480"/>
      <c r="G31" s="480"/>
      <c r="H31" s="480"/>
      <c r="I31" s="480"/>
      <c r="J31" s="480"/>
      <c r="K31" s="480"/>
      <c r="L31" s="480"/>
      <c r="N31" s="413" t="s">
        <v>802</v>
      </c>
    </row>
    <row r="32" spans="1:12" ht="18" customHeight="1">
      <c r="A32" s="577"/>
      <c r="B32" s="538"/>
      <c r="C32" s="538"/>
      <c r="D32" s="556" t="s">
        <v>239</v>
      </c>
      <c r="E32" s="485"/>
      <c r="F32" s="480"/>
      <c r="G32" s="480"/>
      <c r="H32" s="480"/>
      <c r="I32" s="480"/>
      <c r="J32" s="480"/>
      <c r="K32" s="480"/>
      <c r="L32" s="480"/>
    </row>
    <row r="33" spans="1:12" ht="18" customHeight="1">
      <c r="A33" s="577"/>
      <c r="B33" s="538"/>
      <c r="C33" s="538"/>
      <c r="D33" s="551" t="s">
        <v>664</v>
      </c>
      <c r="E33" s="540"/>
      <c r="F33" s="86" t="s">
        <v>282</v>
      </c>
      <c r="G33" s="480"/>
      <c r="H33" s="480"/>
      <c r="I33" s="480"/>
      <c r="J33" s="86" t="s">
        <v>283</v>
      </c>
      <c r="K33" s="480"/>
      <c r="L33" s="480"/>
    </row>
    <row r="34" spans="1:12" ht="18" customHeight="1">
      <c r="A34" s="577"/>
      <c r="B34" s="538"/>
      <c r="C34" s="538"/>
      <c r="D34" s="551" t="s">
        <v>665</v>
      </c>
      <c r="E34" s="540"/>
      <c r="F34" s="480"/>
      <c r="G34" s="480"/>
      <c r="H34" s="480"/>
      <c r="I34" s="480"/>
      <c r="J34" s="480"/>
      <c r="K34" s="480"/>
      <c r="L34" s="480"/>
    </row>
    <row r="35" spans="1:12" ht="18" customHeight="1">
      <c r="A35" s="577"/>
      <c r="B35" s="538" t="s">
        <v>1</v>
      </c>
      <c r="C35" s="538"/>
      <c r="D35" s="538"/>
      <c r="E35" s="538"/>
      <c r="F35" s="480"/>
      <c r="G35" s="480"/>
      <c r="H35" s="480"/>
      <c r="I35" s="480"/>
      <c r="J35" s="480"/>
      <c r="K35" s="480"/>
      <c r="L35" s="480"/>
    </row>
    <row r="36" spans="1:12" ht="18" customHeight="1">
      <c r="A36" s="577"/>
      <c r="B36" s="538" t="s">
        <v>2</v>
      </c>
      <c r="C36" s="538"/>
      <c r="D36" s="538"/>
      <c r="E36" s="538"/>
      <c r="F36" s="480"/>
      <c r="G36" s="480"/>
      <c r="H36" s="480"/>
      <c r="I36" s="480"/>
      <c r="J36" s="480"/>
      <c r="K36" s="480"/>
      <c r="L36" s="480"/>
    </row>
    <row r="37" spans="1:12" ht="18" customHeight="1">
      <c r="A37" s="577"/>
      <c r="B37" s="487" t="s">
        <v>3</v>
      </c>
      <c r="C37" s="488"/>
      <c r="D37" s="538" t="s">
        <v>262</v>
      </c>
      <c r="E37" s="538"/>
      <c r="F37" s="319"/>
      <c r="G37" s="172" t="s">
        <v>349</v>
      </c>
      <c r="H37" s="319"/>
      <c r="I37" s="571"/>
      <c r="J37" s="571"/>
      <c r="K37" s="571"/>
      <c r="L37" s="571"/>
    </row>
    <row r="38" spans="1:12" ht="18" customHeight="1">
      <c r="A38" s="577"/>
      <c r="B38" s="543"/>
      <c r="C38" s="544"/>
      <c r="D38" s="538" t="s">
        <v>4</v>
      </c>
      <c r="E38" s="538"/>
      <c r="F38" s="480"/>
      <c r="G38" s="480"/>
      <c r="H38" s="480"/>
      <c r="I38" s="480"/>
      <c r="J38" s="480"/>
      <c r="K38" s="480"/>
      <c r="L38" s="480"/>
    </row>
    <row r="39" spans="1:12" ht="18" customHeight="1">
      <c r="A39" s="577"/>
      <c r="B39" s="489"/>
      <c r="C39" s="490"/>
      <c r="D39" s="538" t="s">
        <v>5</v>
      </c>
      <c r="E39" s="538"/>
      <c r="F39" s="480"/>
      <c r="G39" s="480"/>
      <c r="H39" s="480"/>
      <c r="I39" s="480"/>
      <c r="J39" s="480"/>
      <c r="K39" s="480"/>
      <c r="L39" s="480"/>
    </row>
    <row r="40" spans="1:12" ht="18" customHeight="1">
      <c r="A40" s="577"/>
      <c r="B40" s="538" t="s">
        <v>6</v>
      </c>
      <c r="C40" s="538"/>
      <c r="D40" s="538" t="s">
        <v>7</v>
      </c>
      <c r="E40" s="538"/>
      <c r="F40" s="483"/>
      <c r="G40" s="483"/>
      <c r="H40" s="483"/>
      <c r="I40" s="483"/>
      <c r="J40" s="483"/>
      <c r="K40" s="483"/>
      <c r="L40" s="173" t="s">
        <v>179</v>
      </c>
    </row>
    <row r="41" spans="1:12" ht="18" customHeight="1">
      <c r="A41" s="577"/>
      <c r="B41" s="538"/>
      <c r="C41" s="538"/>
      <c r="D41" s="538" t="s">
        <v>8</v>
      </c>
      <c r="E41" s="538"/>
      <c r="F41" s="483"/>
      <c r="G41" s="483"/>
      <c r="H41" s="483"/>
      <c r="I41" s="483"/>
      <c r="J41" s="483"/>
      <c r="K41" s="483"/>
      <c r="L41" s="173" t="s">
        <v>179</v>
      </c>
    </row>
    <row r="42" spans="1:12" ht="18" customHeight="1">
      <c r="A42" s="577"/>
      <c r="B42" s="538"/>
      <c r="C42" s="538"/>
      <c r="D42" s="538" t="s">
        <v>9</v>
      </c>
      <c r="E42" s="538"/>
      <c r="F42" s="483"/>
      <c r="G42" s="483"/>
      <c r="H42" s="483"/>
      <c r="I42" s="483"/>
      <c r="J42" s="483"/>
      <c r="K42" s="483"/>
      <c r="L42" s="173" t="s">
        <v>179</v>
      </c>
    </row>
    <row r="43" spans="1:12" ht="18" customHeight="1">
      <c r="A43" s="577"/>
      <c r="B43" s="538" t="s">
        <v>838</v>
      </c>
      <c r="C43" s="538"/>
      <c r="D43" s="538"/>
      <c r="E43" s="538"/>
      <c r="F43" s="483"/>
      <c r="G43" s="483"/>
      <c r="H43" s="483"/>
      <c r="I43" s="483"/>
      <c r="J43" s="483"/>
      <c r="K43" s="483"/>
      <c r="L43" s="173" t="s">
        <v>62</v>
      </c>
    </row>
    <row r="44" spans="1:18" ht="20.25" customHeight="1">
      <c r="A44" s="578"/>
      <c r="B44" s="484" t="s">
        <v>830</v>
      </c>
      <c r="C44" s="556"/>
      <c r="D44" s="556"/>
      <c r="E44" s="485"/>
      <c r="F44" s="496"/>
      <c r="G44" s="497"/>
      <c r="H44" s="497"/>
      <c r="I44" s="497"/>
      <c r="J44" s="497"/>
      <c r="K44" s="498"/>
      <c r="L44" s="173" t="s">
        <v>62</v>
      </c>
      <c r="N44" s="421" t="s">
        <v>855</v>
      </c>
      <c r="O44" s="422"/>
      <c r="P44" s="422"/>
      <c r="Q44" s="422"/>
      <c r="R44" s="357"/>
    </row>
    <row r="45" spans="1:18" ht="18" customHeight="1">
      <c r="A45" s="537" t="s">
        <v>16</v>
      </c>
      <c r="B45" s="538" t="s">
        <v>17</v>
      </c>
      <c r="C45" s="538"/>
      <c r="D45" s="538" t="s">
        <v>18</v>
      </c>
      <c r="E45" s="538"/>
      <c r="F45" s="558"/>
      <c r="G45" s="558"/>
      <c r="H45" s="558"/>
      <c r="I45" s="558"/>
      <c r="J45" s="558"/>
      <c r="K45" s="558"/>
      <c r="L45" s="558"/>
      <c r="N45" s="422"/>
      <c r="O45" s="422"/>
      <c r="P45" s="422"/>
      <c r="Q45" s="422"/>
      <c r="R45" s="357"/>
    </row>
    <row r="46" spans="1:18" ht="18" customHeight="1">
      <c r="A46" s="537"/>
      <c r="B46" s="538"/>
      <c r="C46" s="538"/>
      <c r="D46" s="538" t="s">
        <v>19</v>
      </c>
      <c r="E46" s="538"/>
      <c r="F46" s="558"/>
      <c r="G46" s="558"/>
      <c r="H46" s="558"/>
      <c r="I46" s="558"/>
      <c r="J46" s="558"/>
      <c r="K46" s="558"/>
      <c r="L46" s="558"/>
      <c r="N46" s="422"/>
      <c r="O46" s="422"/>
      <c r="P46" s="422"/>
      <c r="Q46" s="422"/>
      <c r="R46" s="357"/>
    </row>
    <row r="47" spans="1:18" ht="18" customHeight="1">
      <c r="A47" s="537"/>
      <c r="B47" s="538"/>
      <c r="C47" s="538"/>
      <c r="D47" s="538" t="s">
        <v>20</v>
      </c>
      <c r="E47" s="538"/>
      <c r="F47" s="558"/>
      <c r="G47" s="558"/>
      <c r="H47" s="558"/>
      <c r="I47" s="558"/>
      <c r="J47" s="558"/>
      <c r="K47" s="558"/>
      <c r="L47" s="558"/>
      <c r="N47" s="357"/>
      <c r="O47" s="357"/>
      <c r="P47" s="357"/>
      <c r="Q47" s="357"/>
      <c r="R47" s="357"/>
    </row>
    <row r="48" spans="1:18" ht="18" customHeight="1">
      <c r="A48" s="537"/>
      <c r="B48" s="538"/>
      <c r="C48" s="538"/>
      <c r="D48" s="538" t="s">
        <v>21</v>
      </c>
      <c r="E48" s="538"/>
      <c r="F48" s="558"/>
      <c r="G48" s="558"/>
      <c r="H48" s="558"/>
      <c r="I48" s="558"/>
      <c r="J48" s="558"/>
      <c r="K48" s="558"/>
      <c r="L48" s="558"/>
      <c r="N48" s="357"/>
      <c r="O48" s="357"/>
      <c r="P48" s="357"/>
      <c r="Q48" s="357"/>
      <c r="R48" s="357"/>
    </row>
    <row r="49" spans="1:12" ht="18" customHeight="1">
      <c r="A49" s="537"/>
      <c r="B49" s="538"/>
      <c r="C49" s="538"/>
      <c r="D49" s="538" t="s">
        <v>22</v>
      </c>
      <c r="E49" s="538"/>
      <c r="F49" s="558"/>
      <c r="G49" s="558"/>
      <c r="H49" s="558"/>
      <c r="I49" s="558"/>
      <c r="J49" s="558"/>
      <c r="K49" s="558"/>
      <c r="L49" s="558"/>
    </row>
    <row r="50" spans="1:14" ht="26.25" customHeight="1">
      <c r="A50" s="537"/>
      <c r="B50" s="509" t="s">
        <v>92</v>
      </c>
      <c r="C50" s="509"/>
      <c r="D50" s="509"/>
      <c r="E50" s="509"/>
      <c r="F50" s="513"/>
      <c r="G50" s="513"/>
      <c r="H50" s="572" t="s">
        <v>93</v>
      </c>
      <c r="I50" s="572"/>
      <c r="J50" s="513"/>
      <c r="K50" s="513"/>
      <c r="L50" s="6" t="s">
        <v>94</v>
      </c>
      <c r="N50" s="81" t="s">
        <v>95</v>
      </c>
    </row>
    <row r="51" spans="1:14" ht="18" customHeight="1">
      <c r="A51" s="537"/>
      <c r="B51" s="538" t="s">
        <v>23</v>
      </c>
      <c r="C51" s="538"/>
      <c r="D51" s="538" t="s">
        <v>10</v>
      </c>
      <c r="E51" s="538"/>
      <c r="F51" s="480"/>
      <c r="G51" s="480"/>
      <c r="H51" s="480"/>
      <c r="I51" s="480"/>
      <c r="J51" s="480"/>
      <c r="K51" s="480"/>
      <c r="L51" s="480"/>
      <c r="N51" s="81" t="s">
        <v>677</v>
      </c>
    </row>
    <row r="52" spans="1:12" ht="18" customHeight="1">
      <c r="A52" s="537"/>
      <c r="B52" s="538"/>
      <c r="C52" s="538"/>
      <c r="D52" s="538" t="s">
        <v>266</v>
      </c>
      <c r="E52" s="538"/>
      <c r="F52" s="554">
        <f>IF(F51="","",IF(F4=F51,G5,IF(F10=F51,G11,IF(F16=F51,G17,IF(#REF!=F51,#REF!,IF(#REF!=F51,#REF!,"社名を正しく記入してください"))))))</f>
      </c>
      <c r="G52" s="554"/>
      <c r="H52" s="554"/>
      <c r="I52" s="554"/>
      <c r="J52" s="554"/>
      <c r="K52" s="554"/>
      <c r="L52" s="86"/>
    </row>
    <row r="53" spans="1:12" ht="18" customHeight="1">
      <c r="A53" s="537"/>
      <c r="B53" s="538"/>
      <c r="C53" s="538"/>
      <c r="D53" s="538" t="s">
        <v>267</v>
      </c>
      <c r="E53" s="538"/>
      <c r="F53" s="554">
        <f>IF(F51="","",IF(F4=F51,K5,IF(F10=F51,K11,IF(F16=F51,K17,IF(#REF!=F51,#REF!,IF(#REF!=F51,#REF!))))))</f>
      </c>
      <c r="G53" s="554"/>
      <c r="H53" s="554"/>
      <c r="I53" s="554"/>
      <c r="J53" s="554"/>
      <c r="K53" s="554"/>
      <c r="L53" s="86"/>
    </row>
    <row r="54" spans="1:12" ht="18" customHeight="1">
      <c r="A54" s="537"/>
      <c r="B54" s="538"/>
      <c r="C54" s="538"/>
      <c r="D54" s="538" t="s">
        <v>11</v>
      </c>
      <c r="E54" s="538"/>
      <c r="F54" s="554">
        <f>IF(F51="","",IF(F4=F51,G6,IF(F10=F51,G12,IF(F16=F51,G18,IF(#REF!=F51,#REF!,IF(#REF!=F51,#REF!))))))</f>
      </c>
      <c r="G54" s="554"/>
      <c r="H54" s="554"/>
      <c r="I54" s="554"/>
      <c r="J54" s="554"/>
      <c r="K54" s="554"/>
      <c r="L54" s="554"/>
    </row>
    <row r="55" spans="1:12" ht="18" customHeight="1">
      <c r="A55" s="537"/>
      <c r="B55" s="538"/>
      <c r="C55" s="538"/>
      <c r="D55" s="538" t="s">
        <v>239</v>
      </c>
      <c r="E55" s="538"/>
      <c r="F55" s="554">
        <f>IF(F51="","",IF(F4=F51,K6,IF(F10=F51,K12,IF(F16=F51,K18,IF(#REF!=F51,#REF!,IF(#REF!=F51,#REF!))))))</f>
      </c>
      <c r="G55" s="554"/>
      <c r="H55" s="554"/>
      <c r="I55" s="554"/>
      <c r="J55" s="554"/>
      <c r="K55" s="554"/>
      <c r="L55" s="554"/>
    </row>
    <row r="56" spans="1:14" ht="18" customHeight="1">
      <c r="A56" s="537"/>
      <c r="B56" s="538"/>
      <c r="C56" s="538"/>
      <c r="D56" s="538" t="s">
        <v>262</v>
      </c>
      <c r="E56" s="538"/>
      <c r="F56" s="319"/>
      <c r="G56" s="172" t="s">
        <v>350</v>
      </c>
      <c r="H56" s="319"/>
      <c r="I56" s="571"/>
      <c r="J56" s="571"/>
      <c r="K56" s="571"/>
      <c r="L56" s="571"/>
      <c r="N56" s="81" t="s">
        <v>678</v>
      </c>
    </row>
    <row r="57" spans="1:12" ht="18" customHeight="1">
      <c r="A57" s="537"/>
      <c r="B57" s="538"/>
      <c r="C57" s="538"/>
      <c r="D57" s="538" t="s">
        <v>263</v>
      </c>
      <c r="E57" s="538"/>
      <c r="F57" s="501">
        <f>IF(F51="","",IF(F4=F51,F7,IF(F10=F51,F13,IF(F16=F51,F19,IF(#REF!=F51,#REF!,IF(#REF!=F51,#REF!))))))</f>
      </c>
      <c r="G57" s="573"/>
      <c r="H57" s="573"/>
      <c r="I57" s="573"/>
      <c r="J57" s="573"/>
      <c r="K57" s="573"/>
      <c r="L57" s="502"/>
    </row>
    <row r="58" spans="1:12" ht="18" customHeight="1">
      <c r="A58" s="537"/>
      <c r="B58" s="538"/>
      <c r="C58" s="538"/>
      <c r="D58" s="538" t="s">
        <v>13</v>
      </c>
      <c r="E58" s="538"/>
      <c r="F58" s="554">
        <f>IF(F51="","",IF(F4=F51,G8,IF(F10=F51,G14,IF(F16=F51,G20,IF(#REF!=F51,#REF!,IF(#REF!=F51,#REF!))))))</f>
      </c>
      <c r="G58" s="554"/>
      <c r="H58" s="554"/>
      <c r="I58" s="554"/>
      <c r="J58" s="554"/>
      <c r="K58" s="554"/>
      <c r="L58" s="554"/>
    </row>
    <row r="59" spans="1:14" ht="18" customHeight="1">
      <c r="A59" s="537"/>
      <c r="B59" s="538"/>
      <c r="C59" s="538"/>
      <c r="D59" s="538" t="s">
        <v>14</v>
      </c>
      <c r="E59" s="538"/>
      <c r="F59" s="480"/>
      <c r="G59" s="480"/>
      <c r="H59" s="480"/>
      <c r="I59" s="480"/>
      <c r="J59" s="480"/>
      <c r="K59" s="480"/>
      <c r="L59" s="480"/>
      <c r="N59" s="81" t="s">
        <v>679</v>
      </c>
    </row>
    <row r="60" spans="1:12" ht="18" customHeight="1">
      <c r="A60" s="537"/>
      <c r="B60" s="538"/>
      <c r="C60" s="538"/>
      <c r="D60" s="538" t="s">
        <v>264</v>
      </c>
      <c r="E60" s="538"/>
      <c r="F60" s="554">
        <f>IF(F51="","",IF(F4=F51,K8,IF(F10=F51,K14,IF(F16=F51,K20,IF(#REF!=F51,#REF!,IF(#REF!=F51,#REF!))))))</f>
      </c>
      <c r="G60" s="554"/>
      <c r="H60" s="554"/>
      <c r="I60" s="554"/>
      <c r="J60" s="554"/>
      <c r="K60" s="554"/>
      <c r="L60" s="554"/>
    </row>
    <row r="61" spans="1:12" ht="18" customHeight="1">
      <c r="A61" s="537"/>
      <c r="B61" s="538"/>
      <c r="C61" s="538"/>
      <c r="D61" s="538" t="s">
        <v>15</v>
      </c>
      <c r="E61" s="538"/>
      <c r="F61" s="514">
        <f>IF(F51="","",IF(F4=F51,F9,IF(F10=F51,F15,IF(F16=F51,F21,IF(#REF!=F51,#REF!,IF(#REF!=F51,#REF!))))))</f>
      </c>
      <c r="G61" s="514"/>
      <c r="H61" s="514"/>
      <c r="I61" s="514"/>
      <c r="J61" s="514"/>
      <c r="K61" s="514"/>
      <c r="L61" s="514"/>
    </row>
    <row r="62" spans="1:14" ht="18" customHeight="1">
      <c r="A62" s="537" t="s">
        <v>24</v>
      </c>
      <c r="B62" s="538" t="s">
        <v>25</v>
      </c>
      <c r="C62" s="538"/>
      <c r="D62" s="538"/>
      <c r="E62" s="538"/>
      <c r="F62" s="509" t="s">
        <v>26</v>
      </c>
      <c r="G62" s="509"/>
      <c r="H62" s="570"/>
      <c r="I62" s="570"/>
      <c r="J62" s="509" t="s">
        <v>31</v>
      </c>
      <c r="K62" s="509"/>
      <c r="L62" s="267"/>
      <c r="N62" s="81" t="s">
        <v>311</v>
      </c>
    </row>
    <row r="63" spans="1:14" ht="18" customHeight="1">
      <c r="A63" s="537"/>
      <c r="B63" s="538"/>
      <c r="C63" s="538"/>
      <c r="D63" s="538"/>
      <c r="E63" s="538"/>
      <c r="F63" s="509" t="s">
        <v>27</v>
      </c>
      <c r="G63" s="509"/>
      <c r="H63" s="570"/>
      <c r="I63" s="570"/>
      <c r="J63" s="509" t="s">
        <v>32</v>
      </c>
      <c r="K63" s="509"/>
      <c r="L63" s="267"/>
      <c r="N63" s="81" t="s">
        <v>311</v>
      </c>
    </row>
    <row r="64" spans="1:14" ht="18" customHeight="1">
      <c r="A64" s="537"/>
      <c r="B64" s="538"/>
      <c r="C64" s="538"/>
      <c r="D64" s="538"/>
      <c r="E64" s="538"/>
      <c r="F64" s="509" t="s">
        <v>28</v>
      </c>
      <c r="G64" s="509"/>
      <c r="H64" s="570"/>
      <c r="I64" s="570"/>
      <c r="J64" s="509" t="s">
        <v>33</v>
      </c>
      <c r="K64" s="509"/>
      <c r="L64" s="267"/>
      <c r="N64" s="81" t="s">
        <v>311</v>
      </c>
    </row>
    <row r="65" spans="1:14" ht="18" customHeight="1">
      <c r="A65" s="537"/>
      <c r="B65" s="538"/>
      <c r="C65" s="538"/>
      <c r="D65" s="538"/>
      <c r="E65" s="538"/>
      <c r="F65" s="509" t="s">
        <v>29</v>
      </c>
      <c r="G65" s="509"/>
      <c r="H65" s="570"/>
      <c r="I65" s="570"/>
      <c r="J65" s="509" t="s">
        <v>34</v>
      </c>
      <c r="K65" s="509"/>
      <c r="L65" s="267"/>
      <c r="N65" s="81" t="s">
        <v>311</v>
      </c>
    </row>
    <row r="66" spans="1:14" ht="18" customHeight="1">
      <c r="A66" s="537"/>
      <c r="B66" s="538"/>
      <c r="C66" s="538"/>
      <c r="D66" s="538"/>
      <c r="E66" s="538"/>
      <c r="F66" s="509" t="s">
        <v>30</v>
      </c>
      <c r="G66" s="509"/>
      <c r="H66" s="570"/>
      <c r="I66" s="570"/>
      <c r="J66" s="509" t="s">
        <v>35</v>
      </c>
      <c r="K66" s="509"/>
      <c r="L66" s="267"/>
      <c r="N66" s="81" t="s">
        <v>311</v>
      </c>
    </row>
    <row r="67" spans="1:12" ht="18" customHeight="1">
      <c r="A67" s="537"/>
      <c r="B67" s="538" t="s">
        <v>37</v>
      </c>
      <c r="C67" s="538"/>
      <c r="D67" s="538"/>
      <c r="E67" s="538"/>
      <c r="F67" s="483"/>
      <c r="G67" s="483"/>
      <c r="H67" s="483"/>
      <c r="I67" s="483"/>
      <c r="J67" s="483"/>
      <c r="K67" s="483"/>
      <c r="L67" s="483"/>
    </row>
    <row r="68" spans="1:14" ht="18" customHeight="1">
      <c r="A68" s="537"/>
      <c r="B68" s="559" t="s">
        <v>36</v>
      </c>
      <c r="C68" s="568"/>
      <c r="D68" s="568"/>
      <c r="E68" s="560"/>
      <c r="F68" s="509" t="s">
        <v>26</v>
      </c>
      <c r="G68" s="509"/>
      <c r="H68" s="480"/>
      <c r="I68" s="480"/>
      <c r="J68" s="509" t="s">
        <v>31</v>
      </c>
      <c r="K68" s="509"/>
      <c r="L68" s="175"/>
      <c r="N68" s="81" t="s">
        <v>734</v>
      </c>
    </row>
    <row r="69" spans="1:14" ht="18" customHeight="1">
      <c r="A69" s="537"/>
      <c r="B69" s="561"/>
      <c r="C69" s="569"/>
      <c r="D69" s="569"/>
      <c r="E69" s="562"/>
      <c r="F69" s="509" t="s">
        <v>27</v>
      </c>
      <c r="G69" s="509"/>
      <c r="H69" s="480"/>
      <c r="I69" s="480"/>
      <c r="J69" s="509" t="s">
        <v>32</v>
      </c>
      <c r="K69" s="509"/>
      <c r="L69" s="175"/>
      <c r="N69" s="356" t="s">
        <v>727</v>
      </c>
    </row>
    <row r="70" spans="1:14" ht="18" customHeight="1">
      <c r="A70" s="537"/>
      <c r="B70" s="561"/>
      <c r="C70" s="569"/>
      <c r="D70" s="569"/>
      <c r="E70" s="562"/>
      <c r="F70" s="509" t="s">
        <v>28</v>
      </c>
      <c r="G70" s="509"/>
      <c r="H70" s="480"/>
      <c r="I70" s="480"/>
      <c r="J70" s="509" t="s">
        <v>33</v>
      </c>
      <c r="K70" s="509"/>
      <c r="L70" s="175"/>
      <c r="N70" s="356" t="s">
        <v>727</v>
      </c>
    </row>
    <row r="71" spans="1:14" ht="18" customHeight="1">
      <c r="A71" s="537"/>
      <c r="B71" s="561"/>
      <c r="C71" s="569"/>
      <c r="D71" s="569"/>
      <c r="E71" s="562"/>
      <c r="F71" s="509" t="s">
        <v>29</v>
      </c>
      <c r="G71" s="509"/>
      <c r="H71" s="480"/>
      <c r="I71" s="480"/>
      <c r="J71" s="509" t="s">
        <v>34</v>
      </c>
      <c r="K71" s="509"/>
      <c r="L71" s="175"/>
      <c r="N71" s="356" t="s">
        <v>727</v>
      </c>
    </row>
    <row r="72" spans="1:14" ht="18" customHeight="1">
      <c r="A72" s="537"/>
      <c r="B72" s="561"/>
      <c r="C72" s="569"/>
      <c r="D72" s="569"/>
      <c r="E72" s="562"/>
      <c r="F72" s="509" t="s">
        <v>30</v>
      </c>
      <c r="G72" s="509"/>
      <c r="H72" s="480"/>
      <c r="I72" s="480"/>
      <c r="J72" s="509" t="s">
        <v>35</v>
      </c>
      <c r="K72" s="509"/>
      <c r="L72" s="175"/>
      <c r="N72" s="356" t="s">
        <v>727</v>
      </c>
    </row>
    <row r="73" spans="1:12" ht="18" customHeight="1">
      <c r="A73" s="537"/>
      <c r="B73" s="538" t="s">
        <v>38</v>
      </c>
      <c r="C73" s="538"/>
      <c r="D73" s="538"/>
      <c r="E73" s="538"/>
      <c r="F73" s="510" t="s">
        <v>39</v>
      </c>
      <c r="G73" s="510"/>
      <c r="H73" s="480"/>
      <c r="I73" s="480"/>
      <c r="J73" s="510" t="s">
        <v>40</v>
      </c>
      <c r="K73" s="510"/>
      <c r="L73" s="175"/>
    </row>
    <row r="74" spans="1:14" ht="18" customHeight="1">
      <c r="A74" s="537"/>
      <c r="B74" s="538" t="s">
        <v>41</v>
      </c>
      <c r="C74" s="538"/>
      <c r="D74" s="538"/>
      <c r="E74" s="538"/>
      <c r="F74" s="508"/>
      <c r="G74" s="508"/>
      <c r="H74" s="508"/>
      <c r="I74" s="508"/>
      <c r="J74" s="508"/>
      <c r="K74" s="508"/>
      <c r="L74" s="508"/>
      <c r="N74" s="81" t="s">
        <v>312</v>
      </c>
    </row>
    <row r="75" spans="1:14" ht="24" customHeight="1">
      <c r="A75" s="537"/>
      <c r="B75" s="538" t="s">
        <v>42</v>
      </c>
      <c r="C75" s="538"/>
      <c r="D75" s="538"/>
      <c r="E75" s="538"/>
      <c r="F75" s="513"/>
      <c r="G75" s="513"/>
      <c r="H75" s="527" t="s">
        <v>96</v>
      </c>
      <c r="I75" s="527"/>
      <c r="J75" s="513"/>
      <c r="K75" s="513"/>
      <c r="L75" s="7" t="s">
        <v>97</v>
      </c>
      <c r="M75" s="82"/>
      <c r="N75" s="81">
        <f>IF(AND(F75="○",J75="○")=TRUE,"←どちらかに一方にのみ○を入れてください。","")</f>
      </c>
    </row>
    <row r="76" spans="1:12" ht="18" customHeight="1">
      <c r="A76" s="537"/>
      <c r="B76" s="509" t="s">
        <v>723</v>
      </c>
      <c r="C76" s="509"/>
      <c r="D76" s="538" t="s">
        <v>45</v>
      </c>
      <c r="E76" s="538"/>
      <c r="F76" s="480"/>
      <c r="G76" s="480"/>
      <c r="H76" s="480"/>
      <c r="I76" s="480"/>
      <c r="J76" s="480"/>
      <c r="K76" s="528" t="s">
        <v>50</v>
      </c>
      <c r="L76" s="529"/>
    </row>
    <row r="77" spans="1:12" ht="18" customHeight="1">
      <c r="A77" s="537"/>
      <c r="B77" s="509"/>
      <c r="C77" s="509"/>
      <c r="D77" s="174"/>
      <c r="E77" s="174"/>
      <c r="F77" s="526" t="s">
        <v>313</v>
      </c>
      <c r="G77" s="526"/>
      <c r="H77" s="86"/>
      <c r="I77" s="526" t="s">
        <v>314</v>
      </c>
      <c r="J77" s="526"/>
      <c r="K77" s="533" t="s">
        <v>722</v>
      </c>
      <c r="L77" s="534"/>
    </row>
    <row r="78" spans="1:12" ht="18" customHeight="1">
      <c r="A78" s="537"/>
      <c r="B78" s="509"/>
      <c r="C78" s="509"/>
      <c r="D78" s="538" t="s">
        <v>43</v>
      </c>
      <c r="E78" s="538"/>
      <c r="F78" s="521">
        <f>I81</f>
        <v>0.25</v>
      </c>
      <c r="G78" s="521"/>
      <c r="H78" s="57" t="s">
        <v>48</v>
      </c>
      <c r="I78" s="523">
        <v>0.3333333333333333</v>
      </c>
      <c r="J78" s="523"/>
      <c r="K78" s="480"/>
      <c r="L78" s="480"/>
    </row>
    <row r="79" spans="1:12" ht="18" customHeight="1">
      <c r="A79" s="537"/>
      <c r="B79" s="509"/>
      <c r="C79" s="509"/>
      <c r="D79" s="538" t="s">
        <v>44</v>
      </c>
      <c r="E79" s="538"/>
      <c r="F79" s="521">
        <f>I78</f>
        <v>0.3333333333333333</v>
      </c>
      <c r="G79" s="521"/>
      <c r="H79" s="57" t="s">
        <v>48</v>
      </c>
      <c r="I79" s="523">
        <v>0.7916666666666666</v>
      </c>
      <c r="J79" s="523"/>
      <c r="K79" s="480"/>
      <c r="L79" s="480"/>
    </row>
    <row r="80" spans="1:12" ht="18" customHeight="1">
      <c r="A80" s="537"/>
      <c r="B80" s="509"/>
      <c r="C80" s="509"/>
      <c r="D80" s="538" t="s">
        <v>46</v>
      </c>
      <c r="E80" s="538"/>
      <c r="F80" s="521">
        <f>I79</f>
        <v>0.7916666666666666</v>
      </c>
      <c r="G80" s="521"/>
      <c r="H80" s="57" t="s">
        <v>48</v>
      </c>
      <c r="I80" s="523">
        <v>0.9583333333333334</v>
      </c>
      <c r="J80" s="523"/>
      <c r="K80" s="480"/>
      <c r="L80" s="480"/>
    </row>
    <row r="81" spans="1:12" ht="18" customHeight="1">
      <c r="A81" s="537"/>
      <c r="B81" s="509"/>
      <c r="C81" s="509"/>
      <c r="D81" s="538" t="s">
        <v>47</v>
      </c>
      <c r="E81" s="538"/>
      <c r="F81" s="521">
        <f>I80</f>
        <v>0.9583333333333334</v>
      </c>
      <c r="G81" s="521"/>
      <c r="H81" s="57" t="s">
        <v>48</v>
      </c>
      <c r="I81" s="523">
        <v>0.25</v>
      </c>
      <c r="J81" s="523"/>
      <c r="K81" s="480"/>
      <c r="L81" s="480"/>
    </row>
    <row r="82" spans="1:12" ht="18" customHeight="1">
      <c r="A82" s="537"/>
      <c r="B82" s="509" t="s">
        <v>724</v>
      </c>
      <c r="C82" s="509"/>
      <c r="D82" s="538" t="s">
        <v>45</v>
      </c>
      <c r="E82" s="538"/>
      <c r="F82" s="480"/>
      <c r="G82" s="480"/>
      <c r="H82" s="480"/>
      <c r="I82" s="480"/>
      <c r="J82" s="480"/>
      <c r="K82" s="524" t="s">
        <v>49</v>
      </c>
      <c r="L82" s="525"/>
    </row>
    <row r="83" spans="1:12" ht="18" customHeight="1">
      <c r="A83" s="537"/>
      <c r="B83" s="509"/>
      <c r="C83" s="509"/>
      <c r="D83" s="174"/>
      <c r="E83" s="174"/>
      <c r="F83" s="526" t="s">
        <v>313</v>
      </c>
      <c r="G83" s="526"/>
      <c r="H83" s="86"/>
      <c r="I83" s="526" t="s">
        <v>314</v>
      </c>
      <c r="J83" s="526"/>
      <c r="K83" s="535" t="s">
        <v>722</v>
      </c>
      <c r="L83" s="536"/>
    </row>
    <row r="84" spans="1:12" ht="18" customHeight="1">
      <c r="A84" s="537"/>
      <c r="B84" s="509"/>
      <c r="C84" s="509"/>
      <c r="D84" s="538" t="s">
        <v>43</v>
      </c>
      <c r="E84" s="538"/>
      <c r="F84" s="521">
        <f>I85</f>
        <v>0.3333333333333333</v>
      </c>
      <c r="G84" s="521"/>
      <c r="H84" s="57" t="s">
        <v>48</v>
      </c>
      <c r="I84" s="523">
        <v>0.7916666666666666</v>
      </c>
      <c r="J84" s="523"/>
      <c r="K84" s="480"/>
      <c r="L84" s="480"/>
    </row>
    <row r="85" spans="1:12" ht="18" customHeight="1">
      <c r="A85" s="537"/>
      <c r="B85" s="509"/>
      <c r="C85" s="509"/>
      <c r="D85" s="538" t="s">
        <v>44</v>
      </c>
      <c r="E85" s="538"/>
      <c r="F85" s="521">
        <f>I84</f>
        <v>0.7916666666666666</v>
      </c>
      <c r="G85" s="521"/>
      <c r="H85" s="57" t="s">
        <v>48</v>
      </c>
      <c r="I85" s="523">
        <v>0.3333333333333333</v>
      </c>
      <c r="J85" s="523"/>
      <c r="K85" s="480"/>
      <c r="L85" s="480"/>
    </row>
    <row r="86" spans="1:12" ht="18" customHeight="1">
      <c r="A86" s="537"/>
      <c r="B86" s="509" t="s">
        <v>725</v>
      </c>
      <c r="C86" s="509"/>
      <c r="D86" s="538" t="s">
        <v>45</v>
      </c>
      <c r="E86" s="538"/>
      <c r="F86" s="491"/>
      <c r="G86" s="492"/>
      <c r="H86" s="492"/>
      <c r="I86" s="492"/>
      <c r="J86" s="477" t="s">
        <v>726</v>
      </c>
      <c r="K86" s="503"/>
      <c r="L86" s="478"/>
    </row>
    <row r="87" spans="1:12" ht="18" customHeight="1">
      <c r="A87" s="537"/>
      <c r="B87" s="509"/>
      <c r="C87" s="509"/>
      <c r="D87" s="538" t="s">
        <v>51</v>
      </c>
      <c r="E87" s="538"/>
      <c r="F87" s="491"/>
      <c r="G87" s="492"/>
      <c r="H87" s="492"/>
      <c r="I87" s="492"/>
      <c r="J87" s="530"/>
      <c r="K87" s="531"/>
      <c r="L87" s="532"/>
    </row>
    <row r="88" spans="1:12" ht="18" customHeight="1">
      <c r="A88" s="537" t="s">
        <v>52</v>
      </c>
      <c r="B88" s="559" t="s">
        <v>53</v>
      </c>
      <c r="C88" s="560"/>
      <c r="D88" s="545" t="s">
        <v>63</v>
      </c>
      <c r="E88" s="557" t="s">
        <v>65</v>
      </c>
      <c r="F88" s="510" t="s">
        <v>57</v>
      </c>
      <c r="G88" s="510"/>
      <c r="H88" s="510" t="s">
        <v>54</v>
      </c>
      <c r="I88" s="510"/>
      <c r="J88" s="510" t="s">
        <v>55</v>
      </c>
      <c r="K88" s="510"/>
      <c r="L88" s="57" t="s">
        <v>56</v>
      </c>
    </row>
    <row r="89" spans="1:12" ht="18" customHeight="1">
      <c r="A89" s="537"/>
      <c r="B89" s="561"/>
      <c r="C89" s="562"/>
      <c r="D89" s="538"/>
      <c r="E89" s="509"/>
      <c r="F89" s="522"/>
      <c r="G89" s="522"/>
      <c r="H89" s="522"/>
      <c r="I89" s="522"/>
      <c r="J89" s="522"/>
      <c r="K89" s="522"/>
      <c r="L89" s="449"/>
    </row>
    <row r="90" spans="1:12" ht="18" customHeight="1">
      <c r="A90" s="537"/>
      <c r="B90" s="561"/>
      <c r="C90" s="562"/>
      <c r="D90" s="538"/>
      <c r="E90" s="509"/>
      <c r="F90" s="510" t="s">
        <v>58</v>
      </c>
      <c r="G90" s="510"/>
      <c r="H90" s="510" t="s">
        <v>59</v>
      </c>
      <c r="I90" s="510"/>
      <c r="J90" s="510" t="s">
        <v>60</v>
      </c>
      <c r="K90" s="510"/>
      <c r="L90" s="57" t="s">
        <v>61</v>
      </c>
    </row>
    <row r="91" spans="1:12" ht="18" customHeight="1">
      <c r="A91" s="537"/>
      <c r="B91" s="561"/>
      <c r="C91" s="562"/>
      <c r="D91" s="538"/>
      <c r="E91" s="509"/>
      <c r="F91" s="522"/>
      <c r="G91" s="522"/>
      <c r="H91" s="522"/>
      <c r="I91" s="522"/>
      <c r="J91" s="522"/>
      <c r="K91" s="522"/>
      <c r="L91" s="449"/>
    </row>
    <row r="92" spans="1:12" ht="18" customHeight="1">
      <c r="A92" s="537"/>
      <c r="B92" s="561"/>
      <c r="C92" s="562"/>
      <c r="D92" s="545" t="s">
        <v>64</v>
      </c>
      <c r="E92" s="557" t="s">
        <v>65</v>
      </c>
      <c r="F92" s="510" t="s">
        <v>57</v>
      </c>
      <c r="G92" s="510"/>
      <c r="H92" s="510" t="s">
        <v>54</v>
      </c>
      <c r="I92" s="510"/>
      <c r="J92" s="510" t="s">
        <v>55</v>
      </c>
      <c r="K92" s="510"/>
      <c r="L92" s="57" t="s">
        <v>56</v>
      </c>
    </row>
    <row r="93" spans="1:12" ht="18" customHeight="1">
      <c r="A93" s="537"/>
      <c r="B93" s="561"/>
      <c r="C93" s="562"/>
      <c r="D93" s="538"/>
      <c r="E93" s="509"/>
      <c r="F93" s="480"/>
      <c r="G93" s="480"/>
      <c r="H93" s="480"/>
      <c r="I93" s="480"/>
      <c r="J93" s="480"/>
      <c r="K93" s="480"/>
      <c r="L93" s="175"/>
    </row>
    <row r="94" spans="1:12" ht="18" customHeight="1">
      <c r="A94" s="537"/>
      <c r="B94" s="561"/>
      <c r="C94" s="562"/>
      <c r="D94" s="538"/>
      <c r="E94" s="509"/>
      <c r="F94" s="510" t="s">
        <v>58</v>
      </c>
      <c r="G94" s="510"/>
      <c r="H94" s="510" t="s">
        <v>59</v>
      </c>
      <c r="I94" s="510"/>
      <c r="J94" s="510" t="s">
        <v>60</v>
      </c>
      <c r="K94" s="510"/>
      <c r="L94" s="57" t="s">
        <v>61</v>
      </c>
    </row>
    <row r="95" spans="1:12" ht="18" customHeight="1">
      <c r="A95" s="537"/>
      <c r="B95" s="561"/>
      <c r="C95" s="562"/>
      <c r="D95" s="538"/>
      <c r="E95" s="509"/>
      <c r="F95" s="480"/>
      <c r="G95" s="480"/>
      <c r="H95" s="480"/>
      <c r="I95" s="480"/>
      <c r="J95" s="480"/>
      <c r="K95" s="480"/>
      <c r="L95" s="175"/>
    </row>
    <row r="96" spans="1:12" ht="18" customHeight="1">
      <c r="A96" s="537"/>
      <c r="B96" s="561"/>
      <c r="C96" s="562"/>
      <c r="D96" s="565" t="s">
        <v>345</v>
      </c>
      <c r="E96" s="509" t="s">
        <v>393</v>
      </c>
      <c r="F96" s="510" t="s">
        <v>57</v>
      </c>
      <c r="G96" s="510"/>
      <c r="H96" s="510" t="s">
        <v>54</v>
      </c>
      <c r="I96" s="510"/>
      <c r="J96" s="510" t="s">
        <v>55</v>
      </c>
      <c r="K96" s="510"/>
      <c r="L96" s="57" t="s">
        <v>56</v>
      </c>
    </row>
    <row r="97" spans="1:12" ht="18" customHeight="1">
      <c r="A97" s="537"/>
      <c r="B97" s="561"/>
      <c r="C97" s="562"/>
      <c r="D97" s="566"/>
      <c r="E97" s="509"/>
      <c r="F97" s="480"/>
      <c r="G97" s="480"/>
      <c r="H97" s="480"/>
      <c r="I97" s="480"/>
      <c r="J97" s="480"/>
      <c r="K97" s="480"/>
      <c r="L97" s="175"/>
    </row>
    <row r="98" spans="1:12" ht="18" customHeight="1">
      <c r="A98" s="537"/>
      <c r="B98" s="561"/>
      <c r="C98" s="562"/>
      <c r="D98" s="566"/>
      <c r="E98" s="509"/>
      <c r="F98" s="510" t="s">
        <v>58</v>
      </c>
      <c r="G98" s="510"/>
      <c r="H98" s="510" t="s">
        <v>59</v>
      </c>
      <c r="I98" s="510"/>
      <c r="J98" s="510" t="s">
        <v>60</v>
      </c>
      <c r="K98" s="510"/>
      <c r="L98" s="57" t="s">
        <v>61</v>
      </c>
    </row>
    <row r="99" spans="1:12" ht="18" customHeight="1">
      <c r="A99" s="537"/>
      <c r="B99" s="561"/>
      <c r="C99" s="562"/>
      <c r="D99" s="566"/>
      <c r="E99" s="509"/>
      <c r="F99" s="480"/>
      <c r="G99" s="480"/>
      <c r="H99" s="480"/>
      <c r="I99" s="480"/>
      <c r="J99" s="480"/>
      <c r="K99" s="480"/>
      <c r="L99" s="175"/>
    </row>
    <row r="100" spans="1:12" ht="18" customHeight="1">
      <c r="A100" s="537"/>
      <c r="B100" s="561"/>
      <c r="C100" s="562"/>
      <c r="D100" s="566"/>
      <c r="E100" s="509" t="s">
        <v>62</v>
      </c>
      <c r="F100" s="510" t="s">
        <v>57</v>
      </c>
      <c r="G100" s="510"/>
      <c r="H100" s="510" t="s">
        <v>54</v>
      </c>
      <c r="I100" s="510"/>
      <c r="J100" s="510" t="s">
        <v>55</v>
      </c>
      <c r="K100" s="510"/>
      <c r="L100" s="57" t="s">
        <v>56</v>
      </c>
    </row>
    <row r="101" spans="1:12" ht="18" customHeight="1">
      <c r="A101" s="537"/>
      <c r="B101" s="561"/>
      <c r="C101" s="562"/>
      <c r="D101" s="566"/>
      <c r="E101" s="509"/>
      <c r="F101" s="480"/>
      <c r="G101" s="480"/>
      <c r="H101" s="480"/>
      <c r="I101" s="480"/>
      <c r="J101" s="480"/>
      <c r="K101" s="480"/>
      <c r="L101" s="175"/>
    </row>
    <row r="102" spans="1:12" ht="18" customHeight="1">
      <c r="A102" s="537"/>
      <c r="B102" s="561"/>
      <c r="C102" s="562"/>
      <c r="D102" s="566"/>
      <c r="E102" s="509"/>
      <c r="F102" s="510" t="s">
        <v>58</v>
      </c>
      <c r="G102" s="510"/>
      <c r="H102" s="510" t="s">
        <v>59</v>
      </c>
      <c r="I102" s="510"/>
      <c r="J102" s="510" t="s">
        <v>60</v>
      </c>
      <c r="K102" s="510"/>
      <c r="L102" s="57" t="s">
        <v>61</v>
      </c>
    </row>
    <row r="103" spans="1:12" ht="18" customHeight="1">
      <c r="A103" s="537"/>
      <c r="B103" s="561"/>
      <c r="C103" s="562"/>
      <c r="D103" s="567"/>
      <c r="E103" s="509"/>
      <c r="F103" s="480"/>
      <c r="G103" s="480"/>
      <c r="H103" s="480"/>
      <c r="I103" s="480"/>
      <c r="J103" s="480"/>
      <c r="K103" s="480"/>
      <c r="L103" s="175"/>
    </row>
    <row r="104" spans="1:12" ht="18" customHeight="1">
      <c r="A104" s="537"/>
      <c r="B104" s="561"/>
      <c r="C104" s="562"/>
      <c r="D104" s="545" t="s">
        <v>341</v>
      </c>
      <c r="E104" s="509" t="s">
        <v>62</v>
      </c>
      <c r="F104" s="510" t="s">
        <v>57</v>
      </c>
      <c r="G104" s="510"/>
      <c r="H104" s="510" t="s">
        <v>54</v>
      </c>
      <c r="I104" s="510"/>
      <c r="J104" s="510" t="s">
        <v>55</v>
      </c>
      <c r="K104" s="510"/>
      <c r="L104" s="57" t="s">
        <v>56</v>
      </c>
    </row>
    <row r="105" spans="1:12" ht="18" customHeight="1">
      <c r="A105" s="537"/>
      <c r="B105" s="561"/>
      <c r="C105" s="562"/>
      <c r="D105" s="538"/>
      <c r="E105" s="509"/>
      <c r="F105" s="480"/>
      <c r="G105" s="480"/>
      <c r="H105" s="480"/>
      <c r="I105" s="480"/>
      <c r="J105" s="480"/>
      <c r="K105" s="480"/>
      <c r="L105" s="175"/>
    </row>
    <row r="106" spans="1:12" ht="18" customHeight="1">
      <c r="A106" s="537"/>
      <c r="B106" s="561"/>
      <c r="C106" s="562"/>
      <c r="D106" s="538"/>
      <c r="E106" s="509"/>
      <c r="F106" s="510" t="s">
        <v>58</v>
      </c>
      <c r="G106" s="510"/>
      <c r="H106" s="510" t="s">
        <v>59</v>
      </c>
      <c r="I106" s="510"/>
      <c r="J106" s="510" t="s">
        <v>60</v>
      </c>
      <c r="K106" s="510"/>
      <c r="L106" s="57" t="s">
        <v>61</v>
      </c>
    </row>
    <row r="107" spans="1:12" ht="18" customHeight="1">
      <c r="A107" s="537"/>
      <c r="B107" s="561"/>
      <c r="C107" s="562"/>
      <c r="D107" s="538"/>
      <c r="E107" s="509"/>
      <c r="F107" s="480"/>
      <c r="G107" s="480"/>
      <c r="H107" s="480"/>
      <c r="I107" s="480"/>
      <c r="J107" s="480"/>
      <c r="K107" s="480"/>
      <c r="L107" s="175"/>
    </row>
    <row r="108" spans="1:12" ht="18" customHeight="1">
      <c r="A108" s="537"/>
      <c r="B108" s="561"/>
      <c r="C108" s="562"/>
      <c r="D108" s="545" t="s">
        <v>342</v>
      </c>
      <c r="E108" s="509" t="s">
        <v>62</v>
      </c>
      <c r="F108" s="510" t="s">
        <v>57</v>
      </c>
      <c r="G108" s="510"/>
      <c r="H108" s="510" t="s">
        <v>54</v>
      </c>
      <c r="I108" s="510"/>
      <c r="J108" s="510" t="s">
        <v>55</v>
      </c>
      <c r="K108" s="510"/>
      <c r="L108" s="57" t="s">
        <v>56</v>
      </c>
    </row>
    <row r="109" spans="1:12" ht="18" customHeight="1">
      <c r="A109" s="537"/>
      <c r="B109" s="561"/>
      <c r="C109" s="562"/>
      <c r="D109" s="538"/>
      <c r="E109" s="509"/>
      <c r="F109" s="480"/>
      <c r="G109" s="480"/>
      <c r="H109" s="480"/>
      <c r="I109" s="480"/>
      <c r="J109" s="480"/>
      <c r="K109" s="480"/>
      <c r="L109" s="175"/>
    </row>
    <row r="110" spans="1:12" ht="18" customHeight="1">
      <c r="A110" s="537"/>
      <c r="B110" s="561"/>
      <c r="C110" s="562"/>
      <c r="D110" s="538"/>
      <c r="E110" s="509"/>
      <c r="F110" s="510" t="s">
        <v>58</v>
      </c>
      <c r="G110" s="510"/>
      <c r="H110" s="510" t="s">
        <v>59</v>
      </c>
      <c r="I110" s="510"/>
      <c r="J110" s="510" t="s">
        <v>60</v>
      </c>
      <c r="K110" s="510"/>
      <c r="L110" s="57" t="s">
        <v>61</v>
      </c>
    </row>
    <row r="111" spans="1:12" ht="18" customHeight="1">
      <c r="A111" s="537"/>
      <c r="B111" s="563"/>
      <c r="C111" s="564"/>
      <c r="D111" s="538"/>
      <c r="E111" s="509"/>
      <c r="F111" s="480"/>
      <c r="G111" s="480"/>
      <c r="H111" s="480"/>
      <c r="I111" s="480"/>
      <c r="J111" s="480"/>
      <c r="K111" s="480"/>
      <c r="L111" s="175"/>
    </row>
    <row r="112" spans="1:12" ht="18" customHeight="1">
      <c r="A112" s="537"/>
      <c r="B112" s="538" t="s">
        <v>66</v>
      </c>
      <c r="C112" s="538"/>
      <c r="D112" s="538"/>
      <c r="E112" s="538"/>
      <c r="F112" s="554">
        <f>IF(F87="","",F87)</f>
      </c>
      <c r="G112" s="554"/>
      <c r="H112" s="554"/>
      <c r="I112" s="554"/>
      <c r="J112" s="554"/>
      <c r="K112" s="554"/>
      <c r="L112" s="3" t="s">
        <v>65</v>
      </c>
    </row>
    <row r="113" spans="1:12" ht="18" customHeight="1">
      <c r="A113" s="537"/>
      <c r="B113" s="484" t="s">
        <v>351</v>
      </c>
      <c r="C113" s="556"/>
      <c r="D113" s="556"/>
      <c r="E113" s="485"/>
      <c r="F113" s="491"/>
      <c r="G113" s="492"/>
      <c r="H113" s="492"/>
      <c r="I113" s="492"/>
      <c r="J113" s="492"/>
      <c r="K113" s="493"/>
      <c r="L113" s="3"/>
    </row>
    <row r="114" spans="1:14" ht="18" customHeight="1">
      <c r="A114" s="537"/>
      <c r="B114" s="538" t="s">
        <v>90</v>
      </c>
      <c r="C114" s="538"/>
      <c r="D114" s="538"/>
      <c r="E114" s="538"/>
      <c r="F114" s="480"/>
      <c r="G114" s="480"/>
      <c r="H114" s="480"/>
      <c r="I114" s="480"/>
      <c r="J114" s="480"/>
      <c r="K114" s="480"/>
      <c r="L114" s="3" t="s">
        <v>347</v>
      </c>
      <c r="N114" s="81" t="s">
        <v>760</v>
      </c>
    </row>
    <row r="115" spans="1:14" ht="18" customHeight="1">
      <c r="A115" s="537"/>
      <c r="B115" s="538" t="s">
        <v>67</v>
      </c>
      <c r="C115" s="538"/>
      <c r="D115" s="538"/>
      <c r="E115" s="538"/>
      <c r="F115" s="480"/>
      <c r="G115" s="480"/>
      <c r="H115" s="480"/>
      <c r="I115" s="480"/>
      <c r="J115" s="480"/>
      <c r="K115" s="480"/>
      <c r="L115" s="2" t="s">
        <v>72</v>
      </c>
      <c r="N115" s="81">
        <f>IF(COUNT(F105:L105,F107:L107)&gt;0,SUM(F105:L105,F107:L107)/SUM(F101:L101,F103:L103)*100,"")</f>
      </c>
    </row>
    <row r="116" spans="1:14" ht="18" customHeight="1">
      <c r="A116" s="537"/>
      <c r="B116" s="538" t="s">
        <v>68</v>
      </c>
      <c r="C116" s="538"/>
      <c r="D116" s="538"/>
      <c r="E116" s="538"/>
      <c r="F116" s="480"/>
      <c r="G116" s="480"/>
      <c r="H116" s="480"/>
      <c r="I116" s="480"/>
      <c r="J116" s="480"/>
      <c r="K116" s="480"/>
      <c r="L116" s="2" t="s">
        <v>72</v>
      </c>
      <c r="N116" s="81">
        <f>IF(COUNT(F109:L109,F111:L111)&gt;0,SUM(F109:L109,F111:L111)/SUM(F101:L101,F103:L103)*100,"")</f>
      </c>
    </row>
    <row r="117" spans="1:12" ht="18" customHeight="1">
      <c r="A117" s="537"/>
      <c r="B117" s="538" t="s">
        <v>69</v>
      </c>
      <c r="C117" s="538"/>
      <c r="D117" s="538"/>
      <c r="E117" s="538"/>
      <c r="F117" s="480"/>
      <c r="G117" s="480"/>
      <c r="H117" s="480"/>
      <c r="I117" s="480"/>
      <c r="J117" s="480"/>
      <c r="K117" s="480"/>
      <c r="L117" s="2" t="s">
        <v>72</v>
      </c>
    </row>
    <row r="118" spans="1:14" ht="18" customHeight="1">
      <c r="A118" s="537"/>
      <c r="B118" s="538" t="s">
        <v>346</v>
      </c>
      <c r="C118" s="538"/>
      <c r="D118" s="538"/>
      <c r="E118" s="538"/>
      <c r="F118" s="480"/>
      <c r="G118" s="480"/>
      <c r="H118" s="480"/>
      <c r="I118" s="480"/>
      <c r="J118" s="480"/>
      <c r="K118" s="480"/>
      <c r="L118" s="3" t="s">
        <v>65</v>
      </c>
      <c r="N118" s="81">
        <f>IF(COUNT(N115)&gt;0,N115*2.17+N116,"")</f>
      </c>
    </row>
    <row r="119" spans="1:12" ht="18" customHeight="1">
      <c r="A119" s="537"/>
      <c r="B119" s="538" t="s">
        <v>70</v>
      </c>
      <c r="C119" s="538"/>
      <c r="D119" s="538"/>
      <c r="E119" s="538"/>
      <c r="F119" s="480"/>
      <c r="G119" s="480"/>
      <c r="H119" s="480"/>
      <c r="I119" s="480"/>
      <c r="J119" s="480"/>
      <c r="K119" s="480"/>
      <c r="L119" s="2" t="s">
        <v>73</v>
      </c>
    </row>
    <row r="120" spans="1:12" ht="18" customHeight="1">
      <c r="A120" s="537"/>
      <c r="B120" s="538" t="s">
        <v>71</v>
      </c>
      <c r="C120" s="538"/>
      <c r="D120" s="538"/>
      <c r="E120" s="538"/>
      <c r="F120" s="480"/>
      <c r="G120" s="480"/>
      <c r="H120" s="480"/>
      <c r="I120" s="480"/>
      <c r="J120" s="480"/>
      <c r="K120" s="480"/>
      <c r="L120" s="2" t="s">
        <v>74</v>
      </c>
    </row>
    <row r="121" spans="1:12" ht="20.25" customHeight="1">
      <c r="A121" s="537"/>
      <c r="B121" s="538" t="s">
        <v>76</v>
      </c>
      <c r="C121" s="538"/>
      <c r="D121" s="538" t="s">
        <v>348</v>
      </c>
      <c r="E121" s="538"/>
      <c r="F121" s="480"/>
      <c r="G121" s="480"/>
      <c r="H121" s="480"/>
      <c r="I121" s="480"/>
      <c r="J121" s="480"/>
      <c r="K121" s="480"/>
      <c r="L121" s="2" t="s">
        <v>78</v>
      </c>
    </row>
    <row r="122" spans="1:12" ht="18" customHeight="1">
      <c r="A122" s="537"/>
      <c r="B122" s="538"/>
      <c r="C122" s="538"/>
      <c r="D122" s="538" t="s">
        <v>75</v>
      </c>
      <c r="E122" s="538"/>
      <c r="F122" s="480"/>
      <c r="G122" s="480"/>
      <c r="H122" s="480"/>
      <c r="I122" s="480"/>
      <c r="J122" s="480"/>
      <c r="K122" s="480"/>
      <c r="L122" s="2" t="s">
        <v>79</v>
      </c>
    </row>
    <row r="123" spans="1:28" ht="18" customHeight="1">
      <c r="A123" s="537"/>
      <c r="B123" s="487" t="s">
        <v>926</v>
      </c>
      <c r="C123" s="488"/>
      <c r="D123" s="484" t="s">
        <v>927</v>
      </c>
      <c r="E123" s="485"/>
      <c r="F123" s="491"/>
      <c r="G123" s="492"/>
      <c r="H123" s="492"/>
      <c r="I123" s="492"/>
      <c r="J123" s="492"/>
      <c r="K123" s="493"/>
      <c r="L123" s="2" t="s">
        <v>78</v>
      </c>
      <c r="M123" s="413"/>
      <c r="N123" s="413"/>
      <c r="O123" s="413"/>
      <c r="P123" s="413"/>
      <c r="Q123" s="413"/>
      <c r="R123" s="413"/>
      <c r="S123" s="413"/>
      <c r="T123" s="413"/>
      <c r="U123" s="413"/>
      <c r="V123" s="413"/>
      <c r="W123" s="413"/>
      <c r="X123" s="413"/>
      <c r="Y123" s="413"/>
      <c r="Z123" s="413"/>
      <c r="AA123" s="413"/>
      <c r="AB123" s="413"/>
    </row>
    <row r="124" spans="1:28" ht="18" customHeight="1">
      <c r="A124" s="537"/>
      <c r="B124" s="489"/>
      <c r="C124" s="490"/>
      <c r="D124" s="484" t="s">
        <v>75</v>
      </c>
      <c r="E124" s="485"/>
      <c r="F124" s="491"/>
      <c r="G124" s="492"/>
      <c r="H124" s="492"/>
      <c r="I124" s="492"/>
      <c r="J124" s="492"/>
      <c r="K124" s="493"/>
      <c r="L124" s="2" t="s">
        <v>79</v>
      </c>
      <c r="M124" s="413"/>
      <c r="N124" s="413"/>
      <c r="O124" s="413"/>
      <c r="P124" s="413"/>
      <c r="Q124" s="413"/>
      <c r="R124" s="413"/>
      <c r="S124" s="413"/>
      <c r="T124" s="413"/>
      <c r="U124" s="413"/>
      <c r="V124" s="413"/>
      <c r="W124" s="413"/>
      <c r="X124" s="413"/>
      <c r="Y124" s="413"/>
      <c r="Z124" s="413"/>
      <c r="AA124" s="413"/>
      <c r="AB124" s="413"/>
    </row>
    <row r="125" spans="1:14" ht="18" customHeight="1">
      <c r="A125" s="537"/>
      <c r="B125" s="509" t="s">
        <v>77</v>
      </c>
      <c r="C125" s="509"/>
      <c r="D125" s="509"/>
      <c r="E125" s="509"/>
      <c r="F125" s="508"/>
      <c r="G125" s="508"/>
      <c r="H125" s="508"/>
      <c r="I125" s="508"/>
      <c r="J125" s="508"/>
      <c r="K125" s="508"/>
      <c r="L125" s="2"/>
      <c r="N125" s="81" t="s">
        <v>312</v>
      </c>
    </row>
    <row r="126" spans="1:14" ht="18" customHeight="1">
      <c r="A126" s="537"/>
      <c r="B126" s="538" t="s">
        <v>81</v>
      </c>
      <c r="C126" s="538"/>
      <c r="D126" s="555"/>
      <c r="E126" s="555"/>
      <c r="F126" s="4" t="s">
        <v>85</v>
      </c>
      <c r="G126" s="554">
        <f>IF(D208="","",D208)</f>
        <v>27</v>
      </c>
      <c r="H126" s="554"/>
      <c r="I126" s="554">
        <f>IF(D220="","",D220)</f>
        <v>28</v>
      </c>
      <c r="J126" s="554"/>
      <c r="K126" s="510" t="s">
        <v>86</v>
      </c>
      <c r="L126" s="510"/>
      <c r="N126" s="81" t="s">
        <v>746</v>
      </c>
    </row>
    <row r="127" spans="1:12" ht="18" customHeight="1">
      <c r="A127" s="537"/>
      <c r="B127" s="538"/>
      <c r="C127" s="538"/>
      <c r="D127" s="538" t="s">
        <v>80</v>
      </c>
      <c r="E127" s="538"/>
      <c r="F127" s="5"/>
      <c r="G127" s="517">
        <f>IF(COUNT(F208:G219)=0,"",SUM(F208:G219))</f>
      </c>
      <c r="H127" s="518"/>
      <c r="I127" s="517">
        <f>IF(COUNT(F220:G231)=0,"",SUM(F220:G231))</f>
      </c>
      <c r="J127" s="518"/>
      <c r="K127" s="510" t="s">
        <v>352</v>
      </c>
      <c r="L127" s="510"/>
    </row>
    <row r="128" spans="1:12" ht="19.5" customHeight="1">
      <c r="A128" s="537"/>
      <c r="B128" s="538"/>
      <c r="C128" s="538"/>
      <c r="D128" s="538" t="s">
        <v>82</v>
      </c>
      <c r="E128" s="538"/>
      <c r="F128" s="5"/>
      <c r="G128" s="517">
        <f>IF(G129="","",G129/3.6)</f>
      </c>
      <c r="H128" s="518"/>
      <c r="I128" s="517">
        <f>IF(I129="","",I129/3.6)</f>
      </c>
      <c r="J128" s="518"/>
      <c r="K128" s="510" t="s">
        <v>352</v>
      </c>
      <c r="L128" s="510"/>
    </row>
    <row r="129" spans="1:12" ht="19.5" customHeight="1">
      <c r="A129" s="537"/>
      <c r="B129" s="538"/>
      <c r="C129" s="538"/>
      <c r="D129" s="538"/>
      <c r="E129" s="538"/>
      <c r="F129" s="5"/>
      <c r="G129" s="517">
        <f>IF(COUNT(H208:I219)=0,"",SUM(H208:I219))</f>
      </c>
      <c r="H129" s="518"/>
      <c r="I129" s="517">
        <f>IF(COUNT(H220:I231)=0,"",SUM(H220:I231))</f>
      </c>
      <c r="J129" s="518"/>
      <c r="K129" s="510" t="s">
        <v>84</v>
      </c>
      <c r="L129" s="510"/>
    </row>
    <row r="130" spans="1:12" ht="19.5" customHeight="1">
      <c r="A130" s="537"/>
      <c r="B130" s="538"/>
      <c r="C130" s="538"/>
      <c r="D130" s="538" t="s">
        <v>83</v>
      </c>
      <c r="E130" s="538"/>
      <c r="F130" s="5"/>
      <c r="G130" s="519">
        <f>IF(G127="","",G128/G127)</f>
      </c>
      <c r="H130" s="520"/>
      <c r="I130" s="519">
        <f>IF(I127="","",I128/I127)</f>
      </c>
      <c r="J130" s="520"/>
      <c r="K130" s="515" t="s">
        <v>65</v>
      </c>
      <c r="L130" s="515"/>
    </row>
    <row r="131" spans="1:12" ht="19.5" customHeight="1">
      <c r="A131" s="537"/>
      <c r="B131" s="538" t="s">
        <v>89</v>
      </c>
      <c r="C131" s="538"/>
      <c r="D131" s="509" t="s">
        <v>87</v>
      </c>
      <c r="E131" s="358"/>
      <c r="F131" s="516" t="s">
        <v>57</v>
      </c>
      <c r="G131" s="516"/>
      <c r="H131" s="516" t="s">
        <v>54</v>
      </c>
      <c r="I131" s="516"/>
      <c r="J131" s="516" t="s">
        <v>55</v>
      </c>
      <c r="K131" s="516"/>
      <c r="L131" s="359" t="s">
        <v>56</v>
      </c>
    </row>
    <row r="132" spans="1:12" ht="19.5" customHeight="1">
      <c r="A132" s="537"/>
      <c r="B132" s="538"/>
      <c r="C132" s="538"/>
      <c r="D132" s="509"/>
      <c r="E132" s="323" t="s">
        <v>736</v>
      </c>
      <c r="F132" s="480"/>
      <c r="G132" s="480"/>
      <c r="H132" s="480"/>
      <c r="I132" s="480"/>
      <c r="J132" s="480"/>
      <c r="K132" s="480"/>
      <c r="L132" s="175"/>
    </row>
    <row r="133" spans="1:12" ht="19.5" customHeight="1">
      <c r="A133" s="537"/>
      <c r="B133" s="538"/>
      <c r="C133" s="538"/>
      <c r="D133" s="509"/>
      <c r="E133" s="323" t="s">
        <v>737</v>
      </c>
      <c r="F133" s="491"/>
      <c r="G133" s="493"/>
      <c r="H133" s="491"/>
      <c r="I133" s="493"/>
      <c r="J133" s="491"/>
      <c r="K133" s="493"/>
      <c r="L133" s="322"/>
    </row>
    <row r="134" spans="1:12" ht="19.5" customHeight="1">
      <c r="A134" s="537"/>
      <c r="B134" s="538"/>
      <c r="C134" s="538"/>
      <c r="D134" s="509"/>
      <c r="E134" s="323" t="s">
        <v>738</v>
      </c>
      <c r="F134" s="491"/>
      <c r="G134" s="493"/>
      <c r="H134" s="491"/>
      <c r="I134" s="493"/>
      <c r="J134" s="491"/>
      <c r="K134" s="493"/>
      <c r="L134" s="322"/>
    </row>
    <row r="135" spans="1:12" ht="19.5" customHeight="1">
      <c r="A135" s="537"/>
      <c r="B135" s="538"/>
      <c r="C135" s="538"/>
      <c r="D135" s="509"/>
      <c r="E135" s="358"/>
      <c r="F135" s="516" t="s">
        <v>58</v>
      </c>
      <c r="G135" s="516"/>
      <c r="H135" s="516" t="s">
        <v>59</v>
      </c>
      <c r="I135" s="516"/>
      <c r="J135" s="516" t="s">
        <v>60</v>
      </c>
      <c r="K135" s="516"/>
      <c r="L135" s="359" t="s">
        <v>61</v>
      </c>
    </row>
    <row r="136" spans="1:12" ht="19.5" customHeight="1">
      <c r="A136" s="537"/>
      <c r="B136" s="538"/>
      <c r="C136" s="538"/>
      <c r="D136" s="509"/>
      <c r="E136" s="323" t="s">
        <v>736</v>
      </c>
      <c r="F136" s="480"/>
      <c r="G136" s="480"/>
      <c r="H136" s="480"/>
      <c r="I136" s="480"/>
      <c r="J136" s="480"/>
      <c r="K136" s="480"/>
      <c r="L136" s="175"/>
    </row>
    <row r="137" spans="1:12" ht="19.5" customHeight="1">
      <c r="A137" s="537"/>
      <c r="B137" s="538"/>
      <c r="C137" s="538"/>
      <c r="D137" s="509"/>
      <c r="E137" s="323" t="s">
        <v>737</v>
      </c>
      <c r="F137" s="480"/>
      <c r="G137" s="480"/>
      <c r="H137" s="480"/>
      <c r="I137" s="480"/>
      <c r="J137" s="480"/>
      <c r="K137" s="480"/>
      <c r="L137" s="322"/>
    </row>
    <row r="138" spans="1:12" ht="19.5" customHeight="1">
      <c r="A138" s="537"/>
      <c r="B138" s="538"/>
      <c r="C138" s="538"/>
      <c r="D138" s="509"/>
      <c r="E138" s="323" t="s">
        <v>738</v>
      </c>
      <c r="F138" s="480"/>
      <c r="G138" s="480"/>
      <c r="H138" s="480"/>
      <c r="I138" s="480"/>
      <c r="J138" s="480"/>
      <c r="K138" s="480"/>
      <c r="L138" s="322"/>
    </row>
    <row r="139" spans="1:12" ht="19.5" customHeight="1">
      <c r="A139" s="537"/>
      <c r="B139" s="538"/>
      <c r="C139" s="538"/>
      <c r="D139" s="538" t="s">
        <v>88</v>
      </c>
      <c r="E139" s="538"/>
      <c r="F139" s="510" t="s">
        <v>57</v>
      </c>
      <c r="G139" s="510"/>
      <c r="H139" s="510" t="s">
        <v>54</v>
      </c>
      <c r="I139" s="510"/>
      <c r="J139" s="510" t="s">
        <v>55</v>
      </c>
      <c r="K139" s="510"/>
      <c r="L139" s="57" t="s">
        <v>56</v>
      </c>
    </row>
    <row r="140" spans="1:12" ht="19.5" customHeight="1">
      <c r="A140" s="537"/>
      <c r="B140" s="538"/>
      <c r="C140" s="538"/>
      <c r="D140" s="538"/>
      <c r="E140" s="538"/>
      <c r="F140" s="480"/>
      <c r="G140" s="480"/>
      <c r="H140" s="480"/>
      <c r="I140" s="480"/>
      <c r="J140" s="480"/>
      <c r="K140" s="480"/>
      <c r="L140" s="175"/>
    </row>
    <row r="141" spans="1:12" ht="19.5" customHeight="1">
      <c r="A141" s="537"/>
      <c r="B141" s="538"/>
      <c r="C141" s="538"/>
      <c r="D141" s="538"/>
      <c r="E141" s="538"/>
      <c r="F141" s="510" t="s">
        <v>58</v>
      </c>
      <c r="G141" s="510"/>
      <c r="H141" s="510" t="s">
        <v>59</v>
      </c>
      <c r="I141" s="510"/>
      <c r="J141" s="510" t="s">
        <v>60</v>
      </c>
      <c r="K141" s="510"/>
      <c r="L141" s="57" t="s">
        <v>61</v>
      </c>
    </row>
    <row r="142" spans="1:12" ht="19.5" customHeight="1">
      <c r="A142" s="537"/>
      <c r="B142" s="538"/>
      <c r="C142" s="538"/>
      <c r="D142" s="538"/>
      <c r="E142" s="538"/>
      <c r="F142" s="480"/>
      <c r="G142" s="480"/>
      <c r="H142" s="480"/>
      <c r="I142" s="480"/>
      <c r="J142" s="480"/>
      <c r="K142" s="480"/>
      <c r="L142" s="175"/>
    </row>
    <row r="143" spans="1:12" ht="19.5" customHeight="1">
      <c r="A143" s="537"/>
      <c r="B143" s="538" t="s">
        <v>91</v>
      </c>
      <c r="C143" s="538"/>
      <c r="D143" s="538"/>
      <c r="E143" s="538"/>
      <c r="F143" s="514">
        <f>SUM(F105:L105,F107:L107)</f>
        <v>0</v>
      </c>
      <c r="G143" s="514"/>
      <c r="H143" s="514"/>
      <c r="I143" s="514"/>
      <c r="J143" s="514"/>
      <c r="K143" s="510" t="s">
        <v>62</v>
      </c>
      <c r="L143" s="510"/>
    </row>
    <row r="144" spans="1:14" ht="19.5" customHeight="1">
      <c r="A144" s="537"/>
      <c r="B144" s="545" t="s">
        <v>656</v>
      </c>
      <c r="C144" s="538"/>
      <c r="D144" s="538" t="s">
        <v>101</v>
      </c>
      <c r="E144" s="538"/>
      <c r="F144" s="513"/>
      <c r="G144" s="513"/>
      <c r="H144" s="512" t="s">
        <v>98</v>
      </c>
      <c r="I144" s="512"/>
      <c r="J144" s="513"/>
      <c r="K144" s="513"/>
      <c r="L144" s="8" t="s">
        <v>99</v>
      </c>
      <c r="M144" s="82"/>
      <c r="N144" s="81" t="s">
        <v>100</v>
      </c>
    </row>
    <row r="145" spans="1:14" ht="19.5" customHeight="1">
      <c r="A145" s="537"/>
      <c r="B145" s="538"/>
      <c r="C145" s="538"/>
      <c r="D145" s="538" t="s">
        <v>102</v>
      </c>
      <c r="E145" s="538"/>
      <c r="F145" s="513"/>
      <c r="G145" s="513"/>
      <c r="H145" s="512" t="s">
        <v>98</v>
      </c>
      <c r="I145" s="512"/>
      <c r="J145" s="513"/>
      <c r="K145" s="513"/>
      <c r="L145" s="8" t="s">
        <v>99</v>
      </c>
      <c r="N145" s="81" t="s">
        <v>100</v>
      </c>
    </row>
    <row r="146" spans="1:14" ht="38.25" customHeight="1">
      <c r="A146" s="537"/>
      <c r="B146" s="538"/>
      <c r="C146" s="538"/>
      <c r="D146" s="538" t="s">
        <v>103</v>
      </c>
      <c r="E146" s="538"/>
      <c r="F146" s="513"/>
      <c r="G146" s="513"/>
      <c r="H146" s="512" t="s">
        <v>98</v>
      </c>
      <c r="I146" s="512"/>
      <c r="J146" s="513"/>
      <c r="K146" s="513"/>
      <c r="L146" s="8" t="s">
        <v>99</v>
      </c>
      <c r="N146" s="81" t="s">
        <v>100</v>
      </c>
    </row>
    <row r="147" spans="1:14" ht="19.5" customHeight="1">
      <c r="A147" s="537"/>
      <c r="B147" s="542" t="s">
        <v>657</v>
      </c>
      <c r="C147" s="509"/>
      <c r="D147" s="538" t="s">
        <v>104</v>
      </c>
      <c r="E147" s="538"/>
      <c r="F147" s="511"/>
      <c r="G147" s="511"/>
      <c r="H147" s="510" t="s">
        <v>109</v>
      </c>
      <c r="I147" s="510"/>
      <c r="J147" s="513"/>
      <c r="K147" s="513"/>
      <c r="L147" s="2" t="s">
        <v>110</v>
      </c>
      <c r="N147" s="81" t="s">
        <v>100</v>
      </c>
    </row>
    <row r="148" spans="1:14" ht="19.5" customHeight="1">
      <c r="A148" s="537"/>
      <c r="B148" s="509"/>
      <c r="C148" s="509"/>
      <c r="D148" s="538" t="s">
        <v>105</v>
      </c>
      <c r="E148" s="538"/>
      <c r="F148" s="511"/>
      <c r="G148" s="511"/>
      <c r="H148" s="510" t="s">
        <v>109</v>
      </c>
      <c r="I148" s="510"/>
      <c r="J148" s="513"/>
      <c r="K148" s="513"/>
      <c r="L148" s="2" t="s">
        <v>110</v>
      </c>
      <c r="N148" s="81" t="s">
        <v>100</v>
      </c>
    </row>
    <row r="149" spans="1:14" ht="19.5" customHeight="1">
      <c r="A149" s="537"/>
      <c r="B149" s="509"/>
      <c r="C149" s="509"/>
      <c r="D149" s="538" t="s">
        <v>106</v>
      </c>
      <c r="E149" s="538"/>
      <c r="F149" s="511"/>
      <c r="G149" s="511"/>
      <c r="H149" s="510" t="s">
        <v>109</v>
      </c>
      <c r="I149" s="510"/>
      <c r="J149" s="511"/>
      <c r="K149" s="511"/>
      <c r="L149" s="2" t="s">
        <v>110</v>
      </c>
      <c r="N149" s="81" t="s">
        <v>100</v>
      </c>
    </row>
    <row r="150" spans="1:14" ht="19.5" customHeight="1">
      <c r="A150" s="537"/>
      <c r="B150" s="509"/>
      <c r="C150" s="509"/>
      <c r="D150" s="538" t="s">
        <v>107</v>
      </c>
      <c r="E150" s="538"/>
      <c r="F150" s="511"/>
      <c r="G150" s="511"/>
      <c r="H150" s="510" t="s">
        <v>109</v>
      </c>
      <c r="I150" s="510"/>
      <c r="J150" s="511"/>
      <c r="K150" s="511"/>
      <c r="L150" s="2" t="s">
        <v>110</v>
      </c>
      <c r="N150" s="81" t="s">
        <v>100</v>
      </c>
    </row>
    <row r="151" spans="1:14" ht="19.5" customHeight="1">
      <c r="A151" s="537"/>
      <c r="B151" s="509"/>
      <c r="C151" s="509"/>
      <c r="D151" s="538" t="s">
        <v>108</v>
      </c>
      <c r="E151" s="538"/>
      <c r="F151" s="511"/>
      <c r="G151" s="511"/>
      <c r="H151" s="510" t="s">
        <v>109</v>
      </c>
      <c r="I151" s="510"/>
      <c r="J151" s="511"/>
      <c r="K151" s="511"/>
      <c r="L151" s="2" t="s">
        <v>110</v>
      </c>
      <c r="N151" s="81" t="s">
        <v>100</v>
      </c>
    </row>
    <row r="152" spans="1:14" ht="19.5" customHeight="1">
      <c r="A152" s="537"/>
      <c r="B152" s="538" t="s">
        <v>119</v>
      </c>
      <c r="C152" s="538"/>
      <c r="D152" s="538" t="s">
        <v>111</v>
      </c>
      <c r="E152" s="538"/>
      <c r="F152" s="511"/>
      <c r="G152" s="511"/>
      <c r="H152" s="510" t="s">
        <v>112</v>
      </c>
      <c r="I152" s="510"/>
      <c r="J152" s="511"/>
      <c r="K152" s="511"/>
      <c r="L152" s="9" t="s">
        <v>113</v>
      </c>
      <c r="N152" s="81" t="s">
        <v>100</v>
      </c>
    </row>
    <row r="153" spans="1:14" ht="19.5" customHeight="1">
      <c r="A153" s="537"/>
      <c r="B153" s="538"/>
      <c r="C153" s="538"/>
      <c r="D153" s="484" t="s">
        <v>419</v>
      </c>
      <c r="E153" s="485"/>
      <c r="F153" s="494"/>
      <c r="G153" s="495"/>
      <c r="H153" s="477" t="s">
        <v>109</v>
      </c>
      <c r="I153" s="478"/>
      <c r="J153" s="494"/>
      <c r="K153" s="495"/>
      <c r="L153" s="9" t="s">
        <v>110</v>
      </c>
      <c r="N153" s="81" t="s">
        <v>100</v>
      </c>
    </row>
    <row r="154" spans="1:14" ht="19.5" customHeight="1">
      <c r="A154" s="537"/>
      <c r="B154" s="538"/>
      <c r="C154" s="538"/>
      <c r="D154" s="509" t="s">
        <v>205</v>
      </c>
      <c r="E154" s="174" t="s">
        <v>115</v>
      </c>
      <c r="F154" s="508"/>
      <c r="G154" s="508"/>
      <c r="H154" s="508"/>
      <c r="I154" s="508"/>
      <c r="J154" s="508"/>
      <c r="K154" s="552"/>
      <c r="L154" s="552"/>
      <c r="N154" s="81" t="s">
        <v>312</v>
      </c>
    </row>
    <row r="155" spans="1:14" ht="19.5" customHeight="1">
      <c r="A155" s="537"/>
      <c r="B155" s="538"/>
      <c r="C155" s="538"/>
      <c r="D155" s="509"/>
      <c r="E155" s="174" t="s">
        <v>116</v>
      </c>
      <c r="F155" s="508"/>
      <c r="G155" s="508"/>
      <c r="H155" s="508"/>
      <c r="I155" s="508"/>
      <c r="J155" s="508"/>
      <c r="K155" s="552"/>
      <c r="L155" s="552"/>
      <c r="N155" s="81" t="s">
        <v>312</v>
      </c>
    </row>
    <row r="156" spans="1:12" ht="19.5" customHeight="1">
      <c r="A156" s="537"/>
      <c r="B156" s="538"/>
      <c r="C156" s="538"/>
      <c r="D156" s="509"/>
      <c r="E156" s="174" t="s">
        <v>117</v>
      </c>
      <c r="F156" s="553"/>
      <c r="G156" s="553"/>
      <c r="H156" s="553"/>
      <c r="I156" s="553"/>
      <c r="J156" s="553"/>
      <c r="K156" s="510" t="s">
        <v>118</v>
      </c>
      <c r="L156" s="510"/>
    </row>
    <row r="157" spans="1:14" ht="33" customHeight="1">
      <c r="A157" s="537"/>
      <c r="B157" s="538"/>
      <c r="C157" s="538"/>
      <c r="D157" s="545" t="s">
        <v>733</v>
      </c>
      <c r="E157" s="538"/>
      <c r="F157" s="486"/>
      <c r="G157" s="486"/>
      <c r="H157" s="486"/>
      <c r="I157" s="486"/>
      <c r="J157" s="486"/>
      <c r="K157" s="486"/>
      <c r="L157" s="486"/>
      <c r="N157" s="81" t="s">
        <v>312</v>
      </c>
    </row>
    <row r="158" spans="1:12" ht="35.25" customHeight="1">
      <c r="A158" s="537"/>
      <c r="B158" s="538"/>
      <c r="C158" s="538"/>
      <c r="D158" s="545" t="s">
        <v>732</v>
      </c>
      <c r="E158" s="538"/>
      <c r="F158" s="480"/>
      <c r="G158" s="480"/>
      <c r="H158" s="480"/>
      <c r="I158" s="480"/>
      <c r="J158" s="480"/>
      <c r="K158" s="480"/>
      <c r="L158" s="480"/>
    </row>
    <row r="159" spans="1:14" ht="18.75" customHeight="1">
      <c r="A159" s="537"/>
      <c r="B159" s="543" t="s">
        <v>680</v>
      </c>
      <c r="C159" s="544"/>
      <c r="D159" s="509" t="s">
        <v>114</v>
      </c>
      <c r="E159" s="174" t="s">
        <v>115</v>
      </c>
      <c r="F159" s="508"/>
      <c r="G159" s="508"/>
      <c r="H159" s="508"/>
      <c r="I159" s="508"/>
      <c r="J159" s="508"/>
      <c r="K159" s="508"/>
      <c r="L159" s="508"/>
      <c r="N159" s="81" t="s">
        <v>312</v>
      </c>
    </row>
    <row r="160" spans="1:14" ht="18.75" customHeight="1">
      <c r="A160" s="537"/>
      <c r="B160" s="543"/>
      <c r="C160" s="544"/>
      <c r="D160" s="509"/>
      <c r="E160" s="174" t="s">
        <v>116</v>
      </c>
      <c r="F160" s="508"/>
      <c r="G160" s="508"/>
      <c r="H160" s="508"/>
      <c r="I160" s="508"/>
      <c r="J160" s="508"/>
      <c r="K160" s="508"/>
      <c r="L160" s="508"/>
      <c r="N160" s="81" t="s">
        <v>312</v>
      </c>
    </row>
    <row r="161" spans="1:12" ht="18.75" customHeight="1">
      <c r="A161" s="537"/>
      <c r="B161" s="489"/>
      <c r="C161" s="490"/>
      <c r="D161" s="509"/>
      <c r="E161" s="174" t="s">
        <v>117</v>
      </c>
      <c r="F161" s="480"/>
      <c r="G161" s="480"/>
      <c r="H161" s="480"/>
      <c r="I161" s="480"/>
      <c r="J161" s="480"/>
      <c r="K161" s="477" t="s">
        <v>118</v>
      </c>
      <c r="L161" s="478"/>
    </row>
    <row r="162" spans="1:12" ht="18.75" customHeight="1">
      <c r="A162" s="537"/>
      <c r="B162" s="509" t="s">
        <v>120</v>
      </c>
      <c r="C162" s="509"/>
      <c r="D162" s="538" t="s">
        <v>121</v>
      </c>
      <c r="E162" s="538"/>
      <c r="F162" s="549">
        <f>IF(F122="","",F122)</f>
      </c>
      <c r="G162" s="549"/>
      <c r="H162" s="549"/>
      <c r="I162" s="549"/>
      <c r="J162" s="549"/>
      <c r="K162" s="477" t="s">
        <v>79</v>
      </c>
      <c r="L162" s="478"/>
    </row>
    <row r="163" spans="1:12" ht="18.75" customHeight="1">
      <c r="A163" s="537"/>
      <c r="B163" s="509"/>
      <c r="C163" s="509"/>
      <c r="D163" s="546" t="s">
        <v>122</v>
      </c>
      <c r="E163" s="174" t="s">
        <v>123</v>
      </c>
      <c r="F163" s="480"/>
      <c r="G163" s="480"/>
      <c r="H163" s="480"/>
      <c r="I163" s="480"/>
      <c r="J163" s="480"/>
      <c r="K163" s="477" t="s">
        <v>127</v>
      </c>
      <c r="L163" s="478"/>
    </row>
    <row r="164" spans="1:12" ht="18.75" customHeight="1">
      <c r="A164" s="537"/>
      <c r="B164" s="509"/>
      <c r="C164" s="509"/>
      <c r="D164" s="547"/>
      <c r="E164" s="174" t="s">
        <v>124</v>
      </c>
      <c r="F164" s="480"/>
      <c r="G164" s="480"/>
      <c r="H164" s="480"/>
      <c r="I164" s="480"/>
      <c r="J164" s="480"/>
      <c r="K164" s="477" t="s">
        <v>426</v>
      </c>
      <c r="L164" s="478"/>
    </row>
    <row r="165" spans="1:12" ht="18.75" customHeight="1">
      <c r="A165" s="537"/>
      <c r="B165" s="509"/>
      <c r="C165" s="509"/>
      <c r="D165" s="547"/>
      <c r="E165" s="314" t="s">
        <v>125</v>
      </c>
      <c r="F165" s="480"/>
      <c r="G165" s="480"/>
      <c r="H165" s="480"/>
      <c r="I165" s="480"/>
      <c r="J165" s="480"/>
      <c r="K165" s="477" t="s">
        <v>128</v>
      </c>
      <c r="L165" s="478"/>
    </row>
    <row r="166" spans="1:12" ht="18.75" customHeight="1">
      <c r="A166" s="537"/>
      <c r="B166" s="509"/>
      <c r="C166" s="509"/>
      <c r="D166" s="548"/>
      <c r="E166" s="314" t="s">
        <v>126</v>
      </c>
      <c r="F166" s="480"/>
      <c r="G166" s="480"/>
      <c r="H166" s="480"/>
      <c r="I166" s="480"/>
      <c r="J166" s="480"/>
      <c r="K166" s="477" t="s">
        <v>129</v>
      </c>
      <c r="L166" s="478"/>
    </row>
    <row r="167" spans="1:12" ht="18.75" customHeight="1">
      <c r="A167" s="537"/>
      <c r="B167" s="509"/>
      <c r="C167" s="509"/>
      <c r="D167" s="538" t="s">
        <v>130</v>
      </c>
      <c r="E167" s="538"/>
      <c r="F167" s="480"/>
      <c r="G167" s="480"/>
      <c r="H167" s="480"/>
      <c r="I167" s="480"/>
      <c r="J167" s="480"/>
      <c r="K167" s="477" t="s">
        <v>62</v>
      </c>
      <c r="L167" s="478"/>
    </row>
    <row r="168" spans="1:12" ht="18.75" customHeight="1">
      <c r="A168" s="537"/>
      <c r="B168" s="487" t="s">
        <v>131</v>
      </c>
      <c r="C168" s="488"/>
      <c r="D168" s="539" t="s">
        <v>455</v>
      </c>
      <c r="E168" s="540"/>
      <c r="F168" s="491"/>
      <c r="G168" s="492"/>
      <c r="H168" s="492"/>
      <c r="I168" s="492"/>
      <c r="J168" s="493"/>
      <c r="K168" s="477"/>
      <c r="L168" s="478"/>
    </row>
    <row r="169" spans="1:12" ht="18.75" customHeight="1">
      <c r="A169" s="537"/>
      <c r="B169" s="543"/>
      <c r="C169" s="544"/>
      <c r="D169" s="539" t="s">
        <v>456</v>
      </c>
      <c r="E169" s="540"/>
      <c r="F169" s="491"/>
      <c r="G169" s="492"/>
      <c r="H169" s="492"/>
      <c r="I169" s="492"/>
      <c r="J169" s="493"/>
      <c r="K169" s="477"/>
      <c r="L169" s="478"/>
    </row>
    <row r="170" spans="1:16" ht="18.75" customHeight="1">
      <c r="A170" s="537"/>
      <c r="B170" s="543"/>
      <c r="C170" s="544"/>
      <c r="D170" s="509" t="s">
        <v>132</v>
      </c>
      <c r="E170" s="509"/>
      <c r="F170" s="509" t="s">
        <v>134</v>
      </c>
      <c r="G170" s="509"/>
      <c r="H170" s="509"/>
      <c r="I170" s="366"/>
      <c r="J170" s="55" t="s">
        <v>454</v>
      </c>
      <c r="K170" s="366"/>
      <c r="L170" s="55" t="s">
        <v>453</v>
      </c>
      <c r="N170" s="81" t="s">
        <v>133</v>
      </c>
      <c r="O170" s="1"/>
      <c r="P170" s="1"/>
    </row>
    <row r="171" spans="1:16" ht="18.75" customHeight="1">
      <c r="A171" s="537"/>
      <c r="B171" s="543"/>
      <c r="C171" s="544"/>
      <c r="D171" s="509"/>
      <c r="E171" s="509"/>
      <c r="F171" s="509" t="s">
        <v>135</v>
      </c>
      <c r="G171" s="509"/>
      <c r="H171" s="509"/>
      <c r="I171" s="366"/>
      <c r="J171" s="55" t="s">
        <v>454</v>
      </c>
      <c r="K171" s="366"/>
      <c r="L171" s="55" t="s">
        <v>453</v>
      </c>
      <c r="N171" s="81" t="s">
        <v>133</v>
      </c>
      <c r="O171" s="1"/>
      <c r="P171" s="1"/>
    </row>
    <row r="172" spans="1:16" ht="18.75" customHeight="1">
      <c r="A172" s="537"/>
      <c r="B172" s="543"/>
      <c r="C172" s="544"/>
      <c r="D172" s="509"/>
      <c r="E172" s="509"/>
      <c r="F172" s="539" t="s">
        <v>854</v>
      </c>
      <c r="G172" s="551"/>
      <c r="H172" s="540"/>
      <c r="I172" s="415"/>
      <c r="J172" s="414" t="s">
        <v>109</v>
      </c>
      <c r="K172" s="415"/>
      <c r="L172" s="414" t="s">
        <v>110</v>
      </c>
      <c r="O172" s="1"/>
      <c r="P172" s="1"/>
    </row>
    <row r="173" spans="1:16" ht="18.75" customHeight="1">
      <c r="A173" s="537"/>
      <c r="B173" s="543"/>
      <c r="C173" s="544"/>
      <c r="D173" s="509"/>
      <c r="E173" s="509"/>
      <c r="F173" s="509" t="s">
        <v>136</v>
      </c>
      <c r="G173" s="509"/>
      <c r="H173" s="509"/>
      <c r="I173" s="366"/>
      <c r="J173" s="55" t="s">
        <v>454</v>
      </c>
      <c r="K173" s="366"/>
      <c r="L173" s="55" t="s">
        <v>453</v>
      </c>
      <c r="N173" s="81" t="s">
        <v>133</v>
      </c>
      <c r="O173" s="1"/>
      <c r="P173" s="1"/>
    </row>
    <row r="174" spans="1:16" ht="18.75" customHeight="1">
      <c r="A174" s="537"/>
      <c r="B174" s="543"/>
      <c r="C174" s="544"/>
      <c r="D174" s="509"/>
      <c r="E174" s="509"/>
      <c r="F174" s="509" t="s">
        <v>137</v>
      </c>
      <c r="G174" s="509"/>
      <c r="H174" s="509"/>
      <c r="I174" s="366"/>
      <c r="J174" s="55" t="s">
        <v>454</v>
      </c>
      <c r="K174" s="366"/>
      <c r="L174" s="55" t="s">
        <v>453</v>
      </c>
      <c r="N174" s="81" t="s">
        <v>133</v>
      </c>
      <c r="O174" s="1"/>
      <c r="P174" s="1"/>
    </row>
    <row r="175" spans="1:12" ht="18.75" customHeight="1">
      <c r="A175" s="537"/>
      <c r="B175" s="543"/>
      <c r="C175" s="544"/>
      <c r="D175" s="538" t="s">
        <v>138</v>
      </c>
      <c r="E175" s="538"/>
      <c r="F175" s="480"/>
      <c r="G175" s="480"/>
      <c r="H175" s="480"/>
      <c r="I175" s="480"/>
      <c r="J175" s="480"/>
      <c r="K175" s="480"/>
      <c r="L175" s="480"/>
    </row>
    <row r="176" spans="1:14" ht="18.75" customHeight="1">
      <c r="A176" s="537"/>
      <c r="B176" s="543"/>
      <c r="C176" s="544"/>
      <c r="D176" s="538" t="s">
        <v>139</v>
      </c>
      <c r="E176" s="538"/>
      <c r="F176" s="508"/>
      <c r="G176" s="508"/>
      <c r="H176" s="508"/>
      <c r="I176" s="508"/>
      <c r="J176" s="508"/>
      <c r="K176" s="508"/>
      <c r="L176" s="508"/>
      <c r="N176" s="81" t="s">
        <v>312</v>
      </c>
    </row>
    <row r="177" spans="1:12" ht="18.75" customHeight="1">
      <c r="A177" s="537"/>
      <c r="B177" s="489"/>
      <c r="C177" s="490"/>
      <c r="D177" s="538" t="s">
        <v>140</v>
      </c>
      <c r="E177" s="538"/>
      <c r="F177" s="480"/>
      <c r="G177" s="480"/>
      <c r="H177" s="480"/>
      <c r="I177" s="480"/>
      <c r="J177" s="480"/>
      <c r="K177" s="480"/>
      <c r="L177" s="480"/>
    </row>
    <row r="178" spans="1:14" ht="18.75" customHeight="1">
      <c r="A178" s="537" t="s">
        <v>141</v>
      </c>
      <c r="B178" s="538" t="s">
        <v>142</v>
      </c>
      <c r="C178" s="538"/>
      <c r="D178" s="538" t="s">
        <v>143</v>
      </c>
      <c r="E178" s="538"/>
      <c r="F178" s="486"/>
      <c r="G178" s="486"/>
      <c r="H178" s="486"/>
      <c r="I178" s="486"/>
      <c r="J178" s="486"/>
      <c r="K178" s="486"/>
      <c r="L178" s="486"/>
      <c r="N178" s="81" t="s">
        <v>156</v>
      </c>
    </row>
    <row r="179" spans="1:14" ht="18.75" customHeight="1">
      <c r="A179" s="537"/>
      <c r="B179" s="538"/>
      <c r="C179" s="538"/>
      <c r="D179" s="538" t="s">
        <v>144</v>
      </c>
      <c r="E179" s="538"/>
      <c r="F179" s="486"/>
      <c r="G179" s="486"/>
      <c r="H179" s="486"/>
      <c r="I179" s="486"/>
      <c r="J179" s="486"/>
      <c r="K179" s="486"/>
      <c r="L179" s="486"/>
      <c r="N179" s="81" t="s">
        <v>156</v>
      </c>
    </row>
    <row r="180" spans="1:12" ht="18.75" customHeight="1">
      <c r="A180" s="537"/>
      <c r="B180" s="538"/>
      <c r="C180" s="538"/>
      <c r="D180" s="538" t="s">
        <v>145</v>
      </c>
      <c r="E180" s="538"/>
      <c r="F180" s="550">
        <f>IF(F178&gt;0,DATEDIF(F178,F179,"D"),"")</f>
      </c>
      <c r="G180" s="550"/>
      <c r="H180" s="550"/>
      <c r="I180" s="550"/>
      <c r="J180" s="550"/>
      <c r="K180" s="477" t="s">
        <v>154</v>
      </c>
      <c r="L180" s="478"/>
    </row>
    <row r="181" spans="1:14" ht="18.75" customHeight="1">
      <c r="A181" s="537"/>
      <c r="B181" s="538" t="s">
        <v>146</v>
      </c>
      <c r="C181" s="538"/>
      <c r="D181" s="509" t="s">
        <v>147</v>
      </c>
      <c r="E181" s="174" t="s">
        <v>148</v>
      </c>
      <c r="F181" s="483"/>
      <c r="G181" s="483"/>
      <c r="H181" s="483"/>
      <c r="I181" s="483"/>
      <c r="J181" s="483"/>
      <c r="K181" s="477" t="s">
        <v>155</v>
      </c>
      <c r="L181" s="478"/>
      <c r="N181" s="81" t="s">
        <v>474</v>
      </c>
    </row>
    <row r="182" spans="1:14" ht="18.75" customHeight="1">
      <c r="A182" s="537"/>
      <c r="B182" s="538"/>
      <c r="C182" s="538"/>
      <c r="D182" s="509"/>
      <c r="E182" s="174" t="s">
        <v>149</v>
      </c>
      <c r="F182" s="483"/>
      <c r="G182" s="483"/>
      <c r="H182" s="483"/>
      <c r="I182" s="483"/>
      <c r="J182" s="483"/>
      <c r="K182" s="477" t="s">
        <v>155</v>
      </c>
      <c r="L182" s="478"/>
      <c r="N182" s="81" t="s">
        <v>474</v>
      </c>
    </row>
    <row r="183" spans="1:14" ht="18.75" customHeight="1">
      <c r="A183" s="537"/>
      <c r="B183" s="538"/>
      <c r="C183" s="538"/>
      <c r="D183" s="509"/>
      <c r="E183" s="174" t="s">
        <v>150</v>
      </c>
      <c r="F183" s="483"/>
      <c r="G183" s="483"/>
      <c r="H183" s="483"/>
      <c r="I183" s="483"/>
      <c r="J183" s="483"/>
      <c r="K183" s="477" t="s">
        <v>155</v>
      </c>
      <c r="L183" s="478"/>
      <c r="N183" s="81" t="s">
        <v>474</v>
      </c>
    </row>
    <row r="184" spans="1:14" ht="18.75" customHeight="1">
      <c r="A184" s="537"/>
      <c r="B184" s="538"/>
      <c r="C184" s="538"/>
      <c r="D184" s="509"/>
      <c r="E184" s="174" t="s">
        <v>151</v>
      </c>
      <c r="F184" s="483"/>
      <c r="G184" s="483"/>
      <c r="H184" s="483"/>
      <c r="I184" s="483"/>
      <c r="J184" s="483"/>
      <c r="K184" s="477" t="s">
        <v>155</v>
      </c>
      <c r="L184" s="478"/>
      <c r="N184" s="81" t="s">
        <v>474</v>
      </c>
    </row>
    <row r="185" spans="1:14" ht="18.75" customHeight="1">
      <c r="A185" s="537"/>
      <c r="B185" s="538"/>
      <c r="C185" s="538"/>
      <c r="D185" s="509"/>
      <c r="E185" s="174" t="s">
        <v>152</v>
      </c>
      <c r="F185" s="483"/>
      <c r="G185" s="483"/>
      <c r="H185" s="483"/>
      <c r="I185" s="483"/>
      <c r="J185" s="483"/>
      <c r="K185" s="477" t="s">
        <v>155</v>
      </c>
      <c r="L185" s="478"/>
      <c r="N185" s="81" t="s">
        <v>474</v>
      </c>
    </row>
    <row r="186" spans="1:14" ht="18.75" customHeight="1">
      <c r="A186" s="537"/>
      <c r="B186" s="538"/>
      <c r="C186" s="538"/>
      <c r="D186" s="509"/>
      <c r="E186" s="174" t="s">
        <v>153</v>
      </c>
      <c r="F186" s="483"/>
      <c r="G186" s="483"/>
      <c r="H186" s="483"/>
      <c r="I186" s="483"/>
      <c r="J186" s="483"/>
      <c r="K186" s="477" t="s">
        <v>155</v>
      </c>
      <c r="L186" s="478"/>
      <c r="N186" s="81" t="s">
        <v>474</v>
      </c>
    </row>
    <row r="187" spans="1:14" ht="51" customHeight="1">
      <c r="A187" s="537" t="s">
        <v>157</v>
      </c>
      <c r="B187" s="545" t="s">
        <v>158</v>
      </c>
      <c r="C187" s="538"/>
      <c r="D187" s="545" t="s">
        <v>658</v>
      </c>
      <c r="E187" s="538"/>
      <c r="F187" s="365"/>
      <c r="G187" s="2" t="s">
        <v>159</v>
      </c>
      <c r="H187" s="2"/>
      <c r="I187" s="494"/>
      <c r="J187" s="495"/>
      <c r="K187" s="477" t="s">
        <v>160</v>
      </c>
      <c r="L187" s="478"/>
      <c r="N187" s="81" t="s">
        <v>133</v>
      </c>
    </row>
    <row r="188" spans="1:12" ht="18.75" customHeight="1">
      <c r="A188" s="537"/>
      <c r="B188" s="538"/>
      <c r="C188" s="538"/>
      <c r="D188" s="538" t="s">
        <v>161</v>
      </c>
      <c r="E188" s="538"/>
      <c r="F188" s="480"/>
      <c r="G188" s="480"/>
      <c r="H188" s="480"/>
      <c r="I188" s="480"/>
      <c r="J188" s="480"/>
      <c r="K188" s="480"/>
      <c r="L188" s="480"/>
    </row>
    <row r="189" spans="1:12" ht="18.75" customHeight="1">
      <c r="A189" s="537"/>
      <c r="B189" s="538"/>
      <c r="C189" s="538"/>
      <c r="D189" s="538" t="s">
        <v>162</v>
      </c>
      <c r="E189" s="538"/>
      <c r="F189" s="480"/>
      <c r="G189" s="480"/>
      <c r="H189" s="480"/>
      <c r="I189" s="480"/>
      <c r="J189" s="480"/>
      <c r="K189" s="480"/>
      <c r="L189" s="480"/>
    </row>
    <row r="190" spans="1:12" ht="18.75" customHeight="1">
      <c r="A190" s="537"/>
      <c r="B190" s="538"/>
      <c r="C190" s="538"/>
      <c r="D190" s="538" t="s">
        <v>163</v>
      </c>
      <c r="E190" s="538"/>
      <c r="F190" s="480"/>
      <c r="G190" s="480"/>
      <c r="H190" s="480"/>
      <c r="I190" s="480"/>
      <c r="J190" s="480"/>
      <c r="K190" s="480"/>
      <c r="L190" s="480"/>
    </row>
    <row r="191" spans="1:12" ht="18.75" customHeight="1">
      <c r="A191" s="537"/>
      <c r="B191" s="538"/>
      <c r="C191" s="538"/>
      <c r="D191" s="538" t="s">
        <v>164</v>
      </c>
      <c r="E191" s="538"/>
      <c r="F191" s="480"/>
      <c r="G191" s="480"/>
      <c r="H191" s="480"/>
      <c r="I191" s="480"/>
      <c r="J191" s="480"/>
      <c r="K191" s="506" t="s">
        <v>167</v>
      </c>
      <c r="L191" s="507"/>
    </row>
    <row r="192" spans="1:14" ht="18.75" customHeight="1">
      <c r="A192" s="537"/>
      <c r="B192" s="538"/>
      <c r="C192" s="538"/>
      <c r="D192" s="538" t="s">
        <v>165</v>
      </c>
      <c r="E192" s="538"/>
      <c r="F192" s="480"/>
      <c r="G192" s="480"/>
      <c r="H192" s="480"/>
      <c r="I192" s="480"/>
      <c r="J192" s="480"/>
      <c r="K192" s="480"/>
      <c r="L192" s="480"/>
      <c r="N192" s="81" t="s">
        <v>312</v>
      </c>
    </row>
    <row r="193" spans="1:12" ht="18.75" customHeight="1">
      <c r="A193" s="537"/>
      <c r="B193" s="538"/>
      <c r="C193" s="538"/>
      <c r="D193" s="538" t="s">
        <v>166</v>
      </c>
      <c r="E193" s="538"/>
      <c r="F193" s="480"/>
      <c r="G193" s="480"/>
      <c r="H193" s="480"/>
      <c r="I193" s="480"/>
      <c r="J193" s="480"/>
      <c r="K193" s="506" t="s">
        <v>155</v>
      </c>
      <c r="L193" s="507"/>
    </row>
    <row r="194" spans="1:14" ht="18.75" customHeight="1">
      <c r="A194" s="537" t="s">
        <v>168</v>
      </c>
      <c r="B194" s="487" t="s">
        <v>169</v>
      </c>
      <c r="C194" s="488"/>
      <c r="D194" s="539" t="s">
        <v>170</v>
      </c>
      <c r="E194" s="540"/>
      <c r="F194" s="486"/>
      <c r="G194" s="486"/>
      <c r="H194" s="486"/>
      <c r="I194" s="486"/>
      <c r="J194" s="486"/>
      <c r="K194" s="486"/>
      <c r="L194" s="486"/>
      <c r="N194" s="81" t="s">
        <v>156</v>
      </c>
    </row>
    <row r="195" spans="1:12" ht="18.75" customHeight="1">
      <c r="A195" s="537"/>
      <c r="B195" s="543"/>
      <c r="C195" s="544"/>
      <c r="D195" s="538" t="s">
        <v>171</v>
      </c>
      <c r="E195" s="538"/>
      <c r="F195" s="477" t="s">
        <v>172</v>
      </c>
      <c r="G195" s="503"/>
      <c r="H195" s="56" t="s">
        <v>522</v>
      </c>
      <c r="I195" s="320"/>
      <c r="J195" s="315" t="s">
        <v>523</v>
      </c>
      <c r="K195" s="504"/>
      <c r="L195" s="505"/>
    </row>
    <row r="196" spans="1:12" ht="18.75" customHeight="1">
      <c r="A196" s="537"/>
      <c r="B196" s="543"/>
      <c r="C196" s="544"/>
      <c r="D196" s="538"/>
      <c r="E196" s="538"/>
      <c r="F196" s="477" t="s">
        <v>173</v>
      </c>
      <c r="G196" s="503"/>
      <c r="H196" s="56" t="s">
        <v>521</v>
      </c>
      <c r="I196" s="320"/>
      <c r="J196" s="315" t="s">
        <v>523</v>
      </c>
      <c r="K196" s="504"/>
      <c r="L196" s="505"/>
    </row>
    <row r="197" spans="1:12" ht="18.75" customHeight="1">
      <c r="A197" s="537"/>
      <c r="B197" s="543"/>
      <c r="C197" s="544"/>
      <c r="D197" s="538" t="s">
        <v>174</v>
      </c>
      <c r="E197" s="538"/>
      <c r="F197" s="479"/>
      <c r="G197" s="479"/>
      <c r="H197" s="479"/>
      <c r="I197" s="479"/>
      <c r="J197" s="479"/>
      <c r="K197" s="481" t="s">
        <v>524</v>
      </c>
      <c r="L197" s="482"/>
    </row>
    <row r="198" spans="1:12" ht="18.75" customHeight="1">
      <c r="A198" s="537"/>
      <c r="B198" s="543"/>
      <c r="C198" s="544"/>
      <c r="D198" s="538" t="s">
        <v>175</v>
      </c>
      <c r="E198" s="538"/>
      <c r="F198" s="479"/>
      <c r="G198" s="479"/>
      <c r="H198" s="479"/>
      <c r="I198" s="479"/>
      <c r="J198" s="479"/>
      <c r="K198" s="484" t="s">
        <v>180</v>
      </c>
      <c r="L198" s="485"/>
    </row>
    <row r="199" spans="1:12" ht="18.75" customHeight="1">
      <c r="A199" s="537"/>
      <c r="B199" s="543"/>
      <c r="C199" s="544"/>
      <c r="D199" s="538" t="s">
        <v>176</v>
      </c>
      <c r="E199" s="538"/>
      <c r="F199" s="496"/>
      <c r="G199" s="498"/>
      <c r="H199" s="57" t="s">
        <v>181</v>
      </c>
      <c r="I199" s="496"/>
      <c r="J199" s="498"/>
      <c r="K199" s="481" t="s">
        <v>524</v>
      </c>
      <c r="L199" s="482"/>
    </row>
    <row r="200" spans="1:12" ht="18.75" customHeight="1">
      <c r="A200" s="537"/>
      <c r="B200" s="543"/>
      <c r="C200" s="544"/>
      <c r="D200" s="538" t="s">
        <v>177</v>
      </c>
      <c r="E200" s="538"/>
      <c r="F200" s="480"/>
      <c r="G200" s="480"/>
      <c r="H200" s="480"/>
      <c r="I200" s="480"/>
      <c r="J200" s="480"/>
      <c r="K200" s="481" t="s">
        <v>78</v>
      </c>
      <c r="L200" s="482"/>
    </row>
    <row r="201" spans="1:12" ht="18.75" customHeight="1">
      <c r="A201" s="537"/>
      <c r="B201" s="489"/>
      <c r="C201" s="490"/>
      <c r="D201" s="538" t="s">
        <v>178</v>
      </c>
      <c r="E201" s="538"/>
      <c r="F201" s="480"/>
      <c r="G201" s="480"/>
      <c r="H201" s="480"/>
      <c r="I201" s="480"/>
      <c r="J201" s="480"/>
      <c r="K201" s="481" t="s">
        <v>78</v>
      </c>
      <c r="L201" s="482"/>
    </row>
    <row r="202" spans="1:12" ht="18.75" customHeight="1">
      <c r="A202" s="537" t="s">
        <v>182</v>
      </c>
      <c r="B202" s="509" t="s">
        <v>183</v>
      </c>
      <c r="C202" s="509"/>
      <c r="D202" s="538" t="s">
        <v>186</v>
      </c>
      <c r="E202" s="538"/>
      <c r="F202" s="477" t="s">
        <v>184</v>
      </c>
      <c r="G202" s="503"/>
      <c r="H202" s="503"/>
      <c r="I202" s="55"/>
      <c r="J202" s="477" t="s">
        <v>185</v>
      </c>
      <c r="K202" s="478"/>
      <c r="L202" s="57"/>
    </row>
    <row r="203" spans="1:12" ht="18.75" customHeight="1">
      <c r="A203" s="537"/>
      <c r="B203" s="509"/>
      <c r="C203" s="509"/>
      <c r="D203" s="174" t="s">
        <v>202</v>
      </c>
      <c r="E203" s="321"/>
      <c r="F203" s="496"/>
      <c r="G203" s="497"/>
      <c r="H203" s="497"/>
      <c r="I203" s="10" t="s">
        <v>155</v>
      </c>
      <c r="J203" s="501">
        <f>IF(F203="","",F203/SUM(F$203:H$205)*100)</f>
      </c>
      <c r="K203" s="502"/>
      <c r="L203" s="2" t="s">
        <v>72</v>
      </c>
    </row>
    <row r="204" spans="1:12" ht="18.75" customHeight="1">
      <c r="A204" s="537"/>
      <c r="B204" s="509"/>
      <c r="C204" s="509"/>
      <c r="D204" s="174" t="s">
        <v>203</v>
      </c>
      <c r="E204" s="321"/>
      <c r="F204" s="496"/>
      <c r="G204" s="497"/>
      <c r="H204" s="497"/>
      <c r="I204" s="10" t="s">
        <v>155</v>
      </c>
      <c r="J204" s="501">
        <f>IF(F204="","",F204/SUM(F$203:H$205)*100)</f>
      </c>
      <c r="K204" s="502"/>
      <c r="L204" s="2" t="s">
        <v>72</v>
      </c>
    </row>
    <row r="205" spans="1:12" ht="18.75" customHeight="1">
      <c r="A205" s="537"/>
      <c r="B205" s="509"/>
      <c r="C205" s="509"/>
      <c r="D205" s="174" t="s">
        <v>204</v>
      </c>
      <c r="E205" s="321"/>
      <c r="F205" s="496"/>
      <c r="G205" s="497"/>
      <c r="H205" s="497"/>
      <c r="I205" s="10" t="s">
        <v>155</v>
      </c>
      <c r="J205" s="501">
        <f>IF(F205="","",F205/SUM(F$203:H$205)*100)</f>
      </c>
      <c r="K205" s="502"/>
      <c r="L205" s="2" t="s">
        <v>72</v>
      </c>
    </row>
    <row r="206" spans="1:12" ht="48.75" customHeight="1">
      <c r="A206" s="537" t="s">
        <v>187</v>
      </c>
      <c r="B206" s="542" t="s">
        <v>659</v>
      </c>
      <c r="C206" s="509"/>
      <c r="D206" s="509" t="s">
        <v>85</v>
      </c>
      <c r="E206" s="174"/>
      <c r="F206" s="477" t="s">
        <v>741</v>
      </c>
      <c r="G206" s="503"/>
      <c r="H206" s="477" t="s">
        <v>188</v>
      </c>
      <c r="I206" s="478"/>
      <c r="J206" s="477" t="s">
        <v>740</v>
      </c>
      <c r="K206" s="478"/>
      <c r="L206" s="329" t="s">
        <v>756</v>
      </c>
    </row>
    <row r="207" spans="1:12" ht="18.75" customHeight="1">
      <c r="A207" s="537"/>
      <c r="B207" s="509"/>
      <c r="C207" s="509"/>
      <c r="D207" s="509"/>
      <c r="E207" s="174"/>
      <c r="F207" s="477" t="s">
        <v>564</v>
      </c>
      <c r="G207" s="503"/>
      <c r="H207" s="477" t="s">
        <v>563</v>
      </c>
      <c r="I207" s="478"/>
      <c r="J207" s="477" t="s">
        <v>758</v>
      </c>
      <c r="K207" s="478"/>
      <c r="L207" s="328" t="s">
        <v>757</v>
      </c>
    </row>
    <row r="208" spans="1:12" ht="18.75" customHeight="1">
      <c r="A208" s="537"/>
      <c r="B208" s="509"/>
      <c r="C208" s="509"/>
      <c r="D208" s="541">
        <v>27</v>
      </c>
      <c r="E208" s="174" t="s">
        <v>190</v>
      </c>
      <c r="F208" s="496"/>
      <c r="G208" s="497"/>
      <c r="H208" s="496"/>
      <c r="I208" s="498"/>
      <c r="J208" s="499"/>
      <c r="K208" s="500"/>
      <c r="L208" s="433"/>
    </row>
    <row r="209" spans="1:12" ht="18.75" customHeight="1">
      <c r="A209" s="537"/>
      <c r="B209" s="509"/>
      <c r="C209" s="509"/>
      <c r="D209" s="541"/>
      <c r="E209" s="174" t="s">
        <v>191</v>
      </c>
      <c r="F209" s="496"/>
      <c r="G209" s="497"/>
      <c r="H209" s="496"/>
      <c r="I209" s="498"/>
      <c r="J209" s="499"/>
      <c r="K209" s="500"/>
      <c r="L209" s="433"/>
    </row>
    <row r="210" spans="1:12" ht="18.75" customHeight="1">
      <c r="A210" s="537"/>
      <c r="B210" s="509"/>
      <c r="C210" s="509"/>
      <c r="D210" s="541"/>
      <c r="E210" s="174" t="s">
        <v>192</v>
      </c>
      <c r="F210" s="496"/>
      <c r="G210" s="497"/>
      <c r="H210" s="496"/>
      <c r="I210" s="498"/>
      <c r="J210" s="499"/>
      <c r="K210" s="500"/>
      <c r="L210" s="433"/>
    </row>
    <row r="211" spans="1:12" ht="18.75" customHeight="1">
      <c r="A211" s="537"/>
      <c r="B211" s="509"/>
      <c r="C211" s="509"/>
      <c r="D211" s="541"/>
      <c r="E211" s="174" t="s">
        <v>193</v>
      </c>
      <c r="F211" s="496"/>
      <c r="G211" s="497"/>
      <c r="H211" s="496"/>
      <c r="I211" s="498"/>
      <c r="J211" s="499"/>
      <c r="K211" s="500"/>
      <c r="L211" s="433"/>
    </row>
    <row r="212" spans="1:12" ht="18.75" customHeight="1">
      <c r="A212" s="537"/>
      <c r="B212" s="509"/>
      <c r="C212" s="509"/>
      <c r="D212" s="541"/>
      <c r="E212" s="174" t="s">
        <v>194</v>
      </c>
      <c r="F212" s="496"/>
      <c r="G212" s="497"/>
      <c r="H212" s="496"/>
      <c r="I212" s="498"/>
      <c r="J212" s="499"/>
      <c r="K212" s="500"/>
      <c r="L212" s="433"/>
    </row>
    <row r="213" spans="1:12" ht="18.75" customHeight="1">
      <c r="A213" s="537"/>
      <c r="B213" s="509"/>
      <c r="C213" s="509"/>
      <c r="D213" s="541"/>
      <c r="E213" s="174" t="s">
        <v>195</v>
      </c>
      <c r="F213" s="496"/>
      <c r="G213" s="497"/>
      <c r="H213" s="496"/>
      <c r="I213" s="498"/>
      <c r="J213" s="499"/>
      <c r="K213" s="500"/>
      <c r="L213" s="433"/>
    </row>
    <row r="214" spans="1:12" ht="18.75" customHeight="1">
      <c r="A214" s="537"/>
      <c r="B214" s="509"/>
      <c r="C214" s="509"/>
      <c r="D214" s="541"/>
      <c r="E214" s="174" t="s">
        <v>196</v>
      </c>
      <c r="F214" s="496"/>
      <c r="G214" s="497"/>
      <c r="H214" s="496"/>
      <c r="I214" s="498"/>
      <c r="J214" s="499"/>
      <c r="K214" s="500"/>
      <c r="L214" s="433"/>
    </row>
    <row r="215" spans="1:12" ht="18.75" customHeight="1">
      <c r="A215" s="537"/>
      <c r="B215" s="509"/>
      <c r="C215" s="509"/>
      <c r="D215" s="541"/>
      <c r="E215" s="174" t="s">
        <v>197</v>
      </c>
      <c r="F215" s="496"/>
      <c r="G215" s="497"/>
      <c r="H215" s="496"/>
      <c r="I215" s="498"/>
      <c r="J215" s="499"/>
      <c r="K215" s="500"/>
      <c r="L215" s="433"/>
    </row>
    <row r="216" spans="1:12" ht="18.75" customHeight="1">
      <c r="A216" s="537"/>
      <c r="B216" s="509"/>
      <c r="C216" s="509"/>
      <c r="D216" s="541"/>
      <c r="E216" s="174" t="s">
        <v>198</v>
      </c>
      <c r="F216" s="496"/>
      <c r="G216" s="497"/>
      <c r="H216" s="496"/>
      <c r="I216" s="498"/>
      <c r="J216" s="499"/>
      <c r="K216" s="500"/>
      <c r="L216" s="433"/>
    </row>
    <row r="217" spans="1:12" ht="18.75" customHeight="1">
      <c r="A217" s="537"/>
      <c r="B217" s="509"/>
      <c r="C217" s="509"/>
      <c r="D217" s="541"/>
      <c r="E217" s="174" t="s">
        <v>199</v>
      </c>
      <c r="F217" s="496"/>
      <c r="G217" s="497"/>
      <c r="H217" s="496"/>
      <c r="I217" s="498"/>
      <c r="J217" s="499"/>
      <c r="K217" s="500"/>
      <c r="L217" s="433"/>
    </row>
    <row r="218" spans="1:12" ht="18.75" customHeight="1">
      <c r="A218" s="537"/>
      <c r="B218" s="509"/>
      <c r="C218" s="509"/>
      <c r="D218" s="541"/>
      <c r="E218" s="174" t="s">
        <v>200</v>
      </c>
      <c r="F218" s="496"/>
      <c r="G218" s="497"/>
      <c r="H218" s="496"/>
      <c r="I218" s="498"/>
      <c r="J218" s="499"/>
      <c r="K218" s="500"/>
      <c r="L218" s="433"/>
    </row>
    <row r="219" spans="1:12" ht="18.75" customHeight="1">
      <c r="A219" s="537"/>
      <c r="B219" s="509"/>
      <c r="C219" s="509"/>
      <c r="D219" s="541"/>
      <c r="E219" s="174" t="s">
        <v>201</v>
      </c>
      <c r="F219" s="496"/>
      <c r="G219" s="497"/>
      <c r="H219" s="496"/>
      <c r="I219" s="498"/>
      <c r="J219" s="499"/>
      <c r="K219" s="500"/>
      <c r="L219" s="433"/>
    </row>
    <row r="220" spans="1:12" ht="18.75" customHeight="1">
      <c r="A220" s="537"/>
      <c r="B220" s="509"/>
      <c r="C220" s="509"/>
      <c r="D220" s="541">
        <v>28</v>
      </c>
      <c r="E220" s="174" t="s">
        <v>189</v>
      </c>
      <c r="F220" s="496"/>
      <c r="G220" s="497"/>
      <c r="H220" s="496"/>
      <c r="I220" s="498"/>
      <c r="J220" s="499"/>
      <c r="K220" s="500"/>
      <c r="L220" s="433"/>
    </row>
    <row r="221" spans="1:12" ht="18.75" customHeight="1">
      <c r="A221" s="537"/>
      <c r="B221" s="509"/>
      <c r="C221" s="509"/>
      <c r="D221" s="541"/>
      <c r="E221" s="174" t="s">
        <v>191</v>
      </c>
      <c r="F221" s="496"/>
      <c r="G221" s="497"/>
      <c r="H221" s="496"/>
      <c r="I221" s="498"/>
      <c r="J221" s="499"/>
      <c r="K221" s="500"/>
      <c r="L221" s="433"/>
    </row>
    <row r="222" spans="1:12" ht="18.75" customHeight="1">
      <c r="A222" s="537"/>
      <c r="B222" s="509"/>
      <c r="C222" s="509"/>
      <c r="D222" s="541"/>
      <c r="E222" s="174" t="s">
        <v>192</v>
      </c>
      <c r="F222" s="496"/>
      <c r="G222" s="497"/>
      <c r="H222" s="496"/>
      <c r="I222" s="498"/>
      <c r="J222" s="499"/>
      <c r="K222" s="500"/>
      <c r="L222" s="433"/>
    </row>
    <row r="223" spans="1:12" ht="18.75" customHeight="1">
      <c r="A223" s="537"/>
      <c r="B223" s="509"/>
      <c r="C223" s="509"/>
      <c r="D223" s="541"/>
      <c r="E223" s="174" t="s">
        <v>193</v>
      </c>
      <c r="F223" s="496"/>
      <c r="G223" s="497"/>
      <c r="H223" s="496"/>
      <c r="I223" s="498"/>
      <c r="J223" s="499"/>
      <c r="K223" s="500"/>
      <c r="L223" s="433"/>
    </row>
    <row r="224" spans="1:12" ht="18.75" customHeight="1">
      <c r="A224" s="537"/>
      <c r="B224" s="509"/>
      <c r="C224" s="509"/>
      <c r="D224" s="541"/>
      <c r="E224" s="174" t="s">
        <v>194</v>
      </c>
      <c r="F224" s="496"/>
      <c r="G224" s="497"/>
      <c r="H224" s="496"/>
      <c r="I224" s="498"/>
      <c r="J224" s="499"/>
      <c r="K224" s="500"/>
      <c r="L224" s="433"/>
    </row>
    <row r="225" spans="1:12" ht="18.75" customHeight="1">
      <c r="A225" s="537"/>
      <c r="B225" s="509"/>
      <c r="C225" s="509"/>
      <c r="D225" s="541"/>
      <c r="E225" s="174" t="s">
        <v>195</v>
      </c>
      <c r="F225" s="496"/>
      <c r="G225" s="497"/>
      <c r="H225" s="496"/>
      <c r="I225" s="498"/>
      <c r="J225" s="499"/>
      <c r="K225" s="500"/>
      <c r="L225" s="433"/>
    </row>
    <row r="226" spans="1:12" ht="18.75" customHeight="1">
      <c r="A226" s="537"/>
      <c r="B226" s="509"/>
      <c r="C226" s="509"/>
      <c r="D226" s="541"/>
      <c r="E226" s="174" t="s">
        <v>196</v>
      </c>
      <c r="F226" s="496"/>
      <c r="G226" s="497"/>
      <c r="H226" s="496"/>
      <c r="I226" s="498"/>
      <c r="J226" s="499"/>
      <c r="K226" s="500"/>
      <c r="L226" s="433"/>
    </row>
    <row r="227" spans="1:12" ht="18.75" customHeight="1">
      <c r="A227" s="537"/>
      <c r="B227" s="509"/>
      <c r="C227" s="509"/>
      <c r="D227" s="541"/>
      <c r="E227" s="174" t="s">
        <v>197</v>
      </c>
      <c r="F227" s="496"/>
      <c r="G227" s="497"/>
      <c r="H227" s="496"/>
      <c r="I227" s="498"/>
      <c r="J227" s="499"/>
      <c r="K227" s="500"/>
      <c r="L227" s="433"/>
    </row>
    <row r="228" spans="1:12" ht="18.75" customHeight="1">
      <c r="A228" s="537"/>
      <c r="B228" s="509"/>
      <c r="C228" s="509"/>
      <c r="D228" s="541"/>
      <c r="E228" s="174" t="s">
        <v>198</v>
      </c>
      <c r="F228" s="496"/>
      <c r="G228" s="497"/>
      <c r="H228" s="496"/>
      <c r="I228" s="498"/>
      <c r="J228" s="499"/>
      <c r="K228" s="500"/>
      <c r="L228" s="433"/>
    </row>
    <row r="229" spans="1:12" ht="18.75" customHeight="1">
      <c r="A229" s="537"/>
      <c r="B229" s="509"/>
      <c r="C229" s="509"/>
      <c r="D229" s="541"/>
      <c r="E229" s="174" t="s">
        <v>199</v>
      </c>
      <c r="F229" s="496"/>
      <c r="G229" s="497"/>
      <c r="H229" s="496"/>
      <c r="I229" s="498"/>
      <c r="J229" s="499"/>
      <c r="K229" s="500"/>
      <c r="L229" s="433"/>
    </row>
    <row r="230" spans="1:12" ht="18.75" customHeight="1">
      <c r="A230" s="537"/>
      <c r="B230" s="509"/>
      <c r="C230" s="509"/>
      <c r="D230" s="541"/>
      <c r="E230" s="174" t="s">
        <v>200</v>
      </c>
      <c r="F230" s="496"/>
      <c r="G230" s="497"/>
      <c r="H230" s="496"/>
      <c r="I230" s="498"/>
      <c r="J230" s="499"/>
      <c r="K230" s="500"/>
      <c r="L230" s="433"/>
    </row>
    <row r="231" spans="1:12" ht="18.75" customHeight="1">
      <c r="A231" s="537"/>
      <c r="B231" s="509"/>
      <c r="C231" s="509"/>
      <c r="D231" s="541"/>
      <c r="E231" s="174" t="s">
        <v>201</v>
      </c>
      <c r="F231" s="496"/>
      <c r="G231" s="497"/>
      <c r="H231" s="496"/>
      <c r="I231" s="498"/>
      <c r="J231" s="499"/>
      <c r="K231" s="500"/>
      <c r="L231" s="433"/>
    </row>
  </sheetData>
  <sheetProtection password="A4DE" sheet="1"/>
  <mergeCells count="668">
    <mergeCell ref="F81:G81"/>
    <mergeCell ref="F63:G63"/>
    <mergeCell ref="J211:K211"/>
    <mergeCell ref="B75:E75"/>
    <mergeCell ref="G26:I26"/>
    <mergeCell ref="K26:L26"/>
    <mergeCell ref="F41:K41"/>
    <mergeCell ref="D27:E27"/>
    <mergeCell ref="F27:L27"/>
    <mergeCell ref="F48:L48"/>
    <mergeCell ref="H70:I70"/>
    <mergeCell ref="J66:K66"/>
    <mergeCell ref="J62:K62"/>
    <mergeCell ref="J63:K63"/>
    <mergeCell ref="F62:G62"/>
    <mergeCell ref="F64:G64"/>
    <mergeCell ref="H62:I62"/>
    <mergeCell ref="H68:I68"/>
    <mergeCell ref="F69:G69"/>
    <mergeCell ref="F70:G70"/>
    <mergeCell ref="B73:E73"/>
    <mergeCell ref="B74:E74"/>
    <mergeCell ref="B67:E67"/>
    <mergeCell ref="F67:L67"/>
    <mergeCell ref="B22:C27"/>
    <mergeCell ref="F40:K40"/>
    <mergeCell ref="I56:L56"/>
    <mergeCell ref="F60:L60"/>
    <mergeCell ref="F49:L49"/>
    <mergeCell ref="H64:I64"/>
    <mergeCell ref="A4:A44"/>
    <mergeCell ref="B44:E44"/>
    <mergeCell ref="F44:K44"/>
    <mergeCell ref="B16:C21"/>
    <mergeCell ref="B10:C15"/>
    <mergeCell ref="F25:L25"/>
    <mergeCell ref="F43:K43"/>
    <mergeCell ref="F4:L4"/>
    <mergeCell ref="F7:L7"/>
    <mergeCell ref="F10:L10"/>
    <mergeCell ref="A2:L2"/>
    <mergeCell ref="D19:E19"/>
    <mergeCell ref="F42:K42"/>
    <mergeCell ref="D85:E85"/>
    <mergeCell ref="D76:E76"/>
    <mergeCell ref="D78:E78"/>
    <mergeCell ref="D79:E79"/>
    <mergeCell ref="B4:C9"/>
    <mergeCell ref="D16:E16"/>
    <mergeCell ref="D17:E17"/>
    <mergeCell ref="J222:K222"/>
    <mergeCell ref="J206:K206"/>
    <mergeCell ref="J207:K207"/>
    <mergeCell ref="J208:K208"/>
    <mergeCell ref="J209:K209"/>
    <mergeCell ref="J210:K210"/>
    <mergeCell ref="J218:K218"/>
    <mergeCell ref="J212:K212"/>
    <mergeCell ref="J213:K213"/>
    <mergeCell ref="J214:K214"/>
    <mergeCell ref="S16:Y16"/>
    <mergeCell ref="F9:L9"/>
    <mergeCell ref="F15:L15"/>
    <mergeCell ref="F21:L21"/>
    <mergeCell ref="G24:I24"/>
    <mergeCell ref="K24:L24"/>
    <mergeCell ref="F22:L22"/>
    <mergeCell ref="N11:S12"/>
    <mergeCell ref="F13:L13"/>
    <mergeCell ref="G12:I12"/>
    <mergeCell ref="D11:E11"/>
    <mergeCell ref="D12:E12"/>
    <mergeCell ref="D13:E13"/>
    <mergeCell ref="D14:E14"/>
    <mergeCell ref="D20:E20"/>
    <mergeCell ref="D21:E21"/>
    <mergeCell ref="D18:E18"/>
    <mergeCell ref="D15:E15"/>
    <mergeCell ref="K23:L23"/>
    <mergeCell ref="F57:L57"/>
    <mergeCell ref="H63:I63"/>
    <mergeCell ref="F61:L61"/>
    <mergeCell ref="G23:I23"/>
    <mergeCell ref="H65:I65"/>
    <mergeCell ref="J50:K50"/>
    <mergeCell ref="F28:L28"/>
    <mergeCell ref="F29:L29"/>
    <mergeCell ref="F30:L30"/>
    <mergeCell ref="D26:E26"/>
    <mergeCell ref="D22:E22"/>
    <mergeCell ref="D24:E24"/>
    <mergeCell ref="D60:E60"/>
    <mergeCell ref="F39:L39"/>
    <mergeCell ref="F35:L35"/>
    <mergeCell ref="F36:L36"/>
    <mergeCell ref="F38:L38"/>
    <mergeCell ref="D23:E23"/>
    <mergeCell ref="D55:E55"/>
    <mergeCell ref="F71:G71"/>
    <mergeCell ref="F72:G72"/>
    <mergeCell ref="J64:K64"/>
    <mergeCell ref="J65:K65"/>
    <mergeCell ref="H69:I69"/>
    <mergeCell ref="J68:K68"/>
    <mergeCell ref="J69:K69"/>
    <mergeCell ref="H71:I71"/>
    <mergeCell ref="J72:K72"/>
    <mergeCell ref="H72:I72"/>
    <mergeCell ref="K12:L12"/>
    <mergeCell ref="K5:L5"/>
    <mergeCell ref="K6:L6"/>
    <mergeCell ref="K8:L8"/>
    <mergeCell ref="K11:L11"/>
    <mergeCell ref="G5:I5"/>
    <mergeCell ref="G6:I6"/>
    <mergeCell ref="G8:I8"/>
    <mergeCell ref="G11:I11"/>
    <mergeCell ref="K14:L14"/>
    <mergeCell ref="K17:L17"/>
    <mergeCell ref="K18:L18"/>
    <mergeCell ref="K20:L20"/>
    <mergeCell ref="F16:L16"/>
    <mergeCell ref="F19:L19"/>
    <mergeCell ref="G18:I18"/>
    <mergeCell ref="G20:I20"/>
    <mergeCell ref="G17:I17"/>
    <mergeCell ref="G14:I14"/>
    <mergeCell ref="D58:E58"/>
    <mergeCell ref="F55:L55"/>
    <mergeCell ref="F58:L58"/>
    <mergeCell ref="I37:L37"/>
    <mergeCell ref="F45:L45"/>
    <mergeCell ref="F50:G50"/>
    <mergeCell ref="H50:I50"/>
    <mergeCell ref="F52:K52"/>
    <mergeCell ref="F51:L51"/>
    <mergeCell ref="D52:E52"/>
    <mergeCell ref="D53:E53"/>
    <mergeCell ref="D80:E80"/>
    <mergeCell ref="F59:L59"/>
    <mergeCell ref="F54:L54"/>
    <mergeCell ref="D51:E51"/>
    <mergeCell ref="D54:E54"/>
    <mergeCell ref="F74:L74"/>
    <mergeCell ref="K78:L78"/>
    <mergeCell ref="F76:J76"/>
    <mergeCell ref="J71:K71"/>
    <mergeCell ref="B117:E117"/>
    <mergeCell ref="B88:C111"/>
    <mergeCell ref="B113:E113"/>
    <mergeCell ref="E96:E99"/>
    <mergeCell ref="D96:D103"/>
    <mergeCell ref="F53:K53"/>
    <mergeCell ref="J70:K70"/>
    <mergeCell ref="B68:E72"/>
    <mergeCell ref="H66:I66"/>
    <mergeCell ref="F68:G68"/>
    <mergeCell ref="B115:E115"/>
    <mergeCell ref="D104:D107"/>
    <mergeCell ref="E104:E107"/>
    <mergeCell ref="D108:D111"/>
    <mergeCell ref="B118:E118"/>
    <mergeCell ref="F46:L46"/>
    <mergeCell ref="F47:L47"/>
    <mergeCell ref="D59:E59"/>
    <mergeCell ref="D61:E61"/>
    <mergeCell ref="D49:E49"/>
    <mergeCell ref="E100:E103"/>
    <mergeCell ref="D88:D91"/>
    <mergeCell ref="E88:E91"/>
    <mergeCell ref="D92:D95"/>
    <mergeCell ref="E92:E95"/>
    <mergeCell ref="B112:E112"/>
    <mergeCell ref="E108:E111"/>
    <mergeCell ref="D38:E38"/>
    <mergeCell ref="D39:E39"/>
    <mergeCell ref="B40:C42"/>
    <mergeCell ref="B43:E43"/>
    <mergeCell ref="B36:E36"/>
    <mergeCell ref="D40:E40"/>
    <mergeCell ref="D41:E41"/>
    <mergeCell ref="D42:E42"/>
    <mergeCell ref="B37:C39"/>
    <mergeCell ref="D37:E37"/>
    <mergeCell ref="B28:C34"/>
    <mergeCell ref="D28:E28"/>
    <mergeCell ref="D30:E30"/>
    <mergeCell ref="D31:E31"/>
    <mergeCell ref="D32:E32"/>
    <mergeCell ref="D33:E33"/>
    <mergeCell ref="D34:E34"/>
    <mergeCell ref="D29:E29"/>
    <mergeCell ref="D4:E4"/>
    <mergeCell ref="D5:E5"/>
    <mergeCell ref="D7:E7"/>
    <mergeCell ref="D6:E6"/>
    <mergeCell ref="D8:E8"/>
    <mergeCell ref="D9:E9"/>
    <mergeCell ref="D10:E10"/>
    <mergeCell ref="B35:E35"/>
    <mergeCell ref="D25:E25"/>
    <mergeCell ref="A62:A87"/>
    <mergeCell ref="B86:C87"/>
    <mergeCell ref="D86:E86"/>
    <mergeCell ref="D87:E87"/>
    <mergeCell ref="D81:E81"/>
    <mergeCell ref="B76:C81"/>
    <mergeCell ref="B82:C85"/>
    <mergeCell ref="D82:E82"/>
    <mergeCell ref="D84:E84"/>
    <mergeCell ref="B62:E66"/>
    <mergeCell ref="A45:A61"/>
    <mergeCell ref="B45:C49"/>
    <mergeCell ref="B50:E50"/>
    <mergeCell ref="D46:E46"/>
    <mergeCell ref="D47:E47"/>
    <mergeCell ref="D48:E48"/>
    <mergeCell ref="B51:C61"/>
    <mergeCell ref="D45:E45"/>
    <mergeCell ref="D57:E57"/>
    <mergeCell ref="D56:E56"/>
    <mergeCell ref="D146:E146"/>
    <mergeCell ref="B131:C142"/>
    <mergeCell ref="D139:E142"/>
    <mergeCell ref="B143:E143"/>
    <mergeCell ref="D127:E127"/>
    <mergeCell ref="D128:E129"/>
    <mergeCell ref="D130:E130"/>
    <mergeCell ref="B144:C146"/>
    <mergeCell ref="J140:K140"/>
    <mergeCell ref="F113:K113"/>
    <mergeCell ref="H108:I108"/>
    <mergeCell ref="H109:I109"/>
    <mergeCell ref="H110:I110"/>
    <mergeCell ref="H111:I111"/>
    <mergeCell ref="F118:K118"/>
    <mergeCell ref="B119:E119"/>
    <mergeCell ref="B120:E120"/>
    <mergeCell ref="K126:L126"/>
    <mergeCell ref="J135:K135"/>
    <mergeCell ref="H136:I136"/>
    <mergeCell ref="J141:K141"/>
    <mergeCell ref="J106:K106"/>
    <mergeCell ref="J107:K107"/>
    <mergeCell ref="J108:K108"/>
    <mergeCell ref="J109:K109"/>
    <mergeCell ref="J110:K110"/>
    <mergeCell ref="J111:K111"/>
    <mergeCell ref="F112:K112"/>
    <mergeCell ref="F114:K114"/>
    <mergeCell ref="F115:K115"/>
    <mergeCell ref="B121:C122"/>
    <mergeCell ref="D121:E121"/>
    <mergeCell ref="D122:E122"/>
    <mergeCell ref="F119:K119"/>
    <mergeCell ref="F120:K120"/>
    <mergeCell ref="B114:E114"/>
    <mergeCell ref="B116:E116"/>
    <mergeCell ref="B125:E125"/>
    <mergeCell ref="D131:D138"/>
    <mergeCell ref="H133:I133"/>
    <mergeCell ref="F138:G138"/>
    <mergeCell ref="H138:I138"/>
    <mergeCell ref="H135:I135"/>
    <mergeCell ref="F135:G135"/>
    <mergeCell ref="F136:G136"/>
    <mergeCell ref="B126:C130"/>
    <mergeCell ref="D126:E126"/>
    <mergeCell ref="J133:K133"/>
    <mergeCell ref="F134:G134"/>
    <mergeCell ref="H134:I134"/>
    <mergeCell ref="J134:K134"/>
    <mergeCell ref="H131:I131"/>
    <mergeCell ref="H132:I132"/>
    <mergeCell ref="F133:G133"/>
    <mergeCell ref="D152:E152"/>
    <mergeCell ref="D154:D156"/>
    <mergeCell ref="B152:C158"/>
    <mergeCell ref="J138:K138"/>
    <mergeCell ref="F121:K121"/>
    <mergeCell ref="F122:K122"/>
    <mergeCell ref="F125:K125"/>
    <mergeCell ref="G126:H126"/>
    <mergeCell ref="I126:J126"/>
    <mergeCell ref="J136:K136"/>
    <mergeCell ref="D158:E158"/>
    <mergeCell ref="F157:L157"/>
    <mergeCell ref="F158:L158"/>
    <mergeCell ref="B159:C161"/>
    <mergeCell ref="B147:C151"/>
    <mergeCell ref="D147:E147"/>
    <mergeCell ref="D148:E148"/>
    <mergeCell ref="D149:E149"/>
    <mergeCell ref="D150:E150"/>
    <mergeCell ref="D151:E151"/>
    <mergeCell ref="F153:G153"/>
    <mergeCell ref="J153:K153"/>
    <mergeCell ref="H153:I153"/>
    <mergeCell ref="K161:L161"/>
    <mergeCell ref="K154:L154"/>
    <mergeCell ref="K155:L155"/>
    <mergeCell ref="K156:L156"/>
    <mergeCell ref="F154:J154"/>
    <mergeCell ref="F155:J155"/>
    <mergeCell ref="F156:J156"/>
    <mergeCell ref="F180:J180"/>
    <mergeCell ref="F181:J181"/>
    <mergeCell ref="B162:C167"/>
    <mergeCell ref="D167:E167"/>
    <mergeCell ref="F167:J167"/>
    <mergeCell ref="D162:E162"/>
    <mergeCell ref="D177:E177"/>
    <mergeCell ref="F172:H172"/>
    <mergeCell ref="A187:A193"/>
    <mergeCell ref="D191:E191"/>
    <mergeCell ref="K164:L164"/>
    <mergeCell ref="K163:L163"/>
    <mergeCell ref="F176:L176"/>
    <mergeCell ref="F177:L177"/>
    <mergeCell ref="F175:L175"/>
    <mergeCell ref="F168:J168"/>
    <mergeCell ref="K168:L168"/>
    <mergeCell ref="F169:J169"/>
    <mergeCell ref="D187:E187"/>
    <mergeCell ref="D188:E188"/>
    <mergeCell ref="D189:E189"/>
    <mergeCell ref="D190:E190"/>
    <mergeCell ref="D181:D186"/>
    <mergeCell ref="B187:C193"/>
    <mergeCell ref="B181:C186"/>
    <mergeCell ref="A88:A177"/>
    <mergeCell ref="D178:E178"/>
    <mergeCell ref="D159:D161"/>
    <mergeCell ref="D145:E145"/>
    <mergeCell ref="K180:L180"/>
    <mergeCell ref="A178:A186"/>
    <mergeCell ref="D163:D166"/>
    <mergeCell ref="F162:J162"/>
    <mergeCell ref="F163:J163"/>
    <mergeCell ref="D180:E180"/>
    <mergeCell ref="D153:E153"/>
    <mergeCell ref="B168:C177"/>
    <mergeCell ref="D179:E179"/>
    <mergeCell ref="B178:C180"/>
    <mergeCell ref="D168:E168"/>
    <mergeCell ref="D169:E169"/>
    <mergeCell ref="D170:E174"/>
    <mergeCell ref="D175:E175"/>
    <mergeCell ref="D176:E176"/>
    <mergeCell ref="D157:E157"/>
    <mergeCell ref="D220:D231"/>
    <mergeCell ref="B202:C205"/>
    <mergeCell ref="D202:E202"/>
    <mergeCell ref="D195:E196"/>
    <mergeCell ref="B194:C201"/>
    <mergeCell ref="A194:A201"/>
    <mergeCell ref="D197:E197"/>
    <mergeCell ref="D198:E198"/>
    <mergeCell ref="D199:E199"/>
    <mergeCell ref="D200:E200"/>
    <mergeCell ref="D208:D219"/>
    <mergeCell ref="D206:D207"/>
    <mergeCell ref="B206:C231"/>
    <mergeCell ref="A206:A231"/>
    <mergeCell ref="F88:G88"/>
    <mergeCell ref="F89:G89"/>
    <mergeCell ref="F90:G90"/>
    <mergeCell ref="F91:G91"/>
    <mergeCell ref="F92:G92"/>
    <mergeCell ref="D192:E192"/>
    <mergeCell ref="F109:G109"/>
    <mergeCell ref="F110:G110"/>
    <mergeCell ref="F111:G111"/>
    <mergeCell ref="F116:K116"/>
    <mergeCell ref="F117:K117"/>
    <mergeCell ref="A202:A205"/>
    <mergeCell ref="D193:E193"/>
    <mergeCell ref="D194:E194"/>
    <mergeCell ref="D201:E201"/>
    <mergeCell ref="D144:E144"/>
    <mergeCell ref="H102:I102"/>
    <mergeCell ref="H103:I103"/>
    <mergeCell ref="H104:I104"/>
    <mergeCell ref="H105:I105"/>
    <mergeCell ref="H106:I106"/>
    <mergeCell ref="H107:I107"/>
    <mergeCell ref="F107:G107"/>
    <mergeCell ref="F108:G108"/>
    <mergeCell ref="F106:G106"/>
    <mergeCell ref="F96:G96"/>
    <mergeCell ref="H96:I96"/>
    <mergeCell ref="F93:G93"/>
    <mergeCell ref="F94:G94"/>
    <mergeCell ref="F95:G95"/>
    <mergeCell ref="F100:G100"/>
    <mergeCell ref="H94:I94"/>
    <mergeCell ref="H95:I95"/>
    <mergeCell ref="H101:I101"/>
    <mergeCell ref="F84:G84"/>
    <mergeCell ref="F85:G85"/>
    <mergeCell ref="F102:G102"/>
    <mergeCell ref="F103:G103"/>
    <mergeCell ref="H97:I97"/>
    <mergeCell ref="F98:G98"/>
    <mergeCell ref="H98:I98"/>
    <mergeCell ref="F99:G99"/>
    <mergeCell ref="F104:G104"/>
    <mergeCell ref="F105:G105"/>
    <mergeCell ref="F97:G97"/>
    <mergeCell ref="F101:G101"/>
    <mergeCell ref="I85:J85"/>
    <mergeCell ref="K80:L80"/>
    <mergeCell ref="I84:J84"/>
    <mergeCell ref="I83:J83"/>
    <mergeCell ref="F86:I86"/>
    <mergeCell ref="F87:I87"/>
    <mergeCell ref="J86:L86"/>
    <mergeCell ref="J87:L87"/>
    <mergeCell ref="K84:L84"/>
    <mergeCell ref="K85:L85"/>
    <mergeCell ref="F77:G77"/>
    <mergeCell ref="I77:J77"/>
    <mergeCell ref="K79:L79"/>
    <mergeCell ref="K77:L77"/>
    <mergeCell ref="K83:L83"/>
    <mergeCell ref="I79:J79"/>
    <mergeCell ref="H73:I73"/>
    <mergeCell ref="J73:K73"/>
    <mergeCell ref="F75:G75"/>
    <mergeCell ref="H75:I75"/>
    <mergeCell ref="J75:K75"/>
    <mergeCell ref="K76:L76"/>
    <mergeCell ref="J90:K90"/>
    <mergeCell ref="H99:I99"/>
    <mergeCell ref="H100:I100"/>
    <mergeCell ref="J88:K88"/>
    <mergeCell ref="J89:K89"/>
    <mergeCell ref="F65:G65"/>
    <mergeCell ref="F66:G66"/>
    <mergeCell ref="F82:J82"/>
    <mergeCell ref="F83:G83"/>
    <mergeCell ref="F78:G78"/>
    <mergeCell ref="J92:K92"/>
    <mergeCell ref="J93:K93"/>
    <mergeCell ref="H92:I92"/>
    <mergeCell ref="H93:I93"/>
    <mergeCell ref="F73:G73"/>
    <mergeCell ref="I80:J80"/>
    <mergeCell ref="I81:J81"/>
    <mergeCell ref="I78:J78"/>
    <mergeCell ref="K81:L81"/>
    <mergeCell ref="K82:L82"/>
    <mergeCell ref="J94:K94"/>
    <mergeCell ref="J95:K95"/>
    <mergeCell ref="J100:K100"/>
    <mergeCell ref="F79:G79"/>
    <mergeCell ref="F80:G80"/>
    <mergeCell ref="H88:I88"/>
    <mergeCell ref="H89:I89"/>
    <mergeCell ref="H90:I90"/>
    <mergeCell ref="H91:I91"/>
    <mergeCell ref="J91:K91"/>
    <mergeCell ref="J101:K101"/>
    <mergeCell ref="J102:K102"/>
    <mergeCell ref="J96:K96"/>
    <mergeCell ref="J103:K103"/>
    <mergeCell ref="J104:K104"/>
    <mergeCell ref="J105:K105"/>
    <mergeCell ref="J97:K97"/>
    <mergeCell ref="J98:K98"/>
    <mergeCell ref="J99:K99"/>
    <mergeCell ref="J142:K142"/>
    <mergeCell ref="F145:G145"/>
    <mergeCell ref="G127:H127"/>
    <mergeCell ref="I127:J127"/>
    <mergeCell ref="G128:H128"/>
    <mergeCell ref="I128:J128"/>
    <mergeCell ref="G129:H129"/>
    <mergeCell ref="I129:J129"/>
    <mergeCell ref="G130:H130"/>
    <mergeCell ref="I130:J130"/>
    <mergeCell ref="H140:I140"/>
    <mergeCell ref="H141:I141"/>
    <mergeCell ref="H142:I142"/>
    <mergeCell ref="F139:G139"/>
    <mergeCell ref="F137:G137"/>
    <mergeCell ref="H137:I137"/>
    <mergeCell ref="H139:I139"/>
    <mergeCell ref="F150:G150"/>
    <mergeCell ref="J150:K150"/>
    <mergeCell ref="H149:I149"/>
    <mergeCell ref="H150:I150"/>
    <mergeCell ref="J148:K148"/>
    <mergeCell ref="J149:K149"/>
    <mergeCell ref="F146:G146"/>
    <mergeCell ref="F147:G147"/>
    <mergeCell ref="F148:G148"/>
    <mergeCell ref="F149:G149"/>
    <mergeCell ref="F140:G140"/>
    <mergeCell ref="F141:G141"/>
    <mergeCell ref="F144:G144"/>
    <mergeCell ref="F142:G142"/>
    <mergeCell ref="K127:L127"/>
    <mergeCell ref="K128:L128"/>
    <mergeCell ref="K129:L129"/>
    <mergeCell ref="K130:L130"/>
    <mergeCell ref="F131:G131"/>
    <mergeCell ref="F132:G132"/>
    <mergeCell ref="J131:K131"/>
    <mergeCell ref="J132:K132"/>
    <mergeCell ref="J137:K137"/>
    <mergeCell ref="J145:K145"/>
    <mergeCell ref="J146:K146"/>
    <mergeCell ref="J147:K147"/>
    <mergeCell ref="J144:K144"/>
    <mergeCell ref="K143:L143"/>
    <mergeCell ref="J139:K139"/>
    <mergeCell ref="F143:J143"/>
    <mergeCell ref="H144:I144"/>
    <mergeCell ref="H145:I145"/>
    <mergeCell ref="H146:I146"/>
    <mergeCell ref="H147:I147"/>
    <mergeCell ref="H148:I148"/>
    <mergeCell ref="H151:I151"/>
    <mergeCell ref="K167:L167"/>
    <mergeCell ref="F164:J164"/>
    <mergeCell ref="F165:J165"/>
    <mergeCell ref="F166:J166"/>
    <mergeCell ref="J151:K151"/>
    <mergeCell ref="J152:K152"/>
    <mergeCell ref="H152:I152"/>
    <mergeCell ref="F151:G151"/>
    <mergeCell ref="F152:G152"/>
    <mergeCell ref="F161:J161"/>
    <mergeCell ref="K181:L181"/>
    <mergeCell ref="K182:L182"/>
    <mergeCell ref="K169:L169"/>
    <mergeCell ref="K162:L162"/>
    <mergeCell ref="K165:L165"/>
    <mergeCell ref="K166:L166"/>
    <mergeCell ref="F185:J185"/>
    <mergeCell ref="F186:J186"/>
    <mergeCell ref="F191:J191"/>
    <mergeCell ref="F159:L159"/>
    <mergeCell ref="F160:L160"/>
    <mergeCell ref="F170:H170"/>
    <mergeCell ref="F171:H171"/>
    <mergeCell ref="F173:H173"/>
    <mergeCell ref="F174:H174"/>
    <mergeCell ref="F179:L179"/>
    <mergeCell ref="F183:J183"/>
    <mergeCell ref="F193:J193"/>
    <mergeCell ref="K199:L199"/>
    <mergeCell ref="K200:L200"/>
    <mergeCell ref="I199:J199"/>
    <mergeCell ref="F199:G199"/>
    <mergeCell ref="K187:L187"/>
    <mergeCell ref="K191:L191"/>
    <mergeCell ref="K193:L193"/>
    <mergeCell ref="F184:J184"/>
    <mergeCell ref="K201:L201"/>
    <mergeCell ref="F202:H202"/>
    <mergeCell ref="J219:K219"/>
    <mergeCell ref="J220:K220"/>
    <mergeCell ref="J221:K221"/>
    <mergeCell ref="K186:L186"/>
    <mergeCell ref="F195:G195"/>
    <mergeCell ref="F196:G196"/>
    <mergeCell ref="K195:L195"/>
    <mergeCell ref="K196:L196"/>
    <mergeCell ref="J202:K202"/>
    <mergeCell ref="J203:K203"/>
    <mergeCell ref="J204:K204"/>
    <mergeCell ref="J205:K205"/>
    <mergeCell ref="F206:G206"/>
    <mergeCell ref="F207:G207"/>
    <mergeCell ref="F203:H203"/>
    <mergeCell ref="F204:H204"/>
    <mergeCell ref="F205:H205"/>
    <mergeCell ref="J216:K216"/>
    <mergeCell ref="J217:K217"/>
    <mergeCell ref="H217:I217"/>
    <mergeCell ref="J215:K215"/>
    <mergeCell ref="F208:G208"/>
    <mergeCell ref="F209:G209"/>
    <mergeCell ref="F210:G210"/>
    <mergeCell ref="F211:G211"/>
    <mergeCell ref="F212:G212"/>
    <mergeCell ref="F213:G213"/>
    <mergeCell ref="F229:G229"/>
    <mergeCell ref="F230:G230"/>
    <mergeCell ref="F231:G231"/>
    <mergeCell ref="H206:I206"/>
    <mergeCell ref="H207:I207"/>
    <mergeCell ref="H208:I208"/>
    <mergeCell ref="H209:I209"/>
    <mergeCell ref="H210:I210"/>
    <mergeCell ref="F214:G214"/>
    <mergeCell ref="F215:G215"/>
    <mergeCell ref="H213:I213"/>
    <mergeCell ref="H214:I214"/>
    <mergeCell ref="H215:I215"/>
    <mergeCell ref="H216:I216"/>
    <mergeCell ref="F227:G227"/>
    <mergeCell ref="F228:G228"/>
    <mergeCell ref="F216:G216"/>
    <mergeCell ref="F226:G226"/>
    <mergeCell ref="F217:G217"/>
    <mergeCell ref="H226:I226"/>
    <mergeCell ref="H227:I227"/>
    <mergeCell ref="H228:I228"/>
    <mergeCell ref="H229:I229"/>
    <mergeCell ref="H230:I230"/>
    <mergeCell ref="H218:I218"/>
    <mergeCell ref="H219:I219"/>
    <mergeCell ref="H220:I220"/>
    <mergeCell ref="H221:I221"/>
    <mergeCell ref="H222:I222"/>
    <mergeCell ref="H231:I231"/>
    <mergeCell ref="J223:K223"/>
    <mergeCell ref="J224:K224"/>
    <mergeCell ref="J225:K225"/>
    <mergeCell ref="J226:K226"/>
    <mergeCell ref="J227:K227"/>
    <mergeCell ref="J228:K228"/>
    <mergeCell ref="J229:K229"/>
    <mergeCell ref="J230:K230"/>
    <mergeCell ref="J231:K231"/>
    <mergeCell ref="F31:L31"/>
    <mergeCell ref="F32:L32"/>
    <mergeCell ref="G33:I33"/>
    <mergeCell ref="K33:L33"/>
    <mergeCell ref="H225:I225"/>
    <mergeCell ref="F218:G218"/>
    <mergeCell ref="F219:G219"/>
    <mergeCell ref="F220:G220"/>
    <mergeCell ref="F221:G221"/>
    <mergeCell ref="F222:G222"/>
    <mergeCell ref="F223:G223"/>
    <mergeCell ref="F224:G224"/>
    <mergeCell ref="F225:G225"/>
    <mergeCell ref="H224:I224"/>
    <mergeCell ref="F198:J198"/>
    <mergeCell ref="F200:J200"/>
    <mergeCell ref="F201:J201"/>
    <mergeCell ref="H223:I223"/>
    <mergeCell ref="H211:I211"/>
    <mergeCell ref="H212:I212"/>
    <mergeCell ref="K198:L198"/>
    <mergeCell ref="F178:L178"/>
    <mergeCell ref="B123:C124"/>
    <mergeCell ref="D123:E123"/>
    <mergeCell ref="D124:E124"/>
    <mergeCell ref="F123:K123"/>
    <mergeCell ref="F124:K124"/>
    <mergeCell ref="F194:L194"/>
    <mergeCell ref="I187:J187"/>
    <mergeCell ref="F188:L188"/>
    <mergeCell ref="K183:L183"/>
    <mergeCell ref="K184:L184"/>
    <mergeCell ref="K185:L185"/>
    <mergeCell ref="F197:J197"/>
    <mergeCell ref="F34:L34"/>
    <mergeCell ref="F192:L192"/>
    <mergeCell ref="K197:L197"/>
    <mergeCell ref="F189:L189"/>
    <mergeCell ref="F190:L190"/>
    <mergeCell ref="F182:J182"/>
  </mergeCells>
  <printOptions/>
  <pageMargins left="0.5118110236220472" right="0.5118110236220472" top="0.5511811023622047" bottom="0.5511811023622047" header="0.31496062992125984" footer="0.31496062992125984"/>
  <pageSetup horizontalDpi="600" verticalDpi="600" orientation="portrait" paperSize="9" scale="93" r:id="rId3"/>
  <rowBreaks count="4" manualBreakCount="4">
    <brk id="49" max="11" man="1"/>
    <brk id="95" max="11" man="1"/>
    <brk id="143" max="11" man="1"/>
    <brk id="186" max="11" man="1"/>
  </rowBreaks>
  <drawing r:id="rId2"/>
  <legacyDrawing r:id="rId1"/>
</worksheet>
</file>

<file path=xl/worksheets/sheet3.xml><?xml version="1.0" encoding="utf-8"?>
<worksheet xmlns="http://schemas.openxmlformats.org/spreadsheetml/2006/main" xmlns:r="http://schemas.openxmlformats.org/officeDocument/2006/relationships">
  <dimension ref="B1:T50"/>
  <sheetViews>
    <sheetView showGridLines="0" view="pageBreakPreview" zoomScaleSheetLayoutView="100" zoomScalePageLayoutView="0" workbookViewId="0" topLeftCell="A31">
      <selection activeCell="K49" sqref="K49"/>
    </sheetView>
  </sheetViews>
  <sheetFormatPr defaultColWidth="9.140625" defaultRowHeight="15"/>
  <cols>
    <col min="1" max="1" width="1.57421875" style="11" customWidth="1"/>
    <col min="2" max="2" width="2.421875" style="11" customWidth="1"/>
    <col min="3" max="3" width="1.1484375" style="11" customWidth="1"/>
    <col min="4" max="4" width="4.00390625" style="11" customWidth="1"/>
    <col min="5" max="5" width="20.421875" style="11" customWidth="1"/>
    <col min="6" max="6" width="0.71875" style="11" customWidth="1"/>
    <col min="7" max="7" width="10.7109375" style="11" customWidth="1"/>
    <col min="8" max="8" width="8.7109375" style="11" customWidth="1"/>
    <col min="9" max="9" width="6.421875" style="11" customWidth="1"/>
    <col min="10" max="10" width="4.57421875" style="11" customWidth="1"/>
    <col min="11" max="11" width="4.421875" style="11" customWidth="1"/>
    <col min="12" max="16" width="4.421875" style="12" customWidth="1"/>
    <col min="17" max="17" width="1.421875" style="12" customWidth="1"/>
    <col min="18" max="18" width="2.28125" style="12" customWidth="1"/>
    <col min="19" max="19" width="2.7109375" style="11" customWidth="1"/>
    <col min="20" max="16384" width="9.00390625" style="11" customWidth="1"/>
  </cols>
  <sheetData>
    <row r="1" ht="15" customHeight="1">
      <c r="B1" s="460" t="s">
        <v>955</v>
      </c>
    </row>
    <row r="2" spans="2:19" ht="9.75" customHeight="1">
      <c r="B2" s="13"/>
      <c r="C2" s="14"/>
      <c r="D2" s="14"/>
      <c r="E2" s="14"/>
      <c r="F2" s="14"/>
      <c r="G2" s="14"/>
      <c r="H2" s="14"/>
      <c r="I2" s="14"/>
      <c r="J2" s="15"/>
      <c r="K2" s="15"/>
      <c r="L2" s="16"/>
      <c r="M2" s="16"/>
      <c r="N2" s="16"/>
      <c r="O2" s="16"/>
      <c r="P2" s="16"/>
      <c r="Q2" s="17"/>
      <c r="S2" s="12"/>
    </row>
    <row r="3" spans="2:20" ht="14.25">
      <c r="B3" s="13"/>
      <c r="D3" s="280"/>
      <c r="E3" s="59"/>
      <c r="F3" s="59"/>
      <c r="G3" s="59"/>
      <c r="H3" s="59"/>
      <c r="I3" s="603"/>
      <c r="J3" s="603"/>
      <c r="K3" s="256"/>
      <c r="L3" s="281" t="s">
        <v>617</v>
      </c>
      <c r="M3" s="256"/>
      <c r="N3" s="19" t="s">
        <v>206</v>
      </c>
      <c r="O3" s="256"/>
      <c r="P3" s="19" t="s">
        <v>207</v>
      </c>
      <c r="Q3" s="20"/>
      <c r="T3" s="318" t="s">
        <v>673</v>
      </c>
    </row>
    <row r="4" spans="2:17" ht="14.25">
      <c r="B4" s="13"/>
      <c r="C4" s="48" t="s">
        <v>231</v>
      </c>
      <c r="D4" s="18"/>
      <c r="E4" s="18"/>
      <c r="F4" s="18"/>
      <c r="G4" s="18"/>
      <c r="H4" s="18"/>
      <c r="I4" s="18"/>
      <c r="J4" s="21"/>
      <c r="K4" s="21"/>
      <c r="L4" s="18"/>
      <c r="M4" s="18"/>
      <c r="N4" s="18"/>
      <c r="O4" s="18"/>
      <c r="P4" s="21"/>
      <c r="Q4" s="20"/>
    </row>
    <row r="5" spans="2:17" ht="7.5" customHeight="1">
      <c r="B5" s="13"/>
      <c r="C5" s="18"/>
      <c r="D5" s="18"/>
      <c r="E5" s="18"/>
      <c r="F5" s="18"/>
      <c r="G5" s="18"/>
      <c r="H5" s="18"/>
      <c r="I5" s="18"/>
      <c r="J5" s="18"/>
      <c r="K5" s="18"/>
      <c r="L5" s="22"/>
      <c r="M5" s="22"/>
      <c r="N5" s="22"/>
      <c r="O5" s="22"/>
      <c r="P5" s="22"/>
      <c r="Q5" s="20"/>
    </row>
    <row r="6" spans="2:17" ht="18.75" customHeight="1">
      <c r="B6" s="13"/>
      <c r="C6" s="18"/>
      <c r="D6" s="18"/>
      <c r="E6" s="18"/>
      <c r="F6" s="18"/>
      <c r="G6" s="18"/>
      <c r="H6" s="18" t="s">
        <v>208</v>
      </c>
      <c r="L6" s="22"/>
      <c r="M6" s="22"/>
      <c r="N6" s="22"/>
      <c r="O6" s="22"/>
      <c r="P6" s="22"/>
      <c r="Q6" s="20"/>
    </row>
    <row r="7" spans="2:20" ht="18.75" customHeight="1">
      <c r="B7" s="13"/>
      <c r="C7" s="18"/>
      <c r="D7" s="18"/>
      <c r="E7" s="18"/>
      <c r="F7" s="18"/>
      <c r="G7" s="18"/>
      <c r="H7" s="18" t="s">
        <v>209</v>
      </c>
      <c r="I7" s="53" t="s">
        <v>210</v>
      </c>
      <c r="J7" s="592">
        <f>IF('基本'!F7="","",'基本'!F7)</f>
      </c>
      <c r="K7" s="593"/>
      <c r="L7" s="593"/>
      <c r="M7" s="593"/>
      <c r="N7" s="594"/>
      <c r="O7" s="594"/>
      <c r="P7" s="594"/>
      <c r="Q7" s="20"/>
      <c r="T7" s="105" t="s">
        <v>674</v>
      </c>
    </row>
    <row r="8" spans="2:20" ht="18.75" customHeight="1">
      <c r="B8" s="13"/>
      <c r="C8" s="18"/>
      <c r="D8" s="18"/>
      <c r="E8" s="18"/>
      <c r="F8" s="18"/>
      <c r="G8" s="18"/>
      <c r="H8" s="58" t="s">
        <v>240</v>
      </c>
      <c r="I8" s="53"/>
      <c r="J8" s="583">
        <f>IF('基本'!F4="","",'基本'!F4)</f>
      </c>
      <c r="K8" s="583"/>
      <c r="L8" s="583"/>
      <c r="M8" s="583"/>
      <c r="N8" s="595"/>
      <c r="O8" s="595"/>
      <c r="P8" s="595"/>
      <c r="Q8" s="20"/>
      <c r="T8" s="352" t="s">
        <v>727</v>
      </c>
    </row>
    <row r="9" spans="2:20" ht="18.75" customHeight="1">
      <c r="B9" s="13"/>
      <c r="C9" s="18"/>
      <c r="D9" s="18"/>
      <c r="E9" s="18"/>
      <c r="F9" s="18"/>
      <c r="G9" s="18"/>
      <c r="H9" s="18" t="s">
        <v>211</v>
      </c>
      <c r="I9" s="591">
        <f>IF('基本'!G5="","",'基本'!G5)</f>
      </c>
      <c r="J9" s="591"/>
      <c r="K9" s="591"/>
      <c r="L9" s="585">
        <f>IF('基本'!K5="","",'基本'!K5)</f>
      </c>
      <c r="M9" s="585"/>
      <c r="N9" s="585"/>
      <c r="O9" s="585"/>
      <c r="P9" s="54" t="s">
        <v>212</v>
      </c>
      <c r="Q9" s="20"/>
      <c r="T9" s="352" t="s">
        <v>727</v>
      </c>
    </row>
    <row r="10" spans="2:17" ht="9" customHeight="1">
      <c r="B10" s="13"/>
      <c r="C10" s="18"/>
      <c r="D10" s="18"/>
      <c r="E10" s="18"/>
      <c r="F10" s="18"/>
      <c r="G10" s="18"/>
      <c r="H10" s="18"/>
      <c r="I10" s="581">
        <f>IF('[2]基本情報'!F33="","",'[2]基本情報'!F33)</f>
      </c>
      <c r="J10" s="581"/>
      <c r="K10" s="582">
        <f>IF('[2]基本情報'!F34="","",'[2]基本情報'!F34)</f>
      </c>
      <c r="L10" s="582"/>
      <c r="M10" s="582"/>
      <c r="N10" s="582"/>
      <c r="O10" s="582"/>
      <c r="Q10" s="20"/>
    </row>
    <row r="11" spans="2:17" ht="18.75" customHeight="1">
      <c r="B11" s="13"/>
      <c r="C11" s="18"/>
      <c r="D11" s="18"/>
      <c r="E11" s="18"/>
      <c r="F11" s="18"/>
      <c r="G11" s="18"/>
      <c r="H11" s="18">
        <f>IF('基本'!O10=1,"（ESCO事業者）",IF('基本'!O16=1,"（リース事業者）",IF('基本'!O22=1,"（熱供給事業者）","")))</f>
      </c>
      <c r="L11" s="22"/>
      <c r="M11" s="22"/>
      <c r="N11" s="22"/>
      <c r="O11" s="22"/>
      <c r="P11" s="22"/>
      <c r="Q11" s="20"/>
    </row>
    <row r="12" spans="2:20" ht="18.75" customHeight="1">
      <c r="B12" s="13"/>
      <c r="C12" s="18"/>
      <c r="D12" s="18"/>
      <c r="E12" s="18"/>
      <c r="F12" s="18"/>
      <c r="G12" s="18"/>
      <c r="H12" s="18" t="s">
        <v>209</v>
      </c>
      <c r="I12" s="591">
        <f>IF('基本'!O$10=1,'基本'!F$13,IF('基本'!O$16=1,'基本'!F$19,IF('基本'!O22=1,'基本'!F25,"")))</f>
      </c>
      <c r="J12" s="591"/>
      <c r="K12" s="591"/>
      <c r="L12" s="591"/>
      <c r="M12" s="591"/>
      <c r="N12" s="591"/>
      <c r="O12" s="591"/>
      <c r="P12" s="591"/>
      <c r="Q12" s="20"/>
      <c r="T12" s="105" t="s">
        <v>674</v>
      </c>
    </row>
    <row r="13" spans="2:20" ht="18.75" customHeight="1">
      <c r="B13" s="13"/>
      <c r="C13" s="18"/>
      <c r="D13" s="18"/>
      <c r="E13" s="18"/>
      <c r="F13" s="18"/>
      <c r="G13" s="18"/>
      <c r="H13" s="58" t="s">
        <v>241</v>
      </c>
      <c r="I13" s="59"/>
      <c r="J13" s="583">
        <f>IF('基本'!O$10=1,'基本'!F$10,IF('基本'!O$16=1,'基本'!F$16,IF('基本'!O22=1,'基本'!F22,"")))</f>
      </c>
      <c r="K13" s="583"/>
      <c r="L13" s="583"/>
      <c r="M13" s="583"/>
      <c r="N13" s="583"/>
      <c r="O13" s="583"/>
      <c r="P13" s="583"/>
      <c r="Q13" s="20"/>
      <c r="T13" s="352" t="s">
        <v>727</v>
      </c>
    </row>
    <row r="14" spans="2:20" ht="18.75" customHeight="1">
      <c r="B14" s="13"/>
      <c r="C14" s="18"/>
      <c r="D14" s="18"/>
      <c r="E14" s="18"/>
      <c r="F14" s="18"/>
      <c r="G14" s="18"/>
      <c r="H14" s="18" t="s">
        <v>211</v>
      </c>
      <c r="I14" s="584">
        <f>IF('基本'!O$10=1,'基本'!G$11,IF('基本'!O$16=1,'基本'!G$17,IF('基本'!O22=1,'基本'!G23,"")))</f>
      </c>
      <c r="J14" s="584"/>
      <c r="K14" s="584"/>
      <c r="L14" s="585">
        <f>IF('基本'!O$10=1,'基本'!K$11,IF('基本'!O$16=1,'基本'!K$17,IF('基本'!O22=1,'基本'!K23,"")))</f>
      </c>
      <c r="M14" s="585"/>
      <c r="N14" s="585"/>
      <c r="O14" s="585"/>
      <c r="P14" s="22" t="s">
        <v>212</v>
      </c>
      <c r="Q14" s="20"/>
      <c r="T14" s="352" t="s">
        <v>727</v>
      </c>
    </row>
    <row r="15" spans="2:17" ht="8.25" customHeight="1">
      <c r="B15" s="13"/>
      <c r="C15" s="18"/>
      <c r="D15" s="18"/>
      <c r="E15" s="18"/>
      <c r="F15" s="18"/>
      <c r="G15" s="18"/>
      <c r="H15" s="18"/>
      <c r="I15" s="581">
        <f>IF('[2]基本情報'!F52="","",'[2]基本情報'!F52)</f>
      </c>
      <c r="J15" s="581"/>
      <c r="K15" s="582">
        <f>IF('[2]基本情報'!F53="","",'[2]基本情報'!F53)</f>
      </c>
      <c r="L15" s="582"/>
      <c r="M15" s="582"/>
      <c r="N15" s="582"/>
      <c r="O15" s="582"/>
      <c r="P15" s="22"/>
      <c r="Q15" s="20"/>
    </row>
    <row r="16" spans="2:17" ht="18.75" customHeight="1">
      <c r="B16" s="13"/>
      <c r="C16" s="18"/>
      <c r="D16" s="18"/>
      <c r="E16" s="18"/>
      <c r="F16" s="18"/>
      <c r="G16" s="18"/>
      <c r="H16" s="18">
        <f>IF('基本'!O16=2,"（リース事業者）","")</f>
      </c>
      <c r="L16" s="22"/>
      <c r="M16" s="22"/>
      <c r="N16" s="22"/>
      <c r="O16" s="22"/>
      <c r="P16" s="22"/>
      <c r="Q16" s="20"/>
    </row>
    <row r="17" spans="2:20" ht="18.75" customHeight="1">
      <c r="B17" s="13"/>
      <c r="C17" s="18"/>
      <c r="D17" s="18"/>
      <c r="E17" s="18"/>
      <c r="F17" s="18"/>
      <c r="G17" s="18"/>
      <c r="H17" s="18" t="s">
        <v>209</v>
      </c>
      <c r="I17" s="580">
        <f>IF('基本'!O$10=2,'基本'!F$13,IF('基本'!O$16=2,'基本'!F$19,""))</f>
      </c>
      <c r="J17" s="580"/>
      <c r="K17" s="580"/>
      <c r="L17" s="580"/>
      <c r="M17" s="580"/>
      <c r="N17" s="580"/>
      <c r="O17" s="580"/>
      <c r="P17" s="580"/>
      <c r="Q17" s="20"/>
      <c r="T17" s="105" t="s">
        <v>674</v>
      </c>
    </row>
    <row r="18" spans="2:20" ht="18.75" customHeight="1">
      <c r="B18" s="13"/>
      <c r="C18" s="18"/>
      <c r="D18" s="18"/>
      <c r="E18" s="18"/>
      <c r="F18" s="18"/>
      <c r="G18" s="18"/>
      <c r="H18" s="58" t="s">
        <v>241</v>
      </c>
      <c r="I18" s="59"/>
      <c r="J18" s="584">
        <f>IF('基本'!O$10=2,'基本'!F$10,IF('基本'!O$16=2,'基本'!F$16,""))</f>
      </c>
      <c r="K18" s="584"/>
      <c r="L18" s="584"/>
      <c r="M18" s="584"/>
      <c r="N18" s="584"/>
      <c r="O18" s="584"/>
      <c r="P18" s="584"/>
      <c r="Q18" s="20"/>
      <c r="T18" s="352" t="s">
        <v>727</v>
      </c>
    </row>
    <row r="19" spans="2:20" ht="18.75" customHeight="1">
      <c r="B19" s="13"/>
      <c r="C19" s="18"/>
      <c r="D19" s="18"/>
      <c r="E19" s="18"/>
      <c r="F19" s="18"/>
      <c r="G19" s="18"/>
      <c r="H19" s="18" t="s">
        <v>211</v>
      </c>
      <c r="I19" s="583">
        <f>IF('基本'!O$10=2,'基本'!G$11,IF('基本'!O$16=2,'基本'!G$17,""))</f>
      </c>
      <c r="J19" s="583"/>
      <c r="K19" s="583"/>
      <c r="L19" s="585">
        <f>IF('基本'!O$10=2,'基本'!K$11,IF('基本'!O$16=2,'基本'!K$17,""))</f>
      </c>
      <c r="M19" s="585"/>
      <c r="N19" s="585"/>
      <c r="O19" s="585"/>
      <c r="P19" s="22" t="s">
        <v>212</v>
      </c>
      <c r="Q19" s="20"/>
      <c r="T19" s="352" t="s">
        <v>727</v>
      </c>
    </row>
    <row r="20" spans="2:17" ht="8.25" customHeight="1">
      <c r="B20" s="13"/>
      <c r="C20" s="18"/>
      <c r="D20" s="18"/>
      <c r="E20" s="18"/>
      <c r="F20" s="18"/>
      <c r="G20" s="18"/>
      <c r="H20" s="18"/>
      <c r="I20" s="581">
        <f>IF('[2]基本情報'!F61="","",'[2]基本情報'!F61)</f>
      </c>
      <c r="J20" s="581"/>
      <c r="K20" s="582">
        <f>IF('[2]基本情報'!F62="","",'[2]基本情報'!F62)</f>
      </c>
      <c r="L20" s="582"/>
      <c r="M20" s="582"/>
      <c r="N20" s="582"/>
      <c r="O20" s="582"/>
      <c r="Q20" s="20"/>
    </row>
    <row r="21" spans="2:17" ht="8.25" customHeight="1">
      <c r="B21" s="13"/>
      <c r="C21" s="18"/>
      <c r="D21" s="18"/>
      <c r="E21" s="18"/>
      <c r="F21" s="18"/>
      <c r="G21" s="18"/>
      <c r="H21" s="18"/>
      <c r="Q21" s="20"/>
    </row>
    <row r="22" spans="2:17" ht="9" customHeight="1">
      <c r="B22" s="13"/>
      <c r="C22" s="18"/>
      <c r="D22" s="18"/>
      <c r="E22" s="18"/>
      <c r="F22" s="18"/>
      <c r="G22" s="18"/>
      <c r="H22" s="18"/>
      <c r="P22" s="23"/>
      <c r="Q22" s="20"/>
    </row>
    <row r="23" spans="2:17" ht="27">
      <c r="B23" s="13"/>
      <c r="C23" s="606" t="s">
        <v>213</v>
      </c>
      <c r="D23" s="606"/>
      <c r="E23" s="606"/>
      <c r="F23" s="606"/>
      <c r="G23" s="606"/>
      <c r="H23" s="606"/>
      <c r="I23" s="606"/>
      <c r="J23" s="606"/>
      <c r="K23" s="606"/>
      <c r="L23" s="606"/>
      <c r="M23" s="606"/>
      <c r="N23" s="606"/>
      <c r="O23" s="606"/>
      <c r="P23" s="606"/>
      <c r="Q23" s="20"/>
    </row>
    <row r="24" spans="2:17" ht="9.75" customHeight="1">
      <c r="B24" s="13"/>
      <c r="C24" s="18"/>
      <c r="D24" s="18"/>
      <c r="E24" s="18"/>
      <c r="F24" s="18"/>
      <c r="G24" s="18"/>
      <c r="H24" s="18"/>
      <c r="I24" s="18"/>
      <c r="J24" s="18"/>
      <c r="K24" s="18"/>
      <c r="L24" s="22"/>
      <c r="M24" s="22"/>
      <c r="N24" s="22"/>
      <c r="O24" s="22"/>
      <c r="P24" s="22"/>
      <c r="Q24" s="20"/>
    </row>
    <row r="25" spans="2:17" ht="54.75" customHeight="1">
      <c r="B25" s="13"/>
      <c r="D25" s="607" t="s">
        <v>956</v>
      </c>
      <c r="E25" s="607"/>
      <c r="F25" s="607"/>
      <c r="G25" s="607"/>
      <c r="H25" s="607"/>
      <c r="I25" s="607"/>
      <c r="J25" s="607"/>
      <c r="K25" s="607"/>
      <c r="L25" s="607"/>
      <c r="M25" s="607"/>
      <c r="N25" s="607"/>
      <c r="O25" s="607"/>
      <c r="P25" s="24"/>
      <c r="Q25" s="20"/>
    </row>
    <row r="26" spans="2:17" ht="9.75" customHeight="1">
      <c r="B26" s="13"/>
      <c r="C26" s="18"/>
      <c r="D26" s="18"/>
      <c r="E26" s="18"/>
      <c r="F26" s="18"/>
      <c r="G26" s="18"/>
      <c r="H26" s="18"/>
      <c r="I26" s="18"/>
      <c r="J26" s="18"/>
      <c r="K26" s="18"/>
      <c r="L26" s="22"/>
      <c r="M26" s="22"/>
      <c r="N26" s="22"/>
      <c r="O26" s="22"/>
      <c r="P26" s="22"/>
      <c r="Q26" s="20"/>
    </row>
    <row r="27" spans="2:20" ht="16.5" customHeight="1">
      <c r="B27" s="13"/>
      <c r="C27" s="25"/>
      <c r="D27" s="26" t="s">
        <v>214</v>
      </c>
      <c r="E27" s="27"/>
      <c r="F27" s="26"/>
      <c r="G27" s="608">
        <f>IF('基本'!F35="","",'基本'!F35)</f>
      </c>
      <c r="H27" s="608"/>
      <c r="I27" s="608"/>
      <c r="J27" s="608"/>
      <c r="K27" s="608"/>
      <c r="L27" s="608"/>
      <c r="M27" s="608"/>
      <c r="N27" s="608"/>
      <c r="O27" s="608"/>
      <c r="P27" s="609"/>
      <c r="Q27" s="20"/>
      <c r="T27" s="105" t="s">
        <v>674</v>
      </c>
    </row>
    <row r="28" spans="2:20" ht="16.5" customHeight="1">
      <c r="B28" s="13"/>
      <c r="C28" s="28"/>
      <c r="D28" s="26" t="s">
        <v>215</v>
      </c>
      <c r="E28" s="27"/>
      <c r="F28" s="26"/>
      <c r="G28" s="608">
        <f>IF('基本'!F36="","",'基本'!F36)</f>
      </c>
      <c r="H28" s="608"/>
      <c r="I28" s="608"/>
      <c r="J28" s="608"/>
      <c r="K28" s="608"/>
      <c r="L28" s="608"/>
      <c r="M28" s="608"/>
      <c r="N28" s="608"/>
      <c r="O28" s="608"/>
      <c r="P28" s="609"/>
      <c r="Q28" s="20"/>
      <c r="T28" s="352" t="s">
        <v>730</v>
      </c>
    </row>
    <row r="29" spans="2:20" ht="16.5" customHeight="1">
      <c r="B29" s="13"/>
      <c r="C29" s="29"/>
      <c r="D29" s="26" t="s">
        <v>216</v>
      </c>
      <c r="E29" s="27"/>
      <c r="F29" s="26"/>
      <c r="G29" s="266">
        <f>IF('基本'!F37="","","〒"&amp;'基本'!F37&amp;"-"&amp;'基本'!H37)</f>
      </c>
      <c r="H29" s="586">
        <f>IF('基本'!F38="","","東京都"&amp;"  "&amp;'基本'!F38&amp;"  "&amp;'基本'!F39)</f>
      </c>
      <c r="I29" s="586"/>
      <c r="J29" s="586"/>
      <c r="K29" s="586"/>
      <c r="L29" s="586"/>
      <c r="M29" s="586"/>
      <c r="N29" s="586"/>
      <c r="O29" s="586"/>
      <c r="P29" s="587"/>
      <c r="Q29" s="20"/>
      <c r="T29" s="352" t="s">
        <v>730</v>
      </c>
    </row>
    <row r="30" spans="2:20" ht="16.5" customHeight="1">
      <c r="B30" s="13"/>
      <c r="C30" s="25"/>
      <c r="D30" s="14"/>
      <c r="E30" s="30"/>
      <c r="G30" s="14" t="s">
        <v>217</v>
      </c>
      <c r="H30" s="14"/>
      <c r="I30" s="14"/>
      <c r="K30" s="611">
        <f>IF('基本'!F40="","",'基本'!F40)</f>
      </c>
      <c r="L30" s="611"/>
      <c r="M30" s="611"/>
      <c r="N30" s="611"/>
      <c r="O30" s="31" t="s">
        <v>218</v>
      </c>
      <c r="P30" s="32"/>
      <c r="Q30" s="20"/>
      <c r="T30" s="352" t="s">
        <v>730</v>
      </c>
    </row>
    <row r="31" spans="2:20" ht="16.5" customHeight="1">
      <c r="B31" s="13"/>
      <c r="C31" s="13"/>
      <c r="D31" s="18" t="s">
        <v>219</v>
      </c>
      <c r="E31" s="30"/>
      <c r="G31" s="18" t="s">
        <v>220</v>
      </c>
      <c r="H31" s="18"/>
      <c r="I31" s="18"/>
      <c r="K31" s="596">
        <f>IF('基本'!F41="","",'基本'!F41)</f>
      </c>
      <c r="L31" s="596"/>
      <c r="M31" s="596"/>
      <c r="N31" s="596"/>
      <c r="O31" s="33" t="s">
        <v>218</v>
      </c>
      <c r="P31" s="34"/>
      <c r="Q31" s="20"/>
      <c r="T31" s="352" t="s">
        <v>730</v>
      </c>
    </row>
    <row r="32" spans="2:20" ht="16.5" customHeight="1">
      <c r="B32" s="13"/>
      <c r="C32" s="29"/>
      <c r="D32" s="35"/>
      <c r="E32" s="36"/>
      <c r="F32" s="29"/>
      <c r="G32" s="35" t="s">
        <v>221</v>
      </c>
      <c r="H32" s="35"/>
      <c r="I32" s="35"/>
      <c r="K32" s="597">
        <f>IF('基本'!F42="","",'基本'!F42)</f>
      </c>
      <c r="L32" s="597"/>
      <c r="M32" s="597"/>
      <c r="N32" s="597"/>
      <c r="O32" s="50" t="s">
        <v>218</v>
      </c>
      <c r="P32" s="37"/>
      <c r="Q32" s="20"/>
      <c r="T32" s="352" t="s">
        <v>730</v>
      </c>
    </row>
    <row r="33" spans="2:20" ht="29.25" customHeight="1">
      <c r="B33" s="13"/>
      <c r="C33" s="49"/>
      <c r="D33" s="599" t="s">
        <v>235</v>
      </c>
      <c r="E33" s="610"/>
      <c r="F33" s="26"/>
      <c r="G33" s="26"/>
      <c r="H33" s="26"/>
      <c r="I33" s="26"/>
      <c r="J33" s="26"/>
      <c r="K33" s="598">
        <f>IF('基本'!F43="","",'基本'!F43)</f>
      </c>
      <c r="L33" s="598"/>
      <c r="M33" s="598"/>
      <c r="N33" s="598"/>
      <c r="O33" s="601" t="s">
        <v>236</v>
      </c>
      <c r="P33" s="602"/>
      <c r="Q33" s="20"/>
      <c r="T33" s="352" t="s">
        <v>730</v>
      </c>
    </row>
    <row r="34" spans="2:20" ht="29.25" customHeight="1">
      <c r="B34" s="13"/>
      <c r="C34" s="348"/>
      <c r="D34" s="599" t="s">
        <v>831</v>
      </c>
      <c r="E34" s="600"/>
      <c r="G34" s="18"/>
      <c r="H34" s="18"/>
      <c r="I34" s="18"/>
      <c r="J34" s="18"/>
      <c r="K34" s="598">
        <f>IF(K30="","",'基本'!F44)</f>
      </c>
      <c r="L34" s="598"/>
      <c r="M34" s="598"/>
      <c r="N34" s="598"/>
      <c r="O34" s="601" t="s">
        <v>62</v>
      </c>
      <c r="P34" s="602"/>
      <c r="Q34" s="20"/>
      <c r="T34" s="105"/>
    </row>
    <row r="35" spans="2:20" ht="15.75" customHeight="1">
      <c r="B35" s="13"/>
      <c r="C35" s="25"/>
      <c r="D35" s="18"/>
      <c r="E35" s="30"/>
      <c r="F35" s="14"/>
      <c r="G35" s="38" t="s">
        <v>222</v>
      </c>
      <c r="H35" s="604">
        <f>IF('基本'!F51="","",'基本'!F51)</f>
      </c>
      <c r="I35" s="604"/>
      <c r="J35" s="604"/>
      <c r="K35" s="604"/>
      <c r="L35" s="604"/>
      <c r="M35" s="604"/>
      <c r="N35" s="604"/>
      <c r="O35" s="604"/>
      <c r="P35" s="17"/>
      <c r="Q35" s="20"/>
      <c r="T35" s="105" t="s">
        <v>674</v>
      </c>
    </row>
    <row r="36" spans="2:20" ht="15.75" customHeight="1">
      <c r="B36" s="13"/>
      <c r="C36" s="13"/>
      <c r="D36" s="48" t="s">
        <v>238</v>
      </c>
      <c r="E36" s="30"/>
      <c r="F36" s="18"/>
      <c r="G36" s="39" t="s">
        <v>223</v>
      </c>
      <c r="H36" s="605">
        <f>IF('基本'!F54="","",'基本'!F54)</f>
      </c>
      <c r="I36" s="605"/>
      <c r="J36" s="605"/>
      <c r="K36" s="605"/>
      <c r="L36" s="605"/>
      <c r="M36" s="605"/>
      <c r="N36" s="605"/>
      <c r="O36" s="605"/>
      <c r="P36" s="20"/>
      <c r="Q36" s="20"/>
      <c r="T36" s="352" t="s">
        <v>730</v>
      </c>
    </row>
    <row r="37" spans="2:20" ht="15.75" customHeight="1">
      <c r="B37" s="13"/>
      <c r="C37" s="13"/>
      <c r="D37" s="18"/>
      <c r="E37" s="30"/>
      <c r="F37" s="18"/>
      <c r="G37" s="40" t="s">
        <v>224</v>
      </c>
      <c r="H37" s="590">
        <f>IF('基本'!F55="","",'基本'!F55)</f>
      </c>
      <c r="I37" s="590"/>
      <c r="J37" s="590"/>
      <c r="K37" s="590"/>
      <c r="L37" s="590"/>
      <c r="M37" s="590"/>
      <c r="N37" s="590"/>
      <c r="O37" s="590"/>
      <c r="P37" s="20"/>
      <c r="Q37" s="20"/>
      <c r="T37" s="352" t="s">
        <v>730</v>
      </c>
    </row>
    <row r="38" spans="2:20" ht="15.75" customHeight="1">
      <c r="B38" s="13"/>
      <c r="C38" s="13"/>
      <c r="D38" s="18"/>
      <c r="E38" s="30"/>
      <c r="G38" s="41" t="s">
        <v>225</v>
      </c>
      <c r="H38" s="588">
        <f>IF('基本'!F58="","",'基本'!F58)</f>
      </c>
      <c r="I38" s="588"/>
      <c r="J38" s="588"/>
      <c r="K38" s="588"/>
      <c r="L38" s="588"/>
      <c r="M38" s="52" t="s">
        <v>226</v>
      </c>
      <c r="N38" s="52"/>
      <c r="O38" s="52"/>
      <c r="P38" s="20"/>
      <c r="Q38" s="20"/>
      <c r="T38" s="352" t="s">
        <v>730</v>
      </c>
    </row>
    <row r="39" spans="2:20" ht="15.75" customHeight="1">
      <c r="B39" s="13"/>
      <c r="C39" s="13"/>
      <c r="D39" s="18"/>
      <c r="E39" s="30"/>
      <c r="G39" s="41" t="s">
        <v>227</v>
      </c>
      <c r="H39" s="588">
        <f>IF('基本'!F59="","",'基本'!F59)</f>
      </c>
      <c r="I39" s="588"/>
      <c r="J39" s="588"/>
      <c r="K39" s="588"/>
      <c r="L39" s="588"/>
      <c r="M39" s="52" t="s">
        <v>226</v>
      </c>
      <c r="N39" s="52"/>
      <c r="O39" s="52"/>
      <c r="P39" s="20"/>
      <c r="Q39" s="20"/>
      <c r="T39" s="352" t="s">
        <v>730</v>
      </c>
    </row>
    <row r="40" spans="2:20" ht="15.75" customHeight="1">
      <c r="B40" s="13"/>
      <c r="C40" s="29"/>
      <c r="D40" s="35"/>
      <c r="E40" s="36"/>
      <c r="G40" s="51" t="s">
        <v>237</v>
      </c>
      <c r="H40" s="589">
        <f>IF('基本'!F61="","",'基本'!F61)</f>
      </c>
      <c r="I40" s="589"/>
      <c r="J40" s="589"/>
      <c r="K40" s="589"/>
      <c r="L40" s="589"/>
      <c r="M40" s="589"/>
      <c r="N40" s="589"/>
      <c r="O40" s="22" t="s">
        <v>226</v>
      </c>
      <c r="P40" s="20"/>
      <c r="Q40" s="20"/>
      <c r="T40" s="352" t="s">
        <v>730</v>
      </c>
    </row>
    <row r="41" spans="2:17" ht="14.25" customHeight="1">
      <c r="B41" s="13"/>
      <c r="C41" s="25"/>
      <c r="D41" s="14" t="s">
        <v>228</v>
      </c>
      <c r="F41" s="14"/>
      <c r="G41" s="14"/>
      <c r="H41" s="14"/>
      <c r="I41" s="14"/>
      <c r="J41" s="14"/>
      <c r="K41" s="14"/>
      <c r="L41" s="42"/>
      <c r="M41" s="42"/>
      <c r="N41" s="42"/>
      <c r="O41" s="42"/>
      <c r="P41" s="17"/>
      <c r="Q41" s="20"/>
    </row>
    <row r="42" spans="2:17" ht="19.5" customHeight="1">
      <c r="B42" s="13"/>
      <c r="C42" s="13"/>
      <c r="D42" s="18"/>
      <c r="E42" s="18"/>
      <c r="F42" s="18"/>
      <c r="G42" s="18"/>
      <c r="H42" s="18"/>
      <c r="I42" s="18"/>
      <c r="J42" s="18"/>
      <c r="K42" s="18"/>
      <c r="L42" s="22"/>
      <c r="M42" s="22"/>
      <c r="N42" s="22"/>
      <c r="O42" s="22"/>
      <c r="P42" s="20"/>
      <c r="Q42" s="20"/>
    </row>
    <row r="43" spans="2:17" ht="16.5" customHeight="1">
      <c r="B43" s="13"/>
      <c r="C43" s="13"/>
      <c r="D43" s="18"/>
      <c r="E43" s="18"/>
      <c r="F43" s="18"/>
      <c r="G43" s="18"/>
      <c r="H43" s="18"/>
      <c r="I43" s="18"/>
      <c r="J43" s="18"/>
      <c r="K43" s="18"/>
      <c r="L43" s="22"/>
      <c r="M43" s="22"/>
      <c r="N43" s="22"/>
      <c r="O43" s="22"/>
      <c r="P43" s="20"/>
      <c r="Q43" s="20"/>
    </row>
    <row r="44" spans="2:18" ht="16.5" customHeight="1">
      <c r="B44" s="13"/>
      <c r="C44" s="13"/>
      <c r="D44" s="18"/>
      <c r="E44" s="18"/>
      <c r="F44" s="18"/>
      <c r="G44" s="18"/>
      <c r="H44" s="18"/>
      <c r="I44" s="18"/>
      <c r="J44" s="18"/>
      <c r="K44" s="18"/>
      <c r="L44" s="22"/>
      <c r="M44" s="22"/>
      <c r="N44" s="22"/>
      <c r="O44" s="22"/>
      <c r="P44" s="411"/>
      <c r="Q44" s="411"/>
      <c r="R44" s="410"/>
    </row>
    <row r="45" spans="2:18" ht="16.5" customHeight="1">
      <c r="B45" s="13"/>
      <c r="C45" s="13"/>
      <c r="D45" s="18"/>
      <c r="E45" s="18"/>
      <c r="F45" s="18"/>
      <c r="G45" s="18"/>
      <c r="H45" s="18"/>
      <c r="I45" s="18"/>
      <c r="J45" s="18"/>
      <c r="K45" s="18"/>
      <c r="L45" s="22"/>
      <c r="M45" s="22"/>
      <c r="N45" s="22"/>
      <c r="O45" s="22"/>
      <c r="P45" s="411"/>
      <c r="Q45" s="411"/>
      <c r="R45" s="410"/>
    </row>
    <row r="46" spans="2:17" ht="16.5" customHeight="1">
      <c r="B46" s="13"/>
      <c r="C46" s="13"/>
      <c r="D46" s="18"/>
      <c r="E46" s="18"/>
      <c r="F46" s="18"/>
      <c r="G46" s="18"/>
      <c r="H46" s="18"/>
      <c r="I46" s="18"/>
      <c r="J46" s="18"/>
      <c r="K46" s="18"/>
      <c r="L46" s="22"/>
      <c r="M46" s="22"/>
      <c r="N46" s="22"/>
      <c r="O46" s="22"/>
      <c r="P46" s="20"/>
      <c r="Q46" s="20"/>
    </row>
    <row r="47" spans="2:17" ht="10.5" customHeight="1">
      <c r="B47" s="13"/>
      <c r="C47" s="29"/>
      <c r="D47" s="35"/>
      <c r="E47" s="35"/>
      <c r="F47" s="35"/>
      <c r="G47" s="35"/>
      <c r="H47" s="35"/>
      <c r="I47" s="35"/>
      <c r="J47" s="35"/>
      <c r="K47" s="35"/>
      <c r="L47" s="43"/>
      <c r="M47" s="43"/>
      <c r="N47" s="43"/>
      <c r="O47" s="43"/>
      <c r="P47" s="44"/>
      <c r="Q47" s="20"/>
    </row>
    <row r="48" spans="2:17" ht="9" customHeight="1">
      <c r="B48" s="29"/>
      <c r="C48" s="35"/>
      <c r="D48" s="35"/>
      <c r="E48" s="35"/>
      <c r="F48" s="35"/>
      <c r="G48" s="35"/>
      <c r="H48" s="35"/>
      <c r="I48" s="35"/>
      <c r="J48" s="35"/>
      <c r="K48" s="35"/>
      <c r="L48" s="43"/>
      <c r="M48" s="43"/>
      <c r="N48" s="43"/>
      <c r="O48" s="43"/>
      <c r="P48" s="43"/>
      <c r="Q48" s="44"/>
    </row>
    <row r="49" spans="2:11" ht="13.5" customHeight="1">
      <c r="B49" s="45" t="s">
        <v>229</v>
      </c>
      <c r="C49" s="45"/>
      <c r="D49" s="45"/>
      <c r="E49" s="45"/>
      <c r="K49" s="46"/>
    </row>
    <row r="50" ht="13.5" customHeight="1">
      <c r="P50" s="1109" t="s">
        <v>957</v>
      </c>
    </row>
  </sheetData>
  <sheetProtection password="A4DE" sheet="1"/>
  <mergeCells count="39">
    <mergeCell ref="I3:J3"/>
    <mergeCell ref="H35:O35"/>
    <mergeCell ref="H36:O36"/>
    <mergeCell ref="C23:P23"/>
    <mergeCell ref="D25:O25"/>
    <mergeCell ref="G27:P27"/>
    <mergeCell ref="G28:P28"/>
    <mergeCell ref="D33:E33"/>
    <mergeCell ref="O33:P33"/>
    <mergeCell ref="K30:N30"/>
    <mergeCell ref="K31:N31"/>
    <mergeCell ref="K32:N32"/>
    <mergeCell ref="K33:N33"/>
    <mergeCell ref="D34:E34"/>
    <mergeCell ref="O34:P34"/>
    <mergeCell ref="K34:N34"/>
    <mergeCell ref="J7:P7"/>
    <mergeCell ref="I10:J10"/>
    <mergeCell ref="K10:O10"/>
    <mergeCell ref="L9:O9"/>
    <mergeCell ref="I9:K9"/>
    <mergeCell ref="J8:P8"/>
    <mergeCell ref="H29:P29"/>
    <mergeCell ref="H39:L39"/>
    <mergeCell ref="H40:N40"/>
    <mergeCell ref="H37:O37"/>
    <mergeCell ref="H38:L38"/>
    <mergeCell ref="I12:P12"/>
    <mergeCell ref="I14:K14"/>
    <mergeCell ref="L14:O14"/>
    <mergeCell ref="I15:J15"/>
    <mergeCell ref="K15:O15"/>
    <mergeCell ref="I17:P17"/>
    <mergeCell ref="I20:J20"/>
    <mergeCell ref="K20:O20"/>
    <mergeCell ref="J13:P13"/>
    <mergeCell ref="J18:P18"/>
    <mergeCell ref="I19:K19"/>
    <mergeCell ref="L19:O19"/>
  </mergeCells>
  <printOptions/>
  <pageMargins left="0.7874015748031497" right="0.3937007874015748" top="0.7874015748031497" bottom="0.3937007874015748" header="0.31496062992125984" footer="0.31496062992125984"/>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P111"/>
  <sheetViews>
    <sheetView showGridLines="0" view="pageBreakPreview" zoomScaleSheetLayoutView="100" zoomScalePageLayoutView="0" workbookViewId="0" topLeftCell="A1">
      <selection activeCell="N4" sqref="N4"/>
    </sheetView>
  </sheetViews>
  <sheetFormatPr defaultColWidth="9.140625" defaultRowHeight="15"/>
  <cols>
    <col min="1" max="3" width="2.7109375" style="0" customWidth="1"/>
    <col min="4" max="7" width="4.421875" style="0" customWidth="1"/>
    <col min="8" max="9" width="4.7109375" style="0" customWidth="1"/>
    <col min="14" max="14" width="13.28125" style="0" customWidth="1"/>
    <col min="15" max="15" width="3.421875" style="0" customWidth="1"/>
    <col min="16" max="16" width="5.421875" style="0" customWidth="1"/>
  </cols>
  <sheetData>
    <row r="1" spans="1:11" ht="13.5">
      <c r="A1" s="105" t="s">
        <v>929</v>
      </c>
      <c r="B1" s="105"/>
      <c r="C1" s="105"/>
      <c r="D1" s="105"/>
      <c r="E1" s="105"/>
      <c r="F1" s="105"/>
      <c r="G1" s="105"/>
      <c r="H1" s="105"/>
      <c r="I1" s="105"/>
      <c r="J1" s="105"/>
      <c r="K1" s="105"/>
    </row>
    <row r="2" spans="1:11" ht="13.5">
      <c r="A2" s="105"/>
      <c r="B2" s="105"/>
      <c r="C2" s="105"/>
      <c r="D2" s="105"/>
      <c r="E2" s="105"/>
      <c r="F2" s="105"/>
      <c r="G2" s="105"/>
      <c r="H2" s="105"/>
      <c r="I2" s="105"/>
      <c r="J2" s="105"/>
      <c r="K2" s="105"/>
    </row>
    <row r="3" spans="1:14" ht="21">
      <c r="A3" s="618" t="s">
        <v>930</v>
      </c>
      <c r="B3" s="618"/>
      <c r="C3" s="618"/>
      <c r="D3" s="618"/>
      <c r="E3" s="618"/>
      <c r="F3" s="618"/>
      <c r="G3" s="618"/>
      <c r="H3" s="618"/>
      <c r="I3" s="618"/>
      <c r="J3" s="618"/>
      <c r="K3" s="618"/>
      <c r="L3" s="618"/>
      <c r="M3" s="618"/>
      <c r="N3" s="618"/>
    </row>
    <row r="4" spans="1:11" ht="13.5">
      <c r="A4" s="105"/>
      <c r="B4" s="105"/>
      <c r="C4" s="105"/>
      <c r="D4" s="105"/>
      <c r="E4" s="105"/>
      <c r="F4" s="105"/>
      <c r="G4" s="105"/>
      <c r="H4" s="105"/>
      <c r="I4" s="105"/>
      <c r="J4" s="105"/>
      <c r="K4" s="105"/>
    </row>
    <row r="5" spans="1:11" ht="16.5" customHeight="1">
      <c r="A5" s="298" t="s">
        <v>931</v>
      </c>
      <c r="B5" s="105"/>
      <c r="C5" s="105"/>
      <c r="D5" s="105"/>
      <c r="E5" s="105"/>
      <c r="F5" s="105"/>
      <c r="G5" s="105"/>
      <c r="H5" s="105"/>
      <c r="I5" s="105"/>
      <c r="J5" s="105"/>
      <c r="K5" s="105"/>
    </row>
    <row r="6" spans="1:11" ht="16.5" customHeight="1">
      <c r="A6" s="298"/>
      <c r="B6" s="105"/>
      <c r="C6" s="105"/>
      <c r="D6" s="105"/>
      <c r="E6" s="105"/>
      <c r="F6" s="105"/>
      <c r="G6" s="105"/>
      <c r="H6" s="105"/>
      <c r="I6" s="105"/>
      <c r="J6" s="105"/>
      <c r="K6" s="105"/>
    </row>
    <row r="7" spans="1:11" ht="16.5" customHeight="1">
      <c r="A7" s="298" t="s">
        <v>932</v>
      </c>
      <c r="B7" s="105"/>
      <c r="C7" s="105"/>
      <c r="D7" s="105"/>
      <c r="E7" s="105"/>
      <c r="F7" s="105"/>
      <c r="G7" s="105"/>
      <c r="H7" s="105"/>
      <c r="I7" s="105"/>
      <c r="J7" s="105"/>
      <c r="K7" s="105"/>
    </row>
    <row r="8" spans="1:11" ht="16.5" customHeight="1">
      <c r="A8" s="105"/>
      <c r="B8" s="105"/>
      <c r="C8" s="105"/>
      <c r="D8" s="105"/>
      <c r="E8" s="105"/>
      <c r="F8" s="105"/>
      <c r="G8" s="105"/>
      <c r="H8" s="105"/>
      <c r="I8" s="105"/>
      <c r="J8" s="105"/>
      <c r="K8" s="105"/>
    </row>
    <row r="9" spans="1:11" ht="13.5">
      <c r="A9" s="105"/>
      <c r="B9" s="105"/>
      <c r="C9" s="105"/>
      <c r="D9" s="105"/>
      <c r="E9" s="105"/>
      <c r="F9" s="105"/>
      <c r="G9" s="105"/>
      <c r="H9" s="105"/>
      <c r="I9" s="105"/>
      <c r="J9" s="105"/>
      <c r="K9" s="105"/>
    </row>
    <row r="10" spans="1:11" ht="13.5">
      <c r="A10" s="105"/>
      <c r="B10" s="105"/>
      <c r="C10" s="105"/>
      <c r="D10" s="105"/>
      <c r="E10" s="105"/>
      <c r="F10" s="105"/>
      <c r="G10" s="105"/>
      <c r="H10" s="105"/>
      <c r="I10" s="105"/>
      <c r="J10" s="105"/>
      <c r="K10" s="105"/>
    </row>
    <row r="11" spans="1:14" ht="95.25" customHeight="1">
      <c r="A11" s="612" t="s">
        <v>954</v>
      </c>
      <c r="B11" s="612"/>
      <c r="C11" s="612"/>
      <c r="D11" s="612"/>
      <c r="E11" s="612"/>
      <c r="F11" s="612"/>
      <c r="G11" s="612"/>
      <c r="H11" s="612"/>
      <c r="I11" s="612"/>
      <c r="J11" s="612"/>
      <c r="K11" s="612"/>
      <c r="L11" s="612"/>
      <c r="M11" s="612"/>
      <c r="N11" s="612"/>
    </row>
    <row r="12" spans="1:14" ht="51" customHeight="1">
      <c r="A12" s="612" t="s">
        <v>933</v>
      </c>
      <c r="B12" s="612"/>
      <c r="C12" s="612"/>
      <c r="D12" s="612"/>
      <c r="E12" s="612"/>
      <c r="F12" s="612"/>
      <c r="G12" s="612"/>
      <c r="H12" s="612"/>
      <c r="I12" s="612"/>
      <c r="J12" s="612"/>
      <c r="K12" s="612"/>
      <c r="L12" s="612"/>
      <c r="M12" s="612"/>
      <c r="N12" s="612"/>
    </row>
    <row r="13" spans="1:14" ht="37.5" customHeight="1">
      <c r="A13" s="612" t="s">
        <v>934</v>
      </c>
      <c r="B13" s="612"/>
      <c r="C13" s="612"/>
      <c r="D13" s="612"/>
      <c r="E13" s="612"/>
      <c r="F13" s="612"/>
      <c r="G13" s="612"/>
      <c r="H13" s="612"/>
      <c r="I13" s="612"/>
      <c r="J13" s="612"/>
      <c r="K13" s="612"/>
      <c r="L13" s="612"/>
      <c r="M13" s="612"/>
      <c r="N13" s="612"/>
    </row>
    <row r="14" spans="1:11" ht="13.5">
      <c r="A14" s="105"/>
      <c r="B14" s="105"/>
      <c r="C14" s="105"/>
      <c r="D14" s="105"/>
      <c r="E14" s="105"/>
      <c r="F14" s="105"/>
      <c r="G14" s="105"/>
      <c r="H14" s="105"/>
      <c r="I14" s="105"/>
      <c r="J14" s="105"/>
      <c r="K14" s="105"/>
    </row>
    <row r="15" spans="1:16" ht="14.25">
      <c r="A15" s="298"/>
      <c r="B15" s="613"/>
      <c r="C15" s="613"/>
      <c r="D15" s="456"/>
      <c r="E15" s="298" t="s">
        <v>617</v>
      </c>
      <c r="F15" s="456"/>
      <c r="G15" s="298" t="s">
        <v>759</v>
      </c>
      <c r="H15" s="456"/>
      <c r="I15" s="298" t="s">
        <v>935</v>
      </c>
      <c r="J15" s="298"/>
      <c r="K15" s="298"/>
      <c r="L15" s="1"/>
      <c r="M15" s="1"/>
      <c r="P15" t="s">
        <v>936</v>
      </c>
    </row>
    <row r="16" spans="1:13" ht="20.25" customHeight="1">
      <c r="A16" s="298"/>
      <c r="B16" s="298"/>
      <c r="C16" s="298"/>
      <c r="D16" s="298"/>
      <c r="E16" s="298"/>
      <c r="F16" s="298"/>
      <c r="G16" s="298"/>
      <c r="H16" s="298"/>
      <c r="I16" s="298"/>
      <c r="J16" s="298"/>
      <c r="K16" s="298"/>
      <c r="L16" s="1"/>
      <c r="M16" s="1"/>
    </row>
    <row r="17" spans="1:13" ht="20.25" customHeight="1">
      <c r="A17" s="298"/>
      <c r="B17" s="298"/>
      <c r="C17" s="298"/>
      <c r="D17" s="298"/>
      <c r="E17" s="298"/>
      <c r="F17" s="298"/>
      <c r="G17" s="298"/>
      <c r="H17" s="298"/>
      <c r="I17" s="298"/>
      <c r="J17" s="298"/>
      <c r="K17" s="298"/>
      <c r="L17" s="1"/>
      <c r="M17" s="1"/>
    </row>
    <row r="18" spans="1:13" ht="20.25" customHeight="1">
      <c r="A18" s="298"/>
      <c r="B18" s="298" t="s">
        <v>263</v>
      </c>
      <c r="C18" s="298"/>
      <c r="D18" s="298"/>
      <c r="E18" s="298"/>
      <c r="F18" s="298"/>
      <c r="G18" s="298"/>
      <c r="H18" s="298"/>
      <c r="I18" s="298"/>
      <c r="J18" s="298"/>
      <c r="K18" s="298"/>
      <c r="L18" s="1"/>
      <c r="M18" s="1"/>
    </row>
    <row r="19" spans="1:16" ht="36" customHeight="1">
      <c r="A19" s="298"/>
      <c r="B19" s="298"/>
      <c r="C19" s="614">
        <f>IF('基本'!F7="","","東京都"&amp;'基本'!F7)</f>
      </c>
      <c r="D19" s="614"/>
      <c r="E19" s="614"/>
      <c r="F19" s="614"/>
      <c r="G19" s="614"/>
      <c r="H19" s="614"/>
      <c r="I19" s="614"/>
      <c r="J19" s="614"/>
      <c r="K19" s="614"/>
      <c r="L19" s="614"/>
      <c r="M19" s="614"/>
      <c r="N19" s="614"/>
      <c r="P19" t="s">
        <v>674</v>
      </c>
    </row>
    <row r="20" spans="1:14" ht="20.25" customHeight="1">
      <c r="A20" s="298"/>
      <c r="B20" s="298" t="s">
        <v>241</v>
      </c>
      <c r="C20" s="457"/>
      <c r="D20" s="457"/>
      <c r="E20" s="457"/>
      <c r="F20" s="457"/>
      <c r="G20" s="457"/>
      <c r="H20" s="457"/>
      <c r="I20" s="457"/>
      <c r="J20" s="457"/>
      <c r="K20" s="457"/>
      <c r="L20" s="457"/>
      <c r="M20" s="457"/>
      <c r="N20" s="457"/>
    </row>
    <row r="21" spans="1:16" ht="25.5" customHeight="1">
      <c r="A21" s="298"/>
      <c r="B21" s="298"/>
      <c r="C21" s="615">
        <f>IF('基本'!F4="","",'基本'!F4)</f>
      </c>
      <c r="D21" s="615"/>
      <c r="E21" s="615"/>
      <c r="F21" s="615"/>
      <c r="G21" s="615"/>
      <c r="H21" s="615"/>
      <c r="I21" s="615"/>
      <c r="J21" s="615"/>
      <c r="K21" s="615"/>
      <c r="L21" s="615"/>
      <c r="M21" s="615"/>
      <c r="N21" s="457"/>
      <c r="P21" t="s">
        <v>674</v>
      </c>
    </row>
    <row r="22" spans="1:13" ht="20.25" customHeight="1">
      <c r="A22" s="298"/>
      <c r="B22" s="298"/>
      <c r="C22" s="298"/>
      <c r="D22" s="298"/>
      <c r="E22" s="298"/>
      <c r="F22" s="298"/>
      <c r="G22" s="298"/>
      <c r="H22" s="298"/>
      <c r="I22" s="298"/>
      <c r="J22" s="298"/>
      <c r="K22" s="298"/>
      <c r="L22" s="1"/>
      <c r="M22" s="1"/>
    </row>
    <row r="23" spans="1:13" ht="20.25" customHeight="1">
      <c r="A23" s="298"/>
      <c r="B23" s="298" t="s">
        <v>12</v>
      </c>
      <c r="C23" s="298"/>
      <c r="D23" s="298"/>
      <c r="E23" s="298"/>
      <c r="F23" s="298"/>
      <c r="G23" s="298"/>
      <c r="H23" s="298"/>
      <c r="I23" s="298"/>
      <c r="J23" s="298"/>
      <c r="K23" s="298"/>
      <c r="L23" s="1"/>
      <c r="M23" s="1"/>
    </row>
    <row r="24" spans="1:16" ht="26.25" customHeight="1">
      <c r="A24" s="298"/>
      <c r="B24" s="298"/>
      <c r="C24" s="616">
        <f>IF('基本'!G5="","",'基本'!G5)</f>
      </c>
      <c r="D24" s="616"/>
      <c r="E24" s="616"/>
      <c r="F24" s="616"/>
      <c r="G24" s="616"/>
      <c r="H24" s="298"/>
      <c r="I24" s="617">
        <f>IF('基本'!K5="","",'基本'!K5)</f>
      </c>
      <c r="J24" s="617"/>
      <c r="K24" s="617"/>
      <c r="L24" s="617"/>
      <c r="M24" s="1"/>
      <c r="N24" t="s">
        <v>937</v>
      </c>
      <c r="P24" t="s">
        <v>674</v>
      </c>
    </row>
    <row r="25" spans="1:13" ht="20.25" customHeight="1">
      <c r="A25" s="298"/>
      <c r="B25" s="298"/>
      <c r="C25" s="298"/>
      <c r="D25" s="298"/>
      <c r="E25" s="298"/>
      <c r="F25" s="298"/>
      <c r="G25" s="298"/>
      <c r="H25" s="298"/>
      <c r="I25" s="298"/>
      <c r="J25" s="298"/>
      <c r="K25" s="298"/>
      <c r="L25" s="1"/>
      <c r="M25" s="1"/>
    </row>
    <row r="26" spans="1:13" ht="14.25">
      <c r="A26" s="298"/>
      <c r="B26" s="298"/>
      <c r="C26" s="298"/>
      <c r="D26" s="298"/>
      <c r="E26" s="298"/>
      <c r="F26" s="298"/>
      <c r="G26" s="298"/>
      <c r="H26" s="298"/>
      <c r="I26" s="298"/>
      <c r="J26" s="298"/>
      <c r="K26" s="298"/>
      <c r="L26" s="1"/>
      <c r="M26" s="1"/>
    </row>
    <row r="27" spans="1:13" ht="14.25">
      <c r="A27" s="298"/>
      <c r="B27" s="298"/>
      <c r="C27" s="298"/>
      <c r="D27" s="298"/>
      <c r="E27" s="298"/>
      <c r="F27" s="298"/>
      <c r="G27" s="298"/>
      <c r="H27" s="298"/>
      <c r="I27" s="298"/>
      <c r="J27" s="298"/>
      <c r="K27" s="298"/>
      <c r="L27" s="1"/>
      <c r="M27" s="1"/>
    </row>
    <row r="28" spans="1:14" ht="30.75" customHeight="1">
      <c r="A28" s="298"/>
      <c r="B28" s="470" t="s">
        <v>938</v>
      </c>
      <c r="C28" s="470"/>
      <c r="D28" s="470"/>
      <c r="E28" s="470"/>
      <c r="F28" s="470"/>
      <c r="G28" s="470"/>
      <c r="H28" s="470"/>
      <c r="I28" s="470"/>
      <c r="J28" s="470"/>
      <c r="K28" s="470"/>
      <c r="L28" s="470"/>
      <c r="M28" s="470"/>
      <c r="N28" s="470"/>
    </row>
    <row r="29" spans="1:14" ht="17.25" customHeight="1">
      <c r="A29" s="298"/>
      <c r="B29" s="475" t="s">
        <v>939</v>
      </c>
      <c r="C29" s="475"/>
      <c r="D29" s="475"/>
      <c r="E29" s="475"/>
      <c r="F29" s="475"/>
      <c r="G29" s="475"/>
      <c r="H29" s="475"/>
      <c r="I29" s="475"/>
      <c r="J29" s="475"/>
      <c r="K29" s="475"/>
      <c r="L29" s="475"/>
      <c r="M29" s="475"/>
      <c r="N29" s="475"/>
    </row>
    <row r="30" spans="1:13" ht="17.25" customHeight="1">
      <c r="A30" s="298"/>
      <c r="B30" s="298"/>
      <c r="C30" s="298" t="s">
        <v>940</v>
      </c>
      <c r="D30" s="298"/>
      <c r="E30" s="298"/>
      <c r="F30" s="298"/>
      <c r="G30" s="298"/>
      <c r="H30" s="298"/>
      <c r="I30" s="298"/>
      <c r="J30" s="298"/>
      <c r="K30" s="298"/>
      <c r="L30" s="1"/>
      <c r="M30" s="1"/>
    </row>
    <row r="31" spans="1:13" ht="17.25" customHeight="1">
      <c r="A31" s="298"/>
      <c r="B31" s="298"/>
      <c r="C31" s="298" t="s">
        <v>941</v>
      </c>
      <c r="D31" s="298"/>
      <c r="E31" s="298"/>
      <c r="F31" s="298"/>
      <c r="G31" s="298"/>
      <c r="H31" s="298"/>
      <c r="I31" s="298"/>
      <c r="J31" s="298"/>
      <c r="K31" s="298"/>
      <c r="L31" s="1"/>
      <c r="M31" s="1"/>
    </row>
    <row r="32" spans="1:13" ht="17.25" customHeight="1">
      <c r="A32" s="298"/>
      <c r="B32" s="298"/>
      <c r="C32" s="298" t="s">
        <v>942</v>
      </c>
      <c r="D32" s="298"/>
      <c r="E32" s="298"/>
      <c r="F32" s="298"/>
      <c r="G32" s="298"/>
      <c r="H32" s="298"/>
      <c r="I32" s="298"/>
      <c r="J32" s="298"/>
      <c r="K32" s="298"/>
      <c r="L32" s="1"/>
      <c r="M32" s="1"/>
    </row>
    <row r="33" spans="1:13" ht="17.25" customHeight="1">
      <c r="A33" s="298"/>
      <c r="B33" s="298"/>
      <c r="C33" s="298" t="s">
        <v>943</v>
      </c>
      <c r="D33" s="298"/>
      <c r="E33" s="298"/>
      <c r="F33" s="298"/>
      <c r="G33" s="298"/>
      <c r="H33" s="298"/>
      <c r="I33" s="298"/>
      <c r="J33" s="298"/>
      <c r="K33" s="298"/>
      <c r="L33" s="1"/>
      <c r="M33" s="1"/>
    </row>
    <row r="34" spans="1:13" ht="17.25" customHeight="1">
      <c r="A34" s="298"/>
      <c r="B34" s="298"/>
      <c r="C34" s="298" t="s">
        <v>944</v>
      </c>
      <c r="D34" s="298"/>
      <c r="E34" s="298"/>
      <c r="F34" s="298"/>
      <c r="G34" s="298"/>
      <c r="H34" s="298"/>
      <c r="I34" s="298"/>
      <c r="J34" s="298"/>
      <c r="K34" s="298"/>
      <c r="L34" s="1"/>
      <c r="M34" s="1"/>
    </row>
    <row r="35" spans="1:13" ht="17.25" customHeight="1">
      <c r="A35" s="298"/>
      <c r="B35" s="298"/>
      <c r="C35" s="298"/>
      <c r="D35" s="298"/>
      <c r="E35" s="298"/>
      <c r="F35" s="298"/>
      <c r="G35" s="298"/>
      <c r="H35" s="298"/>
      <c r="I35" s="298"/>
      <c r="J35" s="298"/>
      <c r="K35" s="298"/>
      <c r="L35" s="1"/>
      <c r="M35" s="1"/>
    </row>
    <row r="36" spans="1:13" ht="14.25">
      <c r="A36" s="298"/>
      <c r="B36" s="298"/>
      <c r="C36" s="298"/>
      <c r="D36" s="298"/>
      <c r="E36" s="298"/>
      <c r="F36" s="298"/>
      <c r="G36" s="298"/>
      <c r="H36" s="298"/>
      <c r="I36" s="298"/>
      <c r="J36" s="298"/>
      <c r="K36" s="298"/>
      <c r="L36" s="1"/>
      <c r="M36" s="1"/>
    </row>
    <row r="37" spans="1:14" ht="14.25">
      <c r="A37" s="298"/>
      <c r="B37" s="298"/>
      <c r="C37" s="298"/>
      <c r="D37" s="298"/>
      <c r="E37" s="298"/>
      <c r="F37" s="298"/>
      <c r="G37" s="298"/>
      <c r="H37" s="298"/>
      <c r="I37" s="298"/>
      <c r="J37" s="298"/>
      <c r="K37" s="298"/>
      <c r="L37" s="1"/>
      <c r="M37" s="1"/>
      <c r="N37" s="458" t="s">
        <v>958</v>
      </c>
    </row>
    <row r="38" spans="1:11" ht="16.5" customHeight="1">
      <c r="A38" s="105" t="s">
        <v>929</v>
      </c>
      <c r="B38" s="105"/>
      <c r="C38" s="105"/>
      <c r="D38" s="105"/>
      <c r="E38" s="105"/>
      <c r="F38" s="105"/>
      <c r="G38" s="105"/>
      <c r="H38" s="105"/>
      <c r="I38" s="105"/>
      <c r="J38" s="105"/>
      <c r="K38" s="105"/>
    </row>
    <row r="39" spans="1:11" ht="16.5" customHeight="1">
      <c r="A39" s="105"/>
      <c r="B39" s="105"/>
      <c r="C39" s="105"/>
      <c r="D39" s="105"/>
      <c r="E39" s="105"/>
      <c r="F39" s="105"/>
      <c r="G39" s="105"/>
      <c r="H39" s="105"/>
      <c r="I39" s="105"/>
      <c r="J39" s="105"/>
      <c r="K39" s="105"/>
    </row>
    <row r="40" spans="1:14" ht="21">
      <c r="A40" s="618" t="s">
        <v>930</v>
      </c>
      <c r="B40" s="618"/>
      <c r="C40" s="618"/>
      <c r="D40" s="618"/>
      <c r="E40" s="618"/>
      <c r="F40" s="618"/>
      <c r="G40" s="618"/>
      <c r="H40" s="618"/>
      <c r="I40" s="618"/>
      <c r="J40" s="618"/>
      <c r="K40" s="618"/>
      <c r="L40" s="618"/>
      <c r="M40" s="618"/>
      <c r="N40" s="618"/>
    </row>
    <row r="41" spans="1:11" ht="13.5">
      <c r="A41" s="105"/>
      <c r="B41" s="105"/>
      <c r="C41" s="105"/>
      <c r="D41" s="105"/>
      <c r="E41" s="105"/>
      <c r="F41" s="105"/>
      <c r="G41" s="105"/>
      <c r="H41" s="105"/>
      <c r="I41" s="105"/>
      <c r="J41" s="105"/>
      <c r="K41" s="105"/>
    </row>
    <row r="42" spans="1:11" ht="16.5" customHeight="1">
      <c r="A42" s="298" t="s">
        <v>931</v>
      </c>
      <c r="B42" s="105"/>
      <c r="C42" s="105"/>
      <c r="D42" s="105"/>
      <c r="E42" s="105"/>
      <c r="F42" s="105"/>
      <c r="G42" s="105"/>
      <c r="H42" s="105"/>
      <c r="I42" s="105"/>
      <c r="J42" s="105"/>
      <c r="K42" s="105"/>
    </row>
    <row r="43" spans="1:11" ht="16.5" customHeight="1">
      <c r="A43" s="298"/>
      <c r="B43" s="105"/>
      <c r="C43" s="105"/>
      <c r="D43" s="105"/>
      <c r="E43" s="105"/>
      <c r="F43" s="105"/>
      <c r="G43" s="105"/>
      <c r="H43" s="105"/>
      <c r="I43" s="105"/>
      <c r="J43" s="105"/>
      <c r="K43" s="105"/>
    </row>
    <row r="44" spans="1:11" ht="16.5" customHeight="1">
      <c r="A44" s="298" t="s">
        <v>932</v>
      </c>
      <c r="B44" s="105"/>
      <c r="C44" s="105"/>
      <c r="D44" s="105"/>
      <c r="E44" s="105"/>
      <c r="F44" s="105"/>
      <c r="G44" s="105"/>
      <c r="H44" s="105"/>
      <c r="I44" s="105"/>
      <c r="J44" s="105"/>
      <c r="K44" s="105"/>
    </row>
    <row r="45" spans="1:11" ht="16.5" customHeight="1">
      <c r="A45" s="105"/>
      <c r="B45" s="105"/>
      <c r="C45" s="105"/>
      <c r="D45" s="105"/>
      <c r="E45" s="105"/>
      <c r="F45" s="105"/>
      <c r="G45" s="105"/>
      <c r="H45" s="105"/>
      <c r="I45" s="105"/>
      <c r="J45" s="105"/>
      <c r="K45" s="105"/>
    </row>
    <row r="46" spans="1:11" ht="16.5" customHeight="1">
      <c r="A46" s="105"/>
      <c r="B46" s="105"/>
      <c r="C46" s="105"/>
      <c r="D46" s="105"/>
      <c r="E46" s="105"/>
      <c r="F46" s="105"/>
      <c r="G46" s="105"/>
      <c r="H46" s="105"/>
      <c r="I46" s="105"/>
      <c r="J46" s="105"/>
      <c r="K46" s="105"/>
    </row>
    <row r="47" spans="1:11" ht="16.5" customHeight="1">
      <c r="A47" s="105"/>
      <c r="B47" s="105"/>
      <c r="C47" s="105"/>
      <c r="D47" s="105"/>
      <c r="E47" s="105"/>
      <c r="F47" s="105"/>
      <c r="G47" s="105"/>
      <c r="H47" s="105"/>
      <c r="I47" s="105"/>
      <c r="J47" s="105"/>
      <c r="K47" s="105"/>
    </row>
    <row r="48" spans="1:14" ht="94.5" customHeight="1">
      <c r="A48" s="612" t="s">
        <v>954</v>
      </c>
      <c r="B48" s="612"/>
      <c r="C48" s="612"/>
      <c r="D48" s="612"/>
      <c r="E48" s="612"/>
      <c r="F48" s="612"/>
      <c r="G48" s="612"/>
      <c r="H48" s="612"/>
      <c r="I48" s="612"/>
      <c r="J48" s="612"/>
      <c r="K48" s="612"/>
      <c r="L48" s="612"/>
      <c r="M48" s="612"/>
      <c r="N48" s="612"/>
    </row>
    <row r="49" spans="1:14" ht="58.5" customHeight="1">
      <c r="A49" s="612" t="s">
        <v>945</v>
      </c>
      <c r="B49" s="612"/>
      <c r="C49" s="612"/>
      <c r="D49" s="612"/>
      <c r="E49" s="612"/>
      <c r="F49" s="612"/>
      <c r="G49" s="612"/>
      <c r="H49" s="612"/>
      <c r="I49" s="612"/>
      <c r="J49" s="612"/>
      <c r="K49" s="612"/>
      <c r="L49" s="612"/>
      <c r="M49" s="612"/>
      <c r="N49" s="612"/>
    </row>
    <row r="50" spans="1:14" ht="39" customHeight="1">
      <c r="A50" s="612" t="s">
        <v>946</v>
      </c>
      <c r="B50" s="612"/>
      <c r="C50" s="612"/>
      <c r="D50" s="612"/>
      <c r="E50" s="612"/>
      <c r="F50" s="612"/>
      <c r="G50" s="612"/>
      <c r="H50" s="612"/>
      <c r="I50" s="612"/>
      <c r="J50" s="612"/>
      <c r="K50" s="612"/>
      <c r="L50" s="612"/>
      <c r="M50" s="612"/>
      <c r="N50" s="612"/>
    </row>
    <row r="51" spans="1:11" ht="16.5" customHeight="1">
      <c r="A51" s="105"/>
      <c r="B51" s="105"/>
      <c r="C51" s="105"/>
      <c r="D51" s="105"/>
      <c r="E51" s="105"/>
      <c r="F51" s="105"/>
      <c r="G51" s="105"/>
      <c r="H51" s="105"/>
      <c r="I51" s="105"/>
      <c r="J51" s="105"/>
      <c r="K51" s="105"/>
    </row>
    <row r="52" spans="1:16" ht="16.5" customHeight="1">
      <c r="A52" s="298"/>
      <c r="B52" s="613"/>
      <c r="C52" s="613"/>
      <c r="D52" s="456"/>
      <c r="E52" s="298" t="s">
        <v>617</v>
      </c>
      <c r="F52" s="456"/>
      <c r="G52" s="298" t="s">
        <v>759</v>
      </c>
      <c r="H52" s="456"/>
      <c r="I52" s="298" t="s">
        <v>935</v>
      </c>
      <c r="J52" s="298"/>
      <c r="K52" s="298"/>
      <c r="L52" s="1"/>
      <c r="M52" s="1"/>
      <c r="P52" t="s">
        <v>936</v>
      </c>
    </row>
    <row r="53" spans="1:13" ht="16.5" customHeight="1">
      <c r="A53" s="298"/>
      <c r="B53" s="298"/>
      <c r="C53" s="298"/>
      <c r="D53" s="298"/>
      <c r="E53" s="298"/>
      <c r="F53" s="298"/>
      <c r="G53" s="298"/>
      <c r="H53" s="298"/>
      <c r="I53" s="298"/>
      <c r="J53" s="298"/>
      <c r="K53" s="298"/>
      <c r="L53" s="1"/>
      <c r="M53" s="1"/>
    </row>
    <row r="54" spans="1:13" ht="16.5" customHeight="1">
      <c r="A54" s="298"/>
      <c r="B54" s="298"/>
      <c r="C54" s="298"/>
      <c r="D54" s="298"/>
      <c r="E54" s="298"/>
      <c r="F54" s="298"/>
      <c r="G54" s="298"/>
      <c r="H54" s="298"/>
      <c r="I54" s="298"/>
      <c r="J54" s="298"/>
      <c r="K54" s="298"/>
      <c r="L54" s="1"/>
      <c r="M54" s="1"/>
    </row>
    <row r="55" spans="1:13" ht="16.5" customHeight="1">
      <c r="A55" s="298"/>
      <c r="B55" s="298" t="s">
        <v>263</v>
      </c>
      <c r="C55" s="298"/>
      <c r="D55" s="298"/>
      <c r="E55" s="298"/>
      <c r="F55" s="298"/>
      <c r="G55" s="298"/>
      <c r="H55" s="298"/>
      <c r="I55" s="298"/>
      <c r="J55" s="298"/>
      <c r="K55" s="298"/>
      <c r="L55" s="1"/>
      <c r="M55" s="1"/>
    </row>
    <row r="56" spans="1:16" ht="32.25" customHeight="1">
      <c r="A56" s="298"/>
      <c r="B56" s="298"/>
      <c r="C56" s="614">
        <f>IF('基本'!F13="","",'基本'!F13)</f>
      </c>
      <c r="D56" s="614"/>
      <c r="E56" s="614"/>
      <c r="F56" s="614"/>
      <c r="G56" s="614"/>
      <c r="H56" s="614"/>
      <c r="I56" s="614"/>
      <c r="J56" s="614"/>
      <c r="K56" s="614"/>
      <c r="L56" s="614"/>
      <c r="M56" s="614"/>
      <c r="N56" s="614"/>
      <c r="P56" t="s">
        <v>674</v>
      </c>
    </row>
    <row r="57" spans="1:14" ht="16.5" customHeight="1">
      <c r="A57" s="298"/>
      <c r="B57" s="298" t="s">
        <v>241</v>
      </c>
      <c r="C57" s="457"/>
      <c r="D57" s="457"/>
      <c r="E57" s="457"/>
      <c r="F57" s="457"/>
      <c r="G57" s="457"/>
      <c r="H57" s="457"/>
      <c r="I57" s="457"/>
      <c r="J57" s="457"/>
      <c r="K57" s="457"/>
      <c r="L57" s="457"/>
      <c r="M57" s="457"/>
      <c r="N57" s="457"/>
    </row>
    <row r="58" spans="1:16" ht="25.5" customHeight="1">
      <c r="A58" s="298"/>
      <c r="B58" s="298"/>
      <c r="C58" s="615">
        <f>IF('基本'!F10="","",'基本'!F10)</f>
      </c>
      <c r="D58" s="615"/>
      <c r="E58" s="615"/>
      <c r="F58" s="615"/>
      <c r="G58" s="615"/>
      <c r="H58" s="615"/>
      <c r="I58" s="615"/>
      <c r="J58" s="615"/>
      <c r="K58" s="615"/>
      <c r="L58" s="615"/>
      <c r="M58" s="615"/>
      <c r="N58" s="457"/>
      <c r="P58" t="s">
        <v>674</v>
      </c>
    </row>
    <row r="59" spans="1:13" ht="14.25">
      <c r="A59" s="298"/>
      <c r="B59" s="298"/>
      <c r="C59" s="298"/>
      <c r="D59" s="298"/>
      <c r="E59" s="298"/>
      <c r="F59" s="298"/>
      <c r="G59" s="298"/>
      <c r="H59" s="298"/>
      <c r="I59" s="298"/>
      <c r="J59" s="298"/>
      <c r="K59" s="298"/>
      <c r="L59" s="1"/>
      <c r="M59" s="1"/>
    </row>
    <row r="60" spans="1:13" ht="14.25">
      <c r="A60" s="298"/>
      <c r="B60" s="298" t="s">
        <v>12</v>
      </c>
      <c r="C60" s="298"/>
      <c r="D60" s="298"/>
      <c r="E60" s="298"/>
      <c r="F60" s="298"/>
      <c r="G60" s="298"/>
      <c r="H60" s="298"/>
      <c r="I60" s="298"/>
      <c r="J60" s="298"/>
      <c r="K60" s="298"/>
      <c r="L60" s="1"/>
      <c r="M60" s="1"/>
    </row>
    <row r="61" spans="1:16" ht="38.25" customHeight="1">
      <c r="A61" s="298"/>
      <c r="B61" s="298"/>
      <c r="C61" s="616">
        <f>IF('基本'!G11="","",'基本'!G11)</f>
      </c>
      <c r="D61" s="616"/>
      <c r="E61" s="616"/>
      <c r="F61" s="616"/>
      <c r="G61" s="616"/>
      <c r="H61" s="298"/>
      <c r="I61" s="617">
        <f>IF('基本'!K11="","",'基本'!K11)</f>
      </c>
      <c r="J61" s="617"/>
      <c r="K61" s="617"/>
      <c r="L61" s="617"/>
      <c r="M61" s="1"/>
      <c r="N61" t="s">
        <v>947</v>
      </c>
      <c r="P61" t="s">
        <v>674</v>
      </c>
    </row>
    <row r="62" spans="1:13" ht="16.5" customHeight="1">
      <c r="A62" s="298"/>
      <c r="B62" s="298"/>
      <c r="C62" s="298"/>
      <c r="D62" s="298"/>
      <c r="E62" s="298"/>
      <c r="F62" s="298"/>
      <c r="G62" s="298"/>
      <c r="H62" s="298"/>
      <c r="I62" s="298"/>
      <c r="J62" s="298"/>
      <c r="K62" s="298"/>
      <c r="L62" s="1"/>
      <c r="M62" s="1"/>
    </row>
    <row r="63" spans="1:13" ht="16.5" customHeight="1">
      <c r="A63" s="298"/>
      <c r="B63" s="298"/>
      <c r="C63" s="298"/>
      <c r="D63" s="298"/>
      <c r="E63" s="298"/>
      <c r="F63" s="298"/>
      <c r="G63" s="298"/>
      <c r="H63" s="298"/>
      <c r="I63" s="298"/>
      <c r="J63" s="298"/>
      <c r="K63" s="298"/>
      <c r="L63" s="1"/>
      <c r="M63" s="1"/>
    </row>
    <row r="64" spans="1:13" ht="16.5" customHeight="1">
      <c r="A64" s="298"/>
      <c r="B64" s="298"/>
      <c r="C64" s="298"/>
      <c r="D64" s="298"/>
      <c r="E64" s="298"/>
      <c r="F64" s="298"/>
      <c r="G64" s="298"/>
      <c r="H64" s="298"/>
      <c r="I64" s="298"/>
      <c r="J64" s="298"/>
      <c r="K64" s="298"/>
      <c r="L64" s="1"/>
      <c r="M64" s="1"/>
    </row>
    <row r="65" spans="1:14" ht="30.75" customHeight="1">
      <c r="A65" s="298"/>
      <c r="B65" s="470" t="s">
        <v>938</v>
      </c>
      <c r="C65" s="470"/>
      <c r="D65" s="470"/>
      <c r="E65" s="470"/>
      <c r="F65" s="470"/>
      <c r="G65" s="470"/>
      <c r="H65" s="470"/>
      <c r="I65" s="470"/>
      <c r="J65" s="470"/>
      <c r="K65" s="470"/>
      <c r="L65" s="470"/>
      <c r="M65" s="470"/>
      <c r="N65" s="470"/>
    </row>
    <row r="66" spans="1:14" ht="16.5" customHeight="1">
      <c r="A66" s="298"/>
      <c r="B66" s="475" t="s">
        <v>939</v>
      </c>
      <c r="C66" s="475"/>
      <c r="D66" s="475"/>
      <c r="E66" s="475"/>
      <c r="F66" s="475"/>
      <c r="G66" s="475"/>
      <c r="H66" s="475"/>
      <c r="I66" s="475"/>
      <c r="J66" s="475"/>
      <c r="K66" s="475"/>
      <c r="L66" s="475"/>
      <c r="M66" s="475"/>
      <c r="N66" s="475"/>
    </row>
    <row r="67" spans="1:13" ht="16.5" customHeight="1">
      <c r="A67" s="298"/>
      <c r="B67" s="298"/>
      <c r="C67" s="298" t="s">
        <v>940</v>
      </c>
      <c r="D67" s="298"/>
      <c r="E67" s="298"/>
      <c r="F67" s="298"/>
      <c r="G67" s="298"/>
      <c r="H67" s="298"/>
      <c r="I67" s="298"/>
      <c r="J67" s="298"/>
      <c r="K67" s="298"/>
      <c r="L67" s="1"/>
      <c r="M67" s="1"/>
    </row>
    <row r="68" spans="1:13" ht="16.5" customHeight="1">
      <c r="A68" s="298"/>
      <c r="B68" s="298"/>
      <c r="C68" s="298" t="s">
        <v>941</v>
      </c>
      <c r="D68" s="298"/>
      <c r="E68" s="298"/>
      <c r="F68" s="298"/>
      <c r="G68" s="298"/>
      <c r="H68" s="298"/>
      <c r="I68" s="298"/>
      <c r="J68" s="298"/>
      <c r="K68" s="298"/>
      <c r="L68" s="1"/>
      <c r="M68" s="1"/>
    </row>
    <row r="69" spans="1:13" ht="16.5" customHeight="1">
      <c r="A69" s="298"/>
      <c r="B69" s="298"/>
      <c r="C69" s="298" t="s">
        <v>942</v>
      </c>
      <c r="D69" s="298"/>
      <c r="E69" s="298"/>
      <c r="F69" s="298"/>
      <c r="G69" s="298"/>
      <c r="H69" s="298"/>
      <c r="I69" s="298"/>
      <c r="J69" s="298"/>
      <c r="K69" s="298"/>
      <c r="L69" s="1"/>
      <c r="M69" s="1"/>
    </row>
    <row r="70" spans="1:13" ht="16.5" customHeight="1">
      <c r="A70" s="298"/>
      <c r="B70" s="298"/>
      <c r="C70" s="298" t="s">
        <v>943</v>
      </c>
      <c r="D70" s="298"/>
      <c r="E70" s="298"/>
      <c r="F70" s="298"/>
      <c r="G70" s="298"/>
      <c r="H70" s="298"/>
      <c r="I70" s="298"/>
      <c r="J70" s="298"/>
      <c r="K70" s="298"/>
      <c r="L70" s="1"/>
      <c r="M70" s="1"/>
    </row>
    <row r="71" spans="1:13" ht="16.5" customHeight="1">
      <c r="A71" s="298"/>
      <c r="B71" s="298"/>
      <c r="C71" s="298" t="s">
        <v>944</v>
      </c>
      <c r="D71" s="298"/>
      <c r="E71" s="298"/>
      <c r="F71" s="298"/>
      <c r="G71" s="298"/>
      <c r="H71" s="298"/>
      <c r="I71" s="298"/>
      <c r="J71" s="298"/>
      <c r="K71" s="298"/>
      <c r="L71" s="1"/>
      <c r="M71" s="1"/>
    </row>
    <row r="72" spans="1:13" ht="16.5" customHeight="1">
      <c r="A72" s="298"/>
      <c r="B72" s="298"/>
      <c r="C72" s="298"/>
      <c r="D72" s="298"/>
      <c r="E72" s="298"/>
      <c r="F72" s="298"/>
      <c r="G72" s="298"/>
      <c r="H72" s="298"/>
      <c r="I72" s="298"/>
      <c r="J72" s="298"/>
      <c r="K72" s="298"/>
      <c r="L72" s="1"/>
      <c r="M72" s="1"/>
    </row>
    <row r="73" spans="1:13" ht="16.5" customHeight="1">
      <c r="A73" s="298"/>
      <c r="B73" s="298"/>
      <c r="C73" s="298"/>
      <c r="D73" s="298"/>
      <c r="E73" s="298"/>
      <c r="F73" s="298"/>
      <c r="G73" s="298"/>
      <c r="H73" s="298"/>
      <c r="I73" s="298"/>
      <c r="J73" s="298"/>
      <c r="K73" s="298"/>
      <c r="L73" s="1"/>
      <c r="M73" s="1"/>
    </row>
    <row r="74" spans="1:14" ht="16.5" customHeight="1">
      <c r="A74" s="298"/>
      <c r="B74" s="298"/>
      <c r="C74" s="298"/>
      <c r="D74" s="298"/>
      <c r="E74" s="298"/>
      <c r="F74" s="298"/>
      <c r="G74" s="298"/>
      <c r="H74" s="298"/>
      <c r="I74" s="298"/>
      <c r="J74" s="298"/>
      <c r="K74" s="298"/>
      <c r="L74" s="1"/>
      <c r="M74" s="1"/>
      <c r="N74" s="458" t="s">
        <v>958</v>
      </c>
    </row>
    <row r="75" spans="1:11" ht="16.5" customHeight="1">
      <c r="A75" s="105" t="s">
        <v>929</v>
      </c>
      <c r="B75" s="105"/>
      <c r="C75" s="105"/>
      <c r="D75" s="105"/>
      <c r="E75" s="105"/>
      <c r="F75" s="105"/>
      <c r="G75" s="105"/>
      <c r="H75" s="105"/>
      <c r="I75" s="105"/>
      <c r="J75" s="105"/>
      <c r="K75" s="105"/>
    </row>
    <row r="76" spans="1:11" ht="16.5" customHeight="1">
      <c r="A76" s="105"/>
      <c r="B76" s="105"/>
      <c r="C76" s="105"/>
      <c r="D76" s="105"/>
      <c r="E76" s="105"/>
      <c r="F76" s="105"/>
      <c r="G76" s="105"/>
      <c r="H76" s="105"/>
      <c r="I76" s="105"/>
      <c r="J76" s="105"/>
      <c r="K76" s="105"/>
    </row>
    <row r="77" spans="1:14" ht="21">
      <c r="A77" s="618" t="s">
        <v>930</v>
      </c>
      <c r="B77" s="618"/>
      <c r="C77" s="618"/>
      <c r="D77" s="618"/>
      <c r="E77" s="618"/>
      <c r="F77" s="618"/>
      <c r="G77" s="618"/>
      <c r="H77" s="618"/>
      <c r="I77" s="618"/>
      <c r="J77" s="618"/>
      <c r="K77" s="618"/>
      <c r="L77" s="618"/>
      <c r="M77" s="618"/>
      <c r="N77" s="618"/>
    </row>
    <row r="78" spans="1:11" ht="16.5" customHeight="1">
      <c r="A78" s="105"/>
      <c r="B78" s="105"/>
      <c r="C78" s="105"/>
      <c r="D78" s="105"/>
      <c r="E78" s="105"/>
      <c r="F78" s="105"/>
      <c r="G78" s="105"/>
      <c r="H78" s="105"/>
      <c r="I78" s="105"/>
      <c r="J78" s="105"/>
      <c r="K78" s="105"/>
    </row>
    <row r="79" spans="1:11" ht="16.5" customHeight="1">
      <c r="A79" s="298" t="s">
        <v>931</v>
      </c>
      <c r="B79" s="105"/>
      <c r="C79" s="105"/>
      <c r="D79" s="105"/>
      <c r="E79" s="105"/>
      <c r="F79" s="105"/>
      <c r="G79" s="105"/>
      <c r="H79" s="105"/>
      <c r="I79" s="105"/>
      <c r="J79" s="105"/>
      <c r="K79" s="105"/>
    </row>
    <row r="80" spans="1:11" ht="16.5" customHeight="1">
      <c r="A80" s="298"/>
      <c r="B80" s="105"/>
      <c r="C80" s="105"/>
      <c r="D80" s="105"/>
      <c r="E80" s="105"/>
      <c r="F80" s="105"/>
      <c r="G80" s="105"/>
      <c r="H80" s="105"/>
      <c r="I80" s="105"/>
      <c r="J80" s="105"/>
      <c r="K80" s="105"/>
    </row>
    <row r="81" spans="1:11" ht="16.5" customHeight="1">
      <c r="A81" s="298" t="s">
        <v>932</v>
      </c>
      <c r="B81" s="105"/>
      <c r="C81" s="105"/>
      <c r="D81" s="105"/>
      <c r="E81" s="105"/>
      <c r="F81" s="105"/>
      <c r="G81" s="105"/>
      <c r="H81" s="105"/>
      <c r="I81" s="105"/>
      <c r="J81" s="105"/>
      <c r="K81" s="105"/>
    </row>
    <row r="82" spans="1:11" ht="16.5" customHeight="1">
      <c r="A82" s="105"/>
      <c r="B82" s="105"/>
      <c r="C82" s="105"/>
      <c r="D82" s="105"/>
      <c r="E82" s="105"/>
      <c r="F82" s="105"/>
      <c r="G82" s="105"/>
      <c r="H82" s="105"/>
      <c r="I82" s="105"/>
      <c r="J82" s="105"/>
      <c r="K82" s="105"/>
    </row>
    <row r="83" spans="1:11" ht="16.5" customHeight="1">
      <c r="A83" s="105"/>
      <c r="B83" s="105"/>
      <c r="C83" s="105"/>
      <c r="D83" s="105"/>
      <c r="E83" s="105"/>
      <c r="F83" s="105"/>
      <c r="G83" s="105"/>
      <c r="H83" s="105"/>
      <c r="I83" s="105"/>
      <c r="J83" s="105"/>
      <c r="K83" s="105"/>
    </row>
    <row r="84" spans="1:11" ht="16.5" customHeight="1">
      <c r="A84" s="105"/>
      <c r="B84" s="105"/>
      <c r="C84" s="105"/>
      <c r="D84" s="105"/>
      <c r="E84" s="105"/>
      <c r="F84" s="105"/>
      <c r="G84" s="105"/>
      <c r="H84" s="105"/>
      <c r="I84" s="105"/>
      <c r="J84" s="105"/>
      <c r="K84" s="105"/>
    </row>
    <row r="85" spans="1:14" ht="88.5" customHeight="1">
      <c r="A85" s="612" t="s">
        <v>954</v>
      </c>
      <c r="B85" s="612"/>
      <c r="C85" s="612"/>
      <c r="D85" s="612"/>
      <c r="E85" s="612"/>
      <c r="F85" s="612"/>
      <c r="G85" s="612"/>
      <c r="H85" s="612"/>
      <c r="I85" s="612"/>
      <c r="J85" s="612"/>
      <c r="K85" s="612"/>
      <c r="L85" s="612"/>
      <c r="M85" s="612"/>
      <c r="N85" s="612"/>
    </row>
    <row r="86" spans="1:14" ht="54.75" customHeight="1">
      <c r="A86" s="612" t="s">
        <v>948</v>
      </c>
      <c r="B86" s="612"/>
      <c r="C86" s="612"/>
      <c r="D86" s="612"/>
      <c r="E86" s="612"/>
      <c r="F86" s="612"/>
      <c r="G86" s="612"/>
      <c r="H86" s="612"/>
      <c r="I86" s="612"/>
      <c r="J86" s="612"/>
      <c r="K86" s="612"/>
      <c r="L86" s="612"/>
      <c r="M86" s="612"/>
      <c r="N86" s="612"/>
    </row>
    <row r="87" spans="1:14" ht="33.75" customHeight="1">
      <c r="A87" s="612" t="s">
        <v>949</v>
      </c>
      <c r="B87" s="612"/>
      <c r="C87" s="612"/>
      <c r="D87" s="612"/>
      <c r="E87" s="612"/>
      <c r="F87" s="612"/>
      <c r="G87" s="612"/>
      <c r="H87" s="612"/>
      <c r="I87" s="612"/>
      <c r="J87" s="612"/>
      <c r="K87" s="612"/>
      <c r="L87" s="612"/>
      <c r="M87" s="612"/>
      <c r="N87" s="612"/>
    </row>
    <row r="88" spans="1:11" ht="16.5" customHeight="1">
      <c r="A88" s="105"/>
      <c r="B88" s="105"/>
      <c r="C88" s="105"/>
      <c r="D88" s="105"/>
      <c r="E88" s="105"/>
      <c r="F88" s="105"/>
      <c r="G88" s="105"/>
      <c r="H88" s="105"/>
      <c r="I88" s="105"/>
      <c r="J88" s="105"/>
      <c r="K88" s="105"/>
    </row>
    <row r="89" spans="1:16" ht="16.5" customHeight="1">
      <c r="A89" s="298"/>
      <c r="B89" s="613"/>
      <c r="C89" s="613"/>
      <c r="D89" s="456"/>
      <c r="E89" s="298" t="s">
        <v>617</v>
      </c>
      <c r="F89" s="456"/>
      <c r="G89" s="298" t="s">
        <v>759</v>
      </c>
      <c r="H89" s="456"/>
      <c r="I89" s="298" t="s">
        <v>935</v>
      </c>
      <c r="J89" s="298"/>
      <c r="K89" s="298"/>
      <c r="L89" s="1"/>
      <c r="M89" s="1"/>
      <c r="P89" t="s">
        <v>936</v>
      </c>
    </row>
    <row r="90" spans="1:13" ht="16.5" customHeight="1">
      <c r="A90" s="298"/>
      <c r="B90" s="298"/>
      <c r="C90" s="298"/>
      <c r="D90" s="298"/>
      <c r="E90" s="298"/>
      <c r="F90" s="298"/>
      <c r="G90" s="298"/>
      <c r="H90" s="298"/>
      <c r="I90" s="298"/>
      <c r="J90" s="298"/>
      <c r="K90" s="298"/>
      <c r="L90" s="1"/>
      <c r="M90" s="1"/>
    </row>
    <row r="91" spans="1:13" ht="16.5" customHeight="1">
      <c r="A91" s="298"/>
      <c r="B91" s="298"/>
      <c r="C91" s="298"/>
      <c r="D91" s="298"/>
      <c r="E91" s="298"/>
      <c r="F91" s="298"/>
      <c r="G91" s="298"/>
      <c r="H91" s="298"/>
      <c r="I91" s="298"/>
      <c r="J91" s="298"/>
      <c r="K91" s="298"/>
      <c r="L91" s="1"/>
      <c r="M91" s="1"/>
    </row>
    <row r="92" spans="1:13" ht="16.5" customHeight="1">
      <c r="A92" s="298"/>
      <c r="B92" s="298" t="s">
        <v>263</v>
      </c>
      <c r="C92" s="298"/>
      <c r="D92" s="298"/>
      <c r="E92" s="298"/>
      <c r="F92" s="298"/>
      <c r="G92" s="298"/>
      <c r="H92" s="298"/>
      <c r="I92" s="298"/>
      <c r="J92" s="298"/>
      <c r="K92" s="298"/>
      <c r="L92" s="1"/>
      <c r="M92" s="1"/>
    </row>
    <row r="93" spans="1:16" ht="32.25" customHeight="1">
      <c r="A93" s="298"/>
      <c r="B93" s="298"/>
      <c r="C93" s="614">
        <f>IF('基本'!F19="","",'基本'!F19)</f>
      </c>
      <c r="D93" s="614"/>
      <c r="E93" s="614"/>
      <c r="F93" s="614"/>
      <c r="G93" s="614"/>
      <c r="H93" s="614"/>
      <c r="I93" s="614"/>
      <c r="J93" s="614"/>
      <c r="K93" s="614"/>
      <c r="L93" s="614"/>
      <c r="M93" s="614"/>
      <c r="N93" s="614"/>
      <c r="P93" t="s">
        <v>674</v>
      </c>
    </row>
    <row r="94" spans="1:14" ht="15">
      <c r="A94" s="298"/>
      <c r="B94" s="298" t="s">
        <v>241</v>
      </c>
      <c r="C94" s="457"/>
      <c r="D94" s="457"/>
      <c r="E94" s="457"/>
      <c r="F94" s="457"/>
      <c r="G94" s="457"/>
      <c r="H94" s="457"/>
      <c r="I94" s="457"/>
      <c r="J94" s="457"/>
      <c r="K94" s="457"/>
      <c r="L94" s="457"/>
      <c r="M94" s="457"/>
      <c r="N94" s="457"/>
    </row>
    <row r="95" spans="1:16" ht="31.5" customHeight="1">
      <c r="A95" s="298"/>
      <c r="B95" s="298"/>
      <c r="C95" s="615">
        <f>IF('基本'!F16="","",'基本'!F16)</f>
      </c>
      <c r="D95" s="615"/>
      <c r="E95" s="615"/>
      <c r="F95" s="615"/>
      <c r="G95" s="615"/>
      <c r="H95" s="615"/>
      <c r="I95" s="615"/>
      <c r="J95" s="615"/>
      <c r="K95" s="615"/>
      <c r="L95" s="615"/>
      <c r="M95" s="615"/>
      <c r="N95" s="457"/>
      <c r="P95" t="s">
        <v>674</v>
      </c>
    </row>
    <row r="96" spans="1:13" ht="16.5" customHeight="1">
      <c r="A96" s="298"/>
      <c r="B96" s="298"/>
      <c r="C96" s="298"/>
      <c r="D96" s="298"/>
      <c r="E96" s="298"/>
      <c r="F96" s="298"/>
      <c r="G96" s="298"/>
      <c r="H96" s="298"/>
      <c r="I96" s="298"/>
      <c r="J96" s="298"/>
      <c r="K96" s="298"/>
      <c r="L96" s="1"/>
      <c r="M96" s="1"/>
    </row>
    <row r="97" spans="1:13" ht="16.5" customHeight="1">
      <c r="A97" s="298"/>
      <c r="B97" s="298" t="s">
        <v>12</v>
      </c>
      <c r="C97" s="298"/>
      <c r="D97" s="298"/>
      <c r="E97" s="298"/>
      <c r="F97" s="298"/>
      <c r="G97" s="298"/>
      <c r="H97" s="298"/>
      <c r="I97" s="298"/>
      <c r="J97" s="298"/>
      <c r="K97" s="298"/>
      <c r="L97" s="1"/>
      <c r="M97" s="1"/>
    </row>
    <row r="98" spans="1:16" ht="35.25" customHeight="1">
      <c r="A98" s="298"/>
      <c r="B98" s="298"/>
      <c r="C98" s="616">
        <f>IF('基本'!G17="","",'基本'!G17)</f>
      </c>
      <c r="D98" s="616"/>
      <c r="E98" s="616"/>
      <c r="F98" s="616"/>
      <c r="G98" s="616"/>
      <c r="H98" s="298"/>
      <c r="I98" s="617">
        <f>IF('基本'!K17="","",'基本'!K17)</f>
      </c>
      <c r="J98" s="617"/>
      <c r="K98" s="617"/>
      <c r="L98" s="617"/>
      <c r="M98" s="1"/>
      <c r="N98" t="s">
        <v>950</v>
      </c>
      <c r="P98" t="s">
        <v>674</v>
      </c>
    </row>
    <row r="99" spans="1:13" ht="16.5" customHeight="1">
      <c r="A99" s="298"/>
      <c r="B99" s="298"/>
      <c r="C99" s="298"/>
      <c r="D99" s="298"/>
      <c r="E99" s="298"/>
      <c r="F99" s="298"/>
      <c r="G99" s="298"/>
      <c r="H99" s="298"/>
      <c r="I99" s="298"/>
      <c r="J99" s="298"/>
      <c r="K99" s="298"/>
      <c r="L99" s="1"/>
      <c r="M99" s="1"/>
    </row>
    <row r="100" spans="1:13" ht="16.5" customHeight="1">
      <c r="A100" s="298"/>
      <c r="B100" s="298"/>
      <c r="C100" s="298"/>
      <c r="D100" s="298"/>
      <c r="E100" s="298"/>
      <c r="F100" s="298"/>
      <c r="G100" s="298"/>
      <c r="H100" s="298"/>
      <c r="I100" s="298"/>
      <c r="J100" s="298"/>
      <c r="K100" s="298"/>
      <c r="L100" s="1"/>
      <c r="M100" s="1"/>
    </row>
    <row r="101" spans="1:13" ht="16.5" customHeight="1">
      <c r="A101" s="298"/>
      <c r="B101" s="298"/>
      <c r="C101" s="298"/>
      <c r="D101" s="298"/>
      <c r="E101" s="298"/>
      <c r="F101" s="298"/>
      <c r="G101" s="298"/>
      <c r="H101" s="298"/>
      <c r="I101" s="298"/>
      <c r="J101" s="298"/>
      <c r="K101" s="298"/>
      <c r="L101" s="1"/>
      <c r="M101" s="1"/>
    </row>
    <row r="102" spans="1:14" ht="36.75" customHeight="1">
      <c r="A102" s="298"/>
      <c r="B102" s="470" t="s">
        <v>938</v>
      </c>
      <c r="C102" s="470"/>
      <c r="D102" s="470"/>
      <c r="E102" s="470"/>
      <c r="F102" s="470"/>
      <c r="G102" s="470"/>
      <c r="H102" s="470"/>
      <c r="I102" s="470"/>
      <c r="J102" s="470"/>
      <c r="K102" s="470"/>
      <c r="L102" s="470"/>
      <c r="M102" s="470"/>
      <c r="N102" s="470"/>
    </row>
    <row r="103" spans="1:14" ht="16.5" customHeight="1">
      <c r="A103" s="298"/>
      <c r="B103" s="475" t="s">
        <v>939</v>
      </c>
      <c r="C103" s="475"/>
      <c r="D103" s="475"/>
      <c r="E103" s="475"/>
      <c r="F103" s="475"/>
      <c r="G103" s="475"/>
      <c r="H103" s="475"/>
      <c r="I103" s="475"/>
      <c r="J103" s="475"/>
      <c r="K103" s="475"/>
      <c r="L103" s="475"/>
      <c r="M103" s="475"/>
      <c r="N103" s="475"/>
    </row>
    <row r="104" spans="1:13" ht="16.5" customHeight="1">
      <c r="A104" s="298"/>
      <c r="B104" s="298"/>
      <c r="C104" s="298" t="s">
        <v>940</v>
      </c>
      <c r="D104" s="298"/>
      <c r="E104" s="298"/>
      <c r="F104" s="298"/>
      <c r="G104" s="298"/>
      <c r="H104" s="298"/>
      <c r="I104" s="298"/>
      <c r="J104" s="298"/>
      <c r="K104" s="298"/>
      <c r="L104" s="1"/>
      <c r="M104" s="1"/>
    </row>
    <row r="105" spans="1:13" ht="16.5" customHeight="1">
      <c r="A105" s="298"/>
      <c r="B105" s="298"/>
      <c r="C105" s="298" t="s">
        <v>941</v>
      </c>
      <c r="D105" s="298"/>
      <c r="E105" s="298"/>
      <c r="F105" s="298"/>
      <c r="G105" s="298"/>
      <c r="H105" s="298"/>
      <c r="I105" s="298"/>
      <c r="J105" s="298"/>
      <c r="K105" s="298"/>
      <c r="L105" s="1"/>
      <c r="M105" s="1"/>
    </row>
    <row r="106" spans="1:13" ht="16.5" customHeight="1">
      <c r="A106" s="298"/>
      <c r="B106" s="298"/>
      <c r="C106" s="298" t="s">
        <v>942</v>
      </c>
      <c r="D106" s="298"/>
      <c r="E106" s="298"/>
      <c r="F106" s="298"/>
      <c r="G106" s="298"/>
      <c r="H106" s="298"/>
      <c r="I106" s="298"/>
      <c r="J106" s="298"/>
      <c r="K106" s="298"/>
      <c r="L106" s="1"/>
      <c r="M106" s="1"/>
    </row>
    <row r="107" spans="1:13" ht="16.5" customHeight="1">
      <c r="A107" s="298"/>
      <c r="B107" s="298"/>
      <c r="C107" s="298" t="s">
        <v>943</v>
      </c>
      <c r="D107" s="298"/>
      <c r="E107" s="298"/>
      <c r="F107" s="298"/>
      <c r="G107" s="298"/>
      <c r="H107" s="298"/>
      <c r="I107" s="298"/>
      <c r="J107" s="298"/>
      <c r="K107" s="298"/>
      <c r="L107" s="1"/>
      <c r="M107" s="1"/>
    </row>
    <row r="108" spans="1:13" ht="16.5" customHeight="1">
      <c r="A108" s="298"/>
      <c r="B108" s="298"/>
      <c r="C108" s="298" t="s">
        <v>944</v>
      </c>
      <c r="D108" s="298"/>
      <c r="E108" s="298"/>
      <c r="F108" s="298"/>
      <c r="G108" s="298"/>
      <c r="H108" s="298"/>
      <c r="I108" s="298"/>
      <c r="J108" s="298"/>
      <c r="K108" s="298"/>
      <c r="L108" s="1"/>
      <c r="M108" s="1"/>
    </row>
    <row r="109" spans="1:13" ht="16.5" customHeight="1">
      <c r="A109" s="298"/>
      <c r="B109" s="298"/>
      <c r="C109" s="298"/>
      <c r="D109" s="298"/>
      <c r="E109" s="298"/>
      <c r="F109" s="298"/>
      <c r="G109" s="298"/>
      <c r="H109" s="298"/>
      <c r="I109" s="298"/>
      <c r="J109" s="298"/>
      <c r="K109" s="298"/>
      <c r="L109" s="1"/>
      <c r="M109" s="1"/>
    </row>
    <row r="110" spans="1:13" ht="16.5" customHeight="1">
      <c r="A110" s="298"/>
      <c r="B110" s="298"/>
      <c r="C110" s="298"/>
      <c r="D110" s="298"/>
      <c r="E110" s="298"/>
      <c r="F110" s="298"/>
      <c r="G110" s="298"/>
      <c r="H110" s="298"/>
      <c r="I110" s="298"/>
      <c r="J110" s="298"/>
      <c r="K110" s="298"/>
      <c r="L110" s="1"/>
      <c r="M110" s="1"/>
    </row>
    <row r="111" spans="1:14" ht="16.5" customHeight="1">
      <c r="A111" s="298"/>
      <c r="B111" s="298"/>
      <c r="C111" s="298"/>
      <c r="D111" s="298"/>
      <c r="E111" s="298"/>
      <c r="F111" s="298"/>
      <c r="G111" s="298"/>
      <c r="H111" s="298"/>
      <c r="I111" s="298"/>
      <c r="J111" s="298"/>
      <c r="K111" s="298"/>
      <c r="L111" s="1"/>
      <c r="M111" s="1"/>
      <c r="N111" s="458" t="s">
        <v>958</v>
      </c>
    </row>
  </sheetData>
  <sheetProtection password="A4DE" sheet="1" objects="1" scenarios="1"/>
  <mergeCells count="33">
    <mergeCell ref="A3:N3"/>
    <mergeCell ref="A11:N11"/>
    <mergeCell ref="A12:N12"/>
    <mergeCell ref="A13:N13"/>
    <mergeCell ref="B15:C15"/>
    <mergeCell ref="C19:N19"/>
    <mergeCell ref="C21:M21"/>
    <mergeCell ref="C24:G24"/>
    <mergeCell ref="I24:L24"/>
    <mergeCell ref="B28:N28"/>
    <mergeCell ref="B29:N29"/>
    <mergeCell ref="A40:N40"/>
    <mergeCell ref="A48:N48"/>
    <mergeCell ref="A49:N49"/>
    <mergeCell ref="A50:N50"/>
    <mergeCell ref="B52:C52"/>
    <mergeCell ref="C56:N56"/>
    <mergeCell ref="C58:M58"/>
    <mergeCell ref="C61:G61"/>
    <mergeCell ref="I61:L61"/>
    <mergeCell ref="B65:N65"/>
    <mergeCell ref="B66:N66"/>
    <mergeCell ref="A77:N77"/>
    <mergeCell ref="A85:N85"/>
    <mergeCell ref="B102:N102"/>
    <mergeCell ref="B103:N103"/>
    <mergeCell ref="A86:N86"/>
    <mergeCell ref="A87:N87"/>
    <mergeCell ref="B89:C89"/>
    <mergeCell ref="C93:N93"/>
    <mergeCell ref="C95:M95"/>
    <mergeCell ref="C98:G98"/>
    <mergeCell ref="I98:L98"/>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R1719"/>
  <sheetViews>
    <sheetView showGridLines="0" view="pageBreakPreview" zoomScaleSheetLayoutView="100" zoomScalePageLayoutView="0" workbookViewId="0" topLeftCell="A1">
      <selection activeCell="K36" sqref="K36"/>
    </sheetView>
  </sheetViews>
  <sheetFormatPr defaultColWidth="9.140625" defaultRowHeight="15"/>
  <cols>
    <col min="1" max="1" width="1.28515625" style="11" customWidth="1"/>
    <col min="2" max="2" width="1.57421875" style="11" customWidth="1"/>
    <col min="3" max="3" width="5.00390625" style="11" customWidth="1"/>
    <col min="4" max="4" width="3.7109375" style="11" customWidth="1"/>
    <col min="5" max="5" width="13.140625" style="11" customWidth="1"/>
    <col min="6" max="6" width="0.5625" style="11" customWidth="1"/>
    <col min="7" max="7" width="3.28125" style="11" customWidth="1"/>
    <col min="8" max="12" width="8.00390625" style="11" customWidth="1"/>
    <col min="13" max="14" width="8.00390625" style="12" customWidth="1"/>
    <col min="15" max="15" width="2.28125" style="12" customWidth="1"/>
    <col min="16" max="16" width="1.28515625" style="12" customWidth="1"/>
    <col min="17" max="17" width="2.421875" style="11" customWidth="1"/>
    <col min="18" max="16384" width="9.00390625" style="11" customWidth="1"/>
  </cols>
  <sheetData>
    <row r="1" spans="2:5" ht="14.25">
      <c r="B1" s="60" t="s">
        <v>804</v>
      </c>
      <c r="D1" s="61"/>
      <c r="E1" s="61"/>
    </row>
    <row r="2" spans="2:17" ht="14.25">
      <c r="B2" s="18"/>
      <c r="C2" s="18"/>
      <c r="D2" s="18"/>
      <c r="E2" s="18"/>
      <c r="F2" s="18"/>
      <c r="G2" s="18"/>
      <c r="H2" s="18"/>
      <c r="I2" s="18"/>
      <c r="J2" s="18"/>
      <c r="K2" s="62"/>
      <c r="L2" s="62"/>
      <c r="M2" s="22"/>
      <c r="N2" s="62"/>
      <c r="O2" s="22"/>
      <c r="Q2" s="12"/>
    </row>
    <row r="3" spans="2:15" ht="19.5" customHeight="1">
      <c r="B3" s="18"/>
      <c r="C3" s="634" t="s">
        <v>690</v>
      </c>
      <c r="D3" s="634"/>
      <c r="E3" s="634"/>
      <c r="F3" s="634"/>
      <c r="G3" s="634"/>
      <c r="H3" s="634"/>
      <c r="I3" s="634"/>
      <c r="J3" s="634"/>
      <c r="K3" s="634"/>
      <c r="L3" s="634"/>
      <c r="M3" s="634"/>
      <c r="N3" s="634"/>
      <c r="O3" s="22"/>
    </row>
    <row r="4" spans="2:15" ht="14.25">
      <c r="B4" s="18"/>
      <c r="C4" s="18"/>
      <c r="D4" s="18"/>
      <c r="E4" s="18"/>
      <c r="F4" s="18"/>
      <c r="G4" s="22"/>
      <c r="H4" s="22"/>
      <c r="I4" s="22"/>
      <c r="J4" s="18"/>
      <c r="K4" s="18"/>
      <c r="L4" s="18"/>
      <c r="M4" s="22"/>
      <c r="N4" s="22"/>
      <c r="O4" s="22"/>
    </row>
    <row r="5" spans="2:15" ht="15.75" customHeight="1">
      <c r="B5" s="63" t="s">
        <v>242</v>
      </c>
      <c r="D5" s="52"/>
      <c r="E5" s="52"/>
      <c r="F5" s="63"/>
      <c r="G5" s="52"/>
      <c r="H5" s="52"/>
      <c r="I5" s="64"/>
      <c r="J5" s="18"/>
      <c r="K5" s="18"/>
      <c r="L5" s="18"/>
      <c r="M5" s="22"/>
      <c r="N5" s="22"/>
      <c r="O5" s="22"/>
    </row>
    <row r="6" spans="2:15" ht="15.75" customHeight="1">
      <c r="B6" s="18"/>
      <c r="C6" s="65" t="s">
        <v>243</v>
      </c>
      <c r="D6" s="14" t="s">
        <v>244</v>
      </c>
      <c r="E6" s="66"/>
      <c r="F6" s="14"/>
      <c r="G6" s="621">
        <f>IF('基本'!F35="","",'基本'!F35)</f>
      </c>
      <c r="H6" s="621"/>
      <c r="I6" s="621"/>
      <c r="J6" s="621"/>
      <c r="K6" s="621"/>
      <c r="L6" s="621"/>
      <c r="M6" s="621"/>
      <c r="N6" s="622"/>
      <c r="O6" s="22"/>
    </row>
    <row r="7" spans="2:16" ht="15.75" customHeight="1">
      <c r="B7" s="18"/>
      <c r="C7" s="67" t="s">
        <v>245</v>
      </c>
      <c r="D7" s="26" t="s">
        <v>246</v>
      </c>
      <c r="E7" s="27"/>
      <c r="F7" s="26"/>
      <c r="G7" s="621">
        <f>IF('基本'!F36="","",'基本'!F36)</f>
      </c>
      <c r="H7" s="621"/>
      <c r="I7" s="621"/>
      <c r="J7" s="621"/>
      <c r="K7" s="621"/>
      <c r="L7" s="621"/>
      <c r="M7" s="621"/>
      <c r="N7" s="623"/>
      <c r="O7" s="227"/>
      <c r="P7" s="269"/>
    </row>
    <row r="8" spans="2:17" ht="15.75" customHeight="1">
      <c r="B8" s="18"/>
      <c r="C8" s="68" t="s">
        <v>247</v>
      </c>
      <c r="D8" s="69" t="s">
        <v>248</v>
      </c>
      <c r="E8" s="30"/>
      <c r="F8" s="18"/>
      <c r="G8" s="626">
        <f>IF('基本'!F37="","","〒"&amp;'基本'!F37&amp;"－"&amp;'基本'!H37)</f>
      </c>
      <c r="H8" s="626"/>
      <c r="I8" s="627">
        <f>IF('基本'!F38="","","　東京都"&amp;'基本'!F38&amp;"  "&amp;'基本'!F39)</f>
      </c>
      <c r="J8" s="627"/>
      <c r="K8" s="627"/>
      <c r="L8" s="627"/>
      <c r="M8" s="627"/>
      <c r="N8" s="628"/>
      <c r="O8" s="277"/>
      <c r="P8" s="277"/>
      <c r="Q8" s="52"/>
    </row>
    <row r="9" spans="2:15" ht="17.25" customHeight="1">
      <c r="B9" s="18"/>
      <c r="C9" s="660" t="s">
        <v>251</v>
      </c>
      <c r="D9" s="663" t="s">
        <v>252</v>
      </c>
      <c r="E9" s="664"/>
      <c r="F9" s="25"/>
      <c r="G9" s="624" t="s">
        <v>249</v>
      </c>
      <c r="H9" s="624"/>
      <c r="I9" s="624"/>
      <c r="J9" s="624"/>
      <c r="K9" s="624"/>
      <c r="L9" s="624"/>
      <c r="M9" s="624"/>
      <c r="N9" s="625"/>
      <c r="O9" s="22"/>
    </row>
    <row r="10" spans="2:17" ht="17.25" customHeight="1">
      <c r="B10" s="18"/>
      <c r="C10" s="661"/>
      <c r="D10" s="665"/>
      <c r="E10" s="666"/>
      <c r="F10" s="13"/>
      <c r="G10" s="70">
        <f>IF(H10="","",1)</f>
      </c>
      <c r="H10" s="588">
        <f>IF('基本'!F45="","",'基本'!F45)</f>
      </c>
      <c r="I10" s="588"/>
      <c r="J10" s="588"/>
      <c r="K10" s="588"/>
      <c r="L10" s="588"/>
      <c r="M10" s="588"/>
      <c r="N10" s="620"/>
      <c r="O10" s="22"/>
      <c r="Q10" s="105" t="s">
        <v>669</v>
      </c>
    </row>
    <row r="11" spans="2:17" ht="60.75" customHeight="1">
      <c r="B11" s="18"/>
      <c r="C11" s="661"/>
      <c r="D11" s="665"/>
      <c r="E11" s="666"/>
      <c r="F11" s="13"/>
      <c r="G11" s="71"/>
      <c r="H11" s="646"/>
      <c r="I11" s="647"/>
      <c r="J11" s="647"/>
      <c r="K11" s="647"/>
      <c r="L11" s="647"/>
      <c r="M11" s="647"/>
      <c r="N11" s="648"/>
      <c r="O11" s="22"/>
      <c r="Q11" s="317" t="s">
        <v>250</v>
      </c>
    </row>
    <row r="12" spans="2:17" ht="17.25" customHeight="1">
      <c r="B12" s="18"/>
      <c r="C12" s="661"/>
      <c r="D12" s="665"/>
      <c r="E12" s="666"/>
      <c r="F12" s="13"/>
      <c r="G12" s="70">
        <f>IF(H12="","",G10+1)</f>
      </c>
      <c r="H12" s="588">
        <f>IF('基本'!F46="","",'基本'!F46)</f>
      </c>
      <c r="I12" s="588"/>
      <c r="J12" s="588"/>
      <c r="K12" s="588"/>
      <c r="L12" s="588"/>
      <c r="M12" s="588"/>
      <c r="N12" s="620"/>
      <c r="O12" s="22"/>
      <c r="Q12" s="105" t="s">
        <v>669</v>
      </c>
    </row>
    <row r="13" spans="2:17" ht="39.75" customHeight="1">
      <c r="B13" s="18"/>
      <c r="C13" s="661"/>
      <c r="D13" s="665"/>
      <c r="E13" s="666"/>
      <c r="F13" s="13"/>
      <c r="G13" s="71"/>
      <c r="H13" s="646"/>
      <c r="I13" s="647"/>
      <c r="J13" s="647"/>
      <c r="K13" s="647"/>
      <c r="L13" s="647"/>
      <c r="M13" s="647"/>
      <c r="N13" s="648"/>
      <c r="O13" s="22"/>
      <c r="Q13" s="317" t="s">
        <v>672</v>
      </c>
    </row>
    <row r="14" spans="2:17" ht="17.25" customHeight="1">
      <c r="B14" s="18"/>
      <c r="C14" s="661"/>
      <c r="D14" s="665"/>
      <c r="E14" s="666"/>
      <c r="F14" s="13"/>
      <c r="G14" s="70">
        <f>IF(H14="","",G12+1)</f>
      </c>
      <c r="H14" s="588">
        <f>IF('基本'!F47="","",'基本'!F47)</f>
      </c>
      <c r="I14" s="588"/>
      <c r="J14" s="588"/>
      <c r="K14" s="588"/>
      <c r="L14" s="588"/>
      <c r="M14" s="588"/>
      <c r="N14" s="620"/>
      <c r="O14" s="22"/>
      <c r="Q14" s="105" t="s">
        <v>669</v>
      </c>
    </row>
    <row r="15" spans="2:17" ht="43.5" customHeight="1">
      <c r="B15" s="18"/>
      <c r="C15" s="661"/>
      <c r="D15" s="665"/>
      <c r="E15" s="666"/>
      <c r="F15" s="13"/>
      <c r="G15" s="71"/>
      <c r="H15" s="646"/>
      <c r="I15" s="647"/>
      <c r="J15" s="647"/>
      <c r="K15" s="647"/>
      <c r="L15" s="647"/>
      <c r="M15" s="647"/>
      <c r="N15" s="648"/>
      <c r="O15" s="22"/>
      <c r="Q15" s="317" t="s">
        <v>672</v>
      </c>
    </row>
    <row r="16" spans="2:17" ht="17.25" customHeight="1">
      <c r="B16" s="18"/>
      <c r="C16" s="661"/>
      <c r="D16" s="665"/>
      <c r="E16" s="666"/>
      <c r="F16" s="13"/>
      <c r="G16" s="70">
        <f>IF(H16="","",G14+1)</f>
      </c>
      <c r="H16" s="588">
        <f>IF('基本'!F48="","",'基本'!F48)</f>
      </c>
      <c r="I16" s="588"/>
      <c r="J16" s="588"/>
      <c r="K16" s="588"/>
      <c r="L16" s="588"/>
      <c r="M16" s="588"/>
      <c r="N16" s="620"/>
      <c r="O16" s="22"/>
      <c r="Q16" s="105" t="s">
        <v>669</v>
      </c>
    </row>
    <row r="17" spans="2:17" ht="48.75" customHeight="1">
      <c r="B17" s="18"/>
      <c r="C17" s="661"/>
      <c r="D17" s="665"/>
      <c r="E17" s="666"/>
      <c r="F17" s="13"/>
      <c r="G17" s="71"/>
      <c r="H17" s="654"/>
      <c r="I17" s="655"/>
      <c r="J17" s="655"/>
      <c r="K17" s="655"/>
      <c r="L17" s="655"/>
      <c r="M17" s="655"/>
      <c r="N17" s="656"/>
      <c r="O17" s="22"/>
      <c r="Q17" s="317" t="s">
        <v>672</v>
      </c>
    </row>
    <row r="18" spans="2:17" ht="17.25" customHeight="1">
      <c r="B18" s="18"/>
      <c r="C18" s="661"/>
      <c r="D18" s="665"/>
      <c r="E18" s="666"/>
      <c r="F18" s="13"/>
      <c r="G18" s="70">
        <f>IF(H18="","",G16+1)</f>
      </c>
      <c r="H18" s="588">
        <f>IF('基本'!F49="","",'基本'!F49)</f>
      </c>
      <c r="I18" s="588"/>
      <c r="J18" s="588"/>
      <c r="K18" s="588"/>
      <c r="L18" s="588"/>
      <c r="M18" s="588"/>
      <c r="N18" s="620"/>
      <c r="O18" s="22"/>
      <c r="Q18" s="105" t="s">
        <v>669</v>
      </c>
    </row>
    <row r="19" spans="2:17" ht="53.25" customHeight="1">
      <c r="B19" s="18"/>
      <c r="C19" s="662"/>
      <c r="D19" s="667"/>
      <c r="E19" s="668"/>
      <c r="F19" s="29"/>
      <c r="G19" s="72"/>
      <c r="H19" s="657"/>
      <c r="I19" s="658"/>
      <c r="J19" s="658"/>
      <c r="K19" s="658"/>
      <c r="L19" s="658"/>
      <c r="M19" s="658"/>
      <c r="N19" s="659"/>
      <c r="O19" s="22"/>
      <c r="Q19" s="317" t="s">
        <v>672</v>
      </c>
    </row>
    <row r="20" spans="2:15" ht="29.25" customHeight="1">
      <c r="B20" s="18"/>
      <c r="C20" s="73"/>
      <c r="D20" s="73" t="s">
        <v>253</v>
      </c>
      <c r="E20" s="629" t="s">
        <v>254</v>
      </c>
      <c r="F20" s="630"/>
      <c r="G20" s="630"/>
      <c r="H20" s="631"/>
      <c r="I20" s="631"/>
      <c r="J20" s="631"/>
      <c r="K20" s="631"/>
      <c r="L20" s="631"/>
      <c r="M20" s="631"/>
      <c r="N20" s="631"/>
      <c r="O20" s="22"/>
    </row>
    <row r="21" spans="2:15" ht="14.25">
      <c r="B21" s="18"/>
      <c r="C21" s="74"/>
      <c r="D21" s="18"/>
      <c r="E21" s="18"/>
      <c r="F21" s="18"/>
      <c r="G21" s="18"/>
      <c r="H21" s="18"/>
      <c r="I21" s="18"/>
      <c r="J21" s="18"/>
      <c r="K21" s="18"/>
      <c r="L21" s="18"/>
      <c r="M21" s="22"/>
      <c r="N21" s="22"/>
      <c r="O21" s="22"/>
    </row>
    <row r="22" spans="2:15" ht="14.25">
      <c r="B22" s="18" t="s">
        <v>255</v>
      </c>
      <c r="C22" s="18"/>
      <c r="D22" s="18"/>
      <c r="E22" s="18"/>
      <c r="F22" s="18"/>
      <c r="G22" s="18"/>
      <c r="H22" s="18"/>
      <c r="I22" s="18"/>
      <c r="J22" s="18"/>
      <c r="K22" s="18"/>
      <c r="L22" s="18"/>
      <c r="M22" s="22"/>
      <c r="N22" s="22"/>
      <c r="O22" s="22"/>
    </row>
    <row r="23" spans="2:15" ht="14.25">
      <c r="B23" s="18"/>
      <c r="C23" s="18" t="s">
        <v>256</v>
      </c>
      <c r="D23" s="18"/>
      <c r="E23" s="18"/>
      <c r="F23" s="18"/>
      <c r="G23" s="18"/>
      <c r="H23" s="18"/>
      <c r="I23" s="18"/>
      <c r="J23" s="18"/>
      <c r="K23" s="18"/>
      <c r="L23" s="18"/>
      <c r="M23" s="22"/>
      <c r="N23" s="22"/>
      <c r="O23" s="22"/>
    </row>
    <row r="24" spans="2:15" ht="29.25" customHeight="1">
      <c r="B24" s="18"/>
      <c r="C24" s="18"/>
      <c r="D24" s="632" t="s">
        <v>618</v>
      </c>
      <c r="E24" s="633"/>
      <c r="F24" s="633"/>
      <c r="G24" s="633"/>
      <c r="H24" s="633"/>
      <c r="I24" s="633"/>
      <c r="J24" s="633"/>
      <c r="K24" s="633"/>
      <c r="L24" s="633"/>
      <c r="M24" s="633"/>
      <c r="N24" s="633"/>
      <c r="O24" s="22"/>
    </row>
    <row r="25" spans="2:15" ht="6" customHeight="1">
      <c r="B25" s="18"/>
      <c r="C25" s="18"/>
      <c r="D25" s="18"/>
      <c r="E25" s="18"/>
      <c r="F25" s="18"/>
      <c r="G25" s="18"/>
      <c r="H25" s="18"/>
      <c r="I25" s="18"/>
      <c r="J25" s="18"/>
      <c r="K25" s="18"/>
      <c r="L25" s="18"/>
      <c r="M25" s="22"/>
      <c r="N25" s="22"/>
      <c r="O25" s="22"/>
    </row>
    <row r="26" spans="2:17" ht="17.25" customHeight="1">
      <c r="B26" s="18"/>
      <c r="C26" s="649" t="s">
        <v>257</v>
      </c>
      <c r="D26" s="650"/>
      <c r="E26" s="651"/>
      <c r="F26" s="75"/>
      <c r="G26" s="652">
        <f>IF('基本'!F51="","",'基本'!F51)</f>
      </c>
      <c r="H26" s="652"/>
      <c r="I26" s="652"/>
      <c r="J26" s="652"/>
      <c r="K26" s="652"/>
      <c r="L26" s="652"/>
      <c r="M26" s="652"/>
      <c r="N26" s="653"/>
      <c r="O26" s="22"/>
      <c r="Q26" s="105" t="s">
        <v>669</v>
      </c>
    </row>
    <row r="27" spans="2:18" ht="17.25" customHeight="1">
      <c r="B27" s="18"/>
      <c r="C27" s="649" t="s">
        <v>258</v>
      </c>
      <c r="D27" s="650"/>
      <c r="E27" s="651"/>
      <c r="F27" s="75"/>
      <c r="G27" s="677">
        <f>IF('基本'!F56="","","〒"&amp;'基本'!F56&amp;"－"&amp;'基本'!H56)</f>
      </c>
      <c r="H27" s="677"/>
      <c r="I27" s="677"/>
      <c r="J27" s="76"/>
      <c r="K27" s="678">
        <f>IF('基本'!F57="","",'基本'!F57)</f>
      </c>
      <c r="L27" s="678"/>
      <c r="M27" s="678"/>
      <c r="N27" s="679"/>
      <c r="O27" s="22"/>
      <c r="Q27" s="619" t="s">
        <v>727</v>
      </c>
      <c r="R27" s="619"/>
    </row>
    <row r="28" spans="2:18" ht="17.25" customHeight="1">
      <c r="B28" s="18"/>
      <c r="C28" s="649" t="s">
        <v>268</v>
      </c>
      <c r="D28" s="650"/>
      <c r="E28" s="651"/>
      <c r="F28" s="75"/>
      <c r="G28" s="670">
        <f>IF('基本'!F52="","",'基本'!F52)</f>
      </c>
      <c r="H28" s="670"/>
      <c r="I28" s="670"/>
      <c r="J28" s="371"/>
      <c r="K28" s="670">
        <f>IF('基本'!F53="","",'基本'!F53)</f>
      </c>
      <c r="L28" s="670"/>
      <c r="M28" s="670"/>
      <c r="N28" s="671"/>
      <c r="O28" s="22"/>
      <c r="Q28" s="619" t="s">
        <v>727</v>
      </c>
      <c r="R28" s="619"/>
    </row>
    <row r="29" spans="2:18" ht="17.25" customHeight="1">
      <c r="B29" s="18"/>
      <c r="C29" s="672" t="s">
        <v>693</v>
      </c>
      <c r="D29" s="673"/>
      <c r="E29" s="674"/>
      <c r="F29" s="75"/>
      <c r="G29" s="621">
        <f>IF('基本'!F54="","",'基本'!F54)</f>
      </c>
      <c r="H29" s="621"/>
      <c r="I29" s="621"/>
      <c r="J29" s="621"/>
      <c r="K29" s="621"/>
      <c r="L29" s="621"/>
      <c r="M29" s="621"/>
      <c r="N29" s="622"/>
      <c r="O29" s="22"/>
      <c r="Q29" s="619" t="s">
        <v>727</v>
      </c>
      <c r="R29" s="619"/>
    </row>
    <row r="30" spans="2:18" ht="17.25" customHeight="1">
      <c r="B30" s="18"/>
      <c r="C30" s="649" t="s">
        <v>259</v>
      </c>
      <c r="D30" s="650"/>
      <c r="E30" s="651"/>
      <c r="F30" s="75"/>
      <c r="G30" s="621">
        <f>IF('基本'!F55="","",'基本'!F55)</f>
      </c>
      <c r="H30" s="621"/>
      <c r="I30" s="621"/>
      <c r="J30" s="621"/>
      <c r="K30" s="621"/>
      <c r="L30" s="621"/>
      <c r="M30" s="621"/>
      <c r="N30" s="622"/>
      <c r="O30" s="22"/>
      <c r="Q30" s="619" t="s">
        <v>727</v>
      </c>
      <c r="R30" s="619"/>
    </row>
    <row r="31" spans="2:18" ht="17.25" customHeight="1">
      <c r="B31" s="18"/>
      <c r="C31" s="637" t="s">
        <v>692</v>
      </c>
      <c r="D31" s="638"/>
      <c r="E31" s="639"/>
      <c r="F31" s="28"/>
      <c r="G31" s="636" t="s">
        <v>260</v>
      </c>
      <c r="H31" s="636"/>
      <c r="I31" s="636"/>
      <c r="J31" s="669">
        <f>IF('基本'!F58="","",'基本'!F58)</f>
      </c>
      <c r="K31" s="669"/>
      <c r="L31" s="669"/>
      <c r="M31" s="669"/>
      <c r="N31" s="285"/>
      <c r="O31" s="22"/>
      <c r="Q31" s="619" t="s">
        <v>727</v>
      </c>
      <c r="R31" s="619"/>
    </row>
    <row r="32" spans="2:18" ht="17.25" customHeight="1">
      <c r="B32" s="18"/>
      <c r="C32" s="640"/>
      <c r="D32" s="641"/>
      <c r="E32" s="642"/>
      <c r="F32" s="29"/>
      <c r="G32" s="675" t="s">
        <v>261</v>
      </c>
      <c r="H32" s="675"/>
      <c r="I32" s="675"/>
      <c r="J32" s="669">
        <f>IF('基本'!F59="","",'基本'!F59)</f>
      </c>
      <c r="K32" s="669"/>
      <c r="L32" s="669"/>
      <c r="M32" s="669"/>
      <c r="N32" s="77"/>
      <c r="O32" s="22"/>
      <c r="Q32" s="619" t="s">
        <v>727</v>
      </c>
      <c r="R32" s="619"/>
    </row>
    <row r="33" spans="2:18" ht="17.25" customHeight="1">
      <c r="B33" s="18"/>
      <c r="C33" s="640"/>
      <c r="D33" s="641"/>
      <c r="E33" s="642"/>
      <c r="F33" s="75"/>
      <c r="G33" s="676" t="s">
        <v>265</v>
      </c>
      <c r="H33" s="676"/>
      <c r="I33" s="676"/>
      <c r="J33" s="669">
        <f>IF('基本'!F60="","",'基本'!F60)</f>
      </c>
      <c r="K33" s="669"/>
      <c r="L33" s="669"/>
      <c r="M33" s="669"/>
      <c r="N33" s="78"/>
      <c r="O33" s="22"/>
      <c r="Q33" s="619" t="s">
        <v>727</v>
      </c>
      <c r="R33" s="619"/>
    </row>
    <row r="34" spans="2:18" ht="17.25" customHeight="1">
      <c r="B34" s="18"/>
      <c r="C34" s="643"/>
      <c r="D34" s="644"/>
      <c r="E34" s="645"/>
      <c r="F34" s="75"/>
      <c r="G34" s="636" t="s">
        <v>691</v>
      </c>
      <c r="H34" s="636"/>
      <c r="I34" s="636"/>
      <c r="J34" s="626">
        <f>IF('基本'!F61="","",'基本'!F61)</f>
      </c>
      <c r="K34" s="626"/>
      <c r="L34" s="626"/>
      <c r="M34" s="626"/>
      <c r="N34" s="635"/>
      <c r="O34" s="22"/>
      <c r="Q34" s="619" t="s">
        <v>727</v>
      </c>
      <c r="R34" s="619"/>
    </row>
    <row r="35" spans="2:15" ht="16.5" customHeight="1">
      <c r="B35" s="18"/>
      <c r="C35" s="18"/>
      <c r="D35" s="24"/>
      <c r="E35" s="24"/>
      <c r="F35" s="18"/>
      <c r="G35" s="79"/>
      <c r="H35" s="79"/>
      <c r="I35" s="79"/>
      <c r="J35" s="79"/>
      <c r="K35" s="79"/>
      <c r="L35" s="79"/>
      <c r="M35" s="79"/>
      <c r="N35" s="79"/>
      <c r="O35" s="22"/>
    </row>
    <row r="36" ht="16.5" customHeight="1">
      <c r="N36" s="1109" t="s">
        <v>959</v>
      </c>
    </row>
    <row r="1719" ht="14.25">
      <c r="Q1719" s="11">
        <v>1</v>
      </c>
    </row>
  </sheetData>
  <sheetProtection password="A4DE" sheet="1"/>
  <mergeCells count="49">
    <mergeCell ref="H10:N10"/>
    <mergeCell ref="H11:N11"/>
    <mergeCell ref="G32:I32"/>
    <mergeCell ref="J32:M32"/>
    <mergeCell ref="G33:I33"/>
    <mergeCell ref="J33:M33"/>
    <mergeCell ref="G27:I27"/>
    <mergeCell ref="K27:N27"/>
    <mergeCell ref="G29:N29"/>
    <mergeCell ref="G31:I31"/>
    <mergeCell ref="H15:N15"/>
    <mergeCell ref="J31:M31"/>
    <mergeCell ref="C28:E28"/>
    <mergeCell ref="G28:I28"/>
    <mergeCell ref="K28:N28"/>
    <mergeCell ref="C30:E30"/>
    <mergeCell ref="G30:N30"/>
    <mergeCell ref="C27:E27"/>
    <mergeCell ref="C29:E29"/>
    <mergeCell ref="H12:N12"/>
    <mergeCell ref="H13:N13"/>
    <mergeCell ref="H14:N14"/>
    <mergeCell ref="C26:E26"/>
    <mergeCell ref="G26:N26"/>
    <mergeCell ref="H17:N17"/>
    <mergeCell ref="H18:N18"/>
    <mergeCell ref="H19:N19"/>
    <mergeCell ref="C9:C19"/>
    <mergeCell ref="D9:E19"/>
    <mergeCell ref="C3:N3"/>
    <mergeCell ref="J34:N34"/>
    <mergeCell ref="G34:I34"/>
    <mergeCell ref="C31:E34"/>
    <mergeCell ref="Q27:R27"/>
    <mergeCell ref="Q28:R28"/>
    <mergeCell ref="Q29:R29"/>
    <mergeCell ref="Q30:R30"/>
    <mergeCell ref="Q31:R31"/>
    <mergeCell ref="Q32:R32"/>
    <mergeCell ref="Q33:R33"/>
    <mergeCell ref="Q34:R34"/>
    <mergeCell ref="H16:N16"/>
    <mergeCell ref="G6:N6"/>
    <mergeCell ref="G7:N7"/>
    <mergeCell ref="G9:N9"/>
    <mergeCell ref="G8:H8"/>
    <mergeCell ref="I8:N8"/>
    <mergeCell ref="E20:N20"/>
    <mergeCell ref="D24:N24"/>
  </mergeCells>
  <printOptions/>
  <pageMargins left="0.984251968503937" right="0.5905511811023623" top="0.7874015748031497" bottom="0.7874015748031497" header="0.31496062992125984" footer="0.31496062992125984"/>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B1:S96"/>
  <sheetViews>
    <sheetView showGridLines="0" view="pageBreakPreview" zoomScale="120" zoomScaleSheetLayoutView="120" zoomScalePageLayoutView="0" workbookViewId="0" topLeftCell="A1">
      <selection activeCell="K77" sqref="K77"/>
    </sheetView>
  </sheetViews>
  <sheetFormatPr defaultColWidth="9.140625" defaultRowHeight="15"/>
  <cols>
    <col min="1" max="1" width="1.28515625" style="11" customWidth="1"/>
    <col min="2" max="2" width="1.57421875" style="11" customWidth="1"/>
    <col min="3" max="3" width="3.7109375" style="11" customWidth="1"/>
    <col min="4" max="4" width="6.57421875" style="11" customWidth="1"/>
    <col min="5" max="5" width="8.7109375" style="11" customWidth="1"/>
    <col min="6" max="6" width="0.5625" style="11" customWidth="1"/>
    <col min="7" max="7" width="9.28125" style="11" customWidth="1"/>
    <col min="8" max="9" width="9.140625" style="11" customWidth="1"/>
    <col min="10" max="11" width="8.00390625" style="11" customWidth="1"/>
    <col min="12" max="12" width="8.00390625" style="12" customWidth="1"/>
    <col min="13" max="13" width="10.00390625" style="12" customWidth="1"/>
    <col min="14" max="14" width="2.28125" style="12" customWidth="1"/>
    <col min="15" max="15" width="1.28515625" style="12" customWidth="1"/>
    <col min="16" max="16" width="7.28125" style="11" customWidth="1"/>
    <col min="17" max="18" width="9.00390625" style="11" customWidth="1"/>
    <col min="19" max="19" width="10.140625" style="11" customWidth="1"/>
    <col min="20" max="16384" width="9.00390625" style="11" customWidth="1"/>
  </cols>
  <sheetData>
    <row r="1" spans="2:5" ht="18.75" customHeight="1">
      <c r="B1" s="60" t="s">
        <v>805</v>
      </c>
      <c r="D1" s="61"/>
      <c r="E1" s="61"/>
    </row>
    <row r="2" spans="2:16" ht="14.25" customHeight="1">
      <c r="B2" s="18"/>
      <c r="C2" s="18"/>
      <c r="D2" s="18"/>
      <c r="E2" s="18"/>
      <c r="F2" s="18"/>
      <c r="G2" s="18"/>
      <c r="H2" s="18"/>
      <c r="I2" s="18"/>
      <c r="J2" s="62"/>
      <c r="K2" s="62"/>
      <c r="L2" s="22"/>
      <c r="M2" s="62"/>
      <c r="N2" s="22"/>
      <c r="P2" s="12"/>
    </row>
    <row r="3" spans="2:14" ht="36.75" customHeight="1">
      <c r="B3" s="18"/>
      <c r="C3" s="286" t="s">
        <v>620</v>
      </c>
      <c r="D3" s="695" t="s">
        <v>925</v>
      </c>
      <c r="E3" s="696"/>
      <c r="F3" s="696"/>
      <c r="G3" s="696"/>
      <c r="H3" s="696"/>
      <c r="I3" s="696"/>
      <c r="J3" s="696"/>
      <c r="K3" s="696"/>
      <c r="L3" s="696"/>
      <c r="M3" s="696"/>
      <c r="N3" s="278"/>
    </row>
    <row r="4" spans="2:14" ht="16.5" customHeight="1">
      <c r="B4" s="18"/>
      <c r="C4" s="18"/>
      <c r="D4" s="52"/>
      <c r="E4" s="52"/>
      <c r="F4" s="52"/>
      <c r="G4" s="52"/>
      <c r="H4" s="52"/>
      <c r="I4" s="18"/>
      <c r="J4" s="18"/>
      <c r="K4" s="18"/>
      <c r="L4" s="22"/>
      <c r="M4" s="22"/>
      <c r="N4" s="22"/>
    </row>
    <row r="5" spans="2:14" ht="19.5" customHeight="1">
      <c r="B5" s="60" t="s">
        <v>278</v>
      </c>
      <c r="C5" s="18"/>
      <c r="D5" s="18"/>
      <c r="E5" s="18"/>
      <c r="F5" s="18"/>
      <c r="G5" s="18"/>
      <c r="H5" s="18"/>
      <c r="I5" s="18"/>
      <c r="J5" s="18"/>
      <c r="K5" s="18"/>
      <c r="L5" s="22"/>
      <c r="M5" s="22"/>
      <c r="N5" s="22"/>
    </row>
    <row r="6" spans="5:14" ht="16.5" customHeight="1">
      <c r="E6" s="18"/>
      <c r="F6" s="18"/>
      <c r="G6" s="18"/>
      <c r="H6" s="22"/>
      <c r="I6" s="22"/>
      <c r="J6" s="24"/>
      <c r="K6" s="24"/>
      <c r="L6" s="24"/>
      <c r="M6" s="24"/>
      <c r="N6" s="22"/>
    </row>
    <row r="7" spans="2:16" ht="15" customHeight="1">
      <c r="B7" s="18"/>
      <c r="C7" s="18"/>
      <c r="D7" s="91" t="s">
        <v>269</v>
      </c>
      <c r="E7" s="18"/>
      <c r="F7" s="18"/>
      <c r="G7" s="18"/>
      <c r="H7" s="18"/>
      <c r="I7" s="18"/>
      <c r="J7" s="268"/>
      <c r="K7" s="268"/>
      <c r="L7" s="227"/>
      <c r="M7" s="227"/>
      <c r="N7" s="227"/>
      <c r="O7" s="269"/>
      <c r="P7" s="206"/>
    </row>
    <row r="8" spans="2:16" ht="21" customHeight="1">
      <c r="B8" s="18"/>
      <c r="C8" s="649" t="s">
        <v>270</v>
      </c>
      <c r="D8" s="650"/>
      <c r="E8" s="651"/>
      <c r="F8" s="75"/>
      <c r="G8" s="621">
        <f>IF('基本'!F4="","",'基本'!F4)</f>
      </c>
      <c r="H8" s="621"/>
      <c r="I8" s="621"/>
      <c r="J8" s="621"/>
      <c r="K8" s="621"/>
      <c r="L8" s="621"/>
      <c r="M8" s="622"/>
      <c r="N8" s="227"/>
      <c r="O8" s="269"/>
      <c r="P8" s="105" t="s">
        <v>669</v>
      </c>
    </row>
    <row r="9" spans="2:16" ht="21" customHeight="1">
      <c r="B9" s="18"/>
      <c r="C9" s="649" t="s">
        <v>271</v>
      </c>
      <c r="D9" s="650"/>
      <c r="E9" s="651"/>
      <c r="F9" s="75"/>
      <c r="G9" s="621">
        <f>IF('基本'!F7="","",'基本'!F7)</f>
      </c>
      <c r="H9" s="621"/>
      <c r="I9" s="621"/>
      <c r="J9" s="621"/>
      <c r="K9" s="621"/>
      <c r="L9" s="621"/>
      <c r="M9" s="622"/>
      <c r="N9" s="22"/>
      <c r="P9" s="352" t="s">
        <v>727</v>
      </c>
    </row>
    <row r="10" spans="2:16" ht="21" customHeight="1">
      <c r="B10" s="18"/>
      <c r="C10" s="649" t="s">
        <v>284</v>
      </c>
      <c r="D10" s="650"/>
      <c r="E10" s="651"/>
      <c r="F10" s="75"/>
      <c r="G10" s="621">
        <f>IF('基本'!K5="","",'基本'!G5&amp;"  "&amp;'基本'!K5)</f>
      </c>
      <c r="H10" s="621"/>
      <c r="I10" s="621"/>
      <c r="J10" s="621"/>
      <c r="K10" s="621"/>
      <c r="L10" s="621"/>
      <c r="M10" s="622"/>
      <c r="N10" s="22"/>
      <c r="P10" s="352" t="s">
        <v>727</v>
      </c>
    </row>
    <row r="11" spans="2:16" ht="21" customHeight="1">
      <c r="B11" s="18"/>
      <c r="C11" s="649" t="s">
        <v>287</v>
      </c>
      <c r="D11" s="650"/>
      <c r="E11" s="651"/>
      <c r="F11" s="75"/>
      <c r="G11" s="621">
        <f>IF('基本'!K6="","",'基本'!G6&amp;"  "&amp;'基本'!K6)</f>
      </c>
      <c r="H11" s="621"/>
      <c r="I11" s="621"/>
      <c r="J11" s="621"/>
      <c r="K11" s="621"/>
      <c r="L11" s="621"/>
      <c r="M11" s="622"/>
      <c r="N11" s="22"/>
      <c r="P11" s="352" t="s">
        <v>727</v>
      </c>
    </row>
    <row r="12" spans="2:16" ht="21" customHeight="1">
      <c r="B12" s="18"/>
      <c r="C12" s="692" t="s">
        <v>273</v>
      </c>
      <c r="D12" s="673"/>
      <c r="E12" s="674"/>
      <c r="F12" s="25"/>
      <c r="G12" s="104" t="s">
        <v>282</v>
      </c>
      <c r="H12" s="689">
        <f>IF('基本'!G8="","",'基本'!G8)</f>
      </c>
      <c r="I12" s="689"/>
      <c r="J12" s="103" t="s">
        <v>283</v>
      </c>
      <c r="K12" s="689">
        <f>IF('基本'!K8="","",'基本'!K8)</f>
      </c>
      <c r="L12" s="689"/>
      <c r="M12" s="690"/>
      <c r="N12" s="22"/>
      <c r="P12" s="352" t="s">
        <v>727</v>
      </c>
    </row>
    <row r="13" spans="2:16" ht="21" customHeight="1">
      <c r="B13" s="18"/>
      <c r="C13" s="649" t="s">
        <v>274</v>
      </c>
      <c r="D13" s="650"/>
      <c r="E13" s="651"/>
      <c r="F13" s="75"/>
      <c r="G13" s="693">
        <f>IF('基本'!F9="","",'基本'!F9)</f>
      </c>
      <c r="H13" s="693"/>
      <c r="I13" s="693"/>
      <c r="J13" s="693"/>
      <c r="K13" s="693"/>
      <c r="L13" s="693"/>
      <c r="M13" s="694"/>
      <c r="N13" s="22"/>
      <c r="P13" s="352" t="s">
        <v>727</v>
      </c>
    </row>
    <row r="14" spans="2:14" ht="15.75" customHeight="1">
      <c r="B14" s="18"/>
      <c r="C14" s="92"/>
      <c r="D14" s="93" t="s">
        <v>275</v>
      </c>
      <c r="E14" s="685" t="s">
        <v>619</v>
      </c>
      <c r="F14" s="685"/>
      <c r="G14" s="685"/>
      <c r="H14" s="685"/>
      <c r="I14" s="685"/>
      <c r="J14" s="685"/>
      <c r="K14" s="685"/>
      <c r="L14" s="685"/>
      <c r="M14" s="685"/>
      <c r="N14" s="108"/>
    </row>
    <row r="15" spans="2:14" ht="15.75" customHeight="1">
      <c r="B15" s="18"/>
      <c r="C15" s="62"/>
      <c r="D15" s="62"/>
      <c r="E15" s="686"/>
      <c r="F15" s="686"/>
      <c r="G15" s="686"/>
      <c r="H15" s="686"/>
      <c r="I15" s="686"/>
      <c r="J15" s="686"/>
      <c r="K15" s="686"/>
      <c r="L15" s="686"/>
      <c r="M15" s="686"/>
      <c r="N15" s="108"/>
    </row>
    <row r="16" spans="2:14" ht="14.25" customHeight="1">
      <c r="B16" s="18"/>
      <c r="C16" s="62"/>
      <c r="D16" s="62"/>
      <c r="E16" s="94"/>
      <c r="F16" s="94"/>
      <c r="G16" s="94"/>
      <c r="H16" s="94"/>
      <c r="I16" s="94"/>
      <c r="J16" s="94"/>
      <c r="K16" s="94"/>
      <c r="L16" s="94"/>
      <c r="M16" s="94"/>
      <c r="N16" s="22"/>
    </row>
    <row r="17" spans="2:14" ht="21.75" customHeight="1">
      <c r="B17" s="74" t="s">
        <v>279</v>
      </c>
      <c r="C17" s="18"/>
      <c r="D17" s="18">
        <f>'基本'!B10</f>
      </c>
      <c r="E17" s="18"/>
      <c r="F17" s="18"/>
      <c r="G17" s="641">
        <f>IF(D17=C93,P93,IF(D17=C94,P94,IF(D17=C95,P95,IF(D17=C96,P96,""))))</f>
      </c>
      <c r="H17" s="641"/>
      <c r="I17" s="641"/>
      <c r="J17" s="641"/>
      <c r="K17" s="641"/>
      <c r="L17" s="641"/>
      <c r="M17" s="22"/>
      <c r="N17" s="22"/>
    </row>
    <row r="18" spans="4:15" s="45" customFormat="1" ht="16.5" customHeight="1">
      <c r="D18" s="95"/>
      <c r="E18" s="95"/>
      <c r="F18" s="95"/>
      <c r="G18" s="95"/>
      <c r="H18" s="96"/>
      <c r="I18" s="96"/>
      <c r="J18" s="97"/>
      <c r="K18" s="97"/>
      <c r="L18" s="97"/>
      <c r="M18" s="97"/>
      <c r="N18" s="96"/>
      <c r="O18" s="98"/>
    </row>
    <row r="19" spans="2:14" ht="18" customHeight="1">
      <c r="B19" s="18"/>
      <c r="C19" s="18"/>
      <c r="D19" s="91" t="s">
        <v>276</v>
      </c>
      <c r="E19" s="18"/>
      <c r="F19" s="18"/>
      <c r="G19" s="18"/>
      <c r="H19" s="18"/>
      <c r="I19" s="18"/>
      <c r="J19" s="18"/>
      <c r="K19" s="18"/>
      <c r="L19" s="22"/>
      <c r="M19" s="22"/>
      <c r="N19" s="22"/>
    </row>
    <row r="20" spans="2:16" ht="21" customHeight="1">
      <c r="B20" s="18"/>
      <c r="C20" s="649" t="s">
        <v>270</v>
      </c>
      <c r="D20" s="650"/>
      <c r="E20" s="651"/>
      <c r="F20" s="75"/>
      <c r="G20" s="621">
        <f>IF('基本'!O$10=1,IF('基本'!F51='基本'!F10,"",'基本'!F10),IF('基本'!O$16=1,IF('基本'!F51='基本'!F16,"",'基本'!F$16),""))</f>
      </c>
      <c r="H20" s="621"/>
      <c r="I20" s="621"/>
      <c r="J20" s="621"/>
      <c r="K20" s="621"/>
      <c r="L20" s="621"/>
      <c r="M20" s="622"/>
      <c r="N20" s="22"/>
      <c r="P20" s="105" t="s">
        <v>669</v>
      </c>
    </row>
    <row r="21" spans="2:16" ht="21" customHeight="1">
      <c r="B21" s="18"/>
      <c r="C21" s="649" t="s">
        <v>271</v>
      </c>
      <c r="D21" s="650"/>
      <c r="E21" s="651"/>
      <c r="F21" s="75"/>
      <c r="G21" s="621">
        <f>IF(G20="","",IF('基本'!F51='基本'!F10,"",IF('基本'!O$10=1,'基本'!F$13,IF('基本'!O$16=1,'基本'!F$19,))))</f>
      </c>
      <c r="H21" s="621"/>
      <c r="I21" s="621"/>
      <c r="J21" s="621"/>
      <c r="K21" s="621"/>
      <c r="L21" s="621"/>
      <c r="M21" s="622"/>
      <c r="N21" s="22"/>
      <c r="P21" s="352" t="s">
        <v>727</v>
      </c>
    </row>
    <row r="22" spans="2:16" ht="21" customHeight="1">
      <c r="B22" s="18"/>
      <c r="C22" s="649" t="s">
        <v>272</v>
      </c>
      <c r="D22" s="650"/>
      <c r="E22" s="651"/>
      <c r="F22" s="75"/>
      <c r="G22" s="621">
        <f>IF(G20="","",IF('基本'!F51='基本'!F10,"",IF('基本'!O$10=1,'基本'!G$11&amp;"   "&amp;'基本'!K$11,IF('基本'!O$16=1,'基本'!G$17&amp;"   "&amp;'基本'!K$17))))</f>
      </c>
      <c r="H22" s="621"/>
      <c r="I22" s="621"/>
      <c r="J22" s="621"/>
      <c r="K22" s="621"/>
      <c r="L22" s="621"/>
      <c r="M22" s="622"/>
      <c r="N22" s="22"/>
      <c r="P22" s="352" t="s">
        <v>727</v>
      </c>
    </row>
    <row r="23" spans="2:16" ht="21" customHeight="1">
      <c r="B23" s="18"/>
      <c r="C23" s="687" t="s">
        <v>286</v>
      </c>
      <c r="D23" s="650"/>
      <c r="E23" s="651"/>
      <c r="F23" s="75"/>
      <c r="G23" s="621">
        <f>IF(G20="","",IF('基本'!F51='基本'!F10,"",IF('基本'!O$10=1,'基本'!G$12&amp;"   "&amp;'基本'!K$12,IF('基本'!O$16=1,'基本'!G$18&amp;"   "&amp;'基本'!K$18))))</f>
      </c>
      <c r="H23" s="621"/>
      <c r="I23" s="621"/>
      <c r="J23" s="621"/>
      <c r="K23" s="621"/>
      <c r="L23" s="621"/>
      <c r="M23" s="622"/>
      <c r="N23" s="22"/>
      <c r="P23" s="352" t="s">
        <v>727</v>
      </c>
    </row>
    <row r="24" spans="2:16" ht="21" customHeight="1">
      <c r="B24" s="18"/>
      <c r="C24" s="692" t="s">
        <v>273</v>
      </c>
      <c r="D24" s="673"/>
      <c r="E24" s="674"/>
      <c r="F24" s="25"/>
      <c r="G24" s="104" t="s">
        <v>282</v>
      </c>
      <c r="H24" s="688">
        <f>IF(G20="","",IF('基本'!F51='基本'!F10,"",IF('基本'!$O$10=1,'基本'!G$14,IF('基本'!$O$16=1,'基本'!G$20))))</f>
      </c>
      <c r="I24" s="689"/>
      <c r="J24" s="103" t="s">
        <v>283</v>
      </c>
      <c r="K24" s="688">
        <f>IF(G20="","",IF('基本'!F51='基本'!F10,"",IF('基本'!O$10=1,'基本'!K$14,IF('基本'!O$16=1,'基本'!K$20))))</f>
      </c>
      <c r="L24" s="689"/>
      <c r="M24" s="690"/>
      <c r="N24" s="22"/>
      <c r="P24" s="352" t="s">
        <v>727</v>
      </c>
    </row>
    <row r="25" spans="2:16" ht="21" customHeight="1">
      <c r="B25" s="18"/>
      <c r="C25" s="649" t="s">
        <v>274</v>
      </c>
      <c r="D25" s="650"/>
      <c r="E25" s="651"/>
      <c r="F25" s="75"/>
      <c r="G25" s="627">
        <f>IF(G20="","",IF('基本'!F51='基本'!F10,"",IF('基本'!O$10=1,'基本'!F$15,IF('基本'!O$16=1,'基本'!F$21))))</f>
      </c>
      <c r="H25" s="627"/>
      <c r="I25" s="627"/>
      <c r="J25" s="627"/>
      <c r="K25" s="627"/>
      <c r="L25" s="627"/>
      <c r="M25" s="628"/>
      <c r="N25" s="22"/>
      <c r="P25" s="352" t="s">
        <v>727</v>
      </c>
    </row>
    <row r="26" spans="2:14" ht="18" customHeight="1">
      <c r="B26" s="18"/>
      <c r="C26" s="92"/>
      <c r="D26" s="93" t="s">
        <v>275</v>
      </c>
      <c r="E26" s="685">
        <f>IF(D17=C93,G93,IF(D17=C94,G94,IF(D17=C95,G95,IF(D17=C96,G96,""))))</f>
      </c>
      <c r="F26" s="685"/>
      <c r="G26" s="685"/>
      <c r="H26" s="685"/>
      <c r="I26" s="685"/>
      <c r="J26" s="685"/>
      <c r="K26" s="685"/>
      <c r="L26" s="685"/>
      <c r="M26" s="685"/>
      <c r="N26" s="22"/>
    </row>
    <row r="27" spans="2:14" ht="15.75" customHeight="1">
      <c r="B27" s="18"/>
      <c r="C27" s="62"/>
      <c r="D27" s="62"/>
      <c r="E27" s="686"/>
      <c r="F27" s="686"/>
      <c r="G27" s="686"/>
      <c r="H27" s="686"/>
      <c r="I27" s="686"/>
      <c r="J27" s="686"/>
      <c r="K27" s="686"/>
      <c r="L27" s="686"/>
      <c r="M27" s="686"/>
      <c r="N27" s="22"/>
    </row>
    <row r="28" spans="2:14" ht="16.5" customHeight="1">
      <c r="B28" s="18"/>
      <c r="C28" s="62"/>
      <c r="D28" s="62"/>
      <c r="E28" s="94"/>
      <c r="F28" s="94"/>
      <c r="G28" s="94"/>
      <c r="H28" s="94"/>
      <c r="I28" s="94"/>
      <c r="J28" s="94"/>
      <c r="K28" s="94"/>
      <c r="L28" s="94"/>
      <c r="M28" s="94"/>
      <c r="N28" s="22"/>
    </row>
    <row r="29" spans="2:14" ht="18.75" customHeight="1">
      <c r="B29" s="101" t="s">
        <v>280</v>
      </c>
      <c r="C29" s="18"/>
      <c r="D29" s="18">
        <f>IF('基本'!O$10=2,"ESCO事業者",IF('基本'!O$16=2,"リース事業者",""))</f>
      </c>
      <c r="E29" s="18"/>
      <c r="F29" s="18"/>
      <c r="G29" s="641">
        <f>IF(D29=C94,P94,IF(D29=C95,P95,IF(D29=C96,P96,"")))</f>
      </c>
      <c r="H29" s="641"/>
      <c r="I29" s="641"/>
      <c r="J29" s="641"/>
      <c r="K29" s="641"/>
      <c r="L29" s="641"/>
      <c r="M29" s="22"/>
      <c r="N29" s="22"/>
    </row>
    <row r="30" spans="2:14" ht="14.25" customHeight="1">
      <c r="B30" s="18"/>
      <c r="C30" s="18"/>
      <c r="D30" s="18"/>
      <c r="E30" s="18"/>
      <c r="F30" s="18"/>
      <c r="G30" s="18"/>
      <c r="H30" s="18"/>
      <c r="I30" s="18"/>
      <c r="J30" s="18"/>
      <c r="K30" s="18"/>
      <c r="L30" s="22"/>
      <c r="M30" s="22"/>
      <c r="N30" s="22"/>
    </row>
    <row r="31" spans="2:16" ht="21" customHeight="1">
      <c r="B31" s="18"/>
      <c r="C31" s="649" t="s">
        <v>270</v>
      </c>
      <c r="D31" s="650"/>
      <c r="E31" s="651"/>
      <c r="F31" s="75"/>
      <c r="G31" s="621">
        <f>IF('基本'!O$16=2,IF('基本'!F51='基本'!F16,"",'基本'!F$16),"")</f>
      </c>
      <c r="H31" s="621"/>
      <c r="I31" s="621"/>
      <c r="J31" s="621"/>
      <c r="K31" s="621"/>
      <c r="L31" s="621"/>
      <c r="M31" s="622"/>
      <c r="N31" s="22"/>
      <c r="P31" s="105" t="s">
        <v>669</v>
      </c>
    </row>
    <row r="32" spans="2:16" ht="21" customHeight="1">
      <c r="B32" s="18"/>
      <c r="C32" s="649" t="s">
        <v>271</v>
      </c>
      <c r="D32" s="650"/>
      <c r="E32" s="651"/>
      <c r="F32" s="75"/>
      <c r="G32" s="621">
        <f>IF(G31="","",IF('基本'!F51='基本'!F16,"",IF('基本'!O$10=2,'基本'!F$13,IF('基本'!O$16=2,'基本'!F$19))))</f>
      </c>
      <c r="H32" s="621"/>
      <c r="I32" s="621"/>
      <c r="J32" s="621"/>
      <c r="K32" s="621"/>
      <c r="L32" s="621"/>
      <c r="M32" s="622"/>
      <c r="N32" s="22"/>
      <c r="P32" s="352" t="s">
        <v>727</v>
      </c>
    </row>
    <row r="33" spans="2:16" ht="21" customHeight="1">
      <c r="B33" s="18"/>
      <c r="C33" s="649" t="s">
        <v>272</v>
      </c>
      <c r="D33" s="650"/>
      <c r="E33" s="651"/>
      <c r="F33" s="75"/>
      <c r="G33" s="621">
        <f>IF(G31="","",IF('基本'!F51='基本'!F16,"",IF('基本'!O$10=2,'基本'!G$11&amp;"   "&amp;'基本'!K$11,IF('基本'!O$16=2,'基本'!G$17&amp;"   "&amp;'基本'!K$17))))</f>
      </c>
      <c r="H33" s="621"/>
      <c r="I33" s="621"/>
      <c r="J33" s="621"/>
      <c r="K33" s="621"/>
      <c r="L33" s="621"/>
      <c r="M33" s="622"/>
      <c r="N33" s="22"/>
      <c r="P33" s="352" t="s">
        <v>727</v>
      </c>
    </row>
    <row r="34" spans="2:16" ht="21" customHeight="1">
      <c r="B34" s="18"/>
      <c r="C34" s="687" t="s">
        <v>286</v>
      </c>
      <c r="D34" s="650"/>
      <c r="E34" s="651"/>
      <c r="F34" s="75"/>
      <c r="G34" s="621">
        <f>IF(G31="","",IF('基本'!F51='基本'!F16,"",IF('基本'!O$10=2,'基本'!G$12&amp;"   "&amp;'基本'!K$12,IF('基本'!O$16=2,'基本'!G$18&amp;"   "&amp;'基本'!K$18))))</f>
      </c>
      <c r="H34" s="621"/>
      <c r="I34" s="621"/>
      <c r="J34" s="621"/>
      <c r="K34" s="621"/>
      <c r="L34" s="621"/>
      <c r="M34" s="622"/>
      <c r="N34" s="22"/>
      <c r="P34" s="352" t="s">
        <v>727</v>
      </c>
    </row>
    <row r="35" spans="2:16" ht="21" customHeight="1">
      <c r="B35" s="18"/>
      <c r="C35" s="692" t="s">
        <v>273</v>
      </c>
      <c r="D35" s="673"/>
      <c r="E35" s="674"/>
      <c r="F35" s="25"/>
      <c r="G35" s="104" t="s">
        <v>282</v>
      </c>
      <c r="H35" s="688">
        <f>IF(G31="","",IF('基本'!F51='基本'!F16,"",IF('基本'!O$10=2,'基本'!G$14,IF('基本'!O$16=2,'基本'!G$20))))</f>
      </c>
      <c r="I35" s="689"/>
      <c r="J35" s="103" t="s">
        <v>283</v>
      </c>
      <c r="K35" s="688">
        <f>IF(G31="","",IF('基本'!F51='基本'!F16,"",IF('基本'!O$10=2,'基本'!K$14,IF('基本'!O$16=2,'基本'!K$20))))</f>
      </c>
      <c r="L35" s="689"/>
      <c r="M35" s="690"/>
      <c r="N35" s="22"/>
      <c r="P35" s="352" t="s">
        <v>727</v>
      </c>
    </row>
    <row r="36" spans="2:16" ht="21" customHeight="1">
      <c r="B36" s="18"/>
      <c r="C36" s="649" t="s">
        <v>274</v>
      </c>
      <c r="D36" s="650"/>
      <c r="E36" s="651"/>
      <c r="F36" s="75"/>
      <c r="G36" s="627">
        <f>IF(G31="","",IF('基本'!F51='基本'!F16,"",IF('基本'!O$10=2,'基本'!F$15,IF('基本'!O$16=2,'基本'!F$21))))</f>
      </c>
      <c r="H36" s="627"/>
      <c r="I36" s="627"/>
      <c r="J36" s="627"/>
      <c r="K36" s="627"/>
      <c r="L36" s="627"/>
      <c r="M36" s="628"/>
      <c r="N36" s="22"/>
      <c r="P36" s="352" t="s">
        <v>727</v>
      </c>
    </row>
    <row r="37" spans="2:14" ht="15.75" customHeight="1">
      <c r="B37" s="18"/>
      <c r="C37" s="99"/>
      <c r="D37" s="93" t="s">
        <v>277</v>
      </c>
      <c r="E37" s="685">
        <f>IF(D29=C94,G94,IF(D29=C95,G95,IF(D29=C96,G96,"")))</f>
      </c>
      <c r="F37" s="685"/>
      <c r="G37" s="685"/>
      <c r="H37" s="685"/>
      <c r="I37" s="685"/>
      <c r="J37" s="685"/>
      <c r="K37" s="685"/>
      <c r="L37" s="685"/>
      <c r="M37" s="685"/>
      <c r="N37" s="108"/>
    </row>
    <row r="38" spans="2:14" ht="19.5" customHeight="1">
      <c r="B38" s="18"/>
      <c r="C38" s="62"/>
      <c r="D38" s="62"/>
      <c r="E38" s="686"/>
      <c r="F38" s="686"/>
      <c r="G38" s="686"/>
      <c r="H38" s="686"/>
      <c r="I38" s="686"/>
      <c r="J38" s="686"/>
      <c r="K38" s="686"/>
      <c r="L38" s="686"/>
      <c r="M38" s="686"/>
      <c r="N38" s="108"/>
    </row>
    <row r="39" spans="2:14" ht="18" customHeight="1">
      <c r="B39" s="18"/>
      <c r="C39" s="62"/>
      <c r="D39" s="62"/>
      <c r="E39" s="100"/>
      <c r="F39" s="100"/>
      <c r="G39" s="100"/>
      <c r="H39" s="100"/>
      <c r="I39" s="100"/>
      <c r="J39" s="100"/>
      <c r="K39" s="100"/>
      <c r="L39" s="100"/>
      <c r="M39" s="100"/>
      <c r="N39" s="100"/>
    </row>
    <row r="40" spans="2:14" ht="18" customHeight="1">
      <c r="B40" s="18"/>
      <c r="C40" s="62"/>
      <c r="D40" s="62"/>
      <c r="E40" s="100"/>
      <c r="F40" s="100"/>
      <c r="G40" s="100"/>
      <c r="H40" s="100"/>
      <c r="I40" s="100"/>
      <c r="J40" s="100"/>
      <c r="K40" s="100"/>
      <c r="L40" s="100"/>
      <c r="M40" s="100"/>
      <c r="N40" s="100"/>
    </row>
    <row r="41" spans="2:14" ht="18" customHeight="1">
      <c r="B41" s="18"/>
      <c r="C41" s="62"/>
      <c r="D41" s="62"/>
      <c r="E41" s="100"/>
      <c r="F41" s="100"/>
      <c r="G41" s="100"/>
      <c r="H41" s="100"/>
      <c r="I41" s="100"/>
      <c r="J41" s="100"/>
      <c r="K41" s="100"/>
      <c r="L41" s="100"/>
      <c r="M41" s="100"/>
      <c r="N41" s="100"/>
    </row>
    <row r="42" spans="2:13" ht="25.5" customHeight="1">
      <c r="B42" s="18"/>
      <c r="C42" s="62"/>
      <c r="D42" s="62"/>
      <c r="E42" s="100"/>
      <c r="F42" s="100"/>
      <c r="G42" s="100"/>
      <c r="H42" s="100"/>
      <c r="I42" s="100"/>
      <c r="J42" s="100"/>
      <c r="K42" s="100"/>
      <c r="L42" s="100"/>
      <c r="M42" s="1109" t="s">
        <v>959</v>
      </c>
    </row>
    <row r="43" spans="2:14" ht="18" customHeight="1">
      <c r="B43" s="60" t="s">
        <v>806</v>
      </c>
      <c r="D43" s="61"/>
      <c r="E43" s="61"/>
      <c r="F43" s="100"/>
      <c r="G43" s="100"/>
      <c r="H43" s="100"/>
      <c r="I43" s="100"/>
      <c r="J43" s="100"/>
      <c r="K43" s="100"/>
      <c r="L43" s="100"/>
      <c r="M43" s="100"/>
      <c r="N43" s="100"/>
    </row>
    <row r="44" spans="2:14" ht="18" customHeight="1">
      <c r="B44" s="18"/>
      <c r="C44" s="62"/>
      <c r="D44" s="62"/>
      <c r="E44" s="100"/>
      <c r="F44" s="100"/>
      <c r="G44" s="100"/>
      <c r="H44" s="100"/>
      <c r="I44" s="100"/>
      <c r="J44" s="100"/>
      <c r="K44" s="100"/>
      <c r="L44" s="100"/>
      <c r="M44" s="100"/>
      <c r="N44" s="100"/>
    </row>
    <row r="45" spans="2:14" ht="42.75" customHeight="1">
      <c r="B45" s="18"/>
      <c r="C45" s="287"/>
      <c r="D45" s="698"/>
      <c r="E45" s="696"/>
      <c r="F45" s="696"/>
      <c r="G45" s="696"/>
      <c r="H45" s="696"/>
      <c r="I45" s="696"/>
      <c r="J45" s="696"/>
      <c r="K45" s="696"/>
      <c r="L45" s="696"/>
      <c r="M45" s="696"/>
      <c r="N45" s="100"/>
    </row>
    <row r="46" spans="2:14" ht="18" customHeight="1">
      <c r="B46" s="18"/>
      <c r="C46" s="62"/>
      <c r="D46" s="62"/>
      <c r="E46" s="100"/>
      <c r="F46" s="100"/>
      <c r="G46" s="100"/>
      <c r="H46" s="100"/>
      <c r="I46" s="100"/>
      <c r="J46" s="100"/>
      <c r="K46" s="100"/>
      <c r="L46" s="100"/>
      <c r="M46" s="100"/>
      <c r="N46" s="100"/>
    </row>
    <row r="47" spans="2:14" ht="16.5" customHeight="1">
      <c r="B47" s="101" t="s">
        <v>281</v>
      </c>
      <c r="C47" s="62"/>
      <c r="D47" s="58" t="s">
        <v>793</v>
      </c>
      <c r="E47" s="100"/>
      <c r="F47" s="100"/>
      <c r="G47" s="691">
        <f>IF(D47=C95,P95,IF(D47=C96,P96,""))</f>
      </c>
      <c r="H47" s="691"/>
      <c r="I47" s="691"/>
      <c r="J47" s="691"/>
      <c r="K47" s="691"/>
      <c r="L47" s="691"/>
      <c r="M47" s="100"/>
      <c r="N47" s="100"/>
    </row>
    <row r="48" spans="2:14" ht="7.5" customHeight="1">
      <c r="B48" s="18"/>
      <c r="C48" s="62"/>
      <c r="D48" s="62"/>
      <c r="E48" s="100"/>
      <c r="F48" s="100"/>
      <c r="G48" s="100"/>
      <c r="H48" s="100"/>
      <c r="I48" s="100"/>
      <c r="J48" s="100"/>
      <c r="K48" s="100"/>
      <c r="L48" s="100"/>
      <c r="M48" s="100"/>
      <c r="N48" s="100"/>
    </row>
    <row r="49" spans="2:16" ht="21" customHeight="1">
      <c r="B49" s="18"/>
      <c r="C49" s="649" t="s">
        <v>270</v>
      </c>
      <c r="D49" s="650"/>
      <c r="E49" s="651"/>
      <c r="F49" s="75"/>
      <c r="G49" s="621">
        <f>IF('基本'!F28="","",'基本'!F28)</f>
      </c>
      <c r="H49" s="621"/>
      <c r="I49" s="621"/>
      <c r="J49" s="621"/>
      <c r="K49" s="621"/>
      <c r="L49" s="621"/>
      <c r="M49" s="622"/>
      <c r="N49" s="22"/>
      <c r="P49" s="105" t="s">
        <v>669</v>
      </c>
    </row>
    <row r="50" spans="3:16" ht="21" customHeight="1">
      <c r="C50" s="697" t="s">
        <v>799</v>
      </c>
      <c r="D50" s="650"/>
      <c r="E50" s="651"/>
      <c r="F50" s="75"/>
      <c r="G50" s="621">
        <f>IF('基本'!F29="","",'基本'!F29)</f>
      </c>
      <c r="H50" s="621"/>
      <c r="I50" s="621"/>
      <c r="J50" s="621"/>
      <c r="K50" s="621"/>
      <c r="L50" s="621"/>
      <c r="M50" s="622"/>
      <c r="P50" s="352" t="s">
        <v>727</v>
      </c>
    </row>
    <row r="51" spans="3:16" ht="21" customHeight="1">
      <c r="C51" s="697" t="s">
        <v>800</v>
      </c>
      <c r="D51" s="650"/>
      <c r="E51" s="651"/>
      <c r="F51" s="75"/>
      <c r="G51" s="621">
        <f>IF('基本'!F30="","",'基本'!F30)</f>
      </c>
      <c r="H51" s="621"/>
      <c r="I51" s="621"/>
      <c r="J51" s="621"/>
      <c r="K51" s="621"/>
      <c r="L51" s="621"/>
      <c r="M51" s="622"/>
      <c r="P51" s="352" t="s">
        <v>727</v>
      </c>
    </row>
    <row r="52" spans="3:16" ht="21" customHeight="1">
      <c r="C52" s="687" t="s">
        <v>801</v>
      </c>
      <c r="D52" s="650"/>
      <c r="E52" s="651"/>
      <c r="F52" s="75"/>
      <c r="G52" s="621">
        <f>IF('基本'!F31="","",'基本'!F31)</f>
      </c>
      <c r="H52" s="621"/>
      <c r="I52" s="621"/>
      <c r="J52" s="621"/>
      <c r="K52" s="621"/>
      <c r="L52" s="621"/>
      <c r="M52" s="622"/>
      <c r="P52" s="352" t="s">
        <v>727</v>
      </c>
    </row>
    <row r="53" spans="3:16" ht="21" customHeight="1">
      <c r="C53" s="687" t="s">
        <v>286</v>
      </c>
      <c r="D53" s="650"/>
      <c r="E53" s="651"/>
      <c r="F53" s="412"/>
      <c r="G53" s="621">
        <f>IF('基本'!F32="","",'基本'!F32)</f>
      </c>
      <c r="H53" s="621"/>
      <c r="I53" s="621"/>
      <c r="J53" s="621"/>
      <c r="K53" s="621"/>
      <c r="L53" s="621"/>
      <c r="M53" s="622"/>
      <c r="N53" s="410"/>
      <c r="O53" s="410"/>
      <c r="P53" s="409" t="s">
        <v>727</v>
      </c>
    </row>
    <row r="54" spans="3:16" ht="21" customHeight="1">
      <c r="C54" s="692" t="s">
        <v>273</v>
      </c>
      <c r="D54" s="673"/>
      <c r="E54" s="674"/>
      <c r="F54" s="25"/>
      <c r="G54" s="104" t="s">
        <v>282</v>
      </c>
      <c r="H54" s="688">
        <f>IF('基本'!G33="","",'基本'!G33)</f>
      </c>
      <c r="I54" s="689"/>
      <c r="J54" s="103" t="s">
        <v>283</v>
      </c>
      <c r="K54" s="688">
        <f>IF('基本'!K33="","",'基本'!K33)</f>
      </c>
      <c r="L54" s="689"/>
      <c r="M54" s="690"/>
      <c r="P54" s="352" t="s">
        <v>727</v>
      </c>
    </row>
    <row r="55" spans="3:16" ht="21" customHeight="1">
      <c r="C55" s="649" t="s">
        <v>274</v>
      </c>
      <c r="D55" s="650"/>
      <c r="E55" s="651"/>
      <c r="F55" s="75"/>
      <c r="G55" s="699">
        <f>IF('基本'!F34="","",'基本'!F34)</f>
      </c>
      <c r="H55" s="699"/>
      <c r="I55" s="699"/>
      <c r="J55" s="699"/>
      <c r="K55" s="699"/>
      <c r="L55" s="699"/>
      <c r="M55" s="700"/>
      <c r="P55" s="352" t="s">
        <v>727</v>
      </c>
    </row>
    <row r="56" ht="17.25" customHeight="1">
      <c r="C56" s="224" t="s">
        <v>803</v>
      </c>
    </row>
    <row r="57" ht="19.5" customHeight="1"/>
    <row r="58" ht="19.5" customHeight="1"/>
    <row r="59" spans="12:15" ht="19.5" customHeight="1">
      <c r="L59" s="410"/>
      <c r="M59" s="410"/>
      <c r="N59" s="410"/>
      <c r="O59" s="410"/>
    </row>
    <row r="60" spans="12:15" ht="19.5" customHeight="1">
      <c r="L60" s="410"/>
      <c r="M60" s="410"/>
      <c r="N60" s="410"/>
      <c r="O60" s="410"/>
    </row>
    <row r="61" spans="12:15" ht="19.5" customHeight="1">
      <c r="L61" s="410"/>
      <c r="M61" s="410"/>
      <c r="N61" s="410"/>
      <c r="O61" s="410"/>
    </row>
    <row r="62" spans="12:15" ht="19.5" customHeight="1">
      <c r="L62" s="410"/>
      <c r="M62" s="410"/>
      <c r="N62" s="410"/>
      <c r="O62" s="410"/>
    </row>
    <row r="63" spans="12:15" ht="19.5" customHeight="1">
      <c r="L63" s="410"/>
      <c r="M63" s="410"/>
      <c r="N63" s="410"/>
      <c r="O63" s="410"/>
    </row>
    <row r="64" spans="12:15" ht="19.5" customHeight="1">
      <c r="L64" s="410"/>
      <c r="M64" s="410"/>
      <c r="N64" s="410"/>
      <c r="O64" s="410"/>
    </row>
    <row r="65" spans="12:15" ht="19.5" customHeight="1">
      <c r="L65" s="410"/>
      <c r="M65" s="410"/>
      <c r="N65" s="410"/>
      <c r="O65" s="410"/>
    </row>
    <row r="66" spans="12:15" ht="19.5" customHeight="1">
      <c r="L66" s="410"/>
      <c r="M66" s="410"/>
      <c r="N66" s="410"/>
      <c r="O66" s="410"/>
    </row>
    <row r="67" spans="12:15" ht="19.5" customHeight="1">
      <c r="L67" s="410"/>
      <c r="M67" s="410"/>
      <c r="N67" s="410"/>
      <c r="O67" s="410"/>
    </row>
    <row r="68" spans="12:15" ht="19.5" customHeight="1">
      <c r="L68" s="410"/>
      <c r="M68" s="410"/>
      <c r="N68" s="410"/>
      <c r="O68" s="410"/>
    </row>
    <row r="69" spans="12:15" ht="19.5" customHeight="1">
      <c r="L69" s="410"/>
      <c r="M69" s="410"/>
      <c r="N69" s="410"/>
      <c r="O69" s="410"/>
    </row>
    <row r="70" spans="12:15" ht="19.5" customHeight="1">
      <c r="L70" s="410"/>
      <c r="M70" s="410"/>
      <c r="N70" s="410"/>
      <c r="O70" s="410"/>
    </row>
    <row r="71" spans="12:15" ht="19.5" customHeight="1">
      <c r="L71" s="410"/>
      <c r="M71" s="410"/>
      <c r="N71" s="410"/>
      <c r="O71" s="410"/>
    </row>
    <row r="72" spans="12:15" ht="19.5" customHeight="1">
      <c r="L72" s="410"/>
      <c r="M72" s="410"/>
      <c r="N72" s="410"/>
      <c r="O72" s="410"/>
    </row>
    <row r="73" spans="12:15" ht="19.5" customHeight="1">
      <c r="L73" s="410"/>
      <c r="M73" s="410"/>
      <c r="N73" s="410"/>
      <c r="O73" s="410"/>
    </row>
    <row r="74" spans="12:15" ht="19.5" customHeight="1">
      <c r="L74" s="410"/>
      <c r="M74" s="410"/>
      <c r="N74" s="410"/>
      <c r="O74" s="410"/>
    </row>
    <row r="75" spans="12:15" ht="19.5" customHeight="1">
      <c r="L75" s="410"/>
      <c r="M75" s="410"/>
      <c r="N75" s="410"/>
      <c r="O75" s="410"/>
    </row>
    <row r="76" spans="12:15" ht="19.5" customHeight="1">
      <c r="L76" s="410"/>
      <c r="M76" s="410"/>
      <c r="N76" s="410"/>
      <c r="O76" s="410"/>
    </row>
    <row r="77" ht="19.5" customHeight="1"/>
    <row r="78" ht="19.5" customHeight="1"/>
    <row r="79" ht="19.5" customHeight="1"/>
    <row r="80" ht="19.5" customHeight="1"/>
    <row r="81" ht="19.5" customHeight="1"/>
    <row r="82" ht="19.5" customHeight="1"/>
    <row r="83" ht="19.5" customHeight="1">
      <c r="M83" s="1109" t="s">
        <v>959</v>
      </c>
    </row>
    <row r="93" spans="3:19" ht="41.25" customHeight="1">
      <c r="C93" s="684" t="s">
        <v>694</v>
      </c>
      <c r="D93" s="684"/>
      <c r="E93" s="684"/>
      <c r="G93" s="680" t="s">
        <v>704</v>
      </c>
      <c r="H93" s="681"/>
      <c r="I93" s="681"/>
      <c r="J93" s="681"/>
      <c r="K93" s="681"/>
      <c r="L93" s="681"/>
      <c r="M93" s="681"/>
      <c r="P93" s="683" t="s">
        <v>701</v>
      </c>
      <c r="Q93" s="683"/>
      <c r="R93" s="683"/>
      <c r="S93" s="683"/>
    </row>
    <row r="94" spans="3:19" ht="45.75" customHeight="1">
      <c r="C94" s="619" t="s">
        <v>699</v>
      </c>
      <c r="D94" s="684"/>
      <c r="E94" s="684"/>
      <c r="G94" s="680" t="s">
        <v>697</v>
      </c>
      <c r="H94" s="681"/>
      <c r="I94" s="681"/>
      <c r="J94" s="681"/>
      <c r="K94" s="681"/>
      <c r="L94" s="681"/>
      <c r="M94" s="681"/>
      <c r="P94" s="682" t="s">
        <v>700</v>
      </c>
      <c r="Q94" s="683"/>
      <c r="R94" s="683"/>
      <c r="S94" s="683"/>
    </row>
    <row r="95" spans="3:19" ht="44.25" customHeight="1">
      <c r="C95" s="619" t="s">
        <v>695</v>
      </c>
      <c r="D95" s="684"/>
      <c r="E95" s="684"/>
      <c r="G95" s="680" t="s">
        <v>705</v>
      </c>
      <c r="H95" s="681"/>
      <c r="I95" s="681"/>
      <c r="J95" s="681"/>
      <c r="K95" s="681"/>
      <c r="L95" s="681"/>
      <c r="M95" s="681"/>
      <c r="P95" s="682" t="s">
        <v>702</v>
      </c>
      <c r="Q95" s="683"/>
      <c r="R95" s="683"/>
      <c r="S95" s="683"/>
    </row>
    <row r="96" spans="3:19" ht="30.75" customHeight="1">
      <c r="C96" s="619" t="s">
        <v>696</v>
      </c>
      <c r="D96" s="684"/>
      <c r="E96" s="684"/>
      <c r="G96" s="680" t="s">
        <v>698</v>
      </c>
      <c r="H96" s="681"/>
      <c r="I96" s="681"/>
      <c r="J96" s="681"/>
      <c r="K96" s="681"/>
      <c r="L96" s="681"/>
      <c r="M96" s="681"/>
      <c r="P96" s="682" t="s">
        <v>703</v>
      </c>
      <c r="Q96" s="683"/>
      <c r="R96" s="683"/>
      <c r="S96" s="683"/>
    </row>
  </sheetData>
  <sheetProtection password="A4DE" sheet="1"/>
  <mergeCells count="74">
    <mergeCell ref="G17:L17"/>
    <mergeCell ref="C36:E36"/>
    <mergeCell ref="E37:M38"/>
    <mergeCell ref="D45:M45"/>
    <mergeCell ref="C55:E55"/>
    <mergeCell ref="G55:M55"/>
    <mergeCell ref="H54:I54"/>
    <mergeCell ref="K54:M54"/>
    <mergeCell ref="C52:E52"/>
    <mergeCell ref="G52:M52"/>
    <mergeCell ref="C54:E54"/>
    <mergeCell ref="C49:E49"/>
    <mergeCell ref="G49:M49"/>
    <mergeCell ref="C50:E50"/>
    <mergeCell ref="C23:E23"/>
    <mergeCell ref="G23:M23"/>
    <mergeCell ref="C51:E51"/>
    <mergeCell ref="G51:M51"/>
    <mergeCell ref="C35:E35"/>
    <mergeCell ref="G36:M36"/>
    <mergeCell ref="C21:E21"/>
    <mergeCell ref="G21:M21"/>
    <mergeCell ref="C20:E20"/>
    <mergeCell ref="G20:M20"/>
    <mergeCell ref="D3:M3"/>
    <mergeCell ref="C8:E8"/>
    <mergeCell ref="G8:M8"/>
    <mergeCell ref="C9:E9"/>
    <mergeCell ref="G9:M9"/>
    <mergeCell ref="C10:E10"/>
    <mergeCell ref="G10:M10"/>
    <mergeCell ref="C11:E11"/>
    <mergeCell ref="G11:M11"/>
    <mergeCell ref="C12:E12"/>
    <mergeCell ref="C13:E13"/>
    <mergeCell ref="G13:M13"/>
    <mergeCell ref="H12:I12"/>
    <mergeCell ref="K12:M12"/>
    <mergeCell ref="E14:M15"/>
    <mergeCell ref="C22:E22"/>
    <mergeCell ref="G22:M22"/>
    <mergeCell ref="G32:M32"/>
    <mergeCell ref="C33:E33"/>
    <mergeCell ref="G33:M33"/>
    <mergeCell ref="C24:E24"/>
    <mergeCell ref="H24:I24"/>
    <mergeCell ref="K24:M24"/>
    <mergeCell ref="G29:L29"/>
    <mergeCell ref="H35:I35"/>
    <mergeCell ref="K35:M35"/>
    <mergeCell ref="C53:E53"/>
    <mergeCell ref="G53:M53"/>
    <mergeCell ref="G47:L47"/>
    <mergeCell ref="G50:M50"/>
    <mergeCell ref="G93:M93"/>
    <mergeCell ref="G94:M94"/>
    <mergeCell ref="C25:E25"/>
    <mergeCell ref="G25:M25"/>
    <mergeCell ref="E26:M27"/>
    <mergeCell ref="C31:E31"/>
    <mergeCell ref="G31:M31"/>
    <mergeCell ref="C32:E32"/>
    <mergeCell ref="C34:E34"/>
    <mergeCell ref="G34:M34"/>
    <mergeCell ref="G95:M95"/>
    <mergeCell ref="G96:M96"/>
    <mergeCell ref="P94:S94"/>
    <mergeCell ref="P95:S95"/>
    <mergeCell ref="P96:S96"/>
    <mergeCell ref="C93:E93"/>
    <mergeCell ref="C94:E94"/>
    <mergeCell ref="P93:S93"/>
    <mergeCell ref="C95:E95"/>
    <mergeCell ref="C96:E96"/>
  </mergeCells>
  <printOptions/>
  <pageMargins left="0.984251968503937" right="0.3937007874015748" top="0.7874015748031497" bottom="0.5905511811023623"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S38"/>
  <sheetViews>
    <sheetView showGridLines="0" view="pageBreakPreview" zoomScale="110" zoomScaleSheetLayoutView="110" zoomScalePageLayoutView="0" workbookViewId="0" topLeftCell="A31">
      <selection activeCell="L38" sqref="L38"/>
    </sheetView>
  </sheetViews>
  <sheetFormatPr defaultColWidth="9.140625" defaultRowHeight="15"/>
  <cols>
    <col min="1" max="1" width="1.7109375" style="11" customWidth="1"/>
    <col min="2" max="2" width="0.9921875" style="11" customWidth="1"/>
    <col min="3" max="3" width="2.421875" style="11" customWidth="1"/>
    <col min="4" max="7" width="5.140625" style="11" customWidth="1"/>
    <col min="8" max="8" width="1.28515625" style="11" customWidth="1"/>
    <col min="9" max="9" width="9.140625" style="11" customWidth="1"/>
    <col min="10" max="10" width="10.7109375" style="11" customWidth="1"/>
    <col min="11" max="11" width="7.421875" style="11" customWidth="1"/>
    <col min="12" max="12" width="12.421875" style="11" customWidth="1"/>
    <col min="13" max="13" width="10.8515625" style="11" customWidth="1"/>
    <col min="14" max="14" width="4.28125" style="12" customWidth="1"/>
    <col min="15" max="15" width="5.7109375" style="12" customWidth="1"/>
    <col min="16" max="17" width="1.28515625" style="12" customWidth="1"/>
    <col min="18" max="18" width="5.28125" style="11" customWidth="1"/>
    <col min="19" max="16384" width="9.00390625" style="11" customWidth="1"/>
  </cols>
  <sheetData>
    <row r="1" spans="2:7" ht="14.25">
      <c r="B1" s="60" t="s">
        <v>807</v>
      </c>
      <c r="D1" s="61"/>
      <c r="E1" s="61"/>
      <c r="F1" s="61"/>
      <c r="G1" s="61"/>
    </row>
    <row r="2" spans="2:18" ht="14.25">
      <c r="B2" s="18"/>
      <c r="C2" s="18"/>
      <c r="D2" s="18"/>
      <c r="E2" s="18"/>
      <c r="F2" s="18"/>
      <c r="G2" s="18"/>
      <c r="H2" s="18"/>
      <c r="I2" s="18"/>
      <c r="J2" s="18"/>
      <c r="K2" s="18"/>
      <c r="L2" s="62"/>
      <c r="M2" s="62"/>
      <c r="N2" s="22"/>
      <c r="O2" s="62"/>
      <c r="P2" s="22"/>
      <c r="R2" s="12"/>
    </row>
    <row r="3" spans="2:18" ht="14.25">
      <c r="B3" s="18" t="s">
        <v>288</v>
      </c>
      <c r="C3" s="18"/>
      <c r="D3" s="85"/>
      <c r="E3" s="85"/>
      <c r="F3" s="85"/>
      <c r="G3" s="85"/>
      <c r="H3" s="85"/>
      <c r="I3" s="85"/>
      <c r="J3" s="85"/>
      <c r="K3" s="85"/>
      <c r="L3" s="85"/>
      <c r="M3" s="85"/>
      <c r="N3" s="85"/>
      <c r="O3" s="62"/>
      <c r="P3" s="22"/>
      <c r="R3" s="12"/>
    </row>
    <row r="4" spans="2:16" ht="18" customHeight="1">
      <c r="B4" s="18"/>
      <c r="C4" s="106" t="s">
        <v>289</v>
      </c>
      <c r="D4" s="107"/>
      <c r="E4" s="107"/>
      <c r="F4" s="107"/>
      <c r="G4" s="108"/>
      <c r="H4" s="108"/>
      <c r="I4" s="108"/>
      <c r="J4" s="108"/>
      <c r="K4" s="108"/>
      <c r="L4" s="108"/>
      <c r="M4" s="108"/>
      <c r="N4" s="108"/>
      <c r="O4" s="108"/>
      <c r="P4" s="22"/>
    </row>
    <row r="5" spans="2:16" ht="19.5" customHeight="1">
      <c r="B5" s="18"/>
      <c r="C5" s="109" t="s">
        <v>290</v>
      </c>
      <c r="D5" s="110"/>
      <c r="E5" s="110"/>
      <c r="F5" s="110"/>
      <c r="G5" s="111"/>
      <c r="H5" s="112"/>
      <c r="I5" s="701"/>
      <c r="J5" s="702"/>
      <c r="K5" s="702"/>
      <c r="L5" s="702"/>
      <c r="M5" s="702"/>
      <c r="N5" s="702"/>
      <c r="O5" s="703"/>
      <c r="P5" s="22"/>
    </row>
    <row r="6" spans="2:16" ht="19.5" customHeight="1">
      <c r="B6" s="18"/>
      <c r="C6" s="376" t="s">
        <v>291</v>
      </c>
      <c r="D6" s="377"/>
      <c r="E6" s="377"/>
      <c r="F6" s="377"/>
      <c r="G6" s="378"/>
      <c r="H6" s="379"/>
      <c r="I6" s="704">
        <f>IF('基本'!F36="","",'基本'!F36)</f>
      </c>
      <c r="J6" s="704"/>
      <c r="K6" s="704"/>
      <c r="L6" s="704"/>
      <c r="M6" s="704"/>
      <c r="N6" s="704"/>
      <c r="O6" s="705"/>
      <c r="P6" s="54"/>
    </row>
    <row r="7" spans="2:18" ht="22.5" customHeight="1">
      <c r="B7" s="18"/>
      <c r="C7" s="709" t="s">
        <v>292</v>
      </c>
      <c r="D7" s="710"/>
      <c r="E7" s="710"/>
      <c r="F7" s="710"/>
      <c r="G7" s="711"/>
      <c r="H7" s="380"/>
      <c r="I7" s="627">
        <f>IF('基本'!F37="","","〒"&amp;'基本'!F37&amp;"－"&amp;'基本'!H37&amp;""&amp;"  "&amp;"  "&amp;'基本'!F38&amp;"  "&amp;'基本'!F39)</f>
      </c>
      <c r="J7" s="627"/>
      <c r="K7" s="627"/>
      <c r="L7" s="627"/>
      <c r="M7" s="627"/>
      <c r="N7" s="712"/>
      <c r="O7" s="713"/>
      <c r="P7" s="381"/>
      <c r="R7" s="105" t="s">
        <v>731</v>
      </c>
    </row>
    <row r="8" spans="2:18" ht="22.5" customHeight="1">
      <c r="B8" s="18"/>
      <c r="C8" s="717" t="s">
        <v>293</v>
      </c>
      <c r="D8" s="718"/>
      <c r="E8" s="718"/>
      <c r="F8" s="718"/>
      <c r="G8" s="719"/>
      <c r="H8" s="382"/>
      <c r="I8" s="132" t="s">
        <v>315</v>
      </c>
      <c r="J8" s="440">
        <f>IF('基本'!H68="","",'基本'!H68)</f>
      </c>
      <c r="K8" s="441" t="s">
        <v>909</v>
      </c>
      <c r="L8" s="442" t="s">
        <v>910</v>
      </c>
      <c r="M8" s="440">
        <f>IF('基本'!L68="","",'基本'!L68)</f>
      </c>
      <c r="N8" s="441" t="s">
        <v>909</v>
      </c>
      <c r="O8" s="133"/>
      <c r="P8" s="381"/>
      <c r="R8" s="355" t="s">
        <v>727</v>
      </c>
    </row>
    <row r="9" spans="2:18" ht="22.5" customHeight="1">
      <c r="B9" s="18"/>
      <c r="C9" s="720"/>
      <c r="D9" s="721"/>
      <c r="E9" s="721"/>
      <c r="F9" s="721"/>
      <c r="G9" s="722"/>
      <c r="H9" s="379"/>
      <c r="I9" s="132" t="s">
        <v>316</v>
      </c>
      <c r="J9" s="440">
        <f>IF('基本'!H69="","",'基本'!H69)</f>
      </c>
      <c r="K9" s="441" t="s">
        <v>909</v>
      </c>
      <c r="L9" s="442" t="s">
        <v>911</v>
      </c>
      <c r="M9" s="440">
        <f>IF('基本'!L69="","",'基本'!L69)</f>
      </c>
      <c r="N9" s="441" t="s">
        <v>909</v>
      </c>
      <c r="O9" s="133"/>
      <c r="P9" s="54"/>
      <c r="R9" s="355" t="s">
        <v>727</v>
      </c>
    </row>
    <row r="10" spans="2:18" ht="22.5" customHeight="1">
      <c r="B10" s="18"/>
      <c r="C10" s="720"/>
      <c r="D10" s="721"/>
      <c r="E10" s="721"/>
      <c r="F10" s="721"/>
      <c r="G10" s="722"/>
      <c r="H10" s="379"/>
      <c r="I10" s="132" t="s">
        <v>317</v>
      </c>
      <c r="J10" s="440">
        <f>IF('基本'!H70="","",'基本'!H70)</f>
      </c>
      <c r="K10" s="441" t="s">
        <v>909</v>
      </c>
      <c r="L10" s="442" t="s">
        <v>912</v>
      </c>
      <c r="M10" s="440">
        <f>IF('基本'!L70="","",'基本'!L70)</f>
      </c>
      <c r="N10" s="441" t="s">
        <v>909</v>
      </c>
      <c r="O10" s="133"/>
      <c r="P10" s="54"/>
      <c r="R10" s="355" t="s">
        <v>727</v>
      </c>
    </row>
    <row r="11" spans="2:18" ht="22.5" customHeight="1">
      <c r="B11" s="18"/>
      <c r="C11" s="720"/>
      <c r="D11" s="721"/>
      <c r="E11" s="721"/>
      <c r="F11" s="721"/>
      <c r="G11" s="722"/>
      <c r="H11" s="379"/>
      <c r="I11" s="132" t="s">
        <v>29</v>
      </c>
      <c r="J11" s="440">
        <f>IF('基本'!H71="","",'基本'!H71)</f>
      </c>
      <c r="K11" s="441" t="s">
        <v>909</v>
      </c>
      <c r="L11" s="442" t="s">
        <v>913</v>
      </c>
      <c r="M11" s="440">
        <f>IF('基本'!L71="","",'基本'!L71)</f>
      </c>
      <c r="N11" s="441" t="s">
        <v>909</v>
      </c>
      <c r="O11" s="133"/>
      <c r="P11" s="54"/>
      <c r="Q11" s="432"/>
      <c r="R11" s="355" t="s">
        <v>727</v>
      </c>
    </row>
    <row r="12" spans="2:18" ht="22.5" customHeight="1">
      <c r="B12" s="18"/>
      <c r="C12" s="723"/>
      <c r="D12" s="724"/>
      <c r="E12" s="724"/>
      <c r="F12" s="724"/>
      <c r="G12" s="725"/>
      <c r="H12" s="379"/>
      <c r="I12" s="132" t="s">
        <v>318</v>
      </c>
      <c r="J12" s="440">
        <f>IF('基本'!H72="","",'基本'!H72)</f>
      </c>
      <c r="K12" s="441" t="s">
        <v>909</v>
      </c>
      <c r="L12" s="442" t="s">
        <v>914</v>
      </c>
      <c r="M12" s="440">
        <f>IF('基本'!L72="","",'基本'!L72)</f>
      </c>
      <c r="N12" s="441" t="s">
        <v>909</v>
      </c>
      <c r="O12" s="133"/>
      <c r="P12" s="54"/>
      <c r="R12" s="355" t="s">
        <v>727</v>
      </c>
    </row>
    <row r="13" spans="2:18" ht="22.5" customHeight="1">
      <c r="B13" s="18"/>
      <c r="C13" s="714" t="s">
        <v>294</v>
      </c>
      <c r="D13" s="715"/>
      <c r="E13" s="715"/>
      <c r="F13" s="715"/>
      <c r="G13" s="716"/>
      <c r="H13" s="382"/>
      <c r="I13" s="140" t="s">
        <v>319</v>
      </c>
      <c r="J13" s="141">
        <f>IF('基本'!H73="","",'基本'!H73)</f>
      </c>
      <c r="K13" s="142" t="s">
        <v>321</v>
      </c>
      <c r="L13" s="143" t="s">
        <v>320</v>
      </c>
      <c r="M13" s="144">
        <f>IF('基本'!L73="","",'基本'!L73)</f>
      </c>
      <c r="N13" s="142" t="s">
        <v>321</v>
      </c>
      <c r="O13" s="145"/>
      <c r="P13" s="54"/>
      <c r="R13" s="355" t="s">
        <v>727</v>
      </c>
    </row>
    <row r="14" spans="2:18" ht="22.5" customHeight="1">
      <c r="B14" s="18"/>
      <c r="C14" s="383" t="s">
        <v>295</v>
      </c>
      <c r="D14" s="384"/>
      <c r="E14" s="384"/>
      <c r="F14" s="384"/>
      <c r="G14" s="385"/>
      <c r="H14" s="386"/>
      <c r="I14" s="102"/>
      <c r="J14" s="737">
        <f>IF('基本'!F67="","",'基本'!F67)</f>
      </c>
      <c r="K14" s="737"/>
      <c r="L14" s="102" t="s">
        <v>322</v>
      </c>
      <c r="M14" s="117"/>
      <c r="N14" s="102"/>
      <c r="O14" s="118"/>
      <c r="P14" s="54"/>
      <c r="R14" s="355" t="s">
        <v>727</v>
      </c>
    </row>
    <row r="15" spans="2:18" ht="22.5" customHeight="1">
      <c r="B15" s="18"/>
      <c r="C15" s="733" t="s">
        <v>296</v>
      </c>
      <c r="D15" s="734"/>
      <c r="E15" s="734"/>
      <c r="F15" s="734"/>
      <c r="G15" s="736"/>
      <c r="H15" s="382"/>
      <c r="I15" s="119"/>
      <c r="J15" s="735">
        <f>IF('基本'!F74="","",'基本'!F74)</f>
      </c>
      <c r="K15" s="735"/>
      <c r="L15" s="735"/>
      <c r="M15" s="120"/>
      <c r="N15" s="119"/>
      <c r="O15" s="121"/>
      <c r="P15" s="54"/>
      <c r="R15" s="355" t="s">
        <v>727</v>
      </c>
    </row>
    <row r="16" spans="2:19" s="12" customFormat="1" ht="22.5" customHeight="1">
      <c r="B16" s="18"/>
      <c r="C16" s="733" t="s">
        <v>297</v>
      </c>
      <c r="D16" s="734"/>
      <c r="E16" s="734"/>
      <c r="F16" s="734"/>
      <c r="G16" s="734"/>
      <c r="H16" s="382"/>
      <c r="I16" s="132" t="s">
        <v>323</v>
      </c>
      <c r="J16" s="738">
        <f>IF('基本'!F75="","",'基本'!F75)</f>
      </c>
      <c r="K16" s="739"/>
      <c r="L16" s="132" t="s">
        <v>324</v>
      </c>
      <c r="M16" s="729">
        <f>IF('基本'!J75="","",'基本'!J75)</f>
      </c>
      <c r="N16" s="730"/>
      <c r="O16" s="145"/>
      <c r="P16" s="54"/>
      <c r="R16" s="355" t="s">
        <v>727</v>
      </c>
      <c r="S16" s="11"/>
    </row>
    <row r="17" spans="2:19" s="12" customFormat="1" ht="19.5" customHeight="1">
      <c r="B17" s="18"/>
      <c r="C17" s="387"/>
      <c r="D17" s="388" t="s">
        <v>298</v>
      </c>
      <c r="E17" s="389"/>
      <c r="F17" s="389"/>
      <c r="G17" s="389"/>
      <c r="H17" s="390"/>
      <c r="I17" s="390"/>
      <c r="J17" s="391"/>
      <c r="K17" s="392"/>
      <c r="L17" s="390"/>
      <c r="M17" s="393"/>
      <c r="N17" s="393"/>
      <c r="O17" s="392"/>
      <c r="P17" s="54"/>
      <c r="R17" s="11"/>
      <c r="S17" s="123"/>
    </row>
    <row r="18" spans="2:18" s="12" customFormat="1" ht="15" customHeight="1">
      <c r="B18" s="18"/>
      <c r="C18" s="394"/>
      <c r="D18" s="395"/>
      <c r="E18" s="395"/>
      <c r="F18" s="395"/>
      <c r="G18" s="395"/>
      <c r="H18" s="395"/>
      <c r="I18" s="395"/>
      <c r="J18" s="395"/>
      <c r="K18" s="395"/>
      <c r="L18" s="395"/>
      <c r="M18" s="395"/>
      <c r="N18" s="395"/>
      <c r="O18" s="395"/>
      <c r="P18" s="54"/>
      <c r="R18" s="11"/>
    </row>
    <row r="19" spans="2:18" s="12" customFormat="1" ht="15" customHeight="1">
      <c r="B19" s="18"/>
      <c r="C19" s="396" t="s">
        <v>299</v>
      </c>
      <c r="D19" s="395"/>
      <c r="E19" s="395"/>
      <c r="F19" s="395"/>
      <c r="G19" s="395"/>
      <c r="H19" s="395"/>
      <c r="I19" s="395"/>
      <c r="J19" s="395"/>
      <c r="K19" s="395"/>
      <c r="L19" s="395"/>
      <c r="M19" s="395"/>
      <c r="N19" s="395"/>
      <c r="O19" s="395"/>
      <c r="P19" s="54"/>
      <c r="R19" s="11"/>
    </row>
    <row r="20" spans="2:18" s="12" customFormat="1" ht="15" customHeight="1">
      <c r="B20" s="18"/>
      <c r="C20" s="394"/>
      <c r="D20" s="397" t="s">
        <v>300</v>
      </c>
      <c r="E20" s="395"/>
      <c r="F20" s="395"/>
      <c r="G20" s="395"/>
      <c r="H20" s="395"/>
      <c r="I20" s="395"/>
      <c r="J20" s="395"/>
      <c r="K20" s="395"/>
      <c r="L20" s="395"/>
      <c r="M20" s="395"/>
      <c r="N20" s="395"/>
      <c r="O20" s="395"/>
      <c r="P20" s="54"/>
      <c r="R20" s="11"/>
    </row>
    <row r="21" spans="2:18" s="12" customFormat="1" ht="25.5" customHeight="1">
      <c r="B21" s="18"/>
      <c r="C21" s="394"/>
      <c r="D21" s="726" t="s">
        <v>301</v>
      </c>
      <c r="E21" s="727"/>
      <c r="F21" s="727"/>
      <c r="G21" s="727"/>
      <c r="H21" s="728"/>
      <c r="I21" s="706" t="s">
        <v>302</v>
      </c>
      <c r="J21" s="707"/>
      <c r="K21" s="708"/>
      <c r="L21" s="706" t="s">
        <v>303</v>
      </c>
      <c r="M21" s="707"/>
      <c r="N21" s="707"/>
      <c r="O21" s="708"/>
      <c r="P21" s="54"/>
      <c r="R21" s="11"/>
    </row>
    <row r="22" spans="2:18" s="12" customFormat="1" ht="23.25" customHeight="1">
      <c r="B22" s="18"/>
      <c r="C22" s="394"/>
      <c r="D22" s="740">
        <f>IF('基本'!F76="","",'基本'!F76)</f>
      </c>
      <c r="E22" s="741"/>
      <c r="F22" s="741"/>
      <c r="G22" s="746" t="s">
        <v>304</v>
      </c>
      <c r="H22" s="747"/>
      <c r="I22" s="446">
        <f>'基本'!F78</f>
        <v>0.25</v>
      </c>
      <c r="J22" s="444" t="s">
        <v>915</v>
      </c>
      <c r="K22" s="445">
        <f>'基本'!I78</f>
        <v>0.3333333333333333</v>
      </c>
      <c r="L22" s="731">
        <f>IF('基本'!K78="","",'基本'!K78)</f>
      </c>
      <c r="M22" s="732"/>
      <c r="N22" s="752" t="s">
        <v>305</v>
      </c>
      <c r="O22" s="753"/>
      <c r="P22" s="54"/>
      <c r="R22" s="105" t="s">
        <v>669</v>
      </c>
    </row>
    <row r="23" spans="2:18" s="12" customFormat="1" ht="23.25" customHeight="1">
      <c r="B23" s="18"/>
      <c r="C23" s="394"/>
      <c r="D23" s="742"/>
      <c r="E23" s="743"/>
      <c r="F23" s="743"/>
      <c r="G23" s="748"/>
      <c r="H23" s="749"/>
      <c r="I23" s="446">
        <f>'基本'!F79</f>
        <v>0.3333333333333333</v>
      </c>
      <c r="J23" s="444" t="s">
        <v>915</v>
      </c>
      <c r="K23" s="445">
        <f>'基本'!I79</f>
        <v>0.7916666666666666</v>
      </c>
      <c r="L23" s="731">
        <f>IF('基本'!K79="","",'基本'!K79)</f>
      </c>
      <c r="M23" s="732"/>
      <c r="N23" s="757"/>
      <c r="O23" s="758"/>
      <c r="P23" s="54"/>
      <c r="R23" s="355" t="s">
        <v>727</v>
      </c>
    </row>
    <row r="24" spans="2:18" s="12" customFormat="1" ht="23.25" customHeight="1">
      <c r="B24" s="18"/>
      <c r="C24" s="394"/>
      <c r="D24" s="742"/>
      <c r="E24" s="743"/>
      <c r="F24" s="743"/>
      <c r="G24" s="748"/>
      <c r="H24" s="749"/>
      <c r="I24" s="446">
        <f>'基本'!F80</f>
        <v>0.7916666666666666</v>
      </c>
      <c r="J24" s="444" t="s">
        <v>915</v>
      </c>
      <c r="K24" s="445">
        <f>'基本'!I80</f>
        <v>0.9583333333333334</v>
      </c>
      <c r="L24" s="731">
        <f>IF('基本'!K80="","",'基本'!K80)</f>
      </c>
      <c r="M24" s="732"/>
      <c r="N24" s="757"/>
      <c r="O24" s="758"/>
      <c r="P24" s="54"/>
      <c r="R24" s="355" t="s">
        <v>727</v>
      </c>
    </row>
    <row r="25" spans="2:18" s="12" customFormat="1" ht="23.25" customHeight="1">
      <c r="B25" s="18"/>
      <c r="C25" s="394"/>
      <c r="D25" s="744"/>
      <c r="E25" s="745"/>
      <c r="F25" s="745"/>
      <c r="G25" s="750"/>
      <c r="H25" s="751"/>
      <c r="I25" s="446">
        <f>'基本'!F81</f>
        <v>0.9583333333333334</v>
      </c>
      <c r="J25" s="444" t="s">
        <v>916</v>
      </c>
      <c r="K25" s="445">
        <f>'基本'!I81</f>
        <v>0.25</v>
      </c>
      <c r="L25" s="731">
        <f>IF('基本'!K81="","",'基本'!K81)</f>
      </c>
      <c r="M25" s="732"/>
      <c r="N25" s="754"/>
      <c r="O25" s="755"/>
      <c r="P25" s="54"/>
      <c r="R25" s="355" t="s">
        <v>727</v>
      </c>
    </row>
    <row r="26" spans="2:18" s="12" customFormat="1" ht="15" customHeight="1">
      <c r="B26" s="18"/>
      <c r="C26" s="394"/>
      <c r="D26" s="397"/>
      <c r="E26" s="395"/>
      <c r="F26" s="395"/>
      <c r="G26" s="395"/>
      <c r="H26" s="395"/>
      <c r="I26" s="395"/>
      <c r="J26" s="395"/>
      <c r="K26" s="395"/>
      <c r="L26" s="395"/>
      <c r="M26" s="395"/>
      <c r="N26" s="395"/>
      <c r="O26" s="395"/>
      <c r="P26" s="54"/>
      <c r="R26" s="11"/>
    </row>
    <row r="27" spans="2:18" s="12" customFormat="1" ht="15" customHeight="1">
      <c r="B27" s="18"/>
      <c r="C27" s="394"/>
      <c r="D27" s="397" t="s">
        <v>306</v>
      </c>
      <c r="E27" s="397"/>
      <c r="F27" s="397"/>
      <c r="G27" s="397"/>
      <c r="H27" s="395"/>
      <c r="I27" s="395"/>
      <c r="J27" s="395"/>
      <c r="K27" s="395"/>
      <c r="L27" s="395"/>
      <c r="M27" s="395"/>
      <c r="N27" s="395"/>
      <c r="O27" s="395"/>
      <c r="P27" s="54"/>
      <c r="R27" s="11"/>
    </row>
    <row r="28" spans="2:18" s="12" customFormat="1" ht="24.75" customHeight="1">
      <c r="B28" s="18"/>
      <c r="C28" s="394"/>
      <c r="D28" s="726" t="s">
        <v>301</v>
      </c>
      <c r="E28" s="727"/>
      <c r="F28" s="727"/>
      <c r="G28" s="727"/>
      <c r="H28" s="728"/>
      <c r="I28" s="706" t="s">
        <v>302</v>
      </c>
      <c r="J28" s="707"/>
      <c r="K28" s="708"/>
      <c r="L28" s="706" t="s">
        <v>303</v>
      </c>
      <c r="M28" s="707"/>
      <c r="N28" s="707"/>
      <c r="O28" s="708"/>
      <c r="P28" s="54"/>
      <c r="R28" s="11"/>
    </row>
    <row r="29" spans="2:18" s="12" customFormat="1" ht="24" customHeight="1">
      <c r="B29" s="18"/>
      <c r="C29" s="394"/>
      <c r="D29" s="740">
        <f>IF('基本'!F82="","",'基本'!F82)</f>
      </c>
      <c r="E29" s="741"/>
      <c r="F29" s="741"/>
      <c r="G29" s="756" t="s">
        <v>307</v>
      </c>
      <c r="H29" s="747"/>
      <c r="I29" s="443">
        <f>'基本'!F84</f>
        <v>0.3333333333333333</v>
      </c>
      <c r="J29" s="444" t="s">
        <v>915</v>
      </c>
      <c r="K29" s="445">
        <f>'基本'!I84</f>
        <v>0.7916666666666666</v>
      </c>
      <c r="L29" s="731">
        <f>IF('基本'!K84="","",'基本'!K84)</f>
      </c>
      <c r="M29" s="732"/>
      <c r="N29" s="752" t="s">
        <v>305</v>
      </c>
      <c r="O29" s="753"/>
      <c r="P29" s="54"/>
      <c r="R29" s="105" t="s">
        <v>669</v>
      </c>
    </row>
    <row r="30" spans="2:18" s="12" customFormat="1" ht="24" customHeight="1">
      <c r="B30" s="18"/>
      <c r="C30" s="394"/>
      <c r="D30" s="744"/>
      <c r="E30" s="745"/>
      <c r="F30" s="745"/>
      <c r="G30" s="750"/>
      <c r="H30" s="751"/>
      <c r="I30" s="443">
        <f>'基本'!F85</f>
        <v>0.7916666666666666</v>
      </c>
      <c r="J30" s="444" t="s">
        <v>916</v>
      </c>
      <c r="K30" s="445">
        <f>'基本'!I85</f>
        <v>0.3333333333333333</v>
      </c>
      <c r="L30" s="731">
        <f>IF('基本'!K85="","",'基本'!K85)</f>
      </c>
      <c r="M30" s="732"/>
      <c r="N30" s="754"/>
      <c r="O30" s="755"/>
      <c r="P30" s="54"/>
      <c r="R30" s="355" t="s">
        <v>727</v>
      </c>
    </row>
    <row r="31" spans="2:18" s="12" customFormat="1" ht="15" customHeight="1">
      <c r="B31" s="18"/>
      <c r="C31" s="394"/>
      <c r="D31" s="397"/>
      <c r="E31" s="397"/>
      <c r="F31" s="397"/>
      <c r="G31" s="397"/>
      <c r="H31" s="395"/>
      <c r="I31" s="395"/>
      <c r="J31" s="395"/>
      <c r="K31" s="395"/>
      <c r="L31" s="395"/>
      <c r="M31" s="395"/>
      <c r="N31" s="395"/>
      <c r="O31" s="395"/>
      <c r="P31" s="54"/>
      <c r="R31" s="11"/>
    </row>
    <row r="32" spans="2:18" s="12" customFormat="1" ht="15" customHeight="1">
      <c r="B32" s="18"/>
      <c r="C32" s="394"/>
      <c r="D32" s="398" t="s">
        <v>308</v>
      </c>
      <c r="E32" s="397"/>
      <c r="F32" s="397"/>
      <c r="G32" s="397"/>
      <c r="H32" s="395"/>
      <c r="I32" s="395"/>
      <c r="J32" s="395"/>
      <c r="K32" s="395"/>
      <c r="L32" s="395"/>
      <c r="M32" s="395"/>
      <c r="N32" s="395"/>
      <c r="O32" s="395"/>
      <c r="P32" s="54"/>
      <c r="R32" s="11"/>
    </row>
    <row r="33" spans="2:18" s="12" customFormat="1" ht="27.75" customHeight="1">
      <c r="B33" s="18"/>
      <c r="C33" s="394"/>
      <c r="D33" s="762" t="s">
        <v>309</v>
      </c>
      <c r="E33" s="763"/>
      <c r="F33" s="763"/>
      <c r="G33" s="763"/>
      <c r="H33" s="763"/>
      <c r="I33" s="763"/>
      <c r="J33" s="763"/>
      <c r="K33" s="707" t="s">
        <v>303</v>
      </c>
      <c r="L33" s="707"/>
      <c r="M33" s="707"/>
      <c r="N33" s="707"/>
      <c r="O33" s="708"/>
      <c r="P33" s="54"/>
      <c r="R33" s="11"/>
    </row>
    <row r="34" spans="2:18" s="12" customFormat="1" ht="27.75" customHeight="1">
      <c r="B34" s="18"/>
      <c r="C34" s="394"/>
      <c r="D34" s="759">
        <f>IF('基本'!F86="","",'基本'!F86)</f>
      </c>
      <c r="E34" s="760"/>
      <c r="F34" s="760"/>
      <c r="G34" s="760"/>
      <c r="H34" s="760"/>
      <c r="I34" s="760"/>
      <c r="J34" s="760"/>
      <c r="K34" s="731">
        <f>IF('基本'!J87="","",'基本'!J87)</f>
      </c>
      <c r="L34" s="761"/>
      <c r="M34" s="732"/>
      <c r="N34" s="706" t="s">
        <v>310</v>
      </c>
      <c r="O34" s="708"/>
      <c r="P34" s="54"/>
      <c r="R34" s="105" t="s">
        <v>669</v>
      </c>
    </row>
    <row r="35" spans="2:18" s="12" customFormat="1" ht="15" customHeight="1">
      <c r="B35" s="18"/>
      <c r="C35" s="394"/>
      <c r="D35" s="397"/>
      <c r="E35" s="397"/>
      <c r="F35" s="397"/>
      <c r="G35" s="397"/>
      <c r="H35" s="395"/>
      <c r="I35" s="395"/>
      <c r="J35" s="395"/>
      <c r="K35" s="395"/>
      <c r="L35" s="395"/>
      <c r="M35" s="395"/>
      <c r="N35" s="395"/>
      <c r="O35" s="395"/>
      <c r="P35" s="54"/>
      <c r="R35" s="11"/>
    </row>
    <row r="36" spans="2:18" s="12" customFormat="1" ht="15" customHeight="1">
      <c r="B36" s="18"/>
      <c r="C36" s="394"/>
      <c r="D36" s="397"/>
      <c r="E36" s="397"/>
      <c r="F36" s="397"/>
      <c r="G36" s="397"/>
      <c r="H36" s="395"/>
      <c r="I36" s="395"/>
      <c r="J36" s="395"/>
      <c r="K36" s="395"/>
      <c r="L36" s="395"/>
      <c r="M36" s="395"/>
      <c r="N36" s="395"/>
      <c r="O36" s="395"/>
      <c r="P36" s="54"/>
      <c r="R36" s="11"/>
    </row>
    <row r="37" spans="2:18" s="12" customFormat="1" ht="15.75" customHeight="1">
      <c r="B37" s="11"/>
      <c r="C37" s="280"/>
      <c r="D37" s="280"/>
      <c r="E37" s="280"/>
      <c r="F37" s="280"/>
      <c r="G37" s="280"/>
      <c r="H37" s="280"/>
      <c r="I37" s="280"/>
      <c r="J37" s="280"/>
      <c r="K37" s="280"/>
      <c r="L37" s="280"/>
      <c r="M37" s="280"/>
      <c r="N37" s="399"/>
      <c r="O37" s="399"/>
      <c r="P37" s="399"/>
      <c r="R37" s="11"/>
    </row>
    <row r="38" spans="3:16" ht="14.25">
      <c r="C38" s="280"/>
      <c r="D38" s="280"/>
      <c r="E38" s="280"/>
      <c r="F38" s="280"/>
      <c r="G38" s="280"/>
      <c r="H38" s="280"/>
      <c r="I38" s="280"/>
      <c r="J38" s="280"/>
      <c r="K38" s="280"/>
      <c r="L38" s="280"/>
      <c r="M38" s="280"/>
      <c r="N38" s="399"/>
      <c r="O38" s="1110" t="s">
        <v>959</v>
      </c>
      <c r="P38" s="399"/>
    </row>
  </sheetData>
  <sheetProtection password="A4DE" sheet="1"/>
  <mergeCells count="35">
    <mergeCell ref="N34:O34"/>
    <mergeCell ref="L30:M30"/>
    <mergeCell ref="I28:K28"/>
    <mergeCell ref="L28:O28"/>
    <mergeCell ref="N22:O25"/>
    <mergeCell ref="D34:J34"/>
    <mergeCell ref="K34:M34"/>
    <mergeCell ref="L29:M29"/>
    <mergeCell ref="D29:F30"/>
    <mergeCell ref="D33:J33"/>
    <mergeCell ref="K33:O33"/>
    <mergeCell ref="L23:M23"/>
    <mergeCell ref="L24:M24"/>
    <mergeCell ref="N29:O30"/>
    <mergeCell ref="D28:H28"/>
    <mergeCell ref="L25:M25"/>
    <mergeCell ref="G29:H30"/>
    <mergeCell ref="L22:M22"/>
    <mergeCell ref="C16:G16"/>
    <mergeCell ref="J15:L15"/>
    <mergeCell ref="C15:G15"/>
    <mergeCell ref="J14:K14"/>
    <mergeCell ref="J16:K16"/>
    <mergeCell ref="D22:F25"/>
    <mergeCell ref="G22:H25"/>
    <mergeCell ref="I5:O5"/>
    <mergeCell ref="I6:O6"/>
    <mergeCell ref="I21:K21"/>
    <mergeCell ref="L21:O21"/>
    <mergeCell ref="C7:G7"/>
    <mergeCell ref="I7:O7"/>
    <mergeCell ref="C13:G13"/>
    <mergeCell ref="C8:G12"/>
    <mergeCell ref="D21:H21"/>
    <mergeCell ref="M16:N16"/>
  </mergeCells>
  <printOptions/>
  <pageMargins left="0.7874015748031497" right="0.5905511811023623" top="0.7874015748031497" bottom="0.7874015748031497" header="0.31496062992125984" footer="0.31496062992125984"/>
  <pageSetup blackAndWhite="1"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W152"/>
  <sheetViews>
    <sheetView showGridLines="0" view="pageBreakPreview" zoomScale="110" zoomScaleSheetLayoutView="110" zoomScalePageLayoutView="0" workbookViewId="0" topLeftCell="A1">
      <selection activeCell="C5" sqref="C5:F5"/>
    </sheetView>
  </sheetViews>
  <sheetFormatPr defaultColWidth="6.140625" defaultRowHeight="15"/>
  <cols>
    <col min="1" max="1" width="1.7109375" style="11" customWidth="1"/>
    <col min="2" max="2" width="0.9921875" style="11" customWidth="1"/>
    <col min="3" max="3" width="4.57421875" style="11" customWidth="1"/>
    <col min="4" max="4" width="6.140625" style="11" customWidth="1"/>
    <col min="5" max="5" width="7.140625" style="11" customWidth="1"/>
    <col min="6" max="6" width="6.57421875" style="11" customWidth="1"/>
    <col min="7" max="7" width="7.00390625" style="11" customWidth="1"/>
    <col min="8" max="15" width="6.00390625" style="11" customWidth="1"/>
    <col min="16" max="16" width="2.140625" style="12" customWidth="1"/>
    <col min="17" max="17" width="1.28515625" style="12" customWidth="1"/>
    <col min="18" max="18" width="13.28125" style="11" customWidth="1"/>
    <col min="19" max="252" width="9.00390625" style="11" customWidth="1"/>
    <col min="253" max="253" width="1.7109375" style="11" customWidth="1"/>
    <col min="254" max="254" width="0.9921875" style="11" customWidth="1"/>
    <col min="255" max="255" width="4.57421875" style="11" customWidth="1"/>
    <col min="256" max="16384" width="6.140625" style="11" customWidth="1"/>
  </cols>
  <sheetData>
    <row r="1" spans="2:11" ht="17.25" customHeight="1">
      <c r="B1" s="60" t="s">
        <v>808</v>
      </c>
      <c r="E1" s="177"/>
      <c r="F1" s="177"/>
      <c r="G1" s="177"/>
      <c r="H1" s="177"/>
      <c r="I1" s="177"/>
      <c r="J1" s="177"/>
      <c r="K1" s="177"/>
    </row>
    <row r="2" spans="2:18" ht="8.25" customHeight="1">
      <c r="B2" s="18"/>
      <c r="C2" s="18"/>
      <c r="D2" s="18"/>
      <c r="E2" s="18"/>
      <c r="F2" s="18"/>
      <c r="G2" s="18"/>
      <c r="H2" s="18"/>
      <c r="I2" s="18"/>
      <c r="J2" s="18"/>
      <c r="K2" s="18"/>
      <c r="L2" s="18"/>
      <c r="M2" s="18"/>
      <c r="N2" s="18"/>
      <c r="O2" s="18"/>
      <c r="P2" s="22"/>
      <c r="R2" s="12"/>
    </row>
    <row r="3" spans="2:18" ht="16.5" customHeight="1">
      <c r="B3" s="18" t="s">
        <v>355</v>
      </c>
      <c r="C3" s="18"/>
      <c r="D3" s="85"/>
      <c r="E3" s="85"/>
      <c r="F3" s="85"/>
      <c r="G3" s="85"/>
      <c r="H3" s="85"/>
      <c r="I3" s="167"/>
      <c r="J3" s="85"/>
      <c r="K3" s="85"/>
      <c r="L3" s="85"/>
      <c r="M3" s="85"/>
      <c r="N3" s="85"/>
      <c r="O3" s="85"/>
      <c r="P3" s="22"/>
      <c r="R3" s="12"/>
    </row>
    <row r="4" spans="2:18" ht="16.5" customHeight="1">
      <c r="B4" s="18"/>
      <c r="C4" s="18" t="s">
        <v>356</v>
      </c>
      <c r="D4" s="18"/>
      <c r="E4" s="18"/>
      <c r="F4" s="18"/>
      <c r="G4" s="18"/>
      <c r="H4" s="18"/>
      <c r="I4" s="18"/>
      <c r="J4" s="18"/>
      <c r="K4" s="18"/>
      <c r="L4" s="18"/>
      <c r="M4" s="18"/>
      <c r="N4" s="18"/>
      <c r="O4" s="18"/>
      <c r="P4" s="22"/>
      <c r="R4" s="12"/>
    </row>
    <row r="5" spans="2:18" ht="16.5" customHeight="1">
      <c r="B5" s="18"/>
      <c r="C5" s="691" t="s">
        <v>375</v>
      </c>
      <c r="D5" s="691"/>
      <c r="E5" s="691"/>
      <c r="F5" s="691"/>
      <c r="G5" s="178"/>
      <c r="H5" s="178"/>
      <c r="I5" s="178"/>
      <c r="J5" s="178"/>
      <c r="K5" s="18"/>
      <c r="L5" s="18"/>
      <c r="M5" s="18"/>
      <c r="N5" s="18"/>
      <c r="O5" s="18"/>
      <c r="P5" s="22"/>
      <c r="R5" s="179"/>
    </row>
    <row r="6" spans="2:16" ht="3" customHeight="1">
      <c r="B6" s="18"/>
      <c r="C6" s="18"/>
      <c r="D6" s="18"/>
      <c r="E6" s="18"/>
      <c r="F6" s="18"/>
      <c r="G6" s="18"/>
      <c r="H6" s="18"/>
      <c r="I6" s="18"/>
      <c r="J6" s="18"/>
      <c r="K6" s="18"/>
      <c r="L6" s="18"/>
      <c r="M6" s="18"/>
      <c r="N6" s="35"/>
      <c r="O6" s="35"/>
      <c r="P6" s="22"/>
    </row>
    <row r="7" spans="2:18" ht="21" customHeight="1">
      <c r="B7" s="18"/>
      <c r="C7" s="880" t="s">
        <v>358</v>
      </c>
      <c r="D7" s="881"/>
      <c r="E7" s="180" t="s">
        <v>459</v>
      </c>
      <c r="F7" s="181"/>
      <c r="G7" s="181"/>
      <c r="H7" s="181"/>
      <c r="I7" s="181"/>
      <c r="J7" s="181"/>
      <c r="K7" s="282" t="s">
        <v>357</v>
      </c>
      <c r="L7" s="875">
        <f>IF('基本'!F40="","",'基本'!F40/1000)</f>
      </c>
      <c r="M7" s="876"/>
      <c r="N7" s="876"/>
      <c r="O7" s="275" t="s">
        <v>353</v>
      </c>
      <c r="P7" s="227"/>
      <c r="Q7" s="269"/>
      <c r="R7" s="105" t="s">
        <v>669</v>
      </c>
    </row>
    <row r="8" spans="2:18" ht="21" customHeight="1">
      <c r="B8" s="18"/>
      <c r="C8" s="882"/>
      <c r="D8" s="883"/>
      <c r="E8" s="182" t="s">
        <v>359</v>
      </c>
      <c r="F8" s="183"/>
      <c r="G8" s="183"/>
      <c r="H8" s="183"/>
      <c r="I8" s="183"/>
      <c r="J8" s="183"/>
      <c r="K8" s="283" t="s">
        <v>360</v>
      </c>
      <c r="L8" s="875">
        <f>IF('基本'!F41="","",ROUNDDOWN('基本'!F41/1000,0))</f>
      </c>
      <c r="M8" s="876"/>
      <c r="N8" s="876"/>
      <c r="O8" s="276" t="s">
        <v>353</v>
      </c>
      <c r="P8" s="227"/>
      <c r="Q8" s="269"/>
      <c r="R8" s="352" t="s">
        <v>727</v>
      </c>
    </row>
    <row r="9" spans="2:18" ht="21" customHeight="1">
      <c r="B9" s="18"/>
      <c r="C9" s="884"/>
      <c r="D9" s="885"/>
      <c r="E9" s="184" t="s">
        <v>361</v>
      </c>
      <c r="F9" s="185"/>
      <c r="G9" s="185"/>
      <c r="H9" s="185"/>
      <c r="I9" s="185"/>
      <c r="J9" s="185"/>
      <c r="K9" s="129" t="s">
        <v>362</v>
      </c>
      <c r="L9" s="875">
        <f>IF('基本'!F42="","",ROUNDDOWN('基本'!F42/1000,0))</f>
      </c>
      <c r="M9" s="876"/>
      <c r="N9" s="876"/>
      <c r="O9" s="176" t="s">
        <v>353</v>
      </c>
      <c r="P9" s="22"/>
      <c r="R9" s="352" t="s">
        <v>727</v>
      </c>
    </row>
    <row r="10" spans="2:18" ht="21" customHeight="1">
      <c r="B10" s="18"/>
      <c r="C10" s="889" t="s">
        <v>399</v>
      </c>
      <c r="D10" s="890"/>
      <c r="E10" s="890"/>
      <c r="F10" s="815" t="s">
        <v>388</v>
      </c>
      <c r="G10" s="831"/>
      <c r="H10" s="831"/>
      <c r="I10" s="831"/>
      <c r="J10" s="831"/>
      <c r="K10" s="831"/>
      <c r="L10" s="781">
        <f>IF(COUNT('基本'!F105:L105,'基本'!F107:L108)=0,"",SUM('基本'!F105:L105,'基本'!F107:L107))</f>
      </c>
      <c r="M10" s="867"/>
      <c r="N10" s="867"/>
      <c r="O10" s="83" t="s">
        <v>387</v>
      </c>
      <c r="P10" s="22"/>
      <c r="R10" s="352" t="s">
        <v>727</v>
      </c>
    </row>
    <row r="11" spans="2:18" ht="21" customHeight="1">
      <c r="B11" s="18"/>
      <c r="C11" s="890"/>
      <c r="D11" s="890"/>
      <c r="E11" s="890"/>
      <c r="F11" s="815" t="s">
        <v>382</v>
      </c>
      <c r="G11" s="815"/>
      <c r="H11" s="815"/>
      <c r="I11" s="815"/>
      <c r="J11" s="815"/>
      <c r="K11" s="815"/>
      <c r="L11" s="781">
        <f>IF(COUNT('基本'!F109:L109,'基本'!F111:L111)=0,"",SUM('基本'!F109:L109,'基本'!F111:L111))</f>
      </c>
      <c r="M11" s="867"/>
      <c r="N11" s="867"/>
      <c r="O11" s="83" t="s">
        <v>387</v>
      </c>
      <c r="P11" s="22"/>
      <c r="R11" s="352" t="s">
        <v>727</v>
      </c>
    </row>
    <row r="12" spans="2:18" ht="21" customHeight="1">
      <c r="B12" s="18"/>
      <c r="C12" s="890"/>
      <c r="D12" s="890"/>
      <c r="E12" s="890"/>
      <c r="F12" s="815"/>
      <c r="G12" s="815"/>
      <c r="H12" s="815"/>
      <c r="I12" s="815"/>
      <c r="J12" s="815"/>
      <c r="K12" s="815"/>
      <c r="L12" s="877">
        <f>IF(L11="","",L11*3.6/1000)</f>
      </c>
      <c r="M12" s="878"/>
      <c r="N12" s="878"/>
      <c r="O12" s="27" t="s">
        <v>389</v>
      </c>
      <c r="P12" s="22"/>
      <c r="R12" s="352" t="s">
        <v>727</v>
      </c>
    </row>
    <row r="13" spans="2:18" ht="21" customHeight="1">
      <c r="B13" s="18"/>
      <c r="C13" s="890"/>
      <c r="D13" s="890"/>
      <c r="E13" s="890"/>
      <c r="F13" s="815" t="s">
        <v>390</v>
      </c>
      <c r="G13" s="815"/>
      <c r="H13" s="815"/>
      <c r="I13" s="815"/>
      <c r="J13" s="815"/>
      <c r="K13" s="815"/>
      <c r="L13" s="781">
        <f>IF(COUNT('基本'!F101:L101,'基本'!F103:L103)=0,"",SUM('基本'!F101:L101,'基本'!F103:L103))</f>
      </c>
      <c r="M13" s="867"/>
      <c r="N13" s="867"/>
      <c r="O13" s="27" t="s">
        <v>391</v>
      </c>
      <c r="P13" s="22"/>
      <c r="R13" s="352" t="s">
        <v>727</v>
      </c>
    </row>
    <row r="14" spans="2:18" ht="21" customHeight="1">
      <c r="B14" s="18"/>
      <c r="C14" s="890"/>
      <c r="D14" s="890"/>
      <c r="E14" s="890"/>
      <c r="F14" s="815"/>
      <c r="G14" s="815"/>
      <c r="H14" s="815"/>
      <c r="I14" s="815"/>
      <c r="J14" s="815"/>
      <c r="K14" s="815"/>
      <c r="L14" s="781">
        <f>IF(COUNT('基本'!F97:L97,'基本'!F99:L99)=0,"",SUM('基本'!F97:L97,'基本'!F99:L99))</f>
      </c>
      <c r="M14" s="867"/>
      <c r="N14" s="867"/>
      <c r="O14" s="27" t="s">
        <v>392</v>
      </c>
      <c r="P14" s="22"/>
      <c r="R14" s="352" t="s">
        <v>727</v>
      </c>
    </row>
    <row r="15" spans="2:18" ht="21" customHeight="1">
      <c r="B15" s="18"/>
      <c r="C15" s="890"/>
      <c r="D15" s="890"/>
      <c r="E15" s="890"/>
      <c r="F15" s="772" t="s">
        <v>326</v>
      </c>
      <c r="G15" s="855"/>
      <c r="H15" s="855"/>
      <c r="I15" s="855"/>
      <c r="J15" s="855"/>
      <c r="K15" s="855"/>
      <c r="L15" s="791">
        <f>IF('基本'!F112="","",'基本'!F112)</f>
      </c>
      <c r="M15" s="791"/>
      <c r="N15" s="791"/>
      <c r="O15" s="791"/>
      <c r="P15" s="22"/>
      <c r="R15" s="352" t="s">
        <v>727</v>
      </c>
    </row>
    <row r="16" spans="2:18" ht="21" customHeight="1">
      <c r="B16" s="18"/>
      <c r="C16" s="890"/>
      <c r="D16" s="890"/>
      <c r="E16" s="890"/>
      <c r="F16" s="772" t="s">
        <v>374</v>
      </c>
      <c r="G16" s="772"/>
      <c r="H16" s="772"/>
      <c r="I16" s="772"/>
      <c r="J16" s="772"/>
      <c r="K16" s="772"/>
      <c r="L16" s="791">
        <f>IF('基本'!F113="","",'基本'!F113)</f>
      </c>
      <c r="M16" s="791"/>
      <c r="N16" s="791"/>
      <c r="O16" s="791"/>
      <c r="P16" s="22"/>
      <c r="R16" s="352" t="s">
        <v>727</v>
      </c>
    </row>
    <row r="17" spans="2:18" ht="21" customHeight="1">
      <c r="B17" s="18"/>
      <c r="C17" s="890"/>
      <c r="D17" s="890"/>
      <c r="E17" s="890"/>
      <c r="F17" s="772" t="s">
        <v>829</v>
      </c>
      <c r="G17" s="855"/>
      <c r="H17" s="855"/>
      <c r="I17" s="855"/>
      <c r="J17" s="855"/>
      <c r="K17" s="855"/>
      <c r="L17" s="791">
        <f>IF('基本'!F114="","",'基本'!F114)</f>
      </c>
      <c r="M17" s="791"/>
      <c r="N17" s="791"/>
      <c r="O17" s="791"/>
      <c r="P17" s="22"/>
      <c r="R17" s="352" t="s">
        <v>727</v>
      </c>
    </row>
    <row r="18" spans="2:18" ht="21" customHeight="1">
      <c r="B18" s="18"/>
      <c r="C18" s="890"/>
      <c r="D18" s="890"/>
      <c r="E18" s="890"/>
      <c r="F18" s="785" t="s">
        <v>622</v>
      </c>
      <c r="G18" s="786"/>
      <c r="H18" s="786"/>
      <c r="I18" s="786"/>
      <c r="J18" s="787" t="s">
        <v>745</v>
      </c>
      <c r="K18" s="788"/>
      <c r="L18" s="868">
        <f>IF(L17="","",L17/0.0138)</f>
      </c>
      <c r="M18" s="869"/>
      <c r="N18" s="869"/>
      <c r="O18" s="870"/>
      <c r="P18" s="22"/>
      <c r="R18" s="352" t="s">
        <v>727</v>
      </c>
    </row>
    <row r="19" spans="2:18" ht="21" customHeight="1">
      <c r="B19" s="18"/>
      <c r="C19" s="890"/>
      <c r="D19" s="890"/>
      <c r="E19" s="890"/>
      <c r="F19" s="855" t="s">
        <v>364</v>
      </c>
      <c r="G19" s="855"/>
      <c r="H19" s="855"/>
      <c r="I19" s="855"/>
      <c r="J19" s="855"/>
      <c r="K19" s="855"/>
      <c r="L19" s="875">
        <f>IF('基本'!F115="","",'基本'!F115)</f>
      </c>
      <c r="M19" s="876"/>
      <c r="N19" s="876"/>
      <c r="O19" s="27" t="s">
        <v>327</v>
      </c>
      <c r="P19" s="22"/>
      <c r="R19" s="352" t="s">
        <v>727</v>
      </c>
    </row>
    <row r="20" spans="2:18" ht="21" customHeight="1">
      <c r="B20" s="18"/>
      <c r="C20" s="890"/>
      <c r="D20" s="890"/>
      <c r="E20" s="890"/>
      <c r="F20" s="855" t="s">
        <v>365</v>
      </c>
      <c r="G20" s="855"/>
      <c r="H20" s="855"/>
      <c r="I20" s="855"/>
      <c r="J20" s="855"/>
      <c r="K20" s="855"/>
      <c r="L20" s="875">
        <f>IF('基本'!F116="","",'基本'!F116)</f>
      </c>
      <c r="M20" s="876"/>
      <c r="N20" s="876"/>
      <c r="O20" s="27" t="s">
        <v>327</v>
      </c>
      <c r="P20" s="22"/>
      <c r="R20" s="352" t="s">
        <v>727</v>
      </c>
    </row>
    <row r="21" spans="2:18" ht="21" customHeight="1">
      <c r="B21" s="18"/>
      <c r="C21" s="890"/>
      <c r="D21" s="890"/>
      <c r="E21" s="890"/>
      <c r="F21" s="855" t="s">
        <v>366</v>
      </c>
      <c r="G21" s="855"/>
      <c r="H21" s="855"/>
      <c r="I21" s="855"/>
      <c r="J21" s="855"/>
      <c r="K21" s="855"/>
      <c r="L21" s="848">
        <f>IF('基本'!F116="","",'基本'!F117)</f>
      </c>
      <c r="M21" s="849"/>
      <c r="N21" s="849"/>
      <c r="O21" s="27" t="s">
        <v>327</v>
      </c>
      <c r="P21" s="22"/>
      <c r="R21" s="352" t="s">
        <v>727</v>
      </c>
    </row>
    <row r="22" spans="2:18" ht="21" customHeight="1">
      <c r="B22" s="18"/>
      <c r="C22" s="890"/>
      <c r="D22" s="890"/>
      <c r="E22" s="890"/>
      <c r="F22" s="789" t="s">
        <v>367</v>
      </c>
      <c r="G22" s="787"/>
      <c r="H22" s="787"/>
      <c r="I22" s="787"/>
      <c r="J22" s="787" t="s">
        <v>744</v>
      </c>
      <c r="K22" s="788"/>
      <c r="L22" s="875">
        <f>IF('基本'!F118="","",'基本'!F118)</f>
      </c>
      <c r="M22" s="876"/>
      <c r="N22" s="876"/>
      <c r="O22" s="27" t="s">
        <v>327</v>
      </c>
      <c r="P22" s="22"/>
      <c r="R22" s="352" t="s">
        <v>727</v>
      </c>
    </row>
    <row r="23" spans="2:18" ht="21" customHeight="1">
      <c r="B23" s="18"/>
      <c r="C23" s="890"/>
      <c r="D23" s="890"/>
      <c r="E23" s="890"/>
      <c r="F23" s="855" t="s">
        <v>368</v>
      </c>
      <c r="G23" s="855"/>
      <c r="H23" s="855"/>
      <c r="I23" s="855"/>
      <c r="J23" s="855"/>
      <c r="K23" s="855"/>
      <c r="L23" s="792">
        <f>IF('基本'!F119="","",'基本'!F119/1000)</f>
      </c>
      <c r="M23" s="871"/>
      <c r="N23" s="871"/>
      <c r="O23" s="27" t="s">
        <v>328</v>
      </c>
      <c r="P23" s="22"/>
      <c r="R23" s="352" t="s">
        <v>727</v>
      </c>
    </row>
    <row r="24" spans="2:18" ht="21" customHeight="1">
      <c r="B24" s="18"/>
      <c r="C24" s="890"/>
      <c r="D24" s="890"/>
      <c r="E24" s="890"/>
      <c r="F24" s="772" t="s">
        <v>343</v>
      </c>
      <c r="G24" s="855"/>
      <c r="H24" s="855"/>
      <c r="I24" s="855"/>
      <c r="J24" s="855"/>
      <c r="K24" s="855"/>
      <c r="L24" s="875">
        <f>IF('基本'!F120="","",'基本'!F120)</f>
      </c>
      <c r="M24" s="876"/>
      <c r="N24" s="876"/>
      <c r="O24" s="27" t="s">
        <v>344</v>
      </c>
      <c r="P24" s="22"/>
      <c r="R24" s="352" t="s">
        <v>727</v>
      </c>
    </row>
    <row r="25" spans="2:18" ht="21" customHeight="1">
      <c r="B25" s="18"/>
      <c r="C25" s="859" t="s">
        <v>825</v>
      </c>
      <c r="D25" s="860"/>
      <c r="E25" s="860"/>
      <c r="F25" s="860"/>
      <c r="G25" s="860"/>
      <c r="H25" s="860"/>
      <c r="I25" s="860"/>
      <c r="J25" s="860"/>
      <c r="K25" s="861"/>
      <c r="L25" s="130"/>
      <c r="M25" s="871">
        <f>IF('基本'!F44="","",'基本'!F44)</f>
      </c>
      <c r="N25" s="871"/>
      <c r="O25" s="27" t="s">
        <v>826</v>
      </c>
      <c r="P25" s="22"/>
      <c r="Q25" s="417"/>
      <c r="R25" s="431" t="s">
        <v>727</v>
      </c>
    </row>
    <row r="26" spans="2:18" ht="21" customHeight="1">
      <c r="B26" s="18"/>
      <c r="C26" s="859" t="s">
        <v>827</v>
      </c>
      <c r="D26" s="860"/>
      <c r="E26" s="860"/>
      <c r="F26" s="860"/>
      <c r="G26" s="860"/>
      <c r="H26" s="860"/>
      <c r="I26" s="860"/>
      <c r="J26" s="860"/>
      <c r="K26" s="861"/>
      <c r="L26" s="130"/>
      <c r="M26" s="871">
        <f>IF(COUNT('基本'!F43:K44)=2,ROUNDDOWN('基本'!F43/'基本'!F44*100,1),"")</f>
      </c>
      <c r="N26" s="871"/>
      <c r="O26" s="27" t="s">
        <v>828</v>
      </c>
      <c r="P26" s="22"/>
      <c r="Q26" s="417"/>
      <c r="R26" s="431" t="s">
        <v>727</v>
      </c>
    </row>
    <row r="27" spans="2:18" ht="21" customHeight="1">
      <c r="B27" s="18"/>
      <c r="C27" s="862" t="s">
        <v>340</v>
      </c>
      <c r="D27" s="863"/>
      <c r="E27" s="863"/>
      <c r="F27" s="785" t="s">
        <v>706</v>
      </c>
      <c r="G27" s="864"/>
      <c r="H27" s="864"/>
      <c r="I27" s="864"/>
      <c r="J27" s="864"/>
      <c r="K27" s="865"/>
      <c r="L27" s="130"/>
      <c r="M27" s="856">
        <f>IF('基本'!F121="","",'基本'!F121)</f>
      </c>
      <c r="N27" s="856"/>
      <c r="O27" s="27" t="s">
        <v>329</v>
      </c>
      <c r="P27" s="22"/>
      <c r="R27" s="450" t="s">
        <v>727</v>
      </c>
    </row>
    <row r="28" spans="2:18" ht="21" customHeight="1">
      <c r="B28" s="18"/>
      <c r="C28" s="863"/>
      <c r="D28" s="863"/>
      <c r="E28" s="863"/>
      <c r="F28" s="866" t="s">
        <v>369</v>
      </c>
      <c r="G28" s="864"/>
      <c r="H28" s="864"/>
      <c r="I28" s="864"/>
      <c r="J28" s="864"/>
      <c r="K28" s="865"/>
      <c r="L28" s="130"/>
      <c r="M28" s="856">
        <f>IF('基本'!F122="","",'基本'!F122)</f>
      </c>
      <c r="N28" s="856"/>
      <c r="O28" s="27" t="s">
        <v>354</v>
      </c>
      <c r="P28" s="22"/>
      <c r="R28" s="450" t="s">
        <v>727</v>
      </c>
    </row>
    <row r="29" spans="2:18" ht="21" customHeight="1">
      <c r="B29" s="18"/>
      <c r="C29" s="857" t="s">
        <v>903</v>
      </c>
      <c r="D29" s="858"/>
      <c r="E29" s="858"/>
      <c r="F29" s="939" t="s">
        <v>904</v>
      </c>
      <c r="G29" s="940"/>
      <c r="H29" s="940"/>
      <c r="I29" s="940"/>
      <c r="J29" s="940"/>
      <c r="K29" s="941"/>
      <c r="L29" s="130"/>
      <c r="M29" s="856">
        <f>IF('基本'!F123="","",'基本'!F123)</f>
      </c>
      <c r="N29" s="856"/>
      <c r="O29" s="27" t="s">
        <v>329</v>
      </c>
      <c r="P29" s="22"/>
      <c r="Q29" s="432"/>
      <c r="R29" s="450" t="s">
        <v>727</v>
      </c>
    </row>
    <row r="30" spans="2:18" ht="21" customHeight="1">
      <c r="B30" s="18"/>
      <c r="C30" s="858"/>
      <c r="D30" s="858"/>
      <c r="E30" s="858"/>
      <c r="F30" s="942" t="s">
        <v>905</v>
      </c>
      <c r="G30" s="940"/>
      <c r="H30" s="940"/>
      <c r="I30" s="940"/>
      <c r="J30" s="940"/>
      <c r="K30" s="941"/>
      <c r="L30" s="130"/>
      <c r="M30" s="856">
        <f>IF('基本'!F124="","",'基本'!F124)</f>
      </c>
      <c r="N30" s="856"/>
      <c r="O30" s="27" t="s">
        <v>354</v>
      </c>
      <c r="P30" s="22"/>
      <c r="Q30" s="432"/>
      <c r="R30" s="450" t="s">
        <v>727</v>
      </c>
    </row>
    <row r="31" spans="2:18" s="12" customFormat="1" ht="21" customHeight="1">
      <c r="B31" s="18"/>
      <c r="C31" s="914" t="s">
        <v>370</v>
      </c>
      <c r="D31" s="915"/>
      <c r="E31" s="915"/>
      <c r="F31" s="915"/>
      <c r="G31" s="915"/>
      <c r="H31" s="915"/>
      <c r="I31" s="915"/>
      <c r="J31" s="915"/>
      <c r="K31" s="916"/>
      <c r="L31" s="886">
        <f>IF('基本'!F125="","",'基本'!F125)</f>
      </c>
      <c r="M31" s="887"/>
      <c r="N31" s="887"/>
      <c r="O31" s="888"/>
      <c r="P31" s="22"/>
      <c r="R31" s="450" t="s">
        <v>727</v>
      </c>
    </row>
    <row r="32" spans="2:18" s="12" customFormat="1" ht="123" customHeight="1">
      <c r="B32" s="18"/>
      <c r="C32" s="914" t="s">
        <v>371</v>
      </c>
      <c r="D32" s="915"/>
      <c r="E32" s="915"/>
      <c r="F32" s="915"/>
      <c r="G32" s="915"/>
      <c r="H32" s="915"/>
      <c r="I32" s="915"/>
      <c r="J32" s="915"/>
      <c r="K32" s="916"/>
      <c r="L32" s="917"/>
      <c r="M32" s="918"/>
      <c r="N32" s="918"/>
      <c r="O32" s="919"/>
      <c r="P32" s="22"/>
      <c r="R32" s="318" t="s">
        <v>906</v>
      </c>
    </row>
    <row r="33" spans="2:18" s="12" customFormat="1" ht="42.75" customHeight="1">
      <c r="B33" s="18"/>
      <c r="C33" s="288" t="s">
        <v>621</v>
      </c>
      <c r="D33" s="920" t="s">
        <v>836</v>
      </c>
      <c r="E33" s="920"/>
      <c r="F33" s="920"/>
      <c r="G33" s="920"/>
      <c r="H33" s="920"/>
      <c r="I33" s="920"/>
      <c r="J33" s="920"/>
      <c r="K33" s="920"/>
      <c r="L33" s="920"/>
      <c r="M33" s="920"/>
      <c r="N33" s="920"/>
      <c r="O33" s="920"/>
      <c r="P33" s="22"/>
      <c r="R33" s="11"/>
    </row>
    <row r="34" spans="2:18" s="12" customFormat="1" ht="15.75" customHeight="1">
      <c r="B34" s="18"/>
      <c r="C34" s="106"/>
      <c r="D34" s="131"/>
      <c r="E34" s="106"/>
      <c r="F34" s="106"/>
      <c r="G34" s="106"/>
      <c r="H34" s="106"/>
      <c r="I34" s="106"/>
      <c r="J34" s="106"/>
      <c r="K34" s="106"/>
      <c r="L34" s="107"/>
      <c r="M34" s="161"/>
      <c r="N34" s="161"/>
      <c r="O34" s="161"/>
      <c r="P34" s="22"/>
      <c r="R34" s="11"/>
    </row>
    <row r="35" spans="2:18" s="12" customFormat="1" ht="20.25" customHeight="1">
      <c r="B35" s="18"/>
      <c r="C35" s="160"/>
      <c r="D35" s="160"/>
      <c r="E35" s="106"/>
      <c r="F35" s="106"/>
      <c r="G35" s="106"/>
      <c r="H35" s="106"/>
      <c r="I35" s="106"/>
      <c r="J35" s="106"/>
      <c r="K35" s="106"/>
      <c r="L35" s="107"/>
      <c r="M35" s="161"/>
      <c r="N35" s="161"/>
      <c r="O35" s="1109" t="s">
        <v>959</v>
      </c>
      <c r="P35" s="22"/>
      <c r="R35" s="11"/>
    </row>
    <row r="36" spans="1:18" s="12" customFormat="1" ht="17.25" customHeight="1">
      <c r="A36" s="11"/>
      <c r="B36" s="60" t="s">
        <v>809</v>
      </c>
      <c r="C36" s="11"/>
      <c r="D36" s="160"/>
      <c r="E36" s="106"/>
      <c r="F36" s="106"/>
      <c r="G36" s="106"/>
      <c r="H36" s="106"/>
      <c r="I36" s="106"/>
      <c r="J36" s="106"/>
      <c r="K36" s="106"/>
      <c r="L36" s="107"/>
      <c r="M36" s="161"/>
      <c r="N36" s="161"/>
      <c r="O36" s="161"/>
      <c r="P36" s="22"/>
      <c r="R36" s="11"/>
    </row>
    <row r="37" spans="1:18" s="12" customFormat="1" ht="17.25" customHeight="1">
      <c r="A37" s="11"/>
      <c r="B37" s="18"/>
      <c r="C37" s="18"/>
      <c r="D37" s="160"/>
      <c r="E37" s="106"/>
      <c r="F37" s="106"/>
      <c r="G37" s="106"/>
      <c r="H37" s="106"/>
      <c r="I37" s="106"/>
      <c r="J37" s="106"/>
      <c r="K37" s="106"/>
      <c r="L37" s="107"/>
      <c r="M37" s="161"/>
      <c r="N37" s="161"/>
      <c r="O37" s="161"/>
      <c r="P37" s="22"/>
      <c r="R37" s="11"/>
    </row>
    <row r="38" spans="1:18" s="12" customFormat="1" ht="17.25" customHeight="1">
      <c r="A38" s="11"/>
      <c r="B38" s="18" t="s">
        <v>372</v>
      </c>
      <c r="C38" s="18"/>
      <c r="D38" s="160"/>
      <c r="E38" s="106"/>
      <c r="F38" s="106"/>
      <c r="G38" s="106"/>
      <c r="H38" s="106"/>
      <c r="I38" s="106"/>
      <c r="J38" s="106"/>
      <c r="K38" s="106"/>
      <c r="L38" s="107"/>
      <c r="M38" s="161"/>
      <c r="N38" s="161"/>
      <c r="O38" s="161"/>
      <c r="P38" s="22"/>
      <c r="R38" s="11"/>
    </row>
    <row r="39" spans="1:18" s="12" customFormat="1" ht="17.25" customHeight="1">
      <c r="A39" s="11"/>
      <c r="B39" s="18"/>
      <c r="C39" s="18" t="s">
        <v>373</v>
      </c>
      <c r="D39" s="160"/>
      <c r="E39" s="106"/>
      <c r="F39" s="106"/>
      <c r="G39" s="106"/>
      <c r="H39" s="106"/>
      <c r="I39" s="106"/>
      <c r="J39" s="106"/>
      <c r="K39" s="106"/>
      <c r="L39" s="107"/>
      <c r="M39" s="161"/>
      <c r="N39" s="161"/>
      <c r="O39" s="161"/>
      <c r="P39" s="22"/>
      <c r="R39" s="11"/>
    </row>
    <row r="40" spans="2:23" s="12" customFormat="1" ht="17.25" customHeight="1">
      <c r="B40" s="18"/>
      <c r="C40" s="691" t="s">
        <v>376</v>
      </c>
      <c r="D40" s="691"/>
      <c r="E40" s="691"/>
      <c r="F40" s="691"/>
      <c r="G40" s="691"/>
      <c r="H40" s="691"/>
      <c r="I40" s="691"/>
      <c r="J40" s="691"/>
      <c r="K40" s="18"/>
      <c r="L40" s="18"/>
      <c r="M40" s="18"/>
      <c r="N40" s="18"/>
      <c r="O40" s="18"/>
      <c r="P40" s="22"/>
      <c r="R40" s="179"/>
      <c r="S40" s="11"/>
      <c r="T40" s="11"/>
      <c r="U40" s="11"/>
      <c r="V40" s="11"/>
      <c r="W40" s="11"/>
    </row>
    <row r="41" spans="2:21" s="12" customFormat="1" ht="17.25" customHeight="1">
      <c r="B41" s="46"/>
      <c r="C41" s="177"/>
      <c r="D41" s="289" t="s">
        <v>623</v>
      </c>
      <c r="E41" s="62"/>
      <c r="F41" s="62"/>
      <c r="G41" s="62"/>
      <c r="H41" s="22"/>
      <c r="I41" s="22"/>
      <c r="J41" s="22"/>
      <c r="K41" s="187"/>
      <c r="L41" s="187"/>
      <c r="M41" s="187"/>
      <c r="N41" s="187"/>
      <c r="O41" s="187"/>
      <c r="P41" s="22"/>
      <c r="R41" s="11"/>
      <c r="S41" s="11"/>
      <c r="T41" s="11"/>
      <c r="U41" s="62"/>
    </row>
    <row r="42" spans="2:21" s="12" customFormat="1" ht="17.25" customHeight="1">
      <c r="B42" s="46"/>
      <c r="C42" s="905" t="s">
        <v>380</v>
      </c>
      <c r="D42" s="906"/>
      <c r="E42" s="906"/>
      <c r="F42" s="881"/>
      <c r="G42" s="898" t="s">
        <v>707</v>
      </c>
      <c r="H42" s="899"/>
      <c r="I42" s="899"/>
      <c r="J42" s="899"/>
      <c r="K42" s="900"/>
      <c r="L42" s="872" t="s">
        <v>384</v>
      </c>
      <c r="M42" s="873"/>
      <c r="N42" s="873"/>
      <c r="O42" s="874"/>
      <c r="P42" s="22"/>
      <c r="R42" s="11"/>
      <c r="S42" s="11"/>
      <c r="T42" s="11"/>
      <c r="U42" s="62"/>
    </row>
    <row r="43" spans="2:21" s="12" customFormat="1" ht="17.25" customHeight="1">
      <c r="B43" s="11"/>
      <c r="C43" s="884"/>
      <c r="D43" s="907"/>
      <c r="E43" s="907"/>
      <c r="F43" s="885"/>
      <c r="G43" s="901"/>
      <c r="H43" s="902"/>
      <c r="I43" s="902"/>
      <c r="J43" s="902"/>
      <c r="K43" s="903"/>
      <c r="L43" s="84">
        <f>IF('基本'!G126="","",'基本'!G126)</f>
        <v>27</v>
      </c>
      <c r="M43" s="190" t="s">
        <v>385</v>
      </c>
      <c r="N43" s="324">
        <f>IF('基本'!I126="","",'基本'!I126)</f>
        <v>28</v>
      </c>
      <c r="O43" s="190" t="s">
        <v>385</v>
      </c>
      <c r="R43" s="11"/>
      <c r="S43" s="11"/>
      <c r="T43" s="11"/>
      <c r="U43" s="62"/>
    </row>
    <row r="44" spans="1:21" s="12" customFormat="1" ht="17.25" customHeight="1">
      <c r="A44" s="11"/>
      <c r="B44" s="11"/>
      <c r="C44" s="853" t="s">
        <v>381</v>
      </c>
      <c r="D44" s="854"/>
      <c r="E44" s="854"/>
      <c r="F44" s="780"/>
      <c r="G44" s="779" t="s">
        <v>377</v>
      </c>
      <c r="H44" s="854"/>
      <c r="I44" s="854"/>
      <c r="J44" s="854"/>
      <c r="K44" s="780"/>
      <c r="L44" s="781">
        <f>IF('基本'!G127="","",'基本'!G127)</f>
      </c>
      <c r="M44" s="782"/>
      <c r="N44" s="781">
        <f>IF('基本'!I127="","",'基本'!I127)</f>
      </c>
      <c r="O44" s="782"/>
      <c r="R44" s="105" t="s">
        <v>669</v>
      </c>
      <c r="S44" s="11"/>
      <c r="T44" s="11"/>
      <c r="U44" s="62"/>
    </row>
    <row r="45" spans="1:18" s="12" customFormat="1" ht="17.25" customHeight="1">
      <c r="A45" s="11"/>
      <c r="B45" s="11"/>
      <c r="C45" s="898" t="s">
        <v>382</v>
      </c>
      <c r="D45" s="899"/>
      <c r="E45" s="899"/>
      <c r="F45" s="900"/>
      <c r="G45" s="779" t="s">
        <v>377</v>
      </c>
      <c r="H45" s="854"/>
      <c r="I45" s="854"/>
      <c r="J45" s="854"/>
      <c r="K45" s="780"/>
      <c r="L45" s="781">
        <f>IF('基本'!G128="","",'基本'!G128)</f>
      </c>
      <c r="M45" s="782"/>
      <c r="N45" s="781">
        <f>IF('基本'!I128="","",'基本'!I128)</f>
      </c>
      <c r="O45" s="782"/>
      <c r="R45" s="352" t="s">
        <v>727</v>
      </c>
    </row>
    <row r="46" spans="1:18" s="12" customFormat="1" ht="17.25" customHeight="1">
      <c r="A46" s="11"/>
      <c r="B46" s="11"/>
      <c r="C46" s="901"/>
      <c r="D46" s="902"/>
      <c r="E46" s="902"/>
      <c r="F46" s="903"/>
      <c r="G46" s="779" t="s">
        <v>378</v>
      </c>
      <c r="H46" s="854"/>
      <c r="I46" s="854"/>
      <c r="J46" s="854"/>
      <c r="K46" s="780"/>
      <c r="L46" s="781">
        <f>IF('基本'!G129="","",'基本'!G129)</f>
      </c>
      <c r="M46" s="782"/>
      <c r="N46" s="781">
        <f>IF('基本'!I129="","",'基本'!I129)</f>
      </c>
      <c r="O46" s="782"/>
      <c r="R46" s="352" t="s">
        <v>727</v>
      </c>
    </row>
    <row r="47" spans="1:18" s="12" customFormat="1" ht="17.25" customHeight="1">
      <c r="A47" s="11"/>
      <c r="B47" s="11"/>
      <c r="C47" s="853" t="s">
        <v>383</v>
      </c>
      <c r="D47" s="854"/>
      <c r="E47" s="854"/>
      <c r="F47" s="780"/>
      <c r="G47" s="904" t="s">
        <v>379</v>
      </c>
      <c r="H47" s="854"/>
      <c r="I47" s="854"/>
      <c r="J47" s="854"/>
      <c r="K47" s="780"/>
      <c r="L47" s="877">
        <f>IF('基本'!G130="","",'基本'!G130)</f>
      </c>
      <c r="M47" s="879"/>
      <c r="N47" s="877">
        <f>IF('基本'!I130="","",'基本'!I130)</f>
      </c>
      <c r="O47" s="879"/>
      <c r="R47" s="352" t="s">
        <v>727</v>
      </c>
    </row>
    <row r="48" ht="17.25" customHeight="1"/>
    <row r="49" ht="17.25" customHeight="1">
      <c r="C49" s="11" t="s">
        <v>386</v>
      </c>
    </row>
    <row r="50" spans="3:15" ht="17.25" customHeight="1">
      <c r="C50" s="908" t="s">
        <v>363</v>
      </c>
      <c r="D50" s="911" t="s">
        <v>334</v>
      </c>
      <c r="E50" s="912"/>
      <c r="F50" s="912"/>
      <c r="G50" s="913"/>
      <c r="H50" s="921" t="s">
        <v>330</v>
      </c>
      <c r="I50" s="921"/>
      <c r="J50" s="922" t="s">
        <v>331</v>
      </c>
      <c r="K50" s="922"/>
      <c r="L50" s="922" t="s">
        <v>332</v>
      </c>
      <c r="M50" s="922"/>
      <c r="N50" s="923" t="s">
        <v>333</v>
      </c>
      <c r="O50" s="923"/>
    </row>
    <row r="51" spans="3:18" ht="17.25" customHeight="1">
      <c r="C51" s="909"/>
      <c r="D51" s="785" t="s">
        <v>765</v>
      </c>
      <c r="E51" s="786"/>
      <c r="F51" s="786"/>
      <c r="G51" s="797"/>
      <c r="H51" s="891">
        <f>IF('基本'!F89="","",'基本'!F89)</f>
      </c>
      <c r="I51" s="891"/>
      <c r="J51" s="891">
        <f>IF('基本'!H89="","",'基本'!H89)</f>
      </c>
      <c r="K51" s="891"/>
      <c r="L51" s="891">
        <f>IF('基本'!J89="","",'基本'!J89)</f>
      </c>
      <c r="M51" s="891"/>
      <c r="N51" s="790">
        <f>IF('基本'!L89="","",'基本'!L89)</f>
      </c>
      <c r="O51" s="790"/>
      <c r="R51" s="105" t="s">
        <v>669</v>
      </c>
    </row>
    <row r="52" spans="3:18" ht="17.25" customHeight="1">
      <c r="C52" s="909"/>
      <c r="D52" s="785" t="s">
        <v>335</v>
      </c>
      <c r="E52" s="786"/>
      <c r="F52" s="786"/>
      <c r="G52" s="797"/>
      <c r="H52" s="765">
        <f>IF('基本'!F93="","",'基本'!F93)</f>
      </c>
      <c r="I52" s="765"/>
      <c r="J52" s="765">
        <f>IF('基本'!H93="","",'基本'!H93)</f>
      </c>
      <c r="K52" s="765"/>
      <c r="L52" s="765">
        <f>IF('基本'!J93="","",'基本'!J93)</f>
      </c>
      <c r="M52" s="765"/>
      <c r="N52" s="791">
        <f>IF('基本'!L93="","",'基本'!L93)</f>
      </c>
      <c r="O52" s="791"/>
      <c r="R52" s="352" t="s">
        <v>727</v>
      </c>
    </row>
    <row r="53" spans="3:18" ht="17.25" customHeight="1">
      <c r="C53" s="909"/>
      <c r="D53" s="866" t="s">
        <v>395</v>
      </c>
      <c r="E53" s="864"/>
      <c r="F53" s="864"/>
      <c r="G53" s="865"/>
      <c r="H53" s="925">
        <f>IF('基本'!F101="","",'基本'!F101)</f>
      </c>
      <c r="I53" s="925"/>
      <c r="J53" s="925">
        <f>IF('基本'!H101="","",'基本'!H101)</f>
      </c>
      <c r="K53" s="925"/>
      <c r="L53" s="925">
        <f>IF('基本'!J101="","",'基本'!J101)</f>
      </c>
      <c r="M53" s="925"/>
      <c r="N53" s="925">
        <f>IF('基本'!L101="","",'基本'!L101)</f>
      </c>
      <c r="O53" s="925"/>
      <c r="R53" s="352" t="s">
        <v>727</v>
      </c>
    </row>
    <row r="54" spans="3:18" ht="17.25" customHeight="1">
      <c r="C54" s="909"/>
      <c r="D54" s="866" t="s">
        <v>396</v>
      </c>
      <c r="E54" s="864"/>
      <c r="F54" s="864"/>
      <c r="G54" s="865"/>
      <c r="H54" s="791">
        <f>IF('基本'!F105="","",'基本'!F105)</f>
      </c>
      <c r="I54" s="791"/>
      <c r="J54" s="791">
        <f>IF('基本'!H105="","",'基本'!H105)</f>
      </c>
      <c r="K54" s="791"/>
      <c r="L54" s="791">
        <f>IF('基本'!J105="","",'基本'!J105)</f>
      </c>
      <c r="M54" s="791"/>
      <c r="N54" s="791">
        <f>IF('基本'!L105="","",'基本'!L105)</f>
      </c>
      <c r="O54" s="791"/>
      <c r="R54" s="352" t="s">
        <v>727</v>
      </c>
    </row>
    <row r="55" spans="3:18" ht="17.25" customHeight="1">
      <c r="C55" s="909"/>
      <c r="D55" s="866" t="s">
        <v>397</v>
      </c>
      <c r="E55" s="864"/>
      <c r="F55" s="864"/>
      <c r="G55" s="865"/>
      <c r="H55" s="791">
        <f>IF('基本'!F109="","",'基本'!F109)</f>
      </c>
      <c r="I55" s="791"/>
      <c r="J55" s="791">
        <f>IF('基本'!H109="","",'基本'!H109)</f>
      </c>
      <c r="K55" s="791"/>
      <c r="L55" s="791">
        <f>IF('基本'!J109="","",'基本'!J109)</f>
      </c>
      <c r="M55" s="791"/>
      <c r="N55" s="791">
        <f>IF('基本'!L109="","",'基本'!L109)</f>
      </c>
      <c r="O55" s="791"/>
      <c r="R55" s="352" t="s">
        <v>727</v>
      </c>
    </row>
    <row r="56" spans="3:18" ht="17.25" customHeight="1">
      <c r="C56" s="909"/>
      <c r="D56" s="766" t="s">
        <v>735</v>
      </c>
      <c r="E56" s="794"/>
      <c r="F56" s="785" t="s">
        <v>712</v>
      </c>
      <c r="G56" s="797"/>
      <c r="H56" s="792">
        <f>IF('基本'!F101="","",'基本'!F105/'基本'!F101*100)</f>
      </c>
      <c r="I56" s="793"/>
      <c r="J56" s="792">
        <f>IF('基本'!H101="","",'基本'!H105/'基本'!H101*100)</f>
      </c>
      <c r="K56" s="793"/>
      <c r="L56" s="792">
        <f>IF('基本'!J101="","",'基本'!J105/'基本'!J101*100)</f>
      </c>
      <c r="M56" s="793"/>
      <c r="N56" s="792">
        <f>IF('基本'!L101="","",'基本'!L105/'基本'!L101*100)</f>
      </c>
      <c r="O56" s="793"/>
      <c r="R56" s="352" t="s">
        <v>727</v>
      </c>
    </row>
    <row r="57" spans="3:18" ht="17.25" customHeight="1">
      <c r="C57" s="909"/>
      <c r="D57" s="768"/>
      <c r="E57" s="795"/>
      <c r="F57" s="785" t="s">
        <v>713</v>
      </c>
      <c r="G57" s="797"/>
      <c r="H57" s="792">
        <f>IF('基本'!F101="","",'基本'!F109/'基本'!F101*100)</f>
      </c>
      <c r="I57" s="793"/>
      <c r="J57" s="792">
        <f>IF('基本'!H101="","",'基本'!H109/'基本'!H101*100)</f>
      </c>
      <c r="K57" s="793"/>
      <c r="L57" s="792">
        <f>IF('基本'!J101="","",'基本'!J109/'基本'!J101*100)</f>
      </c>
      <c r="M57" s="793"/>
      <c r="N57" s="792">
        <f>IF('基本'!L101="","",'基本'!L109/'基本'!L101*100)</f>
      </c>
      <c r="O57" s="793"/>
      <c r="R57" s="352" t="s">
        <v>727</v>
      </c>
    </row>
    <row r="58" spans="3:18" ht="17.25" customHeight="1">
      <c r="C58" s="909"/>
      <c r="D58" s="770"/>
      <c r="E58" s="796"/>
      <c r="F58" s="785" t="s">
        <v>714</v>
      </c>
      <c r="G58" s="797"/>
      <c r="H58" s="792">
        <f>IF(H56="","",SUM(H56:I57))</f>
      </c>
      <c r="I58" s="793"/>
      <c r="J58" s="792">
        <f>IF(J56="","",SUM(J56:K57))</f>
      </c>
      <c r="K58" s="793"/>
      <c r="L58" s="792">
        <f>IF(L56="","",SUM(L56:M57))</f>
      </c>
      <c r="M58" s="793"/>
      <c r="N58" s="792">
        <f>IF(N56="","",SUM(N56:O57))</f>
      </c>
      <c r="O58" s="793"/>
      <c r="R58" s="352" t="s">
        <v>727</v>
      </c>
    </row>
    <row r="59" spans="3:18" ht="17.25" customHeight="1">
      <c r="C59" s="909"/>
      <c r="D59" s="766" t="s">
        <v>711</v>
      </c>
      <c r="E59" s="767"/>
      <c r="F59" s="772" t="s">
        <v>708</v>
      </c>
      <c r="G59" s="772"/>
      <c r="H59" s="764">
        <f>IF('基本'!F132="","",'基本'!F132)</f>
      </c>
      <c r="I59" s="764"/>
      <c r="J59" s="764">
        <f>IF('基本'!H132="","",'基本'!H132)</f>
      </c>
      <c r="K59" s="764"/>
      <c r="L59" s="764">
        <f>IF('基本'!J132="","",'基本'!J132)</f>
      </c>
      <c r="M59" s="764"/>
      <c r="N59" s="765">
        <f>IF('基本'!L132="","",'基本'!L132)</f>
      </c>
      <c r="O59" s="765"/>
      <c r="R59" s="352" t="s">
        <v>727</v>
      </c>
    </row>
    <row r="60" spans="3:18" ht="17.25" customHeight="1">
      <c r="C60" s="909"/>
      <c r="D60" s="768"/>
      <c r="E60" s="769"/>
      <c r="F60" s="772" t="s">
        <v>709</v>
      </c>
      <c r="G60" s="772"/>
      <c r="H60" s="764">
        <f>IF('基本'!F133="","",'基本'!F133)</f>
      </c>
      <c r="I60" s="764"/>
      <c r="J60" s="764">
        <f>IF('基本'!H133="","",'基本'!H133)</f>
      </c>
      <c r="K60" s="764"/>
      <c r="L60" s="764">
        <f>IF('基本'!J133="","",'基本'!J133)</f>
      </c>
      <c r="M60" s="764"/>
      <c r="N60" s="765">
        <f>IF('基本'!L133="","",'基本'!L133)</f>
      </c>
      <c r="O60" s="765"/>
      <c r="R60" s="352" t="s">
        <v>727</v>
      </c>
    </row>
    <row r="61" spans="3:18" ht="17.25" customHeight="1">
      <c r="C61" s="909"/>
      <c r="D61" s="770"/>
      <c r="E61" s="771"/>
      <c r="F61" s="772" t="s">
        <v>710</v>
      </c>
      <c r="G61" s="772"/>
      <c r="H61" s="764">
        <f>IF('基本'!F134="","",'基本'!F134)</f>
      </c>
      <c r="I61" s="764"/>
      <c r="J61" s="764">
        <f>IF('基本'!H134="","",'基本'!H134)</f>
      </c>
      <c r="K61" s="764"/>
      <c r="L61" s="764">
        <f>IF('基本'!J134="","",'基本'!J134)</f>
      </c>
      <c r="M61" s="764"/>
      <c r="N61" s="765">
        <f>IF('基本'!L134="","",'基本'!L134)</f>
      </c>
      <c r="O61" s="765"/>
      <c r="R61" s="352" t="s">
        <v>727</v>
      </c>
    </row>
    <row r="62" spans="3:18" ht="17.25" customHeight="1" thickBot="1">
      <c r="C62" s="909"/>
      <c r="D62" s="766" t="s">
        <v>837</v>
      </c>
      <c r="E62" s="767"/>
      <c r="F62" s="767"/>
      <c r="G62" s="767"/>
      <c r="H62" s="928">
        <f>IF('基本'!F140="","",'基本'!F140)</f>
      </c>
      <c r="I62" s="928"/>
      <c r="J62" s="928">
        <f>IF('基本'!H140="","",'基本'!H140)</f>
      </c>
      <c r="K62" s="928"/>
      <c r="L62" s="928">
        <f>IF('基本'!J140="","",'基本'!J140)</f>
      </c>
      <c r="M62" s="928"/>
      <c r="N62" s="924">
        <f>IF('基本'!L140="","",'基本'!L140)</f>
      </c>
      <c r="O62" s="924"/>
      <c r="R62" s="352" t="s">
        <v>727</v>
      </c>
    </row>
    <row r="63" spans="3:15" ht="17.25" customHeight="1" thickTop="1">
      <c r="C63" s="909"/>
      <c r="D63" s="895" t="s">
        <v>334</v>
      </c>
      <c r="E63" s="896"/>
      <c r="F63" s="896"/>
      <c r="G63" s="897"/>
      <c r="H63" s="892" t="s">
        <v>336</v>
      </c>
      <c r="I63" s="892"/>
      <c r="J63" s="926" t="s">
        <v>337</v>
      </c>
      <c r="K63" s="926"/>
      <c r="L63" s="926" t="s">
        <v>338</v>
      </c>
      <c r="M63" s="926"/>
      <c r="N63" s="927" t="s">
        <v>339</v>
      </c>
      <c r="O63" s="927"/>
    </row>
    <row r="64" spans="3:18" ht="17.25" customHeight="1">
      <c r="C64" s="909"/>
      <c r="D64" s="785" t="s">
        <v>765</v>
      </c>
      <c r="E64" s="786"/>
      <c r="F64" s="786"/>
      <c r="G64" s="797"/>
      <c r="H64" s="790">
        <f>IF('基本'!F91="","",'基本'!F91)</f>
      </c>
      <c r="I64" s="790"/>
      <c r="J64" s="790">
        <f>IF('基本'!H91="","",'基本'!H91)</f>
      </c>
      <c r="K64" s="790"/>
      <c r="L64" s="790">
        <f>IF('基本'!J91="","",'基本'!J91)</f>
      </c>
      <c r="M64" s="790"/>
      <c r="N64" s="790">
        <f>IF('基本'!L91="","",'基本'!L91)</f>
      </c>
      <c r="O64" s="790"/>
      <c r="R64" s="105" t="s">
        <v>669</v>
      </c>
    </row>
    <row r="65" spans="3:18" ht="17.25" customHeight="1">
      <c r="C65" s="909"/>
      <c r="D65" s="866" t="s">
        <v>394</v>
      </c>
      <c r="E65" s="864"/>
      <c r="F65" s="864"/>
      <c r="G65" s="865"/>
      <c r="H65" s="791">
        <f>IF('基本'!F95="","",'基本'!F95)</f>
      </c>
      <c r="I65" s="791"/>
      <c r="J65" s="791">
        <f>IF('基本'!H95="","",'基本'!H95)</f>
      </c>
      <c r="K65" s="791"/>
      <c r="L65" s="791">
        <f>IF('基本'!J95="","",'基本'!J95)</f>
      </c>
      <c r="M65" s="791"/>
      <c r="N65" s="791">
        <f>IF('基本'!L95="","",'基本'!L95)</f>
      </c>
      <c r="O65" s="791"/>
      <c r="R65" s="352" t="s">
        <v>727</v>
      </c>
    </row>
    <row r="66" spans="3:18" ht="17.25" customHeight="1">
      <c r="C66" s="909"/>
      <c r="D66" s="866" t="s">
        <v>395</v>
      </c>
      <c r="E66" s="864"/>
      <c r="F66" s="864"/>
      <c r="G66" s="865"/>
      <c r="H66" s="791">
        <f>IF('基本'!F103="","",'基本'!F103)</f>
      </c>
      <c r="I66" s="791"/>
      <c r="J66" s="791">
        <f>IF('基本'!H103="","",'基本'!H103)</f>
      </c>
      <c r="K66" s="791"/>
      <c r="L66" s="791">
        <f>IF('基本'!J103="","",'基本'!J103)</f>
      </c>
      <c r="M66" s="791"/>
      <c r="N66" s="791">
        <f>IF('基本'!L103="","",'基本'!L103)</f>
      </c>
      <c r="O66" s="791"/>
      <c r="R66" s="352" t="s">
        <v>727</v>
      </c>
    </row>
    <row r="67" spans="3:18" ht="17.25" customHeight="1">
      <c r="C67" s="909"/>
      <c r="D67" s="866" t="s">
        <v>396</v>
      </c>
      <c r="E67" s="864"/>
      <c r="F67" s="864"/>
      <c r="G67" s="865"/>
      <c r="H67" s="791">
        <f>IF('基本'!F107="","",'基本'!F107)</f>
      </c>
      <c r="I67" s="791"/>
      <c r="J67" s="791">
        <f>IF('基本'!H107="","",'基本'!H107)</f>
      </c>
      <c r="K67" s="791"/>
      <c r="L67" s="791">
        <f>IF('基本'!J107="","",'基本'!J107)</f>
      </c>
      <c r="M67" s="791"/>
      <c r="N67" s="791">
        <f>IF('基本'!L107="","",'基本'!L107)</f>
      </c>
      <c r="O67" s="791"/>
      <c r="R67" s="352" t="s">
        <v>727</v>
      </c>
    </row>
    <row r="68" spans="3:18" ht="17.25" customHeight="1">
      <c r="C68" s="909"/>
      <c r="D68" s="866" t="s">
        <v>397</v>
      </c>
      <c r="E68" s="864"/>
      <c r="F68" s="864"/>
      <c r="G68" s="865"/>
      <c r="H68" s="791">
        <f>IF('基本'!F111="","",'基本'!F111)</f>
      </c>
      <c r="I68" s="791"/>
      <c r="J68" s="791">
        <f>IF('基本'!H111="","",'基本'!H111)</f>
      </c>
      <c r="K68" s="791"/>
      <c r="L68" s="791">
        <f>IF('基本'!J111="","",'基本'!J111)</f>
      </c>
      <c r="M68" s="791"/>
      <c r="N68" s="791">
        <f>IF('基本'!L111="","",'基本'!L111)</f>
      </c>
      <c r="O68" s="791"/>
      <c r="R68" s="352" t="s">
        <v>727</v>
      </c>
    </row>
    <row r="69" spans="3:18" ht="17.25" customHeight="1">
      <c r="C69" s="909"/>
      <c r="D69" s="801" t="s">
        <v>715</v>
      </c>
      <c r="E69" s="802"/>
      <c r="F69" s="785" t="s">
        <v>712</v>
      </c>
      <c r="G69" s="797"/>
      <c r="H69" s="792">
        <f>IF('基本'!F103="","",'基本'!F107/'基本'!F103*100)</f>
      </c>
      <c r="I69" s="793"/>
      <c r="J69" s="792">
        <f>IF('基本'!H103="","",'基本'!H107/'基本'!H103*100)</f>
      </c>
      <c r="K69" s="793"/>
      <c r="L69" s="792">
        <f>IF('基本'!J103="","",'基本'!J107/'基本'!J103*100)</f>
      </c>
      <c r="M69" s="793"/>
      <c r="N69" s="792">
        <f>IF('基本'!L103="","",'基本'!L107/'基本'!L103*100)</f>
      </c>
      <c r="O69" s="793"/>
      <c r="R69" s="352" t="s">
        <v>727</v>
      </c>
    </row>
    <row r="70" spans="3:18" ht="17.25" customHeight="1">
      <c r="C70" s="909"/>
      <c r="D70" s="803"/>
      <c r="E70" s="804"/>
      <c r="F70" s="785" t="s">
        <v>713</v>
      </c>
      <c r="G70" s="797"/>
      <c r="H70" s="792">
        <f>IF('基本'!F103="","",'基本'!F111/'基本'!F103*100)</f>
      </c>
      <c r="I70" s="793"/>
      <c r="J70" s="792">
        <f>IF('基本'!H103="","",'基本'!H111/'基本'!H103*100)</f>
      </c>
      <c r="K70" s="793"/>
      <c r="L70" s="792">
        <f>IF('基本'!J103="","",'基本'!J111/'基本'!J103*100)</f>
      </c>
      <c r="M70" s="793"/>
      <c r="N70" s="792">
        <f>IF('基本'!L103="","",'基本'!L111/'基本'!L103*100)</f>
      </c>
      <c r="O70" s="793"/>
      <c r="R70" s="352" t="s">
        <v>727</v>
      </c>
    </row>
    <row r="71" spans="3:18" ht="17.25" customHeight="1">
      <c r="C71" s="909"/>
      <c r="D71" s="805"/>
      <c r="E71" s="806"/>
      <c r="F71" s="785" t="s">
        <v>714</v>
      </c>
      <c r="G71" s="797"/>
      <c r="H71" s="792">
        <f>IF(H69="","",SUM(H69:I70))</f>
      </c>
      <c r="I71" s="793"/>
      <c r="J71" s="792">
        <f>IF(J69="","",SUM(J69:K70))</f>
      </c>
      <c r="K71" s="793"/>
      <c r="L71" s="792">
        <f>IF(L69="","",SUM(L69:M70))</f>
      </c>
      <c r="M71" s="793"/>
      <c r="N71" s="792">
        <f>IF(N69="","",SUM(N69:O70))</f>
      </c>
      <c r="O71" s="793"/>
      <c r="R71" s="352" t="s">
        <v>727</v>
      </c>
    </row>
    <row r="72" spans="3:18" ht="17.25" customHeight="1">
      <c r="C72" s="909"/>
      <c r="D72" s="773" t="s">
        <v>711</v>
      </c>
      <c r="E72" s="774"/>
      <c r="F72" s="772" t="s">
        <v>708</v>
      </c>
      <c r="G72" s="772"/>
      <c r="H72" s="764">
        <f>IF('基本'!F136="","",'基本'!F136)</f>
      </c>
      <c r="I72" s="764"/>
      <c r="J72" s="764">
        <f>IF('基本'!H136="","",'基本'!H136)</f>
      </c>
      <c r="K72" s="764"/>
      <c r="L72" s="764">
        <f>IF('基本'!J136="","",'基本'!J136)</f>
      </c>
      <c r="M72" s="764"/>
      <c r="N72" s="764">
        <f>IF('基本'!L136="","",'基本'!L136)</f>
      </c>
      <c r="O72" s="764"/>
      <c r="R72" s="352" t="s">
        <v>727</v>
      </c>
    </row>
    <row r="73" spans="3:18" ht="17.25" customHeight="1">
      <c r="C73" s="909"/>
      <c r="D73" s="775"/>
      <c r="E73" s="776"/>
      <c r="F73" s="772" t="s">
        <v>709</v>
      </c>
      <c r="G73" s="772"/>
      <c r="H73" s="764">
        <f>IF('基本'!F137="","",'基本'!F137)</f>
      </c>
      <c r="I73" s="764"/>
      <c r="J73" s="764">
        <f>IF('基本'!H137="","",'基本'!H137)</f>
      </c>
      <c r="K73" s="764"/>
      <c r="L73" s="764">
        <f>IF('基本'!J137="","",'基本'!J137)</f>
      </c>
      <c r="M73" s="764"/>
      <c r="N73" s="764">
        <f>IF('基本'!L137="","",'基本'!L137)</f>
      </c>
      <c r="O73" s="764"/>
      <c r="R73" s="352" t="s">
        <v>727</v>
      </c>
    </row>
    <row r="74" spans="3:18" ht="17.25" customHeight="1">
      <c r="C74" s="909"/>
      <c r="D74" s="777"/>
      <c r="E74" s="778"/>
      <c r="F74" s="772" t="s">
        <v>710</v>
      </c>
      <c r="G74" s="772"/>
      <c r="H74" s="764">
        <f>IF('基本'!F138="","",'基本'!F138)</f>
      </c>
      <c r="I74" s="764"/>
      <c r="J74" s="764">
        <f>IF('基本'!H138="","",'基本'!H138)</f>
      </c>
      <c r="K74" s="764"/>
      <c r="L74" s="764">
        <f>IF('基本'!J138="","",'基本'!J138)</f>
      </c>
      <c r="M74" s="764"/>
      <c r="N74" s="764">
        <f>IF('基本'!L138="","",'基本'!L138)</f>
      </c>
      <c r="O74" s="764"/>
      <c r="R74" s="352" t="s">
        <v>727</v>
      </c>
    </row>
    <row r="75" spans="3:18" ht="17.25" customHeight="1">
      <c r="C75" s="910"/>
      <c r="D75" s="855" t="s">
        <v>837</v>
      </c>
      <c r="E75" s="855"/>
      <c r="F75" s="855"/>
      <c r="G75" s="855"/>
      <c r="H75" s="943">
        <f>IF('基本'!F142="","",'基本'!F142)</f>
      </c>
      <c r="I75" s="943"/>
      <c r="J75" s="943">
        <f>IF('基本'!H142="","",'基本'!H142)</f>
      </c>
      <c r="K75" s="943"/>
      <c r="L75" s="943">
        <f>IF('基本'!J142="","",'基本'!J142)</f>
      </c>
      <c r="M75" s="943"/>
      <c r="N75" s="943">
        <f>IF('基本'!L142="","",'基本'!L142)</f>
      </c>
      <c r="O75" s="943"/>
      <c r="R75" s="352" t="s">
        <v>727</v>
      </c>
    </row>
    <row r="76" spans="3:15" ht="9.75" customHeight="1">
      <c r="C76" s="191"/>
      <c r="D76" s="191"/>
      <c r="E76" s="191"/>
      <c r="F76" s="131"/>
      <c r="G76" s="131"/>
      <c r="H76" s="131"/>
      <c r="I76" s="131"/>
      <c r="J76" s="131"/>
      <c r="K76" s="131"/>
      <c r="L76" s="195"/>
      <c r="M76" s="195"/>
      <c r="N76" s="195"/>
      <c r="O76" s="195"/>
    </row>
    <row r="77" ht="9" customHeight="1"/>
    <row r="78" ht="13.5" customHeight="1">
      <c r="C78" s="106" t="s">
        <v>856</v>
      </c>
    </row>
    <row r="79" spans="3:18" ht="15" customHeight="1">
      <c r="C79" s="831" t="s">
        <v>840</v>
      </c>
      <c r="D79" s="831"/>
      <c r="E79" s="831"/>
      <c r="F79" s="831"/>
      <c r="G79" s="831"/>
      <c r="H79" s="831"/>
      <c r="I79" s="831"/>
      <c r="J79" s="831"/>
      <c r="K79" s="831"/>
      <c r="L79" s="781">
        <f>IF('基本'!F43="","",'基本'!F43)</f>
      </c>
      <c r="M79" s="782"/>
      <c r="N79" s="779" t="s">
        <v>717</v>
      </c>
      <c r="O79" s="780"/>
      <c r="R79" s="105" t="s">
        <v>669</v>
      </c>
    </row>
    <row r="80" spans="3:18" ht="15" customHeight="1">
      <c r="C80" s="831" t="s">
        <v>839</v>
      </c>
      <c r="D80" s="831"/>
      <c r="E80" s="831"/>
      <c r="F80" s="831"/>
      <c r="G80" s="831"/>
      <c r="H80" s="831"/>
      <c r="I80" s="831"/>
      <c r="J80" s="831"/>
      <c r="K80" s="831"/>
      <c r="L80" s="781">
        <f>IF('基本'!F44="","",'基本'!F44)</f>
      </c>
      <c r="M80" s="782"/>
      <c r="N80" s="779" t="s">
        <v>717</v>
      </c>
      <c r="O80" s="780"/>
      <c r="R80" s="352" t="s">
        <v>727</v>
      </c>
    </row>
    <row r="81" spans="3:18" ht="15" customHeight="1">
      <c r="C81" s="831" t="s">
        <v>841</v>
      </c>
      <c r="D81" s="831"/>
      <c r="E81" s="831"/>
      <c r="F81" s="831"/>
      <c r="G81" s="831"/>
      <c r="H81" s="831"/>
      <c r="I81" s="831"/>
      <c r="J81" s="831"/>
      <c r="K81" s="831"/>
      <c r="L81" s="783">
        <f>IF(COUNT('基本'!F43:K44)=2,ROUNDDOWN('基本'!F43/'基本'!F44*100,1),"")</f>
      </c>
      <c r="M81" s="784"/>
      <c r="N81" s="779" t="s">
        <v>718</v>
      </c>
      <c r="O81" s="780"/>
      <c r="R81" s="352" t="s">
        <v>727</v>
      </c>
    </row>
    <row r="82" spans="3:15" ht="15" customHeight="1">
      <c r="C82" s="191"/>
      <c r="D82" s="191"/>
      <c r="E82" s="191"/>
      <c r="F82" s="131"/>
      <c r="G82" s="131"/>
      <c r="H82" s="131"/>
      <c r="I82" s="131"/>
      <c r="J82" s="131"/>
      <c r="K82" s="131"/>
      <c r="L82" s="195"/>
      <c r="M82" s="195"/>
      <c r="N82" s="195"/>
      <c r="O82" s="195"/>
    </row>
    <row r="83" spans="3:15" ht="15" customHeight="1">
      <c r="C83" s="191"/>
      <c r="D83" s="191"/>
      <c r="E83" s="191"/>
      <c r="F83" s="131"/>
      <c r="G83" s="131"/>
      <c r="H83" s="131"/>
      <c r="I83" s="131"/>
      <c r="J83" s="131"/>
      <c r="K83" s="131"/>
      <c r="L83" s="195"/>
      <c r="M83" s="195"/>
      <c r="N83" s="195"/>
      <c r="O83" s="1109" t="s">
        <v>959</v>
      </c>
    </row>
    <row r="84" spans="2:15" ht="18" customHeight="1">
      <c r="B84" s="60" t="s">
        <v>810</v>
      </c>
      <c r="D84" s="191"/>
      <c r="E84" s="191"/>
      <c r="F84" s="131"/>
      <c r="G84" s="131"/>
      <c r="H84" s="131"/>
      <c r="I84" s="131"/>
      <c r="J84" s="131"/>
      <c r="K84" s="131"/>
      <c r="L84" s="195"/>
      <c r="M84" s="195"/>
      <c r="N84" s="195"/>
      <c r="O84" s="195"/>
    </row>
    <row r="85" spans="2:15" ht="18" customHeight="1">
      <c r="B85" s="18"/>
      <c r="C85" s="18"/>
      <c r="D85" s="191"/>
      <c r="E85" s="191"/>
      <c r="F85" s="131"/>
      <c r="G85" s="131"/>
      <c r="H85" s="131"/>
      <c r="I85" s="131"/>
      <c r="J85" s="131"/>
      <c r="K85" s="131"/>
      <c r="L85" s="195"/>
      <c r="M85" s="195"/>
      <c r="N85" s="195"/>
      <c r="O85" s="195"/>
    </row>
    <row r="86" spans="2:15" ht="18" customHeight="1">
      <c r="B86" s="18" t="s">
        <v>372</v>
      </c>
      <c r="C86" s="18"/>
      <c r="D86" s="191"/>
      <c r="E86" s="191"/>
      <c r="F86" s="131"/>
      <c r="G86" s="131"/>
      <c r="H86" s="131"/>
      <c r="I86" s="131"/>
      <c r="J86" s="131"/>
      <c r="K86" s="131"/>
      <c r="L86" s="195"/>
      <c r="M86" s="195"/>
      <c r="N86" s="195"/>
      <c r="O86" s="195"/>
    </row>
    <row r="87" spans="2:15" ht="18" customHeight="1">
      <c r="B87" s="18"/>
      <c r="C87" s="18" t="s">
        <v>842</v>
      </c>
      <c r="D87" s="191"/>
      <c r="E87" s="191"/>
      <c r="F87" s="131"/>
      <c r="G87" s="131"/>
      <c r="H87" s="131"/>
      <c r="I87" s="131"/>
      <c r="J87" s="131"/>
      <c r="K87" s="131"/>
      <c r="L87" s="195"/>
      <c r="M87" s="195"/>
      <c r="N87" s="195"/>
      <c r="O87" s="195"/>
    </row>
    <row r="88" spans="2:15" ht="18" customHeight="1">
      <c r="B88" s="18"/>
      <c r="C88" s="423" t="s">
        <v>863</v>
      </c>
      <c r="D88" s="191"/>
      <c r="E88" s="191"/>
      <c r="F88" s="131"/>
      <c r="G88" s="131"/>
      <c r="H88" s="131"/>
      <c r="I88" s="131"/>
      <c r="J88" s="131"/>
      <c r="K88" s="131"/>
      <c r="L88" s="195"/>
      <c r="M88" s="195"/>
      <c r="N88" s="195"/>
      <c r="O88" s="195"/>
    </row>
    <row r="89" spans="2:18" ht="18" customHeight="1">
      <c r="B89" s="18"/>
      <c r="C89" s="859" t="s">
        <v>402</v>
      </c>
      <c r="D89" s="860"/>
      <c r="E89" s="860"/>
      <c r="F89" s="860"/>
      <c r="G89" s="860"/>
      <c r="H89" s="893">
        <f>IF('基本'!F144="","",'基本'!F144)</f>
      </c>
      <c r="I89" s="894"/>
      <c r="J89" s="929" t="s">
        <v>400</v>
      </c>
      <c r="K89" s="930"/>
      <c r="L89" s="893">
        <f>IF('基本'!J144="","",'基本'!J144)</f>
      </c>
      <c r="M89" s="894"/>
      <c r="N89" s="929" t="s">
        <v>401</v>
      </c>
      <c r="O89" s="930"/>
      <c r="R89" s="105" t="s">
        <v>669</v>
      </c>
    </row>
    <row r="90" spans="2:18" ht="18" customHeight="1">
      <c r="B90" s="18"/>
      <c r="C90" s="859" t="s">
        <v>403</v>
      </c>
      <c r="D90" s="860"/>
      <c r="E90" s="860"/>
      <c r="F90" s="860"/>
      <c r="G90" s="860"/>
      <c r="H90" s="893">
        <f>IF('基本'!F145="","",'基本'!F145)</f>
      </c>
      <c r="I90" s="894"/>
      <c r="J90" s="929" t="s">
        <v>400</v>
      </c>
      <c r="K90" s="930"/>
      <c r="L90" s="893">
        <f>IF('基本'!J145="","",'基本'!J145)</f>
      </c>
      <c r="M90" s="894"/>
      <c r="N90" s="929" t="s">
        <v>401</v>
      </c>
      <c r="O90" s="930"/>
      <c r="R90" s="352" t="s">
        <v>727</v>
      </c>
    </row>
    <row r="91" spans="2:18" ht="18" customHeight="1">
      <c r="B91" s="18"/>
      <c r="C91" s="859" t="s">
        <v>404</v>
      </c>
      <c r="D91" s="860"/>
      <c r="E91" s="860"/>
      <c r="F91" s="860"/>
      <c r="G91" s="860"/>
      <c r="H91" s="893">
        <f>IF('基本'!F146="","",'基本'!F146)</f>
      </c>
      <c r="I91" s="894"/>
      <c r="J91" s="929" t="s">
        <v>400</v>
      </c>
      <c r="K91" s="930"/>
      <c r="L91" s="893">
        <f>IF('基本'!J146="","",'基本'!J146)</f>
      </c>
      <c r="M91" s="894"/>
      <c r="N91" s="929" t="s">
        <v>401</v>
      </c>
      <c r="O91" s="930"/>
      <c r="R91" s="352" t="s">
        <v>727</v>
      </c>
    </row>
    <row r="92" spans="2:15" ht="10.5" customHeight="1">
      <c r="B92" s="18"/>
      <c r="C92" s="18"/>
      <c r="D92" s="191"/>
      <c r="E92" s="191"/>
      <c r="F92" s="131"/>
      <c r="G92" s="131"/>
      <c r="H92" s="131"/>
      <c r="I92" s="131"/>
      <c r="J92" s="131"/>
      <c r="K92" s="131"/>
      <c r="L92" s="195"/>
      <c r="M92" s="195"/>
      <c r="N92" s="195"/>
      <c r="O92" s="195"/>
    </row>
    <row r="93" spans="3:15" ht="18" customHeight="1">
      <c r="C93" s="423" t="s">
        <v>864</v>
      </c>
      <c r="D93" s="191"/>
      <c r="E93" s="191"/>
      <c r="F93" s="131"/>
      <c r="G93" s="131"/>
      <c r="H93" s="131"/>
      <c r="I93" s="131"/>
      <c r="J93" s="131"/>
      <c r="K93" s="131"/>
      <c r="L93" s="195"/>
      <c r="M93" s="195"/>
      <c r="N93" s="195"/>
      <c r="O93" s="195"/>
    </row>
    <row r="94" spans="3:15" ht="18" customHeight="1">
      <c r="C94" s="290" t="s">
        <v>624</v>
      </c>
      <c r="D94" s="191"/>
      <c r="E94" s="191"/>
      <c r="F94" s="131"/>
      <c r="G94" s="131"/>
      <c r="H94" s="131"/>
      <c r="I94" s="131"/>
      <c r="J94" s="131"/>
      <c r="K94" s="131"/>
      <c r="L94" s="195"/>
      <c r="M94" s="195"/>
      <c r="N94" s="195"/>
      <c r="O94" s="195"/>
    </row>
    <row r="95" spans="3:15" ht="18" customHeight="1">
      <c r="C95" s="824" t="s">
        <v>405</v>
      </c>
      <c r="D95" s="824"/>
      <c r="E95" s="824"/>
      <c r="F95" s="824"/>
      <c r="G95" s="824"/>
      <c r="H95" s="829" t="s">
        <v>406</v>
      </c>
      <c r="I95" s="829"/>
      <c r="J95" s="829"/>
      <c r="K95" s="829"/>
      <c r="L95" s="829"/>
      <c r="M95" s="829"/>
      <c r="N95" s="829"/>
      <c r="O95" s="830"/>
    </row>
    <row r="96" spans="3:18" ht="18" customHeight="1">
      <c r="C96" s="831" t="s">
        <v>407</v>
      </c>
      <c r="D96" s="831"/>
      <c r="E96" s="831"/>
      <c r="F96" s="831"/>
      <c r="G96" s="831"/>
      <c r="H96" s="832">
        <f>IF('基本'!F10="","",'基本'!F10)</f>
      </c>
      <c r="I96" s="832"/>
      <c r="J96" s="832"/>
      <c r="K96" s="832"/>
      <c r="L96" s="832"/>
      <c r="M96" s="832"/>
      <c r="N96" s="832"/>
      <c r="O96" s="833"/>
      <c r="R96" s="105" t="s">
        <v>669</v>
      </c>
    </row>
    <row r="97" spans="3:18" ht="18" customHeight="1">
      <c r="C97" s="815" t="s">
        <v>408</v>
      </c>
      <c r="D97" s="815"/>
      <c r="E97" s="815"/>
      <c r="F97" s="815"/>
      <c r="G97" s="815"/>
      <c r="H97" s="838">
        <f>IF(H96="","",IF('基本'!F153="","",'基本'!F153))</f>
      </c>
      <c r="I97" s="832"/>
      <c r="J97" s="829" t="s">
        <v>418</v>
      </c>
      <c r="K97" s="830"/>
      <c r="L97" s="832">
        <f>IF(H96="","",IF('基本'!J153="","",'基本'!J153))</f>
      </c>
      <c r="M97" s="832"/>
      <c r="N97" s="829" t="s">
        <v>417</v>
      </c>
      <c r="O97" s="830"/>
      <c r="R97" s="352" t="s">
        <v>727</v>
      </c>
    </row>
    <row r="98" spans="3:18" ht="18" customHeight="1">
      <c r="C98" s="831" t="s">
        <v>409</v>
      </c>
      <c r="D98" s="831"/>
      <c r="E98" s="831"/>
      <c r="F98" s="831"/>
      <c r="G98" s="831"/>
      <c r="H98" s="838">
        <f>IF(H96="","",IF('基本'!F152="","",'基本'!F152))</f>
      </c>
      <c r="I98" s="832"/>
      <c r="J98" s="839" t="s">
        <v>421</v>
      </c>
      <c r="K98" s="840"/>
      <c r="L98" s="832">
        <f>IF(H96="","",IF('基本'!J152="","",'基本'!J152))</f>
      </c>
      <c r="M98" s="832"/>
      <c r="N98" s="851" t="s">
        <v>420</v>
      </c>
      <c r="O98" s="852"/>
      <c r="R98" s="352" t="s">
        <v>727</v>
      </c>
    </row>
    <row r="99" spans="3:18" ht="18" customHeight="1">
      <c r="C99" s="831" t="s">
        <v>410</v>
      </c>
      <c r="D99" s="831"/>
      <c r="E99" s="831"/>
      <c r="F99" s="831"/>
      <c r="G99" s="831"/>
      <c r="H99" s="196" t="s">
        <v>414</v>
      </c>
      <c r="I99" s="836">
        <f>IF(H96="","",IF('基本'!F154="","",'基本'!F154))</f>
      </c>
      <c r="J99" s="837"/>
      <c r="K99" s="189" t="s">
        <v>415</v>
      </c>
      <c r="L99" s="834">
        <f>IF(H96="","",IF('基本'!F155="","",'基本'!F155))</f>
      </c>
      <c r="M99" s="835"/>
      <c r="N99" s="194">
        <f>IF(H96="","",IF('基本'!F156="","",'基本'!F156))</f>
      </c>
      <c r="O99" s="197" t="s">
        <v>416</v>
      </c>
      <c r="R99" s="352" t="s">
        <v>727</v>
      </c>
    </row>
    <row r="100" spans="3:18" ht="18" customHeight="1">
      <c r="C100" s="815" t="s">
        <v>411</v>
      </c>
      <c r="D100" s="815"/>
      <c r="E100" s="815"/>
      <c r="F100" s="815"/>
      <c r="G100" s="815"/>
      <c r="H100" s="845">
        <f>IF(H96="","",IF('基本'!F157="","",'基本'!F157))</f>
      </c>
      <c r="I100" s="846"/>
      <c r="J100" s="846"/>
      <c r="K100" s="846"/>
      <c r="L100" s="846"/>
      <c r="M100" s="846"/>
      <c r="N100" s="846"/>
      <c r="O100" s="847"/>
      <c r="R100" s="352" t="s">
        <v>727</v>
      </c>
    </row>
    <row r="101" spans="3:18" ht="18" customHeight="1">
      <c r="C101" s="815" t="s">
        <v>412</v>
      </c>
      <c r="D101" s="815"/>
      <c r="E101" s="815"/>
      <c r="F101" s="815"/>
      <c r="G101" s="815"/>
      <c r="H101" s="848">
        <f>IF(H96="","",IF('基本'!F158="","",'基本'!F158))</f>
      </c>
      <c r="I101" s="849"/>
      <c r="J101" s="849"/>
      <c r="K101" s="849"/>
      <c r="L101" s="849"/>
      <c r="M101" s="849"/>
      <c r="N101" s="849"/>
      <c r="O101" s="850"/>
      <c r="R101" s="352" t="s">
        <v>727</v>
      </c>
    </row>
    <row r="102" spans="3:18" ht="18.75" customHeight="1">
      <c r="C102" s="815" t="s">
        <v>413</v>
      </c>
      <c r="D102" s="815"/>
      <c r="E102" s="815"/>
      <c r="F102" s="815"/>
      <c r="G102" s="815"/>
      <c r="H102" s="844"/>
      <c r="I102" s="822"/>
      <c r="J102" s="822"/>
      <c r="K102" s="822"/>
      <c r="L102" s="822"/>
      <c r="M102" s="822"/>
      <c r="N102" s="822"/>
      <c r="O102" s="823"/>
      <c r="R102" s="318" t="s">
        <v>446</v>
      </c>
    </row>
    <row r="103" ht="12" customHeight="1"/>
    <row r="104" ht="18.75" customHeight="1">
      <c r="C104" s="11" t="s">
        <v>865</v>
      </c>
    </row>
    <row r="105" ht="18.75" customHeight="1">
      <c r="C105" s="290" t="s">
        <v>625</v>
      </c>
    </row>
    <row r="106" spans="3:15" ht="18.75" customHeight="1">
      <c r="C106" s="824" t="s">
        <v>405</v>
      </c>
      <c r="D106" s="824"/>
      <c r="E106" s="824"/>
      <c r="F106" s="824"/>
      <c r="G106" s="824"/>
      <c r="H106" s="829" t="s">
        <v>406</v>
      </c>
      <c r="I106" s="829"/>
      <c r="J106" s="829"/>
      <c r="K106" s="829"/>
      <c r="L106" s="829"/>
      <c r="M106" s="829"/>
      <c r="N106" s="829"/>
      <c r="O106" s="830"/>
    </row>
    <row r="107" spans="3:18" ht="20.25" customHeight="1">
      <c r="C107" s="815" t="s">
        <v>716</v>
      </c>
      <c r="D107" s="831"/>
      <c r="E107" s="831"/>
      <c r="F107" s="831"/>
      <c r="G107" s="831"/>
      <c r="H107" s="832">
        <f>IF('基本'!F16="","",'基本'!F16)</f>
      </c>
      <c r="I107" s="832"/>
      <c r="J107" s="832"/>
      <c r="K107" s="832"/>
      <c r="L107" s="832"/>
      <c r="M107" s="832"/>
      <c r="N107" s="832"/>
      <c r="O107" s="833"/>
      <c r="R107" s="105" t="s">
        <v>669</v>
      </c>
    </row>
    <row r="108" spans="3:18" ht="150" customHeight="1">
      <c r="C108" s="815" t="s">
        <v>422</v>
      </c>
      <c r="D108" s="831"/>
      <c r="E108" s="831"/>
      <c r="F108" s="831"/>
      <c r="G108" s="831"/>
      <c r="H108" s="841"/>
      <c r="I108" s="842"/>
      <c r="J108" s="842"/>
      <c r="K108" s="842"/>
      <c r="L108" s="842"/>
      <c r="M108" s="842"/>
      <c r="N108" s="842"/>
      <c r="O108" s="843"/>
      <c r="R108" s="318" t="s">
        <v>425</v>
      </c>
    </row>
    <row r="109" spans="3:18" ht="150" customHeight="1">
      <c r="C109" s="815" t="s">
        <v>423</v>
      </c>
      <c r="D109" s="831"/>
      <c r="E109" s="831"/>
      <c r="F109" s="831"/>
      <c r="G109" s="831"/>
      <c r="H109" s="826"/>
      <c r="I109" s="827"/>
      <c r="J109" s="827"/>
      <c r="K109" s="827"/>
      <c r="L109" s="827"/>
      <c r="M109" s="827"/>
      <c r="N109" s="827"/>
      <c r="O109" s="828"/>
      <c r="R109" s="318" t="s">
        <v>425</v>
      </c>
    </row>
    <row r="110" spans="3:18" ht="18.75" customHeight="1">
      <c r="C110" s="815" t="s">
        <v>424</v>
      </c>
      <c r="D110" s="815"/>
      <c r="E110" s="815"/>
      <c r="F110" s="815"/>
      <c r="G110" s="815"/>
      <c r="H110" s="196" t="s">
        <v>414</v>
      </c>
      <c r="I110" s="836">
        <f>IF(H107="","",IF('基本'!F159="","",'基本'!F159))</f>
      </c>
      <c r="J110" s="837"/>
      <c r="K110" s="189" t="s">
        <v>415</v>
      </c>
      <c r="L110" s="834">
        <f>IF(H107="","",IF('基本'!F160="","",'基本'!F160))</f>
      </c>
      <c r="M110" s="835"/>
      <c r="N110" s="194">
        <f>IF(H107="","",IF('基本'!F161="","",'基本'!F161))</f>
      </c>
      <c r="O110" s="197" t="s">
        <v>416</v>
      </c>
      <c r="R110" s="105" t="s">
        <v>669</v>
      </c>
    </row>
    <row r="111" spans="3:18" ht="18.75" customHeight="1">
      <c r="C111" s="815" t="s">
        <v>413</v>
      </c>
      <c r="D111" s="815"/>
      <c r="E111" s="815"/>
      <c r="F111" s="815"/>
      <c r="G111" s="815"/>
      <c r="H111" s="816"/>
      <c r="I111" s="817"/>
      <c r="J111" s="817"/>
      <c r="K111" s="817"/>
      <c r="L111" s="817"/>
      <c r="M111" s="817"/>
      <c r="N111" s="817"/>
      <c r="O111" s="818"/>
      <c r="R111" s="105" t="s">
        <v>446</v>
      </c>
    </row>
    <row r="112" spans="3:18" ht="10.5" customHeight="1">
      <c r="C112" s="418"/>
      <c r="D112" s="418"/>
      <c r="E112" s="418"/>
      <c r="F112" s="418"/>
      <c r="G112" s="418"/>
      <c r="H112" s="420"/>
      <c r="I112" s="420"/>
      <c r="J112" s="420"/>
      <c r="K112" s="420"/>
      <c r="L112" s="420"/>
      <c r="M112" s="420"/>
      <c r="N112" s="420"/>
      <c r="O112" s="420"/>
      <c r="P112" s="417"/>
      <c r="Q112" s="417"/>
      <c r="R112" s="105"/>
    </row>
    <row r="113" spans="15:17" ht="18.75" customHeight="1">
      <c r="O113" s="47" t="s">
        <v>230</v>
      </c>
      <c r="P113" s="417"/>
      <c r="Q113" s="417"/>
    </row>
    <row r="114" spans="2:17" ht="18.75" customHeight="1">
      <c r="B114" s="60" t="s">
        <v>811</v>
      </c>
      <c r="D114" s="191"/>
      <c r="E114" s="191"/>
      <c r="F114" s="131"/>
      <c r="G114" s="131"/>
      <c r="O114" s="47"/>
      <c r="P114" s="417"/>
      <c r="Q114" s="417"/>
    </row>
    <row r="115" spans="15:17" ht="18.75" customHeight="1">
      <c r="O115" s="47"/>
      <c r="P115" s="417"/>
      <c r="Q115" s="417"/>
    </row>
    <row r="116" spans="1:16" ht="20.25" customHeight="1">
      <c r="A116" s="280"/>
      <c r="B116" s="280"/>
      <c r="C116" s="280" t="s">
        <v>866</v>
      </c>
      <c r="D116" s="280"/>
      <c r="E116" s="280"/>
      <c r="F116" s="280"/>
      <c r="G116" s="280"/>
      <c r="H116" s="280"/>
      <c r="I116" s="280"/>
      <c r="J116" s="280"/>
      <c r="K116" s="280"/>
      <c r="L116" s="280"/>
      <c r="M116" s="280"/>
      <c r="N116" s="280"/>
      <c r="O116" s="280"/>
      <c r="P116" s="399"/>
    </row>
    <row r="117" spans="1:16" ht="18" customHeight="1">
      <c r="A117" s="280"/>
      <c r="B117" s="280"/>
      <c r="C117" s="812" t="s">
        <v>405</v>
      </c>
      <c r="D117" s="812"/>
      <c r="E117" s="812"/>
      <c r="F117" s="812"/>
      <c r="G117" s="812"/>
      <c r="H117" s="812"/>
      <c r="I117" s="933" t="s">
        <v>436</v>
      </c>
      <c r="J117" s="636"/>
      <c r="K117" s="636"/>
      <c r="L117" s="636"/>
      <c r="M117" s="636"/>
      <c r="N117" s="636"/>
      <c r="O117" s="934"/>
      <c r="P117" s="399"/>
    </row>
    <row r="118" spans="1:18" ht="18" customHeight="1">
      <c r="A118" s="280"/>
      <c r="B118" s="280"/>
      <c r="C118" s="812" t="s">
        <v>427</v>
      </c>
      <c r="D118" s="812"/>
      <c r="E118" s="812"/>
      <c r="F118" s="812"/>
      <c r="G118" s="812"/>
      <c r="H118" s="812"/>
      <c r="I118" s="936">
        <f>IF('基本'!F37="","","〒"&amp;'基本'!F37&amp;"-"&amp;'基本'!H37)</f>
      </c>
      <c r="J118" s="677"/>
      <c r="K118" s="931">
        <f>IF('基本'!F38="","",'基本'!F38&amp;"  "&amp;'基本'!F39)</f>
      </c>
      <c r="L118" s="931"/>
      <c r="M118" s="931"/>
      <c r="N118" s="931"/>
      <c r="O118" s="932"/>
      <c r="P118" s="399"/>
      <c r="R118" s="105" t="s">
        <v>669</v>
      </c>
    </row>
    <row r="119" spans="1:18" ht="18" customHeight="1">
      <c r="A119" s="280"/>
      <c r="B119" s="280"/>
      <c r="C119" s="812" t="s">
        <v>428</v>
      </c>
      <c r="D119" s="812"/>
      <c r="E119" s="812" t="s">
        <v>429</v>
      </c>
      <c r="F119" s="812"/>
      <c r="G119" s="812"/>
      <c r="H119" s="812"/>
      <c r="I119" s="810">
        <f>IF(K118="","",IF('基本'!F122="","",'基本'!F122))</f>
      </c>
      <c r="J119" s="810"/>
      <c r="K119" s="810"/>
      <c r="L119" s="810"/>
      <c r="M119" s="676" t="s">
        <v>437</v>
      </c>
      <c r="N119" s="676"/>
      <c r="O119" s="935"/>
      <c r="P119" s="399"/>
      <c r="R119" s="352" t="s">
        <v>727</v>
      </c>
    </row>
    <row r="120" spans="1:18" ht="18" customHeight="1">
      <c r="A120" s="280"/>
      <c r="B120" s="280"/>
      <c r="C120" s="812"/>
      <c r="D120" s="812"/>
      <c r="E120" s="812" t="s">
        <v>430</v>
      </c>
      <c r="F120" s="812"/>
      <c r="G120" s="812"/>
      <c r="H120" s="812"/>
      <c r="I120" s="810">
        <f>IF(I118="","",IF('基本'!F121="","",'基本'!F121))</f>
      </c>
      <c r="J120" s="810"/>
      <c r="K120" s="810"/>
      <c r="L120" s="810"/>
      <c r="M120" s="676" t="s">
        <v>438</v>
      </c>
      <c r="N120" s="676"/>
      <c r="O120" s="935"/>
      <c r="P120" s="399"/>
      <c r="R120" s="352" t="s">
        <v>727</v>
      </c>
    </row>
    <row r="121" spans="1:18" ht="18" customHeight="1">
      <c r="A121" s="280"/>
      <c r="B121" s="280"/>
      <c r="C121" s="812"/>
      <c r="D121" s="812"/>
      <c r="E121" s="812" t="s">
        <v>431</v>
      </c>
      <c r="F121" s="812"/>
      <c r="G121" s="812" t="s">
        <v>432</v>
      </c>
      <c r="H121" s="812"/>
      <c r="I121" s="810">
        <f>IF(K118="","",IF('基本'!F163="","",'基本'!F163))</f>
      </c>
      <c r="J121" s="810"/>
      <c r="K121" s="810"/>
      <c r="L121" s="810"/>
      <c r="M121" s="676" t="s">
        <v>439</v>
      </c>
      <c r="N121" s="676"/>
      <c r="O121" s="935"/>
      <c r="P121" s="399"/>
      <c r="R121" s="352" t="s">
        <v>727</v>
      </c>
    </row>
    <row r="122" spans="1:18" ht="18" customHeight="1">
      <c r="A122" s="280"/>
      <c r="B122" s="280"/>
      <c r="C122" s="812"/>
      <c r="D122" s="812"/>
      <c r="E122" s="812"/>
      <c r="F122" s="812"/>
      <c r="G122" s="812" t="s">
        <v>433</v>
      </c>
      <c r="H122" s="812"/>
      <c r="I122" s="810">
        <f>IF(K118="","",IF('基本'!F164="","",'基本'!F164))</f>
      </c>
      <c r="J122" s="810"/>
      <c r="K122" s="810"/>
      <c r="L122" s="810"/>
      <c r="M122" s="945" t="s">
        <v>843</v>
      </c>
      <c r="N122" s="945"/>
      <c r="O122" s="946"/>
      <c r="P122" s="399"/>
      <c r="R122" s="352" t="s">
        <v>727</v>
      </c>
    </row>
    <row r="123" spans="1:18" ht="18" customHeight="1">
      <c r="A123" s="280"/>
      <c r="B123" s="280"/>
      <c r="C123" s="812"/>
      <c r="D123" s="812"/>
      <c r="E123" s="812"/>
      <c r="F123" s="812"/>
      <c r="G123" s="812" t="s">
        <v>441</v>
      </c>
      <c r="H123" s="812"/>
      <c r="I123" s="810">
        <f>IF(K118="","",IF('基本'!F165="","",'基本'!F165))</f>
      </c>
      <c r="J123" s="810"/>
      <c r="K123" s="810"/>
      <c r="L123" s="810"/>
      <c r="M123" s="676" t="s">
        <v>440</v>
      </c>
      <c r="N123" s="676"/>
      <c r="O123" s="935"/>
      <c r="P123" s="399"/>
      <c r="R123" s="352" t="s">
        <v>727</v>
      </c>
    </row>
    <row r="124" spans="1:18" ht="18" customHeight="1">
      <c r="A124" s="280"/>
      <c r="B124" s="280"/>
      <c r="C124" s="812"/>
      <c r="D124" s="812"/>
      <c r="E124" s="812"/>
      <c r="F124" s="812"/>
      <c r="G124" s="812" t="s">
        <v>442</v>
      </c>
      <c r="H124" s="812"/>
      <c r="I124" s="810">
        <f>IF(K118="","",IF('基本'!F166="","",'基本'!F166))</f>
      </c>
      <c r="J124" s="810"/>
      <c r="K124" s="810"/>
      <c r="L124" s="810"/>
      <c r="M124" s="813" t="s">
        <v>443</v>
      </c>
      <c r="N124" s="813"/>
      <c r="O124" s="814"/>
      <c r="P124" s="399"/>
      <c r="R124" s="352" t="s">
        <v>727</v>
      </c>
    </row>
    <row r="125" spans="1:18" ht="18" customHeight="1">
      <c r="A125" s="280"/>
      <c r="B125" s="280"/>
      <c r="C125" s="825" t="s">
        <v>434</v>
      </c>
      <c r="D125" s="825"/>
      <c r="E125" s="825"/>
      <c r="F125" s="825"/>
      <c r="G125" s="825"/>
      <c r="H125" s="825"/>
      <c r="I125" s="944">
        <f>IF(K118="","",IF('基本'!F167="","",'基本'!F167))</f>
      </c>
      <c r="J125" s="944"/>
      <c r="K125" s="944"/>
      <c r="L125" s="944"/>
      <c r="M125" s="676" t="s">
        <v>391</v>
      </c>
      <c r="N125" s="676"/>
      <c r="O125" s="935"/>
      <c r="P125" s="399"/>
      <c r="R125" s="352" t="s">
        <v>727</v>
      </c>
    </row>
    <row r="126" spans="3:18" ht="41.25" customHeight="1">
      <c r="C126" s="824" t="s">
        <v>444</v>
      </c>
      <c r="D126" s="824"/>
      <c r="E126" s="824"/>
      <c r="F126" s="824"/>
      <c r="G126" s="824"/>
      <c r="H126" s="824"/>
      <c r="I126" s="822"/>
      <c r="J126" s="822"/>
      <c r="K126" s="822"/>
      <c r="L126" s="822"/>
      <c r="M126" s="822"/>
      <c r="N126" s="822"/>
      <c r="O126" s="823"/>
      <c r="R126" s="318" t="s">
        <v>445</v>
      </c>
    </row>
    <row r="127" spans="3:18" ht="19.5" customHeight="1">
      <c r="C127" s="198"/>
      <c r="D127" s="198"/>
      <c r="E127" s="198"/>
      <c r="F127" s="198"/>
      <c r="G127" s="198"/>
      <c r="H127" s="284"/>
      <c r="I127" s="284"/>
      <c r="J127" s="284"/>
      <c r="K127" s="284"/>
      <c r="L127" s="284"/>
      <c r="M127" s="284"/>
      <c r="N127" s="284"/>
      <c r="O127" s="284"/>
      <c r="R127" s="105"/>
    </row>
    <row r="128" spans="1:16" ht="20.25" customHeight="1">
      <c r="A128" s="280"/>
      <c r="B128" s="280"/>
      <c r="C128" s="280" t="s">
        <v>867</v>
      </c>
      <c r="D128" s="280"/>
      <c r="E128" s="280"/>
      <c r="F128" s="280"/>
      <c r="G128" s="280"/>
      <c r="H128" s="280"/>
      <c r="I128" s="280"/>
      <c r="J128" s="280"/>
      <c r="K128" s="280"/>
      <c r="L128" s="280"/>
      <c r="M128" s="280"/>
      <c r="N128" s="280"/>
      <c r="O128" s="280"/>
      <c r="P128" s="399"/>
    </row>
    <row r="129" spans="1:16" ht="20.25" customHeight="1">
      <c r="A129" s="280"/>
      <c r="B129" s="280"/>
      <c r="C129" s="812" t="s">
        <v>405</v>
      </c>
      <c r="D129" s="812"/>
      <c r="E129" s="812"/>
      <c r="F129" s="812"/>
      <c r="G129" s="812"/>
      <c r="H129" s="636" t="s">
        <v>436</v>
      </c>
      <c r="I129" s="636"/>
      <c r="J129" s="636"/>
      <c r="K129" s="636"/>
      <c r="L129" s="636"/>
      <c r="M129" s="636"/>
      <c r="N129" s="636"/>
      <c r="O129" s="934"/>
      <c r="P129" s="399"/>
    </row>
    <row r="130" spans="1:18" ht="20.25" customHeight="1">
      <c r="A130" s="280"/>
      <c r="B130" s="280"/>
      <c r="C130" s="825" t="s">
        <v>447</v>
      </c>
      <c r="D130" s="825"/>
      <c r="E130" s="825"/>
      <c r="F130" s="825"/>
      <c r="G130" s="825"/>
      <c r="H130" s="738">
        <f>IF('基本'!F168="","",'基本'!F168)</f>
      </c>
      <c r="I130" s="738"/>
      <c r="J130" s="738"/>
      <c r="K130" s="738"/>
      <c r="L130" s="738"/>
      <c r="M130" s="738"/>
      <c r="N130" s="738"/>
      <c r="O130" s="739"/>
      <c r="P130" s="399"/>
      <c r="R130" s="105" t="s">
        <v>669</v>
      </c>
    </row>
    <row r="131" spans="1:18" ht="20.25" customHeight="1">
      <c r="A131" s="280"/>
      <c r="B131" s="280"/>
      <c r="C131" s="825" t="s">
        <v>457</v>
      </c>
      <c r="D131" s="825"/>
      <c r="E131" s="825"/>
      <c r="F131" s="825"/>
      <c r="G131" s="825"/>
      <c r="H131" s="738">
        <f>IF('基本'!F169="","",'基本'!F169)</f>
      </c>
      <c r="I131" s="738"/>
      <c r="J131" s="738"/>
      <c r="K131" s="738"/>
      <c r="L131" s="738"/>
      <c r="M131" s="738"/>
      <c r="N131" s="738"/>
      <c r="O131" s="739"/>
      <c r="P131" s="399"/>
      <c r="R131" s="352" t="s">
        <v>727</v>
      </c>
    </row>
    <row r="132" spans="1:18" ht="20.25" customHeight="1">
      <c r="A132" s="280"/>
      <c r="B132" s="280"/>
      <c r="C132" s="812" t="s">
        <v>448</v>
      </c>
      <c r="D132" s="812"/>
      <c r="E132" s="800" t="s">
        <v>451</v>
      </c>
      <c r="F132" s="800"/>
      <c r="G132" s="800"/>
      <c r="H132" s="807">
        <f>IF('基本'!I170="","",'基本'!I170)</f>
      </c>
      <c r="I132" s="738"/>
      <c r="J132" s="808" t="s">
        <v>418</v>
      </c>
      <c r="K132" s="809"/>
      <c r="L132" s="810">
        <f>IF('基本'!K170="","",'基本'!K170)</f>
      </c>
      <c r="M132" s="810"/>
      <c r="N132" s="813" t="s">
        <v>417</v>
      </c>
      <c r="O132" s="814"/>
      <c r="P132" s="399"/>
      <c r="R132" s="352" t="s">
        <v>727</v>
      </c>
    </row>
    <row r="133" spans="1:18" ht="20.25" customHeight="1">
      <c r="A133" s="280"/>
      <c r="B133" s="280"/>
      <c r="C133" s="812"/>
      <c r="D133" s="812"/>
      <c r="E133" s="800" t="s">
        <v>452</v>
      </c>
      <c r="F133" s="800"/>
      <c r="G133" s="800"/>
      <c r="H133" s="807">
        <f>IF('基本'!I171="","",'基本'!I171)</f>
      </c>
      <c r="I133" s="738"/>
      <c r="J133" s="808" t="s">
        <v>418</v>
      </c>
      <c r="K133" s="809"/>
      <c r="L133" s="810">
        <f>IF('基本'!K171="","",'基本'!K171)</f>
      </c>
      <c r="M133" s="810"/>
      <c r="N133" s="813" t="s">
        <v>417</v>
      </c>
      <c r="O133" s="814"/>
      <c r="P133" s="399"/>
      <c r="R133" s="352" t="s">
        <v>727</v>
      </c>
    </row>
    <row r="134" spans="1:18" ht="20.25" customHeight="1">
      <c r="A134" s="280"/>
      <c r="B134" s="280"/>
      <c r="C134" s="812"/>
      <c r="D134" s="812"/>
      <c r="E134" s="819" t="s">
        <v>844</v>
      </c>
      <c r="F134" s="820"/>
      <c r="G134" s="821"/>
      <c r="H134" s="807">
        <f>IF('基本'!I172="","",'基本'!I172)</f>
      </c>
      <c r="I134" s="738"/>
      <c r="J134" s="808" t="s">
        <v>109</v>
      </c>
      <c r="K134" s="809"/>
      <c r="L134" s="810">
        <f>IF('基本'!K172="","",'基本'!K172)</f>
      </c>
      <c r="M134" s="810"/>
      <c r="N134" s="813" t="s">
        <v>110</v>
      </c>
      <c r="O134" s="814"/>
      <c r="P134" s="399"/>
      <c r="Q134" s="417"/>
      <c r="R134" s="431" t="s">
        <v>727</v>
      </c>
    </row>
    <row r="135" spans="1:18" ht="20.25" customHeight="1">
      <c r="A135" s="280"/>
      <c r="B135" s="280"/>
      <c r="C135" s="812"/>
      <c r="D135" s="812"/>
      <c r="E135" s="800" t="s">
        <v>845</v>
      </c>
      <c r="F135" s="800"/>
      <c r="G135" s="800"/>
      <c r="H135" s="807">
        <f>IF('基本'!I173="","",'基本'!I173)</f>
      </c>
      <c r="I135" s="738"/>
      <c r="J135" s="808" t="s">
        <v>418</v>
      </c>
      <c r="K135" s="809"/>
      <c r="L135" s="798">
        <f>IF('基本'!K173="","",'基本'!K173)</f>
      </c>
      <c r="M135" s="798"/>
      <c r="N135" s="813" t="s">
        <v>417</v>
      </c>
      <c r="O135" s="814"/>
      <c r="P135" s="399"/>
      <c r="R135" s="352" t="s">
        <v>727</v>
      </c>
    </row>
    <row r="136" spans="1:18" ht="20.25" customHeight="1">
      <c r="A136" s="280"/>
      <c r="B136" s="280"/>
      <c r="C136" s="812"/>
      <c r="D136" s="812"/>
      <c r="E136" s="800" t="s">
        <v>846</v>
      </c>
      <c r="F136" s="800"/>
      <c r="G136" s="800"/>
      <c r="H136" s="807">
        <f>IF('基本'!I174="","",'基本'!I174)</f>
      </c>
      <c r="I136" s="738"/>
      <c r="J136" s="808" t="s">
        <v>418</v>
      </c>
      <c r="K136" s="809"/>
      <c r="L136" s="810">
        <f>IF('基本'!K174="","",'基本'!K174)</f>
      </c>
      <c r="M136" s="810"/>
      <c r="N136" s="813" t="s">
        <v>417</v>
      </c>
      <c r="O136" s="814"/>
      <c r="P136" s="399"/>
      <c r="R136" s="352" t="s">
        <v>727</v>
      </c>
    </row>
    <row r="137" spans="1:18" ht="20.25" customHeight="1">
      <c r="A137" s="280"/>
      <c r="B137" s="280"/>
      <c r="C137" s="825" t="s">
        <v>449</v>
      </c>
      <c r="D137" s="825"/>
      <c r="E137" s="825"/>
      <c r="F137" s="825"/>
      <c r="G137" s="825"/>
      <c r="H137" s="798">
        <f>IF('基本'!F175="","",'基本'!F175)</f>
      </c>
      <c r="I137" s="798"/>
      <c r="J137" s="798"/>
      <c r="K137" s="798"/>
      <c r="L137" s="798"/>
      <c r="M137" s="798"/>
      <c r="N137" s="798"/>
      <c r="O137" s="799"/>
      <c r="P137" s="399"/>
      <c r="R137" s="352" t="s">
        <v>727</v>
      </c>
    </row>
    <row r="138" spans="1:18" ht="20.25" customHeight="1">
      <c r="A138" s="280"/>
      <c r="B138" s="280"/>
      <c r="C138" s="825" t="s">
        <v>750</v>
      </c>
      <c r="D138" s="825"/>
      <c r="E138" s="825"/>
      <c r="F138" s="825"/>
      <c r="G138" s="825"/>
      <c r="H138" s="937">
        <f>IF('基本'!F176="","",'基本'!F176)</f>
      </c>
      <c r="I138" s="937"/>
      <c r="J138" s="937"/>
      <c r="K138" s="937"/>
      <c r="L138" s="937"/>
      <c r="M138" s="937"/>
      <c r="N138" s="937"/>
      <c r="O138" s="938"/>
      <c r="P138" s="399"/>
      <c r="R138" s="352" t="s">
        <v>727</v>
      </c>
    </row>
    <row r="139" spans="1:18" ht="20.25" customHeight="1">
      <c r="A139" s="280"/>
      <c r="B139" s="280"/>
      <c r="C139" s="825" t="s">
        <v>450</v>
      </c>
      <c r="D139" s="825"/>
      <c r="E139" s="825"/>
      <c r="F139" s="825"/>
      <c r="G139" s="825"/>
      <c r="H139" s="798">
        <f>IF('基本'!F177="","",'基本'!F177)</f>
      </c>
      <c r="I139" s="798"/>
      <c r="J139" s="798"/>
      <c r="K139" s="798"/>
      <c r="L139" s="798"/>
      <c r="M139" s="798"/>
      <c r="N139" s="798"/>
      <c r="O139" s="799"/>
      <c r="P139" s="399"/>
      <c r="R139" s="352" t="s">
        <v>727</v>
      </c>
    </row>
    <row r="140" spans="1:18" ht="20.25" customHeight="1">
      <c r="A140" s="280"/>
      <c r="B140" s="280"/>
      <c r="C140" s="400" t="s">
        <v>626</v>
      </c>
      <c r="D140" s="400" t="s">
        <v>627</v>
      </c>
      <c r="E140" s="401"/>
      <c r="F140" s="401"/>
      <c r="G140" s="401"/>
      <c r="H140" s="401"/>
      <c r="I140" s="401"/>
      <c r="J140" s="401"/>
      <c r="K140" s="401"/>
      <c r="L140" s="401"/>
      <c r="M140" s="401"/>
      <c r="N140" s="401"/>
      <c r="O140" s="401"/>
      <c r="P140" s="399"/>
      <c r="R140" s="352"/>
    </row>
    <row r="141" spans="1:18" ht="20.25" customHeight="1">
      <c r="A141" s="280"/>
      <c r="B141" s="280"/>
      <c r="C141" s="400" t="s">
        <v>628</v>
      </c>
      <c r="D141" s="400" t="s">
        <v>849</v>
      </c>
      <c r="E141" s="401"/>
      <c r="F141" s="401"/>
      <c r="G141" s="401"/>
      <c r="H141" s="401"/>
      <c r="I141" s="401"/>
      <c r="J141" s="401"/>
      <c r="K141" s="401"/>
      <c r="L141" s="401"/>
      <c r="M141" s="401"/>
      <c r="N141" s="401"/>
      <c r="O141" s="401"/>
      <c r="P141" s="399"/>
      <c r="R141" s="352"/>
    </row>
    <row r="142" spans="1:18" ht="20.25" customHeight="1">
      <c r="A142" s="280"/>
      <c r="B142" s="280"/>
      <c r="C142" s="400" t="s">
        <v>850</v>
      </c>
      <c r="D142" s="400" t="s">
        <v>853</v>
      </c>
      <c r="E142" s="401"/>
      <c r="F142" s="401"/>
      <c r="G142" s="401"/>
      <c r="H142" s="401"/>
      <c r="I142" s="401"/>
      <c r="J142" s="401"/>
      <c r="K142" s="401"/>
      <c r="L142" s="401"/>
      <c r="M142" s="401"/>
      <c r="N142" s="401"/>
      <c r="O142" s="401"/>
      <c r="P142" s="399"/>
      <c r="Q142" s="417"/>
      <c r="R142" s="416"/>
    </row>
    <row r="143" spans="1:16" ht="20.25" customHeight="1">
      <c r="A143" s="280"/>
      <c r="B143" s="280"/>
      <c r="C143" s="400" t="s">
        <v>848</v>
      </c>
      <c r="D143" s="400" t="s">
        <v>851</v>
      </c>
      <c r="E143" s="401"/>
      <c r="F143" s="401"/>
      <c r="G143" s="401"/>
      <c r="H143" s="401"/>
      <c r="I143" s="401"/>
      <c r="J143" s="401"/>
      <c r="K143" s="401"/>
      <c r="L143" s="401"/>
      <c r="M143" s="401"/>
      <c r="N143" s="401"/>
      <c r="O143" s="401"/>
      <c r="P143" s="399"/>
    </row>
    <row r="144" spans="1:16" ht="30" customHeight="1">
      <c r="A144" s="280"/>
      <c r="B144" s="280"/>
      <c r="C144" s="402" t="s">
        <v>847</v>
      </c>
      <c r="D144" s="811" t="s">
        <v>852</v>
      </c>
      <c r="E144" s="811"/>
      <c r="F144" s="811"/>
      <c r="G144" s="811"/>
      <c r="H144" s="811"/>
      <c r="I144" s="811"/>
      <c r="J144" s="811"/>
      <c r="K144" s="811"/>
      <c r="L144" s="811"/>
      <c r="M144" s="811"/>
      <c r="N144" s="811"/>
      <c r="O144" s="811"/>
      <c r="P144" s="399"/>
    </row>
    <row r="145" spans="1:16" ht="20.25" customHeight="1">
      <c r="A145" s="280"/>
      <c r="B145" s="280"/>
      <c r="C145" s="403" t="s">
        <v>458</v>
      </c>
      <c r="D145" s="280"/>
      <c r="E145" s="280"/>
      <c r="F145" s="280"/>
      <c r="G145" s="280"/>
      <c r="H145" s="280"/>
      <c r="I145" s="280"/>
      <c r="J145" s="280"/>
      <c r="K145" s="280"/>
      <c r="L145" s="280"/>
      <c r="M145" s="280"/>
      <c r="N145" s="280"/>
      <c r="O145" s="280"/>
      <c r="P145" s="399"/>
    </row>
    <row r="146" spans="1:16" ht="20.25" customHeight="1">
      <c r="A146" s="280"/>
      <c r="B146" s="280"/>
      <c r="C146" s="280"/>
      <c r="D146" s="280"/>
      <c r="E146" s="280"/>
      <c r="F146" s="280"/>
      <c r="G146" s="280"/>
      <c r="H146" s="280"/>
      <c r="I146" s="280"/>
      <c r="J146" s="280"/>
      <c r="K146" s="280"/>
      <c r="L146" s="280"/>
      <c r="M146" s="280"/>
      <c r="N146" s="280"/>
      <c r="O146" s="280"/>
      <c r="P146" s="399"/>
    </row>
    <row r="147" spans="1:16" ht="20.25" customHeight="1">
      <c r="A147" s="280"/>
      <c r="B147" s="280"/>
      <c r="C147" s="280"/>
      <c r="D147" s="280"/>
      <c r="E147" s="280"/>
      <c r="F147" s="280"/>
      <c r="G147" s="280"/>
      <c r="H147" s="280"/>
      <c r="I147" s="280"/>
      <c r="J147" s="280"/>
      <c r="K147" s="280"/>
      <c r="L147" s="280"/>
      <c r="M147" s="280"/>
      <c r="N147" s="280"/>
      <c r="O147" s="280"/>
      <c r="P147" s="399"/>
    </row>
    <row r="148" spans="1:16" ht="20.25" customHeight="1">
      <c r="A148" s="280"/>
      <c r="B148" s="280"/>
      <c r="C148" s="280"/>
      <c r="D148" s="280"/>
      <c r="E148" s="280"/>
      <c r="F148" s="280"/>
      <c r="G148" s="280"/>
      <c r="H148" s="280"/>
      <c r="I148" s="280"/>
      <c r="J148" s="280"/>
      <c r="K148" s="280"/>
      <c r="L148" s="280"/>
      <c r="M148" s="280"/>
      <c r="N148" s="280"/>
      <c r="O148" s="280"/>
      <c r="P148" s="399"/>
    </row>
    <row r="149" spans="1:16" ht="20.25" customHeight="1">
      <c r="A149" s="280"/>
      <c r="B149" s="280"/>
      <c r="C149" s="280"/>
      <c r="D149" s="280"/>
      <c r="E149" s="280"/>
      <c r="F149" s="280"/>
      <c r="G149" s="280"/>
      <c r="H149" s="280"/>
      <c r="I149" s="280"/>
      <c r="J149" s="280"/>
      <c r="K149" s="280"/>
      <c r="L149" s="280"/>
      <c r="M149" s="280"/>
      <c r="N149" s="280"/>
      <c r="O149" s="280"/>
      <c r="P149" s="399"/>
    </row>
    <row r="150" spans="1:16" ht="20.25" customHeight="1">
      <c r="A150" s="280"/>
      <c r="B150" s="280"/>
      <c r="C150" s="280"/>
      <c r="D150" s="280"/>
      <c r="E150" s="280"/>
      <c r="F150" s="280"/>
      <c r="G150" s="280"/>
      <c r="H150" s="280"/>
      <c r="I150" s="280"/>
      <c r="J150" s="280"/>
      <c r="K150" s="280"/>
      <c r="L150" s="280"/>
      <c r="M150" s="280"/>
      <c r="N150" s="280"/>
      <c r="O150" s="280"/>
      <c r="P150" s="399"/>
    </row>
    <row r="151" spans="1:16" ht="20.25" customHeight="1">
      <c r="A151" s="280"/>
      <c r="B151" s="280"/>
      <c r="C151" s="280"/>
      <c r="D151" s="280"/>
      <c r="E151" s="280"/>
      <c r="F151" s="280"/>
      <c r="G151" s="280"/>
      <c r="H151" s="280"/>
      <c r="I151" s="280"/>
      <c r="J151" s="280"/>
      <c r="K151" s="280"/>
      <c r="L151" s="280"/>
      <c r="M151" s="280"/>
      <c r="N151" s="280"/>
      <c r="O151" s="280"/>
      <c r="P151" s="399"/>
    </row>
    <row r="152" spans="1:16" ht="20.25" customHeight="1">
      <c r="A152" s="280"/>
      <c r="B152" s="280"/>
      <c r="C152" s="280"/>
      <c r="D152" s="280"/>
      <c r="E152" s="280"/>
      <c r="F152" s="280"/>
      <c r="G152" s="280"/>
      <c r="H152" s="280"/>
      <c r="I152" s="280"/>
      <c r="J152" s="280"/>
      <c r="K152" s="280"/>
      <c r="L152" s="280"/>
      <c r="M152" s="280"/>
      <c r="N152" s="280"/>
      <c r="O152" s="1110" t="s">
        <v>959</v>
      </c>
      <c r="P152" s="399"/>
    </row>
  </sheetData>
  <sheetProtection password="A4DE" sheet="1"/>
  <mergeCells count="338">
    <mergeCell ref="H68:I68"/>
    <mergeCell ref="H72:I72"/>
    <mergeCell ref="L72:M72"/>
    <mergeCell ref="L132:M132"/>
    <mergeCell ref="L133:M133"/>
    <mergeCell ref="I125:L125"/>
    <mergeCell ref="M119:O119"/>
    <mergeCell ref="M121:O121"/>
    <mergeCell ref="M122:O122"/>
    <mergeCell ref="M123:O123"/>
    <mergeCell ref="F29:K29"/>
    <mergeCell ref="F30:K30"/>
    <mergeCell ref="H75:I75"/>
    <mergeCell ref="J75:K75"/>
    <mergeCell ref="L75:M75"/>
    <mergeCell ref="N75:O75"/>
    <mergeCell ref="H69:I69"/>
    <mergeCell ref="H54:I54"/>
    <mergeCell ref="J54:K54"/>
    <mergeCell ref="L54:M54"/>
    <mergeCell ref="H138:O138"/>
    <mergeCell ref="H132:I132"/>
    <mergeCell ref="H133:I133"/>
    <mergeCell ref="H129:O129"/>
    <mergeCell ref="H130:O130"/>
    <mergeCell ref="C137:G137"/>
    <mergeCell ref="C138:G138"/>
    <mergeCell ref="H131:O131"/>
    <mergeCell ref="J132:K132"/>
    <mergeCell ref="J133:K133"/>
    <mergeCell ref="M124:O124"/>
    <mergeCell ref="M125:O125"/>
    <mergeCell ref="C139:G139"/>
    <mergeCell ref="C129:G129"/>
    <mergeCell ref="C130:G130"/>
    <mergeCell ref="C131:G131"/>
    <mergeCell ref="H137:O137"/>
    <mergeCell ref="E121:F124"/>
    <mergeCell ref="G121:H121"/>
    <mergeCell ref="G122:H122"/>
    <mergeCell ref="I119:L119"/>
    <mergeCell ref="K118:O118"/>
    <mergeCell ref="I120:L120"/>
    <mergeCell ref="C117:H117"/>
    <mergeCell ref="C118:H118"/>
    <mergeCell ref="E119:H119"/>
    <mergeCell ref="E120:H120"/>
    <mergeCell ref="I117:O117"/>
    <mergeCell ref="M120:O120"/>
    <mergeCell ref="I118:J118"/>
    <mergeCell ref="G123:H123"/>
    <mergeCell ref="G124:H124"/>
    <mergeCell ref="C119:D124"/>
    <mergeCell ref="N89:O89"/>
    <mergeCell ref="N90:O90"/>
    <mergeCell ref="N91:O91"/>
    <mergeCell ref="H97:I97"/>
    <mergeCell ref="L97:M97"/>
    <mergeCell ref="J97:K97"/>
    <mergeCell ref="H89:I89"/>
    <mergeCell ref="H91:I91"/>
    <mergeCell ref="J89:K89"/>
    <mergeCell ref="J90:K90"/>
    <mergeCell ref="J91:K91"/>
    <mergeCell ref="L89:M89"/>
    <mergeCell ref="L90:M90"/>
    <mergeCell ref="L91:M91"/>
    <mergeCell ref="N67:O67"/>
    <mergeCell ref="J68:K68"/>
    <mergeCell ref="L68:M68"/>
    <mergeCell ref="N68:O68"/>
    <mergeCell ref="J72:K72"/>
    <mergeCell ref="N72:O72"/>
    <mergeCell ref="L69:M69"/>
    <mergeCell ref="N69:O69"/>
    <mergeCell ref="L70:M70"/>
    <mergeCell ref="N70:O70"/>
    <mergeCell ref="J63:K63"/>
    <mergeCell ref="L63:M63"/>
    <mergeCell ref="N63:O63"/>
    <mergeCell ref="N55:O55"/>
    <mergeCell ref="H59:I59"/>
    <mergeCell ref="J59:K59"/>
    <mergeCell ref="N59:O59"/>
    <mergeCell ref="H62:I62"/>
    <mergeCell ref="J62:K62"/>
    <mergeCell ref="L62:M62"/>
    <mergeCell ref="L60:M60"/>
    <mergeCell ref="N60:O60"/>
    <mergeCell ref="N62:O62"/>
    <mergeCell ref="N52:O52"/>
    <mergeCell ref="H53:I53"/>
    <mergeCell ref="J53:K53"/>
    <mergeCell ref="L53:M53"/>
    <mergeCell ref="N53:O53"/>
    <mergeCell ref="N56:O56"/>
    <mergeCell ref="N54:O54"/>
    <mergeCell ref="H55:I55"/>
    <mergeCell ref="J55:K55"/>
    <mergeCell ref="L55:M55"/>
    <mergeCell ref="N51:O51"/>
    <mergeCell ref="H52:I52"/>
    <mergeCell ref="J52:K52"/>
    <mergeCell ref="H51:I51"/>
    <mergeCell ref="J51:K51"/>
    <mergeCell ref="D50:G50"/>
    <mergeCell ref="C31:K31"/>
    <mergeCell ref="C32:K32"/>
    <mergeCell ref="L32:O32"/>
    <mergeCell ref="D33:O33"/>
    <mergeCell ref="C40:J40"/>
    <mergeCell ref="H50:I50"/>
    <mergeCell ref="J50:K50"/>
    <mergeCell ref="L50:M50"/>
    <mergeCell ref="N50:O50"/>
    <mergeCell ref="D51:G51"/>
    <mergeCell ref="G42:K43"/>
    <mergeCell ref="G44:K44"/>
    <mergeCell ref="G45:K45"/>
    <mergeCell ref="G46:K46"/>
    <mergeCell ref="G47:K47"/>
    <mergeCell ref="C42:F43"/>
    <mergeCell ref="C45:F46"/>
    <mergeCell ref="C47:F47"/>
    <mergeCell ref="C50:C75"/>
    <mergeCell ref="D52:G52"/>
    <mergeCell ref="D53:G53"/>
    <mergeCell ref="D54:G54"/>
    <mergeCell ref="D55:G55"/>
    <mergeCell ref="C108:G108"/>
    <mergeCell ref="C89:G89"/>
    <mergeCell ref="C90:G90"/>
    <mergeCell ref="C91:G91"/>
    <mergeCell ref="D65:G65"/>
    <mergeCell ref="D66:G66"/>
    <mergeCell ref="D68:G68"/>
    <mergeCell ref="D62:G62"/>
    <mergeCell ref="D67:G67"/>
    <mergeCell ref="D63:G63"/>
    <mergeCell ref="D64:G64"/>
    <mergeCell ref="C97:G97"/>
    <mergeCell ref="C95:G95"/>
    <mergeCell ref="C96:G96"/>
    <mergeCell ref="C79:K79"/>
    <mergeCell ref="C80:K80"/>
    <mergeCell ref="D75:G75"/>
    <mergeCell ref="H95:O95"/>
    <mergeCell ref="H96:O96"/>
    <mergeCell ref="C81:K81"/>
    <mergeCell ref="H90:I90"/>
    <mergeCell ref="L45:M45"/>
    <mergeCell ref="L46:M46"/>
    <mergeCell ref="L47:M47"/>
    <mergeCell ref="H65:I65"/>
    <mergeCell ref="J65:K65"/>
    <mergeCell ref="L65:M65"/>
    <mergeCell ref="L52:M52"/>
    <mergeCell ref="L56:M56"/>
    <mergeCell ref="L59:M59"/>
    <mergeCell ref="L51:M51"/>
    <mergeCell ref="H63:I63"/>
    <mergeCell ref="L57:M57"/>
    <mergeCell ref="J56:K56"/>
    <mergeCell ref="H57:I57"/>
    <mergeCell ref="J57:K57"/>
    <mergeCell ref="N46:O46"/>
    <mergeCell ref="N47:O47"/>
    <mergeCell ref="C7:D9"/>
    <mergeCell ref="L7:N7"/>
    <mergeCell ref="L8:N8"/>
    <mergeCell ref="L9:N9"/>
    <mergeCell ref="L31:O31"/>
    <mergeCell ref="C10:E24"/>
    <mergeCell ref="F19:K19"/>
    <mergeCell ref="F20:K20"/>
    <mergeCell ref="N44:O44"/>
    <mergeCell ref="L24:N24"/>
    <mergeCell ref="L44:M44"/>
    <mergeCell ref="L22:N22"/>
    <mergeCell ref="L23:N23"/>
    <mergeCell ref="M28:N28"/>
    <mergeCell ref="L15:O15"/>
    <mergeCell ref="L19:N19"/>
    <mergeCell ref="L20:N20"/>
    <mergeCell ref="L21:N21"/>
    <mergeCell ref="L11:N11"/>
    <mergeCell ref="L12:N12"/>
    <mergeCell ref="L13:N13"/>
    <mergeCell ref="L14:N14"/>
    <mergeCell ref="L10:N10"/>
    <mergeCell ref="F11:K12"/>
    <mergeCell ref="F13:K14"/>
    <mergeCell ref="F16:K16"/>
    <mergeCell ref="L16:O16"/>
    <mergeCell ref="N45:O45"/>
    <mergeCell ref="L18:O18"/>
    <mergeCell ref="M25:N25"/>
    <mergeCell ref="M26:N26"/>
    <mergeCell ref="L42:O42"/>
    <mergeCell ref="C25:K25"/>
    <mergeCell ref="C26:K26"/>
    <mergeCell ref="C27:E28"/>
    <mergeCell ref="F27:K27"/>
    <mergeCell ref="F28:K28"/>
    <mergeCell ref="C5:F5"/>
    <mergeCell ref="F10:K10"/>
    <mergeCell ref="F15:K15"/>
    <mergeCell ref="C44:F44"/>
    <mergeCell ref="L17:O17"/>
    <mergeCell ref="F24:K24"/>
    <mergeCell ref="F17:K17"/>
    <mergeCell ref="M27:N27"/>
    <mergeCell ref="C29:E30"/>
    <mergeCell ref="M29:N29"/>
    <mergeCell ref="M30:N30"/>
    <mergeCell ref="F21:K21"/>
    <mergeCell ref="F23:K23"/>
    <mergeCell ref="J69:K69"/>
    <mergeCell ref="N71:O71"/>
    <mergeCell ref="N65:O65"/>
    <mergeCell ref="H66:I66"/>
    <mergeCell ref="J66:K66"/>
    <mergeCell ref="L66:M66"/>
    <mergeCell ref="N66:O66"/>
    <mergeCell ref="H67:I67"/>
    <mergeCell ref="J70:K70"/>
    <mergeCell ref="H70:I70"/>
    <mergeCell ref="H102:O102"/>
    <mergeCell ref="H100:O100"/>
    <mergeCell ref="H101:O101"/>
    <mergeCell ref="N97:O97"/>
    <mergeCell ref="N98:O98"/>
    <mergeCell ref="I99:J99"/>
    <mergeCell ref="C98:G98"/>
    <mergeCell ref="L99:M99"/>
    <mergeCell ref="H98:I98"/>
    <mergeCell ref="L98:M98"/>
    <mergeCell ref="J98:K98"/>
    <mergeCell ref="H108:O108"/>
    <mergeCell ref="C102:G102"/>
    <mergeCell ref="C99:G99"/>
    <mergeCell ref="C100:G100"/>
    <mergeCell ref="C101:G101"/>
    <mergeCell ref="H109:O109"/>
    <mergeCell ref="C106:G106"/>
    <mergeCell ref="H106:O106"/>
    <mergeCell ref="C107:G107"/>
    <mergeCell ref="H107:O107"/>
    <mergeCell ref="L110:M110"/>
    <mergeCell ref="I110:J110"/>
    <mergeCell ref="C109:G109"/>
    <mergeCell ref="C110:G110"/>
    <mergeCell ref="C111:G111"/>
    <mergeCell ref="H111:O111"/>
    <mergeCell ref="L134:M134"/>
    <mergeCell ref="N134:O134"/>
    <mergeCell ref="E134:G134"/>
    <mergeCell ref="J134:K134"/>
    <mergeCell ref="H134:I134"/>
    <mergeCell ref="I126:O126"/>
    <mergeCell ref="C126:H126"/>
    <mergeCell ref="C125:H125"/>
    <mergeCell ref="D144:O144"/>
    <mergeCell ref="I121:L121"/>
    <mergeCell ref="I122:L122"/>
    <mergeCell ref="I123:L123"/>
    <mergeCell ref="I124:L124"/>
    <mergeCell ref="C132:D136"/>
    <mergeCell ref="N132:O132"/>
    <mergeCell ref="N133:O133"/>
    <mergeCell ref="N135:O135"/>
    <mergeCell ref="N136:O136"/>
    <mergeCell ref="H135:I135"/>
    <mergeCell ref="H136:I136"/>
    <mergeCell ref="J135:K135"/>
    <mergeCell ref="J136:K136"/>
    <mergeCell ref="L135:M135"/>
    <mergeCell ref="L136:M136"/>
    <mergeCell ref="H139:O139"/>
    <mergeCell ref="E132:G132"/>
    <mergeCell ref="E133:G133"/>
    <mergeCell ref="E135:G135"/>
    <mergeCell ref="E136:G136"/>
    <mergeCell ref="D69:E71"/>
    <mergeCell ref="F69:G69"/>
    <mergeCell ref="F70:G70"/>
    <mergeCell ref="F71:G71"/>
    <mergeCell ref="F74:G74"/>
    <mergeCell ref="N57:O57"/>
    <mergeCell ref="H58:I58"/>
    <mergeCell ref="J58:K58"/>
    <mergeCell ref="L58:M58"/>
    <mergeCell ref="N58:O58"/>
    <mergeCell ref="D56:E58"/>
    <mergeCell ref="F56:G56"/>
    <mergeCell ref="F57:G57"/>
    <mergeCell ref="F58:G58"/>
    <mergeCell ref="H56:I56"/>
    <mergeCell ref="F73:G73"/>
    <mergeCell ref="H73:I73"/>
    <mergeCell ref="J73:K73"/>
    <mergeCell ref="L73:M73"/>
    <mergeCell ref="N73:O73"/>
    <mergeCell ref="L67:M67"/>
    <mergeCell ref="H71:I71"/>
    <mergeCell ref="J67:K67"/>
    <mergeCell ref="J71:K71"/>
    <mergeCell ref="L71:M71"/>
    <mergeCell ref="N74:O74"/>
    <mergeCell ref="F18:I18"/>
    <mergeCell ref="J18:K18"/>
    <mergeCell ref="F22:I22"/>
    <mergeCell ref="J22:K22"/>
    <mergeCell ref="F72:G72"/>
    <mergeCell ref="H64:I64"/>
    <mergeCell ref="J64:K64"/>
    <mergeCell ref="L64:M64"/>
    <mergeCell ref="N64:O64"/>
    <mergeCell ref="D72:E74"/>
    <mergeCell ref="N79:O79"/>
    <mergeCell ref="N80:O80"/>
    <mergeCell ref="N81:O81"/>
    <mergeCell ref="L79:M79"/>
    <mergeCell ref="L80:M80"/>
    <mergeCell ref="L81:M81"/>
    <mergeCell ref="H74:I74"/>
    <mergeCell ref="J74:K74"/>
    <mergeCell ref="L74:M74"/>
    <mergeCell ref="H61:I61"/>
    <mergeCell ref="J61:K61"/>
    <mergeCell ref="L61:M61"/>
    <mergeCell ref="N61:O61"/>
    <mergeCell ref="D59:E61"/>
    <mergeCell ref="F59:G59"/>
    <mergeCell ref="F60:G60"/>
    <mergeCell ref="F61:G61"/>
    <mergeCell ref="H60:I60"/>
    <mergeCell ref="J60:K60"/>
  </mergeCells>
  <printOptions/>
  <pageMargins left="0.984251968503937" right="0.5905511811023623" top="0.7874015748031497" bottom="0.7874015748031497"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D39"/>
  <sheetViews>
    <sheetView showGridLines="0" view="pageBreakPreview" zoomScale="120" zoomScaleSheetLayoutView="120" zoomScalePageLayoutView="0" workbookViewId="0" topLeftCell="A28">
      <selection activeCell="J39" sqref="J39"/>
    </sheetView>
  </sheetViews>
  <sheetFormatPr defaultColWidth="9.140625" defaultRowHeight="15"/>
  <cols>
    <col min="1" max="1" width="0.9921875" style="11" customWidth="1"/>
    <col min="2" max="2" width="1.7109375" style="11" customWidth="1"/>
    <col min="3" max="3" width="2.7109375" style="11" customWidth="1"/>
    <col min="4" max="4" width="6.57421875" style="11" customWidth="1"/>
    <col min="5" max="5" width="8.28125" style="11" customWidth="1"/>
    <col min="6" max="6" width="7.7109375" style="11" customWidth="1"/>
    <col min="7" max="7" width="9.00390625" style="11" customWidth="1"/>
    <col min="8" max="8" width="9.140625" style="11" customWidth="1"/>
    <col min="9" max="11" width="5.57421875" style="11" customWidth="1"/>
    <col min="12" max="12" width="0.9921875" style="11" customWidth="1"/>
    <col min="13" max="13" width="4.57421875" style="11" customWidth="1"/>
    <col min="14" max="20" width="2.00390625" style="11" customWidth="1"/>
    <col min="21" max="22" width="1.28515625" style="12" customWidth="1"/>
    <col min="23" max="23" width="13.28125" style="11" hidden="1" customWidth="1"/>
    <col min="24" max="25" width="9.00390625" style="11" hidden="1" customWidth="1"/>
    <col min="26" max="26" width="0" style="11" hidden="1" customWidth="1"/>
    <col min="27" max="27" width="6.00390625" style="11" customWidth="1"/>
    <col min="28" max="28" width="4.7109375" style="11" customWidth="1"/>
    <col min="29" max="29" width="5.7109375" style="11" customWidth="1"/>
    <col min="30" max="16384" width="9.00390625" style="11" customWidth="1"/>
  </cols>
  <sheetData>
    <row r="1" spans="1:10" ht="13.5" customHeight="1">
      <c r="A1" s="200" t="s">
        <v>812</v>
      </c>
      <c r="B1" s="46"/>
      <c r="F1" s="61"/>
      <c r="G1" s="61"/>
      <c r="H1" s="61"/>
      <c r="I1" s="61"/>
      <c r="J1" s="61"/>
    </row>
    <row r="2" spans="1:21" ht="13.5" customHeight="1">
      <c r="A2" s="46"/>
      <c r="B2" s="46"/>
      <c r="C2" s="18"/>
      <c r="D2" s="18"/>
      <c r="E2" s="18"/>
      <c r="F2" s="18"/>
      <c r="G2" s="18"/>
      <c r="H2" s="18"/>
      <c r="I2" s="18"/>
      <c r="J2" s="18"/>
      <c r="K2" s="18"/>
      <c r="L2" s="18"/>
      <c r="M2" s="18"/>
      <c r="N2" s="18"/>
      <c r="O2" s="18"/>
      <c r="P2" s="18"/>
      <c r="Q2" s="18"/>
      <c r="R2" s="18"/>
      <c r="S2" s="18"/>
      <c r="T2" s="62"/>
      <c r="U2" s="22"/>
    </row>
    <row r="3" spans="1:21" ht="13.5" customHeight="1">
      <c r="A3" s="46" t="s">
        <v>460</v>
      </c>
      <c r="B3" s="46"/>
      <c r="C3" s="18"/>
      <c r="D3" s="85"/>
      <c r="E3" s="85"/>
      <c r="F3" s="85"/>
      <c r="G3" s="85"/>
      <c r="H3" s="85"/>
      <c r="I3" s="85"/>
      <c r="J3" s="85"/>
      <c r="K3" s="85"/>
      <c r="L3" s="85"/>
      <c r="M3" s="85"/>
      <c r="N3" s="85"/>
      <c r="O3" s="18"/>
      <c r="P3" s="18"/>
      <c r="Q3" s="18"/>
      <c r="R3" s="18"/>
      <c r="S3" s="18"/>
      <c r="T3" s="62"/>
      <c r="U3" s="22"/>
    </row>
    <row r="4" spans="1:21" ht="20.25" customHeight="1">
      <c r="A4" s="46"/>
      <c r="B4" s="46"/>
      <c r="C4" s="18"/>
      <c r="D4" s="18"/>
      <c r="E4" s="18"/>
      <c r="F4" s="18"/>
      <c r="G4" s="18"/>
      <c r="H4" s="18"/>
      <c r="I4" s="18"/>
      <c r="J4" s="18"/>
      <c r="K4" s="18"/>
      <c r="L4" s="18"/>
      <c r="M4" s="18"/>
      <c r="N4" s="18"/>
      <c r="O4" s="18"/>
      <c r="P4" s="18"/>
      <c r="Q4" s="18"/>
      <c r="R4" s="18"/>
      <c r="S4" s="18"/>
      <c r="T4" s="62"/>
      <c r="U4" s="22"/>
    </row>
    <row r="5" spans="1:21" ht="20.25" customHeight="1">
      <c r="A5" s="46"/>
      <c r="B5" s="46"/>
      <c r="C5" s="201" t="s">
        <v>461</v>
      </c>
      <c r="D5" s="18"/>
      <c r="E5" s="18"/>
      <c r="F5" s="18"/>
      <c r="G5" s="18"/>
      <c r="H5" s="18"/>
      <c r="I5" s="18"/>
      <c r="J5" s="18"/>
      <c r="K5" s="18"/>
      <c r="L5" s="18"/>
      <c r="M5" s="18"/>
      <c r="N5" s="18"/>
      <c r="O5" s="18"/>
      <c r="P5" s="18"/>
      <c r="Q5" s="18"/>
      <c r="R5" s="18"/>
      <c r="S5" s="18"/>
      <c r="T5" s="62"/>
      <c r="U5" s="22"/>
    </row>
    <row r="6" spans="4:21" ht="20.25" customHeight="1">
      <c r="D6" s="162"/>
      <c r="E6" s="162"/>
      <c r="F6" s="162"/>
      <c r="G6" s="162"/>
      <c r="H6" s="162"/>
      <c r="I6" s="162"/>
      <c r="J6" s="162"/>
      <c r="K6" s="162"/>
      <c r="L6" s="162"/>
      <c r="M6" s="162"/>
      <c r="N6" s="162"/>
      <c r="O6" s="162"/>
      <c r="P6" s="162"/>
      <c r="Q6" s="162"/>
      <c r="R6" s="162"/>
      <c r="S6" s="162"/>
      <c r="T6" s="162"/>
      <c r="U6" s="22"/>
    </row>
    <row r="7" spans="2:27" ht="20.25" customHeight="1">
      <c r="B7" s="46" t="s">
        <v>462</v>
      </c>
      <c r="C7" s="46"/>
      <c r="D7" s="18"/>
      <c r="E7" s="202"/>
      <c r="F7" s="162"/>
      <c r="G7" s="162"/>
      <c r="H7" s="162"/>
      <c r="I7" s="947">
        <f>IF('基本'!F178="","",'基本'!F178)</f>
      </c>
      <c r="J7" s="947"/>
      <c r="K7" s="947"/>
      <c r="L7" s="363"/>
      <c r="M7" s="364"/>
      <c r="N7" s="364"/>
      <c r="O7" s="364"/>
      <c r="P7" s="364"/>
      <c r="Q7" s="162"/>
      <c r="R7" s="162"/>
      <c r="S7" s="162"/>
      <c r="T7" s="162"/>
      <c r="U7" s="22"/>
      <c r="AA7" s="105" t="s">
        <v>669</v>
      </c>
    </row>
    <row r="8" spans="2:21" ht="20.25" customHeight="1">
      <c r="B8" s="46"/>
      <c r="C8" s="46"/>
      <c r="D8" s="18"/>
      <c r="E8" s="202"/>
      <c r="F8" s="162"/>
      <c r="G8" s="162"/>
      <c r="H8" s="162"/>
      <c r="I8" s="162"/>
      <c r="J8" s="279"/>
      <c r="K8" s="274"/>
      <c r="L8" s="273"/>
      <c r="M8" s="273"/>
      <c r="N8" s="206"/>
      <c r="O8" s="273"/>
      <c r="P8" s="274"/>
      <c r="Q8" s="162"/>
      <c r="R8" s="162"/>
      <c r="S8" s="162"/>
      <c r="T8" s="162"/>
      <c r="U8" s="22"/>
    </row>
    <row r="9" spans="2:27" ht="20.25" customHeight="1">
      <c r="B9" s="46" t="s">
        <v>463</v>
      </c>
      <c r="C9" s="46"/>
      <c r="D9" s="94"/>
      <c r="E9" s="94"/>
      <c r="F9" s="94"/>
      <c r="G9" s="94"/>
      <c r="H9" s="94"/>
      <c r="I9" s="947">
        <f>IF('基本'!F179="","",'基本'!F179)</f>
      </c>
      <c r="J9" s="947"/>
      <c r="K9" s="947"/>
      <c r="L9" s="363"/>
      <c r="M9" s="364"/>
      <c r="N9" s="364"/>
      <c r="O9" s="364"/>
      <c r="P9" s="364"/>
      <c r="Q9" s="162"/>
      <c r="R9" s="162"/>
      <c r="S9" s="162"/>
      <c r="T9" s="162"/>
      <c r="U9" s="22"/>
      <c r="AA9" s="105" t="s">
        <v>669</v>
      </c>
    </row>
    <row r="10" spans="2:27" ht="20.25" customHeight="1">
      <c r="B10" s="46"/>
      <c r="C10" s="46"/>
      <c r="D10" s="94"/>
      <c r="E10" s="94"/>
      <c r="F10" s="94"/>
      <c r="G10" s="94"/>
      <c r="H10" s="94"/>
      <c r="I10" s="94"/>
      <c r="J10" s="203"/>
      <c r="K10" s="205"/>
      <c r="L10" s="205"/>
      <c r="M10" s="205"/>
      <c r="N10" s="205"/>
      <c r="O10" s="205"/>
      <c r="P10" s="205"/>
      <c r="Q10" s="205"/>
      <c r="R10" s="205"/>
      <c r="S10" s="205"/>
      <c r="T10" s="162"/>
      <c r="U10" s="22"/>
      <c r="AA10" s="204"/>
    </row>
    <row r="11" spans="2:27" ht="20.25" customHeight="1">
      <c r="B11" s="46" t="s">
        <v>748</v>
      </c>
      <c r="C11" s="46"/>
      <c r="I11" s="965">
        <f>IF('基本'!F180="","",'基本'!F180)</f>
      </c>
      <c r="J11" s="965"/>
      <c r="K11" s="353" t="s">
        <v>749</v>
      </c>
      <c r="U11" s="22"/>
      <c r="AA11" s="105" t="s">
        <v>669</v>
      </c>
    </row>
    <row r="12" spans="2:21" ht="20.25" customHeight="1">
      <c r="B12" s="46"/>
      <c r="C12" s="46"/>
      <c r="I12" s="966"/>
      <c r="J12" s="966"/>
      <c r="K12" s="186"/>
      <c r="U12" s="22"/>
    </row>
    <row r="13" spans="2:21" ht="20.25" customHeight="1">
      <c r="B13" s="46" t="s">
        <v>764</v>
      </c>
      <c r="C13" s="46"/>
      <c r="U13" s="22"/>
    </row>
    <row r="14" spans="2:21" ht="20.25" customHeight="1">
      <c r="B14" s="46"/>
      <c r="C14" s="46"/>
      <c r="U14" s="22"/>
    </row>
    <row r="15" spans="1:23" s="12" customFormat="1" ht="20.25" customHeight="1">
      <c r="A15" s="11"/>
      <c r="B15" s="46" t="s">
        <v>464</v>
      </c>
      <c r="C15" s="46"/>
      <c r="D15" s="11"/>
      <c r="E15" s="11"/>
      <c r="F15" s="11"/>
      <c r="G15" s="11"/>
      <c r="H15" s="11"/>
      <c r="I15" s="11"/>
      <c r="J15" s="11"/>
      <c r="K15" s="11"/>
      <c r="L15" s="11"/>
      <c r="M15" s="11"/>
      <c r="N15" s="11"/>
      <c r="O15" s="11"/>
      <c r="P15" s="11"/>
      <c r="Q15" s="11"/>
      <c r="R15" s="11"/>
      <c r="S15" s="11"/>
      <c r="T15" s="11"/>
      <c r="U15" s="22"/>
      <c r="W15" s="11"/>
    </row>
    <row r="16" spans="1:23" s="12" customFormat="1" ht="20.25" customHeight="1">
      <c r="A16" s="18"/>
      <c r="B16" s="18"/>
      <c r="C16" s="18"/>
      <c r="D16" s="18"/>
      <c r="E16" s="18"/>
      <c r="F16" s="18"/>
      <c r="G16" s="18"/>
      <c r="H16" s="18"/>
      <c r="I16" s="18"/>
      <c r="J16" s="18"/>
      <c r="K16" s="18"/>
      <c r="L16" s="18"/>
      <c r="M16" s="18"/>
      <c r="N16" s="35"/>
      <c r="O16" s="18"/>
      <c r="P16" s="18"/>
      <c r="Q16" s="18"/>
      <c r="R16" s="18"/>
      <c r="S16" s="18"/>
      <c r="T16" s="18"/>
      <c r="U16" s="22"/>
      <c r="W16" s="11"/>
    </row>
    <row r="17" spans="1:23" s="12" customFormat="1" ht="20.25" customHeight="1">
      <c r="A17" s="18"/>
      <c r="B17" s="953" t="s">
        <v>465</v>
      </c>
      <c r="C17" s="954"/>
      <c r="D17" s="954"/>
      <c r="E17" s="954"/>
      <c r="F17" s="954"/>
      <c r="G17" s="954"/>
      <c r="H17" s="955"/>
      <c r="I17" s="953" t="s">
        <v>466</v>
      </c>
      <c r="J17" s="954"/>
      <c r="K17" s="955"/>
      <c r="L17" s="953" t="s">
        <v>467</v>
      </c>
      <c r="M17" s="954"/>
      <c r="N17" s="954"/>
      <c r="O17" s="954"/>
      <c r="P17" s="954"/>
      <c r="Q17" s="954"/>
      <c r="R17" s="954"/>
      <c r="S17" s="954"/>
      <c r="T17" s="955"/>
      <c r="U17" s="22"/>
      <c r="W17" s="11"/>
    </row>
    <row r="18" spans="1:23" s="12" customFormat="1" ht="20.25" customHeight="1">
      <c r="A18" s="18"/>
      <c r="B18" s="115"/>
      <c r="C18" s="349" t="s">
        <v>719</v>
      </c>
      <c r="D18" s="137"/>
      <c r="E18" s="137"/>
      <c r="F18" s="137"/>
      <c r="G18" s="137"/>
      <c r="H18" s="17"/>
      <c r="I18" s="956"/>
      <c r="J18" s="957"/>
      <c r="K18" s="958"/>
      <c r="L18" s="207"/>
      <c r="M18" s="959"/>
      <c r="N18" s="959"/>
      <c r="O18" s="959"/>
      <c r="P18" s="959"/>
      <c r="Q18" s="959"/>
      <c r="R18" s="959"/>
      <c r="S18" s="959"/>
      <c r="T18" s="664"/>
      <c r="U18" s="22"/>
      <c r="W18" s="11"/>
    </row>
    <row r="19" spans="1:27" s="12" customFormat="1" ht="20.25" customHeight="1">
      <c r="A19" s="18"/>
      <c r="B19" s="208"/>
      <c r="D19" s="209" t="s">
        <v>468</v>
      </c>
      <c r="E19" s="210"/>
      <c r="F19" s="210"/>
      <c r="G19" s="210"/>
      <c r="H19" s="20"/>
      <c r="I19" s="951">
        <f>IF('基本'!F181="","",'基本'!F181)</f>
      </c>
      <c r="J19" s="596"/>
      <c r="K19" s="952"/>
      <c r="L19" s="88"/>
      <c r="M19" s="967"/>
      <c r="N19" s="967"/>
      <c r="O19" s="967"/>
      <c r="P19" s="967"/>
      <c r="Q19" s="967"/>
      <c r="R19" s="967"/>
      <c r="S19" s="967"/>
      <c r="T19" s="666"/>
      <c r="U19" s="22"/>
      <c r="W19" s="11"/>
      <c r="AA19" s="105" t="s">
        <v>669</v>
      </c>
    </row>
    <row r="20" spans="1:23" s="12" customFormat="1" ht="20.25" customHeight="1">
      <c r="A20" s="18"/>
      <c r="B20" s="208"/>
      <c r="D20" s="209"/>
      <c r="E20" s="210"/>
      <c r="F20" s="210"/>
      <c r="G20" s="210"/>
      <c r="H20" s="20"/>
      <c r="I20" s="211"/>
      <c r="J20" s="33"/>
      <c r="K20" s="212"/>
      <c r="L20" s="88"/>
      <c r="M20" s="79"/>
      <c r="N20" s="79"/>
      <c r="O20" s="79"/>
      <c r="P20" s="79"/>
      <c r="Q20" s="79"/>
      <c r="R20" s="79"/>
      <c r="S20" s="79"/>
      <c r="T20" s="90"/>
      <c r="U20" s="22"/>
      <c r="W20" s="11"/>
    </row>
    <row r="21" spans="1:30" s="12" customFormat="1" ht="39.75" customHeight="1">
      <c r="A21" s="18"/>
      <c r="B21" s="208"/>
      <c r="C21" s="370"/>
      <c r="D21" s="209" t="s">
        <v>469</v>
      </c>
      <c r="E21" s="210"/>
      <c r="F21" s="210"/>
      <c r="G21" s="210"/>
      <c r="H21" s="20"/>
      <c r="I21" s="951">
        <f>IF('基本'!F182="","",'基本'!F182)</f>
      </c>
      <c r="J21" s="596"/>
      <c r="K21" s="952"/>
      <c r="L21" s="89"/>
      <c r="M21" s="968"/>
      <c r="N21" s="969"/>
      <c r="O21" s="969"/>
      <c r="P21" s="969"/>
      <c r="Q21" s="969"/>
      <c r="R21" s="969"/>
      <c r="S21" s="969"/>
      <c r="T21" s="970"/>
      <c r="U21" s="22"/>
      <c r="W21" s="11"/>
      <c r="AA21" s="964">
        <f>IF(I21="","",IF(AND(COUNT(I21)=1,COUNTA(M21)=0)=TRUE,"←備考欄に金融機関名と本支店名を記載すること",""))</f>
      </c>
      <c r="AB21" s="964"/>
      <c r="AC21" s="964"/>
      <c r="AD21" s="964"/>
    </row>
    <row r="22" spans="1:23" s="12" customFormat="1" ht="20.25" customHeight="1">
      <c r="A22" s="18"/>
      <c r="B22" s="208"/>
      <c r="C22" s="370"/>
      <c r="D22" s="209"/>
      <c r="E22" s="210"/>
      <c r="F22" s="210"/>
      <c r="G22" s="210"/>
      <c r="H22" s="20"/>
      <c r="I22" s="211"/>
      <c r="J22" s="33"/>
      <c r="K22" s="212"/>
      <c r="L22" s="213"/>
      <c r="M22" s="22"/>
      <c r="N22" s="22"/>
      <c r="O22" s="22"/>
      <c r="P22" s="22"/>
      <c r="Q22" s="22"/>
      <c r="R22" s="22"/>
      <c r="S22" s="22"/>
      <c r="T22" s="20"/>
      <c r="U22" s="22"/>
      <c r="W22" s="11"/>
    </row>
    <row r="23" spans="1:27" s="12" customFormat="1" ht="20.25" customHeight="1">
      <c r="A23" s="18"/>
      <c r="B23" s="192"/>
      <c r="C23" s="949" t="s">
        <v>470</v>
      </c>
      <c r="D23" s="949"/>
      <c r="E23" s="949"/>
      <c r="F23" s="949"/>
      <c r="G23" s="949"/>
      <c r="H23" s="950"/>
      <c r="I23" s="951">
        <f>IF('基本'!F184="","",'基本'!F184)</f>
      </c>
      <c r="J23" s="596"/>
      <c r="K23" s="952"/>
      <c r="L23" s="88"/>
      <c r="M23" s="948"/>
      <c r="N23" s="948"/>
      <c r="O23" s="948"/>
      <c r="P23" s="948"/>
      <c r="Q23" s="948"/>
      <c r="R23" s="948"/>
      <c r="S23" s="948"/>
      <c r="T23" s="153"/>
      <c r="U23" s="22"/>
      <c r="W23" s="11"/>
      <c r="AA23" s="105" t="s">
        <v>669</v>
      </c>
    </row>
    <row r="24" spans="1:23" s="12" customFormat="1" ht="20.25" customHeight="1">
      <c r="A24" s="18"/>
      <c r="B24" s="192"/>
      <c r="C24" s="209"/>
      <c r="D24" s="210"/>
      <c r="E24" s="210"/>
      <c r="F24" s="210"/>
      <c r="G24" s="210"/>
      <c r="H24" s="20"/>
      <c r="I24" s="211"/>
      <c r="J24" s="33"/>
      <c r="K24" s="212"/>
      <c r="L24" s="88"/>
      <c r="M24" s="22"/>
      <c r="N24" s="22"/>
      <c r="O24" s="22"/>
      <c r="P24" s="22"/>
      <c r="Q24" s="22"/>
      <c r="R24" s="22"/>
      <c r="S24" s="22"/>
      <c r="T24" s="20"/>
      <c r="U24" s="22"/>
      <c r="W24" s="11"/>
    </row>
    <row r="25" spans="1:27" ht="20.25" customHeight="1">
      <c r="A25" s="18"/>
      <c r="B25" s="214"/>
      <c r="C25" s="769" t="s">
        <v>471</v>
      </c>
      <c r="D25" s="769"/>
      <c r="E25" s="769"/>
      <c r="F25" s="769"/>
      <c r="G25" s="769"/>
      <c r="H25" s="795"/>
      <c r="I25" s="951">
        <f>IF('基本'!F183="","",'基本'!F183)</f>
      </c>
      <c r="J25" s="596"/>
      <c r="K25" s="952"/>
      <c r="L25" s="215"/>
      <c r="M25" s="79"/>
      <c r="N25" s="79"/>
      <c r="O25" s="79"/>
      <c r="P25" s="79"/>
      <c r="Q25" s="79"/>
      <c r="R25" s="79"/>
      <c r="S25" s="79"/>
      <c r="T25" s="90"/>
      <c r="AA25" s="105" t="s">
        <v>669</v>
      </c>
    </row>
    <row r="26" spans="1:20" ht="20.25" customHeight="1">
      <c r="A26" s="18"/>
      <c r="B26" s="214"/>
      <c r="C26" s="62"/>
      <c r="D26" s="62"/>
      <c r="E26" s="62"/>
      <c r="F26" s="162"/>
      <c r="G26" s="162"/>
      <c r="H26" s="30"/>
      <c r="I26" s="211"/>
      <c r="J26" s="33"/>
      <c r="K26" s="212"/>
      <c r="L26" s="215"/>
      <c r="M26" s="79"/>
      <c r="N26" s="79"/>
      <c r="O26" s="79"/>
      <c r="P26" s="79"/>
      <c r="Q26" s="79"/>
      <c r="R26" s="79"/>
      <c r="S26" s="79"/>
      <c r="T26" s="90"/>
    </row>
    <row r="27" spans="1:27" ht="20.25" customHeight="1">
      <c r="A27" s="18"/>
      <c r="B27" s="214"/>
      <c r="C27" s="962" t="s">
        <v>475</v>
      </c>
      <c r="D27" s="641"/>
      <c r="E27" s="641"/>
      <c r="F27" s="641"/>
      <c r="G27" s="641"/>
      <c r="H27" s="642"/>
      <c r="I27" s="951">
        <f>IF('基本'!F185="","",'基本'!F185)</f>
      </c>
      <c r="J27" s="596"/>
      <c r="K27" s="952"/>
      <c r="L27" s="215"/>
      <c r="M27" s="79"/>
      <c r="N27" s="79"/>
      <c r="O27" s="79"/>
      <c r="P27" s="79"/>
      <c r="Q27" s="79"/>
      <c r="R27" s="79"/>
      <c r="S27" s="79"/>
      <c r="T27" s="90"/>
      <c r="AA27" s="105" t="s">
        <v>669</v>
      </c>
    </row>
    <row r="28" spans="1:20" ht="20.25" customHeight="1">
      <c r="A28" s="18"/>
      <c r="B28" s="214"/>
      <c r="C28" s="62"/>
      <c r="D28" s="62"/>
      <c r="E28" s="62"/>
      <c r="F28" s="162"/>
      <c r="G28" s="162"/>
      <c r="H28" s="30"/>
      <c r="I28" s="211"/>
      <c r="J28" s="33"/>
      <c r="K28" s="212"/>
      <c r="L28" s="215"/>
      <c r="M28" s="79"/>
      <c r="N28" s="79"/>
      <c r="O28" s="79"/>
      <c r="P28" s="79"/>
      <c r="Q28" s="79"/>
      <c r="R28" s="79"/>
      <c r="S28" s="79"/>
      <c r="T28" s="90"/>
    </row>
    <row r="29" spans="1:27" ht="20.25" customHeight="1">
      <c r="A29" s="18"/>
      <c r="B29" s="214"/>
      <c r="C29" s="962" t="s">
        <v>476</v>
      </c>
      <c r="D29" s="962"/>
      <c r="E29" s="962"/>
      <c r="F29" s="962"/>
      <c r="G29" s="962"/>
      <c r="H29" s="963"/>
      <c r="I29" s="951">
        <f>IF('基本'!F186="","",'基本'!F186)</f>
      </c>
      <c r="J29" s="596"/>
      <c r="K29" s="952"/>
      <c r="L29" s="215"/>
      <c r="M29" s="79"/>
      <c r="N29" s="79"/>
      <c r="O29" s="79"/>
      <c r="P29" s="79"/>
      <c r="Q29" s="79"/>
      <c r="R29" s="79"/>
      <c r="S29" s="79"/>
      <c r="T29" s="90"/>
      <c r="AA29" s="105" t="s">
        <v>669</v>
      </c>
    </row>
    <row r="30" spans="1:20" ht="20.25" customHeight="1">
      <c r="A30" s="18"/>
      <c r="B30" s="214"/>
      <c r="C30" s="62"/>
      <c r="D30" s="62"/>
      <c r="E30" s="62"/>
      <c r="F30" s="162"/>
      <c r="G30" s="162"/>
      <c r="H30" s="30"/>
      <c r="I30" s="211"/>
      <c r="J30" s="33"/>
      <c r="K30" s="212"/>
      <c r="L30" s="215"/>
      <c r="M30" s="79"/>
      <c r="N30" s="79"/>
      <c r="O30" s="79"/>
      <c r="P30" s="79"/>
      <c r="Q30" s="79"/>
      <c r="R30" s="79"/>
      <c r="S30" s="79"/>
      <c r="T30" s="90"/>
    </row>
    <row r="31" spans="1:30" ht="20.25" customHeight="1">
      <c r="A31" s="18"/>
      <c r="B31" s="220"/>
      <c r="C31" s="221"/>
      <c r="D31" s="221"/>
      <c r="E31" s="221" t="s">
        <v>472</v>
      </c>
      <c r="F31" s="135"/>
      <c r="G31" s="135"/>
      <c r="H31" s="27"/>
      <c r="I31" s="960">
        <f>IF(AND(I19="",I21="",I23="",I25="",I27="",I29="")=TRUE,"",SUM(I18:K30))</f>
      </c>
      <c r="J31" s="598"/>
      <c r="K31" s="961"/>
      <c r="L31" s="222"/>
      <c r="M31" s="223"/>
      <c r="N31" s="223"/>
      <c r="O31" s="223"/>
      <c r="P31" s="223"/>
      <c r="Q31" s="223"/>
      <c r="R31" s="223"/>
      <c r="S31" s="223"/>
      <c r="T31" s="157"/>
      <c r="AA31" s="105" t="s">
        <v>669</v>
      </c>
      <c r="AD31" s="105" t="e">
        <f>IF(I31='第1号'!K30/1000,"","←資金需要と助成事業に要する経費総額と合致しません。基本のデータを正しく入力してください。")</f>
        <v>#VALUE!</v>
      </c>
    </row>
    <row r="32" spans="1:20" ht="15" customHeight="1">
      <c r="A32" s="18"/>
      <c r="B32" s="217" t="s">
        <v>473</v>
      </c>
      <c r="C32" s="216"/>
      <c r="D32" s="122"/>
      <c r="E32" s="122"/>
      <c r="F32" s="79"/>
      <c r="G32" s="79"/>
      <c r="H32" s="79"/>
      <c r="I32" s="79"/>
      <c r="J32" s="79"/>
      <c r="K32" s="152"/>
      <c r="L32" s="125"/>
      <c r="M32" s="125"/>
      <c r="N32" s="125"/>
      <c r="O32" s="125"/>
      <c r="P32" s="125"/>
      <c r="Q32" s="125"/>
      <c r="R32" s="125"/>
      <c r="S32" s="125"/>
      <c r="T32" s="152"/>
    </row>
    <row r="33" spans="1:20" ht="15" customHeight="1">
      <c r="A33" s="18"/>
      <c r="B33" s="350" t="s">
        <v>720</v>
      </c>
      <c r="C33" s="218"/>
      <c r="D33" s="158"/>
      <c r="E33" s="158"/>
      <c r="F33" s="124"/>
      <c r="G33" s="124"/>
      <c r="H33" s="124"/>
      <c r="I33" s="124"/>
      <c r="J33" s="124"/>
      <c r="K33" s="108"/>
      <c r="L33" s="219"/>
      <c r="M33" s="219"/>
      <c r="N33" s="219"/>
      <c r="O33" s="219"/>
      <c r="P33" s="219"/>
      <c r="Q33" s="219"/>
      <c r="R33" s="219"/>
      <c r="S33" s="219"/>
      <c r="T33" s="108"/>
    </row>
    <row r="34" spans="2:20" ht="15" customHeight="1">
      <c r="B34" s="224" t="s">
        <v>477</v>
      </c>
      <c r="C34" s="45"/>
      <c r="D34" s="45"/>
      <c r="E34" s="45"/>
      <c r="F34" s="45"/>
      <c r="G34" s="45"/>
      <c r="H34" s="45"/>
      <c r="I34" s="45"/>
      <c r="J34" s="45"/>
      <c r="K34" s="45"/>
      <c r="L34" s="45"/>
      <c r="M34" s="45"/>
      <c r="N34" s="45"/>
      <c r="O34" s="45"/>
      <c r="P34" s="45"/>
      <c r="Q34" s="45"/>
      <c r="R34" s="45"/>
      <c r="S34" s="45"/>
      <c r="T34" s="45"/>
    </row>
    <row r="35" ht="20.25" customHeight="1">
      <c r="B35" s="99"/>
    </row>
    <row r="36" ht="20.25" customHeight="1">
      <c r="B36" s="99"/>
    </row>
    <row r="37" ht="20.25" customHeight="1">
      <c r="B37" s="99"/>
    </row>
    <row r="38" ht="20.25" customHeight="1">
      <c r="B38" s="99"/>
    </row>
    <row r="39" spans="2:20" ht="20.25" customHeight="1">
      <c r="B39" s="99"/>
      <c r="T39" s="1109" t="s">
        <v>959</v>
      </c>
    </row>
  </sheetData>
  <sheetProtection password="A4DE" sheet="1"/>
  <mergeCells count="24">
    <mergeCell ref="AA21:AD21"/>
    <mergeCell ref="I11:J11"/>
    <mergeCell ref="I12:J12"/>
    <mergeCell ref="I19:K19"/>
    <mergeCell ref="M19:T19"/>
    <mergeCell ref="I21:K21"/>
    <mergeCell ref="M21:T21"/>
    <mergeCell ref="I25:K25"/>
    <mergeCell ref="I31:K31"/>
    <mergeCell ref="C25:H25"/>
    <mergeCell ref="C27:H27"/>
    <mergeCell ref="C29:H29"/>
    <mergeCell ref="I27:K27"/>
    <mergeCell ref="I29:K29"/>
    <mergeCell ref="I7:K7"/>
    <mergeCell ref="I9:K9"/>
    <mergeCell ref="M23:S23"/>
    <mergeCell ref="C23:H23"/>
    <mergeCell ref="I23:K23"/>
    <mergeCell ref="B17:H17"/>
    <mergeCell ref="I17:K17"/>
    <mergeCell ref="L17:T17"/>
    <mergeCell ref="I18:K18"/>
    <mergeCell ref="M18:T18"/>
  </mergeCells>
  <conditionalFormatting sqref="AC25 M23:T23">
    <cfRule type="containsText" priority="1" dxfId="1" operator="containsText" stopIfTrue="1" text="借入金を手当する金融機関名・支店名を記入下さい">
      <formula>NOT(ISERROR(SEARCH("借入金を手当する金融機関名・支店名を記入下さい",M23)))</formula>
    </cfRule>
  </conditionalFormatting>
  <printOptions/>
  <pageMargins left="0.984251968503937" right="0.5905511811023623" top="0.7874015748031497" bottom="0.5905511811023623"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tokyokankyo</cp:lastModifiedBy>
  <cp:lastPrinted>2014-09-01T04:04:37Z</cp:lastPrinted>
  <dcterms:created xsi:type="dcterms:W3CDTF">2013-04-17T01:56:44Z</dcterms:created>
  <dcterms:modified xsi:type="dcterms:W3CDTF">2019-06-17T01:07:09Z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