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180" windowWidth="14655" windowHeight="8775" tabRatio="741" activeTab="2"/>
  </bookViews>
  <sheets>
    <sheet name="説明書" sheetId="4" r:id="rId1"/>
    <sheet name="用紙（項目少）" sheetId="12" r:id="rId2"/>
    <sheet name="用紙（項目多）" sheetId="8" r:id="rId3"/>
    <sheet name="記載要領" sheetId="11" r:id="rId4"/>
  </sheets>
  <definedNames>
    <definedName name="_xlnm.Print_Area" localSheetId="3">記載要領!$A$2:$N$122</definedName>
    <definedName name="_xlnm.Print_Area" localSheetId="1">'用紙（項目少）'!$A$2:$N$59</definedName>
    <definedName name="_xlnm.Print_Area" localSheetId="2">'用紙（項目多）'!$A$2:$N$124</definedName>
  </definedNames>
  <calcPr calcId="145621"/>
</workbook>
</file>

<file path=xl/calcChain.xml><?xml version="1.0" encoding="utf-8"?>
<calcChain xmlns="http://schemas.openxmlformats.org/spreadsheetml/2006/main">
  <c r="G54" i="12" l="1"/>
  <c r="K99" i="8" l="1"/>
  <c r="L99" i="8"/>
  <c r="K100" i="8" l="1"/>
  <c r="I102" i="8"/>
  <c r="H118" i="8"/>
  <c r="I51" i="12" l="1"/>
  <c r="L29" i="12" l="1"/>
  <c r="K29" i="12"/>
  <c r="N99" i="8"/>
  <c r="M99" i="8"/>
  <c r="L29" i="8"/>
  <c r="K29" i="8"/>
  <c r="L29" i="11"/>
  <c r="K29" i="11"/>
  <c r="H20" i="11"/>
  <c r="L73" i="8" l="1"/>
  <c r="K73" i="8"/>
  <c r="L94" i="8"/>
  <c r="K94" i="8"/>
  <c r="L89" i="8"/>
  <c r="K89" i="8"/>
  <c r="L84" i="8"/>
  <c r="K84" i="8"/>
  <c r="L57" i="8"/>
  <c r="K57" i="8"/>
  <c r="L41" i="8"/>
  <c r="K41" i="8"/>
  <c r="L30" i="8"/>
  <c r="K30" i="8"/>
  <c r="I101" i="11" l="1"/>
  <c r="I102" i="11"/>
  <c r="I103" i="11"/>
  <c r="I104" i="11"/>
  <c r="I105" i="11"/>
  <c r="I106" i="11"/>
  <c r="I107" i="11"/>
  <c r="I108" i="11"/>
  <c r="I109" i="11"/>
  <c r="I111" i="11"/>
  <c r="I112" i="11"/>
  <c r="I113" i="11"/>
  <c r="I114" i="11"/>
  <c r="I115" i="11"/>
  <c r="I73" i="11"/>
  <c r="I72" i="11"/>
  <c r="L72" i="11"/>
  <c r="I74" i="11"/>
  <c r="I75" i="11"/>
  <c r="I76" i="11"/>
  <c r="I77" i="11"/>
  <c r="I78" i="11"/>
  <c r="I79" i="11"/>
  <c r="I80" i="11"/>
  <c r="I81" i="11"/>
  <c r="I83" i="11"/>
  <c r="I84" i="11"/>
  <c r="I85" i="11"/>
  <c r="I86" i="11"/>
  <c r="I88" i="11"/>
  <c r="I89" i="11"/>
  <c r="I90" i="11"/>
  <c r="I91" i="11"/>
  <c r="I87" i="11"/>
  <c r="L87" i="11"/>
  <c r="I93" i="11"/>
  <c r="I94" i="11"/>
  <c r="I95" i="11"/>
  <c r="I96" i="11"/>
  <c r="I58" i="11"/>
  <c r="I59" i="11"/>
  <c r="I60" i="11"/>
  <c r="I61" i="11"/>
  <c r="I62" i="11"/>
  <c r="I63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40" i="11"/>
  <c r="I39" i="11"/>
  <c r="I38" i="11"/>
  <c r="I37" i="11"/>
  <c r="I36" i="11"/>
  <c r="I35" i="11"/>
  <c r="I34" i="11"/>
  <c r="I33" i="11"/>
  <c r="I32" i="11"/>
  <c r="I30" i="11"/>
  <c r="I31" i="11"/>
  <c r="I28" i="11"/>
  <c r="I27" i="11"/>
  <c r="I26" i="11"/>
  <c r="I25" i="11"/>
  <c r="I24" i="11"/>
  <c r="I23" i="11"/>
  <c r="I22" i="11"/>
  <c r="I20" i="11" s="1"/>
  <c r="I21" i="11"/>
  <c r="I41" i="12"/>
  <c r="I42" i="12"/>
  <c r="I43" i="12"/>
  <c r="I44" i="12"/>
  <c r="I45" i="12"/>
  <c r="I46" i="12"/>
  <c r="I47" i="12"/>
  <c r="I48" i="12"/>
  <c r="I49" i="12"/>
  <c r="I50" i="12"/>
  <c r="I40" i="12"/>
  <c r="H47" i="12"/>
  <c r="H48" i="12"/>
  <c r="H49" i="12"/>
  <c r="H50" i="12"/>
  <c r="H51" i="12"/>
  <c r="I10" i="11"/>
  <c r="I11" i="11"/>
  <c r="I12" i="11"/>
  <c r="I13" i="11"/>
  <c r="I14" i="11"/>
  <c r="I15" i="11"/>
  <c r="I16" i="11"/>
  <c r="I17" i="11"/>
  <c r="I18" i="11"/>
  <c r="I19" i="11"/>
  <c r="I103" i="8"/>
  <c r="I104" i="8"/>
  <c r="I105" i="8"/>
  <c r="I106" i="8"/>
  <c r="I107" i="8"/>
  <c r="I108" i="8"/>
  <c r="I109" i="8"/>
  <c r="I110" i="8"/>
  <c r="I111" i="8"/>
  <c r="I113" i="8"/>
  <c r="I112" i="8"/>
  <c r="I114" i="8"/>
  <c r="I115" i="8"/>
  <c r="I116" i="8"/>
  <c r="I117" i="8"/>
  <c r="I74" i="8"/>
  <c r="I75" i="8"/>
  <c r="I76" i="8"/>
  <c r="I77" i="8"/>
  <c r="I78" i="8"/>
  <c r="I79" i="8"/>
  <c r="I80" i="8"/>
  <c r="I81" i="8"/>
  <c r="I82" i="8"/>
  <c r="I83" i="8"/>
  <c r="I73" i="8"/>
  <c r="I85" i="8"/>
  <c r="I86" i="8"/>
  <c r="I87" i="8"/>
  <c r="I88" i="8"/>
  <c r="I84" i="8"/>
  <c r="I90" i="8"/>
  <c r="I91" i="8"/>
  <c r="I92" i="8"/>
  <c r="I93" i="8"/>
  <c r="I89" i="8"/>
  <c r="I95" i="8"/>
  <c r="I96" i="8"/>
  <c r="I97" i="8"/>
  <c r="I98" i="8"/>
  <c r="I94" i="8"/>
  <c r="I21" i="8"/>
  <c r="I20" i="8" s="1"/>
  <c r="I22" i="8"/>
  <c r="I23" i="8"/>
  <c r="I24" i="8"/>
  <c r="I25" i="8"/>
  <c r="I26" i="8"/>
  <c r="I27" i="8"/>
  <c r="I28" i="8"/>
  <c r="I29" i="8"/>
  <c r="I31" i="8"/>
  <c r="I30" i="8"/>
  <c r="I32" i="8"/>
  <c r="I33" i="8"/>
  <c r="I34" i="8"/>
  <c r="I35" i="8"/>
  <c r="I36" i="8"/>
  <c r="I37" i="8"/>
  <c r="I38" i="8"/>
  <c r="I39" i="8"/>
  <c r="I40" i="8"/>
  <c r="I42" i="8"/>
  <c r="I41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8" i="8"/>
  <c r="I59" i="8"/>
  <c r="I60" i="8"/>
  <c r="I61" i="8"/>
  <c r="I62" i="8"/>
  <c r="I63" i="8"/>
  <c r="I57" i="8"/>
  <c r="I10" i="8"/>
  <c r="I9" i="8" s="1"/>
  <c r="L9" i="8" s="1"/>
  <c r="I11" i="8"/>
  <c r="I12" i="8"/>
  <c r="I13" i="8"/>
  <c r="I14" i="8"/>
  <c r="I15" i="8"/>
  <c r="I16" i="8"/>
  <c r="I17" i="8"/>
  <c r="I18" i="8"/>
  <c r="I19" i="8"/>
  <c r="I31" i="12"/>
  <c r="I32" i="12"/>
  <c r="I33" i="12"/>
  <c r="I34" i="12"/>
  <c r="I35" i="12"/>
  <c r="I21" i="12"/>
  <c r="I22" i="12"/>
  <c r="I23" i="12"/>
  <c r="I24" i="12"/>
  <c r="I25" i="12"/>
  <c r="I26" i="12"/>
  <c r="I27" i="12"/>
  <c r="I28" i="12"/>
  <c r="I11" i="12"/>
  <c r="I12" i="12"/>
  <c r="I13" i="12"/>
  <c r="I14" i="12"/>
  <c r="I15" i="12"/>
  <c r="I16" i="12"/>
  <c r="I17" i="12"/>
  <c r="I18" i="12"/>
  <c r="I19" i="12"/>
  <c r="I10" i="12"/>
  <c r="H46" i="12"/>
  <c r="H45" i="12"/>
  <c r="H44" i="12"/>
  <c r="H43" i="12"/>
  <c r="H42" i="12"/>
  <c r="H41" i="12"/>
  <c r="H40" i="12"/>
  <c r="H35" i="12"/>
  <c r="H34" i="12"/>
  <c r="H33" i="12"/>
  <c r="H32" i="12"/>
  <c r="H31" i="12"/>
  <c r="H28" i="12"/>
  <c r="H27" i="12"/>
  <c r="H26" i="12"/>
  <c r="H25" i="12"/>
  <c r="H24" i="12"/>
  <c r="H23" i="12"/>
  <c r="H22" i="12"/>
  <c r="H21" i="12"/>
  <c r="H19" i="12"/>
  <c r="H18" i="12"/>
  <c r="H17" i="12"/>
  <c r="H16" i="12"/>
  <c r="H15" i="12"/>
  <c r="H14" i="12"/>
  <c r="H13" i="12"/>
  <c r="H12" i="12"/>
  <c r="H11" i="12"/>
  <c r="H10" i="12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0" i="11"/>
  <c r="H116" i="11"/>
  <c r="H101" i="11"/>
  <c r="H96" i="11"/>
  <c r="H95" i="11"/>
  <c r="H92" i="11"/>
  <c r="K92" i="11"/>
  <c r="H94" i="11"/>
  <c r="H93" i="11"/>
  <c r="H91" i="11"/>
  <c r="H90" i="11"/>
  <c r="H89" i="11"/>
  <c r="H88" i="11"/>
  <c r="H87" i="11"/>
  <c r="K87" i="11"/>
  <c r="H86" i="11"/>
  <c r="H85" i="11"/>
  <c r="H82" i="11"/>
  <c r="K82" i="11"/>
  <c r="H84" i="11"/>
  <c r="H83" i="11"/>
  <c r="H81" i="11"/>
  <c r="H80" i="11"/>
  <c r="H79" i="11"/>
  <c r="H78" i="11"/>
  <c r="H77" i="11"/>
  <c r="H76" i="11"/>
  <c r="H75" i="11"/>
  <c r="H74" i="11"/>
  <c r="H72" i="11"/>
  <c r="K72" i="11"/>
  <c r="H73" i="11"/>
  <c r="C66" i="11"/>
  <c r="A66" i="11"/>
  <c r="A65" i="11"/>
  <c r="H63" i="11"/>
  <c r="H62" i="11"/>
  <c r="H61" i="11"/>
  <c r="H60" i="11"/>
  <c r="H59" i="11"/>
  <c r="H58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1" i="11" s="1"/>
  <c r="K41" i="11" s="1"/>
  <c r="H42" i="11"/>
  <c r="H40" i="11"/>
  <c r="H39" i="11"/>
  <c r="H38" i="11"/>
  <c r="H37" i="11"/>
  <c r="H36" i="11"/>
  <c r="H35" i="11"/>
  <c r="H34" i="11"/>
  <c r="H33" i="11"/>
  <c r="H32" i="11"/>
  <c r="H31" i="11"/>
  <c r="H30" i="11"/>
  <c r="K30" i="11" s="1"/>
  <c r="H28" i="11"/>
  <c r="H27" i="11"/>
  <c r="H26" i="11"/>
  <c r="H25" i="11"/>
  <c r="H24" i="11"/>
  <c r="H23" i="11"/>
  <c r="H22" i="11"/>
  <c r="H21" i="11"/>
  <c r="H19" i="11"/>
  <c r="H18" i="11"/>
  <c r="H17" i="11"/>
  <c r="H16" i="11"/>
  <c r="H15" i="11"/>
  <c r="H14" i="11"/>
  <c r="H13" i="11"/>
  <c r="H12" i="11"/>
  <c r="H11" i="11"/>
  <c r="H10" i="11"/>
  <c r="H77" i="8"/>
  <c r="H78" i="8"/>
  <c r="H79" i="8"/>
  <c r="H80" i="8"/>
  <c r="H81" i="8"/>
  <c r="H82" i="8"/>
  <c r="H83" i="8"/>
  <c r="H73" i="8"/>
  <c r="H106" i="8"/>
  <c r="H107" i="8"/>
  <c r="H108" i="8"/>
  <c r="H109" i="8"/>
  <c r="H110" i="8"/>
  <c r="H111" i="8"/>
  <c r="H21" i="8"/>
  <c r="H10" i="8"/>
  <c r="H9" i="8" s="1"/>
  <c r="H42" i="8"/>
  <c r="H114" i="8"/>
  <c r="H115" i="8"/>
  <c r="H116" i="8"/>
  <c r="H117" i="8"/>
  <c r="H105" i="8"/>
  <c r="H113" i="8"/>
  <c r="H112" i="8"/>
  <c r="H104" i="8"/>
  <c r="H103" i="8"/>
  <c r="H98" i="8"/>
  <c r="H94" i="8"/>
  <c r="H97" i="8"/>
  <c r="H96" i="8"/>
  <c r="H95" i="8"/>
  <c r="H93" i="8"/>
  <c r="H89" i="8"/>
  <c r="H92" i="8"/>
  <c r="H91" i="8"/>
  <c r="H90" i="8"/>
  <c r="H88" i="8"/>
  <c r="H84" i="8"/>
  <c r="H87" i="8"/>
  <c r="H86" i="8"/>
  <c r="H85" i="8"/>
  <c r="H75" i="8"/>
  <c r="H76" i="8"/>
  <c r="H74" i="8"/>
  <c r="C67" i="8"/>
  <c r="A66" i="8"/>
  <c r="A67" i="8"/>
  <c r="H63" i="8"/>
  <c r="H57" i="8"/>
  <c r="H59" i="8"/>
  <c r="H60" i="8"/>
  <c r="H61" i="8"/>
  <c r="H62" i="8"/>
  <c r="H58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41" i="8"/>
  <c r="H32" i="8"/>
  <c r="H33" i="8"/>
  <c r="H34" i="8"/>
  <c r="H35" i="8"/>
  <c r="H36" i="8"/>
  <c r="H37" i="8"/>
  <c r="H38" i="8"/>
  <c r="H39" i="8"/>
  <c r="H40" i="8"/>
  <c r="H31" i="8"/>
  <c r="H30" i="8"/>
  <c r="H22" i="8"/>
  <c r="H23" i="8"/>
  <c r="H24" i="8"/>
  <c r="H25" i="8"/>
  <c r="H26" i="8"/>
  <c r="H27" i="8"/>
  <c r="H28" i="8"/>
  <c r="H29" i="8"/>
  <c r="H20" i="8"/>
  <c r="H11" i="8"/>
  <c r="H12" i="8"/>
  <c r="H13" i="8"/>
  <c r="H14" i="8"/>
  <c r="H15" i="8"/>
  <c r="H16" i="8"/>
  <c r="H17" i="8"/>
  <c r="H18" i="8"/>
  <c r="H19" i="8"/>
  <c r="H102" i="8"/>
  <c r="I118" i="8"/>
  <c r="I92" i="11"/>
  <c r="L92" i="11"/>
  <c r="I82" i="11"/>
  <c r="L82" i="11"/>
  <c r="I100" i="11"/>
  <c r="I110" i="11"/>
  <c r="I116" i="11"/>
  <c r="I30" i="12" l="1"/>
  <c r="L30" i="12" s="1"/>
  <c r="H20" i="12"/>
  <c r="H30" i="12"/>
  <c r="K30" i="12" s="1"/>
  <c r="I39" i="12"/>
  <c r="I52" i="12" s="1"/>
  <c r="G55" i="12" s="1"/>
  <c r="G57" i="12" s="1"/>
  <c r="I9" i="12"/>
  <c r="I36" i="12" s="1"/>
  <c r="H39" i="12"/>
  <c r="H52" i="12" s="1"/>
  <c r="I20" i="12"/>
  <c r="H9" i="12"/>
  <c r="I57" i="11"/>
  <c r="L57" i="11" s="1"/>
  <c r="I41" i="11"/>
  <c r="L41" i="11" s="1"/>
  <c r="I9" i="11"/>
  <c r="H57" i="11"/>
  <c r="K57" i="11" s="1"/>
  <c r="L30" i="11"/>
  <c r="H9" i="11"/>
  <c r="L9" i="11" s="1"/>
  <c r="I99" i="8"/>
  <c r="G120" i="8" s="1"/>
  <c r="K9" i="8"/>
  <c r="H99" i="8"/>
  <c r="D120" i="8" s="1"/>
  <c r="K9" i="12" l="1"/>
  <c r="H36" i="12"/>
  <c r="D54" i="12" s="1"/>
  <c r="D55" i="12" s="1"/>
  <c r="D57" i="12" s="1"/>
  <c r="L9" i="12"/>
  <c r="L36" i="12" s="1"/>
  <c r="L100" i="8"/>
  <c r="L101" i="8" s="1"/>
  <c r="K101" i="8"/>
  <c r="H97" i="11"/>
  <c r="D118" i="11" s="1"/>
  <c r="D119" i="11" s="1"/>
  <c r="D121" i="11" s="1"/>
  <c r="I97" i="11"/>
  <c r="G118" i="11" s="1"/>
  <c r="G119" i="11" s="1"/>
  <c r="K9" i="11"/>
  <c r="K97" i="11" s="1"/>
  <c r="K98" i="11" s="1"/>
  <c r="G121" i="8"/>
  <c r="G123" i="8" s="1"/>
  <c r="D121" i="8"/>
  <c r="D123" i="8" s="1"/>
  <c r="K36" i="12" l="1"/>
  <c r="K37" i="12" s="1"/>
  <c r="N36" i="12"/>
  <c r="L97" i="11"/>
  <c r="G121" i="11"/>
  <c r="M97" i="11"/>
  <c r="K99" i="11" s="1"/>
  <c r="M36" i="12" l="1"/>
  <c r="K38" i="12" s="1"/>
  <c r="L37" i="12"/>
  <c r="L38" i="12" s="1"/>
  <c r="N97" i="11"/>
  <c r="L98" i="11"/>
  <c r="L99" i="11" l="1"/>
</calcChain>
</file>

<file path=xl/comments1.xml><?xml version="1.0" encoding="utf-8"?>
<comments xmlns="http://schemas.openxmlformats.org/spreadsheetml/2006/main">
  <authors>
    <author>FJ-USER</author>
  </authors>
  <commentLis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  <comment ref="D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見積書の金額と整合性が取れるようにしてください。</t>
        </r>
      </text>
    </comment>
    <comment ref="F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本内訳書では一式計上していても、業者見積書には詳細が記載されていることが必要です。</t>
        </r>
      </text>
    </comment>
  </commentList>
</comments>
</file>

<file path=xl/sharedStrings.xml><?xml version="1.0" encoding="utf-8"?>
<sst xmlns="http://schemas.openxmlformats.org/spreadsheetml/2006/main" count="312" uniqueCount="131">
  <si>
    <t>設備区分</t>
    <rPh sb="0" eb="2">
      <t>セツビ</t>
    </rPh>
    <rPh sb="2" eb="4">
      <t>クブン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</si>
  <si>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</si>
  <si>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</si>
  <si>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助成対象設備</t>
    <rPh sb="0" eb="2">
      <t>ジョセイ</t>
    </rPh>
    <rPh sb="2" eb="4">
      <t>タイショウ</t>
    </rPh>
    <rPh sb="4" eb="6">
      <t>セツビ</t>
    </rPh>
    <phoneticPr fontId="3"/>
  </si>
  <si>
    <t>－</t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</si>
  <si>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-2</t>
    </r>
    <r>
      <rPr>
        <sz val="10.5"/>
        <color indexed="8"/>
        <rFont val="ＭＳ Ｐ明朝"/>
        <family val="1"/>
        <charset val="128"/>
      </rPr>
      <t>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3"/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</si>
  <si>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-4</t>
    </r>
    <r>
      <rPr>
        <sz val="10.5"/>
        <color indexed="8"/>
        <rFont val="ＭＳ Ｐ明朝"/>
        <family val="1"/>
        <charset val="128"/>
      </rPr>
      <t>）着色していない部分は保護を掛けていますので、修正できません。</t>
    </r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3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</si>
  <si>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3"/>
  </si>
  <si>
    <r>
      <rPr>
        <sz val="10.5"/>
        <color indexed="8"/>
        <rFont val="ＭＳ Ｐ明朝"/>
        <family val="1"/>
        <charset val="128"/>
      </rPr>
      <t>消費税等相当額</t>
    </r>
    <rPh sb="0" eb="3">
      <t>ショウヒゼイ</t>
    </rPh>
    <rPh sb="3" eb="4">
      <t>トウ</t>
    </rPh>
    <rPh sb="4" eb="6">
      <t>ソウトウ</t>
    </rPh>
    <rPh sb="6" eb="7">
      <t>ガク</t>
    </rPh>
    <phoneticPr fontId="3"/>
  </si>
  <si>
    <r>
      <rPr>
        <sz val="10.5"/>
        <color indexed="8"/>
        <rFont val="ＭＳ Ｐ明朝"/>
        <family val="1"/>
        <charset val="128"/>
      </rPr>
      <t>推定総工事金額</t>
    </r>
    <rPh sb="0" eb="2">
      <t>スイテイ</t>
    </rPh>
    <rPh sb="2" eb="3">
      <t>ソウ</t>
    </rPh>
    <rPh sb="3" eb="5">
      <t>コウジ</t>
    </rPh>
    <rPh sb="5" eb="7">
      <t>キンガク</t>
    </rPh>
    <phoneticPr fontId="3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</si>
  <si>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3"/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</si>
  <si>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-3</t>
    </r>
    <r>
      <rPr>
        <sz val="10.5"/>
        <color indexed="8"/>
        <rFont val="ＭＳ Ｐ明朝"/>
        <family val="1"/>
        <charset val="128"/>
      </rPr>
      <t>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3"/>
  </si>
  <si>
    <t>＜全般＞</t>
    <rPh sb="1" eb="3">
      <t>ゼンパン</t>
    </rPh>
    <phoneticPr fontId="9"/>
  </si>
  <si>
    <t>＜個別＞</t>
    <rPh sb="1" eb="3">
      <t>コベツ</t>
    </rPh>
    <phoneticPr fontId="9"/>
  </si>
  <si>
    <t>　項目数が不足する場合は、クール・ネット東京のヘルプデスクにお問い合わせください。</t>
    <rPh sb="1" eb="4">
      <t>コウモクスウ</t>
    </rPh>
    <rPh sb="5" eb="7">
      <t>フソク</t>
    </rPh>
    <rPh sb="9" eb="11">
      <t>バアイ</t>
    </rPh>
    <rPh sb="20" eb="22">
      <t>トウキョウ</t>
    </rPh>
    <rPh sb="31" eb="32">
      <t>ト</t>
    </rPh>
    <rPh sb="33" eb="34">
      <t>ア</t>
    </rPh>
    <phoneticPr fontId="9"/>
  </si>
  <si>
    <t>助成対象</t>
    <rPh sb="0" eb="2">
      <t>ジョセイ</t>
    </rPh>
    <rPh sb="2" eb="4">
      <t>タイショウ</t>
    </rPh>
    <phoneticPr fontId="3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</si>
  <si>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3"/>
  </si>
  <si>
    <t>②本助成金以外の助成金又は給付金の有無</t>
    <rPh sb="1" eb="2">
      <t>ホン</t>
    </rPh>
    <rPh sb="2" eb="5">
      <t>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9">
      <t>ウム</t>
    </rPh>
    <phoneticPr fontId="3"/>
  </si>
  <si>
    <t>④本助成金以外の助成金又は給付金の額
（千円）</t>
    <rPh sb="1" eb="2">
      <t>ホン</t>
    </rPh>
    <rPh sb="2" eb="5">
      <t>ジョセイキン</t>
    </rPh>
    <rPh sb="5" eb="7">
      <t>イガイ</t>
    </rPh>
    <rPh sb="8" eb="11">
      <t>ジョセイキン</t>
    </rPh>
    <rPh sb="11" eb="12">
      <t>マタ</t>
    </rPh>
    <rPh sb="13" eb="16">
      <t>キュウフキン</t>
    </rPh>
    <rPh sb="17" eb="18">
      <t>ガク</t>
    </rPh>
    <rPh sb="20" eb="22">
      <t>センエン</t>
    </rPh>
    <phoneticPr fontId="3"/>
  </si>
  <si>
    <t>経費</t>
    <rPh sb="0" eb="2">
      <t>ケイヒ</t>
    </rPh>
    <phoneticPr fontId="3"/>
  </si>
  <si>
    <t>事業者名</t>
    <rPh sb="0" eb="3">
      <t>ジギョウシャ</t>
    </rPh>
    <rPh sb="3" eb="4">
      <t>ナ</t>
    </rPh>
    <phoneticPr fontId="10"/>
  </si>
  <si>
    <t>⑨合計</t>
    <rPh sb="1" eb="3">
      <t>ゴウケイ</t>
    </rPh>
    <phoneticPr fontId="10"/>
  </si>
  <si>
    <t>千円</t>
    <rPh sb="0" eb="2">
      <t>センエン</t>
    </rPh>
    <phoneticPr fontId="10"/>
  </si>
  <si>
    <t>－</t>
    <phoneticPr fontId="10"/>
  </si>
  <si>
    <t>総工事合計</t>
    <rPh sb="0" eb="1">
      <t>ソウ</t>
    </rPh>
    <rPh sb="1" eb="3">
      <t>コウジ</t>
    </rPh>
    <rPh sb="3" eb="5">
      <t>ゴウケイ</t>
    </rPh>
    <phoneticPr fontId="3"/>
  </si>
  <si>
    <t>コジェネレーション設備</t>
    <rPh sb="9" eb="11">
      <t>セツビ</t>
    </rPh>
    <phoneticPr fontId="19"/>
  </si>
  <si>
    <t>諸経費</t>
    <rPh sb="0" eb="3">
      <t>ショケイヒ</t>
    </rPh>
    <phoneticPr fontId="19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</si>
  <si>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9"/>
  </si>
  <si>
    <t>その他工事費</t>
    <rPh sb="2" eb="3">
      <t>タ</t>
    </rPh>
    <rPh sb="3" eb="6">
      <t>コウジヒ</t>
    </rPh>
    <phoneticPr fontId="19"/>
  </si>
  <si>
    <t>基本設計費</t>
    <rPh sb="0" eb="2">
      <t>キホン</t>
    </rPh>
    <rPh sb="2" eb="4">
      <t>セッケイ</t>
    </rPh>
    <rPh sb="4" eb="5">
      <t>ヒ</t>
    </rPh>
    <phoneticPr fontId="19"/>
  </si>
  <si>
    <t>交通費</t>
    <rPh sb="0" eb="3">
      <t>コウツウヒ</t>
    </rPh>
    <phoneticPr fontId="19"/>
  </si>
  <si>
    <t>安全対策費</t>
    <rPh sb="0" eb="2">
      <t>アンゼン</t>
    </rPh>
    <rPh sb="2" eb="5">
      <t>タイサクヒ</t>
    </rPh>
    <phoneticPr fontId="19"/>
  </si>
  <si>
    <t>公的申請・届出費用</t>
    <rPh sb="0" eb="2">
      <t>コウテキ</t>
    </rPh>
    <rPh sb="2" eb="4">
      <t>シンセイ</t>
    </rPh>
    <rPh sb="5" eb="7">
      <t>トドケデ</t>
    </rPh>
    <rPh sb="7" eb="9">
      <t>ヒヨウ</t>
    </rPh>
    <phoneticPr fontId="19"/>
  </si>
  <si>
    <t>【記載例】</t>
    <rPh sb="1" eb="3">
      <t>キサイ</t>
    </rPh>
    <rPh sb="3" eb="4">
      <t>レイ</t>
    </rPh>
    <phoneticPr fontId="19"/>
  </si>
  <si>
    <t>○</t>
    <phoneticPr fontId="19"/>
  </si>
  <si>
    <t>×</t>
    <phoneticPr fontId="19"/>
  </si>
  <si>
    <t>×</t>
    <phoneticPr fontId="19"/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</si>
  <si>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-1</t>
    </r>
    <r>
      <rPr>
        <sz val="10.5"/>
        <color indexed="8"/>
        <rFont val="ＭＳ Ｐ明朝"/>
        <family val="1"/>
        <charset val="128"/>
      </rPr>
      <t>）</t>
    </r>
    <r>
      <rPr>
        <sz val="10.5"/>
        <color indexed="11"/>
        <rFont val="ＭＳ Ｐ明朝"/>
        <family val="1"/>
        <charset val="128"/>
      </rPr>
      <t>黄緑色</t>
    </r>
    <r>
      <rPr>
        <sz val="10.5"/>
        <color indexed="8"/>
        <rFont val="ＭＳ Ｐ明朝"/>
        <family val="1"/>
        <charset val="128"/>
      </rPr>
      <t>で着色した部分に『助成事業実施計画書その4』に記載された非義務的電源割合を記入してください。</t>
    </r>
    <rPh sb="0" eb="1">
      <t>チュウ</t>
    </rPh>
    <rPh sb="16" eb="18">
      <t>ジョセイ</t>
    </rPh>
    <rPh sb="18" eb="20">
      <t>ジギョウ</t>
    </rPh>
    <rPh sb="20" eb="22">
      <t>ジッシ</t>
    </rPh>
    <rPh sb="22" eb="25">
      <t>ケイカクショ</t>
    </rPh>
    <rPh sb="30" eb="32">
      <t>キサイ</t>
    </rPh>
    <rPh sb="35" eb="36">
      <t>ヒ</t>
    </rPh>
    <rPh sb="36" eb="39">
      <t>ギムテキ</t>
    </rPh>
    <rPh sb="39" eb="41">
      <t>デンゲン</t>
    </rPh>
    <rPh sb="41" eb="43">
      <t>ワリアイ</t>
    </rPh>
    <rPh sb="44" eb="46">
      <t>キニュウ</t>
    </rPh>
    <phoneticPr fontId="3"/>
  </si>
  <si>
    <t>⑩助成対象経費合計額（③の合計）×1/2</t>
    <rPh sb="1" eb="3">
      <t>ジョセイ</t>
    </rPh>
    <rPh sb="3" eb="5">
      <t>タイショウ</t>
    </rPh>
    <rPh sb="5" eb="7">
      <t>ケイヒ</t>
    </rPh>
    <rPh sb="7" eb="9">
      <t>ゴウケイ</t>
    </rPh>
    <rPh sb="9" eb="10">
      <t>ガク</t>
    </rPh>
    <rPh sb="13" eb="15">
      <t>ゴウケイ</t>
    </rPh>
    <phoneticPr fontId="10"/>
  </si>
  <si>
    <t>変更前</t>
    <rPh sb="0" eb="2">
      <t>ヘンコウ</t>
    </rPh>
    <rPh sb="2" eb="3">
      <t>マエ</t>
    </rPh>
    <phoneticPr fontId="20"/>
  </si>
  <si>
    <t>変更後</t>
    <rPh sb="0" eb="2">
      <t>ヘンコウ</t>
    </rPh>
    <rPh sb="2" eb="3">
      <t>ゴ</t>
    </rPh>
    <phoneticPr fontId="20"/>
  </si>
  <si>
    <t>③助成対象経費
（千円）</t>
    <rPh sb="1" eb="3">
      <t>ジョセイ</t>
    </rPh>
    <rPh sb="3" eb="5">
      <t>タイショウ</t>
    </rPh>
    <rPh sb="5" eb="7">
      <t>ケイヒ</t>
    </rPh>
    <rPh sb="9" eb="11">
      <t>センエン</t>
    </rPh>
    <phoneticPr fontId="3"/>
  </si>
  <si>
    <t>変更前</t>
    <rPh sb="0" eb="2">
      <t>ヘンコウ</t>
    </rPh>
    <rPh sb="2" eb="3">
      <t>マエ</t>
    </rPh>
    <phoneticPr fontId="10"/>
  </si>
  <si>
    <t>変更後</t>
    <rPh sb="0" eb="2">
      <t>ヘンコウ</t>
    </rPh>
    <rPh sb="2" eb="3">
      <t>ゴ</t>
    </rPh>
    <phoneticPr fontId="10"/>
  </si>
  <si>
    <t>Version</t>
    <phoneticPr fontId="10"/>
  </si>
  <si>
    <t>（注）⑩の額が実施要綱第4条の第1項（5）に定める助成金額の限度額を超える時は、限度額を記入すること。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3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</si>
  <si>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</si>
  <si>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</si>
  <si>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変更前</t>
    <rPh sb="0" eb="1">
      <t>ヘンコウ</t>
    </rPh>
    <rPh sb="1" eb="2">
      <t>マエ</t>
    </rPh>
    <phoneticPr fontId="20"/>
  </si>
  <si>
    <t>変更後</t>
    <rPh sb="0" eb="1">
      <t>ヘンコウ</t>
    </rPh>
    <rPh sb="1" eb="2">
      <t>ゴ</t>
    </rPh>
    <phoneticPr fontId="20"/>
  </si>
  <si>
    <t>消費税率：</t>
    <rPh sb="0" eb="3">
      <t>ショウヒゼイ</t>
    </rPh>
    <rPh sb="3" eb="4">
      <t>リツ</t>
    </rPh>
    <phoneticPr fontId="20"/>
  </si>
  <si>
    <t>％</t>
    <phoneticPr fontId="20"/>
  </si>
  <si>
    <t>消費税率：</t>
    <rPh sb="0" eb="3">
      <t>ショウヒゼイ</t>
    </rPh>
    <rPh sb="3" eb="4">
      <t>リツ</t>
    </rPh>
    <phoneticPr fontId="10"/>
  </si>
  <si>
    <t>％</t>
    <phoneticPr fontId="10"/>
  </si>
  <si>
    <r>
      <rPr>
        <sz val="10.5"/>
        <color indexed="8"/>
        <rFont val="ＭＳ Ｐ明朝"/>
        <family val="1"/>
        <charset val="128"/>
      </rPr>
      <t>－</t>
    </r>
    <phoneticPr fontId="10"/>
  </si>
  <si>
    <t>⑩助成対象経費合計額（③の合計）×1/2－（本助成金以外の助成金又は給付金）</t>
    <rPh sb="1" eb="3">
      <t>ジョセイ</t>
    </rPh>
    <rPh sb="3" eb="5">
      <t>タイショウ</t>
    </rPh>
    <rPh sb="5" eb="7">
      <t>ケイヒ</t>
    </rPh>
    <rPh sb="7" eb="9">
      <t>ゴウケイ</t>
    </rPh>
    <rPh sb="9" eb="10">
      <t>ガク</t>
    </rPh>
    <rPh sb="13" eb="15">
      <t>ゴウケイ</t>
    </rPh>
    <rPh sb="22" eb="23">
      <t>ホン</t>
    </rPh>
    <rPh sb="23" eb="26">
      <t>ジョセイキン</t>
    </rPh>
    <rPh sb="26" eb="28">
      <t>イガイ</t>
    </rPh>
    <rPh sb="29" eb="32">
      <t>ジョセイキン</t>
    </rPh>
    <rPh sb="32" eb="33">
      <t>マタ</t>
    </rPh>
    <rPh sb="34" eb="37">
      <t>キュウフキン</t>
    </rPh>
    <phoneticPr fontId="10"/>
  </si>
  <si>
    <t>2.設備区分（水色部分）には、改善対策名を記載して頂きます。</t>
    <rPh sb="2" eb="4">
      <t>セツビ</t>
    </rPh>
    <rPh sb="4" eb="6">
      <t>クブン</t>
    </rPh>
    <rPh sb="7" eb="9">
      <t>ミズイロ</t>
    </rPh>
    <rPh sb="9" eb="11">
      <t>ブブン</t>
    </rPh>
    <rPh sb="15" eb="17">
      <t>カイゼン</t>
    </rPh>
    <rPh sb="17" eb="19">
      <t>タイサク</t>
    </rPh>
    <rPh sb="19" eb="20">
      <t>ナ</t>
    </rPh>
    <rPh sb="21" eb="23">
      <t>キサイ</t>
    </rPh>
    <rPh sb="25" eb="26">
      <t>イタダ</t>
    </rPh>
    <phoneticPr fontId="9"/>
  </si>
  <si>
    <t>3.単価は、千円単位での入力ですが、小数点以下3桁まで入力してください。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8" eb="21">
      <t>ショウスウテン</t>
    </rPh>
    <rPh sb="21" eb="23">
      <t>イカ</t>
    </rPh>
    <rPh sb="24" eb="25">
      <t>ケタ</t>
    </rPh>
    <rPh sb="27" eb="29">
      <t>ニュウリョク</t>
    </rPh>
    <phoneticPr fontId="9"/>
  </si>
  <si>
    <t>4.数量は、整数で入力してください。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9"/>
  </si>
  <si>
    <t>5.単価と数量を入力すると、機器費は自動計算され、千円単位（千円以下1桁）で表示されます。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9"/>
  </si>
  <si>
    <t>6.工事費は、千円単位で入力ですが、単価と同様に小数点以下3桁まで入力してください。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9"/>
  </si>
  <si>
    <t>消費税率：</t>
    <rPh sb="0" eb="3">
      <t>ショウヒゼイ</t>
    </rPh>
    <rPh sb="3" eb="4">
      <t>リツ</t>
    </rPh>
    <phoneticPr fontId="19"/>
  </si>
  <si>
    <t>％</t>
    <phoneticPr fontId="19"/>
  </si>
  <si>
    <t>Version</t>
    <phoneticPr fontId="20"/>
  </si>
  <si>
    <t>Version</t>
    <phoneticPr fontId="10"/>
  </si>
  <si>
    <t>変更前</t>
    <rPh sb="0" eb="1">
      <t>ヘンコウ</t>
    </rPh>
    <rPh sb="1" eb="2">
      <t>マエ</t>
    </rPh>
    <phoneticPr fontId="10"/>
  </si>
  <si>
    <t>変更後</t>
    <rPh sb="0" eb="1">
      <t>ヘンコウ</t>
    </rPh>
    <rPh sb="1" eb="2">
      <t>ゴ</t>
    </rPh>
    <phoneticPr fontId="10"/>
  </si>
  <si>
    <t>7.本助成金以外の助成金又は給付金を受領する工事には、②の欄に○を記入し、受領対象外の工事には、×を入力してください。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2" eb="24">
      <t>コウジ</t>
    </rPh>
    <rPh sb="29" eb="30">
      <t>ラン</t>
    </rPh>
    <rPh sb="33" eb="35">
      <t>キニュウ</t>
    </rPh>
    <rPh sb="37" eb="39">
      <t>ジュリョウ</t>
    </rPh>
    <rPh sb="39" eb="41">
      <t>タイショウ</t>
    </rPh>
    <rPh sb="41" eb="42">
      <t>ガイ</t>
    </rPh>
    <rPh sb="43" eb="45">
      <t>コウジ</t>
    </rPh>
    <rPh sb="50" eb="52">
      <t>ニュウリョク</t>
    </rPh>
    <phoneticPr fontId="9"/>
  </si>
  <si>
    <t>8.助成対象経費は、設備区分の機器費＋工事費の合計を千円以下1桁を切り捨てて、千円単位で表示します。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9"/>
  </si>
  <si>
    <t>9.本助成金以外の助成金又は給付金を受領予定の場合は、助成総額を一番上の欄に記載してください。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9"/>
  </si>
  <si>
    <t>10.助成対象経費、交付申請額は自動計算されます。</t>
    <rPh sb="3" eb="5">
      <t>ジョセイ</t>
    </rPh>
    <rPh sb="5" eb="7">
      <t>タイショウ</t>
    </rPh>
    <rPh sb="7" eb="8">
      <t>ケイ</t>
    </rPh>
    <rPh sb="8" eb="9">
      <t>ヒ</t>
    </rPh>
    <rPh sb="10" eb="12">
      <t>コウフ</t>
    </rPh>
    <rPh sb="12" eb="14">
      <t>シンセイ</t>
    </rPh>
    <rPh sb="14" eb="15">
      <t>ガク</t>
    </rPh>
    <rPh sb="16" eb="18">
      <t>ジドウ</t>
    </rPh>
    <rPh sb="18" eb="20">
      <t>ケイサン</t>
    </rPh>
    <phoneticPr fontId="9"/>
  </si>
  <si>
    <t>1.消費税率を、J1のセルに入力してください。</t>
    <rPh sb="2" eb="5">
      <t>ショウヒゼイ</t>
    </rPh>
    <rPh sb="5" eb="6">
      <t>リツ</t>
    </rPh>
    <rPh sb="14" eb="16">
      <t>ニュウリョク</t>
    </rPh>
    <phoneticPr fontId="9"/>
  </si>
  <si>
    <t>②本助成金以外の都の助成金又は給付金の有無</t>
    <rPh sb="1" eb="2">
      <t>ホン</t>
    </rPh>
    <rPh sb="2" eb="5">
      <t>ジョセイキン</t>
    </rPh>
    <rPh sb="5" eb="7">
      <t>イガイ</t>
    </rPh>
    <rPh sb="8" eb="9">
      <t>ト</t>
    </rPh>
    <rPh sb="10" eb="13">
      <t>ジョセイキン</t>
    </rPh>
    <rPh sb="13" eb="14">
      <t>マタ</t>
    </rPh>
    <rPh sb="15" eb="18">
      <t>キュウフキン</t>
    </rPh>
    <rPh sb="19" eb="21">
      <t>ウム</t>
    </rPh>
    <phoneticPr fontId="3"/>
  </si>
  <si>
    <t>第9号様式：別紙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</si>
  <si>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⑪交付予定額（助成対象経費の1/2が限度額）
（⑩－本助成金以外の助成金又は給付金の額の合計（④の合計）</t>
    <rPh sb="1" eb="3">
      <t>コウフ</t>
    </rPh>
    <rPh sb="3" eb="5">
      <t>ヨテイ</t>
    </rPh>
    <rPh sb="5" eb="6">
      <t>ガク</t>
    </rPh>
    <rPh sb="7" eb="9">
      <t>ジョセイ</t>
    </rPh>
    <rPh sb="9" eb="11">
      <t>タイショウ</t>
    </rPh>
    <rPh sb="11" eb="13">
      <t>ケイヒ</t>
    </rPh>
    <rPh sb="18" eb="20">
      <t>ゲンド</t>
    </rPh>
    <rPh sb="20" eb="21">
      <t>ガク</t>
    </rPh>
    <rPh sb="26" eb="27">
      <t>ホン</t>
    </rPh>
    <rPh sb="27" eb="30">
      <t>ジョセイキン</t>
    </rPh>
    <rPh sb="30" eb="32">
      <t>イガイ</t>
    </rPh>
    <rPh sb="33" eb="36">
      <t>ジョセイキン</t>
    </rPh>
    <rPh sb="36" eb="37">
      <t>マタ</t>
    </rPh>
    <rPh sb="38" eb="41">
      <t>キュウフキン</t>
    </rPh>
    <rPh sb="42" eb="43">
      <t>ガク</t>
    </rPh>
    <rPh sb="44" eb="46">
      <t>ゴウケイ</t>
    </rPh>
    <rPh sb="49" eb="51">
      <t>ゴウケイ</t>
    </rPh>
    <phoneticPr fontId="10"/>
  </si>
  <si>
    <t>第9号様式：別紙「経費状況変更内訳書」記入説明書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1">
      <t>ケイヒ</t>
    </rPh>
    <rPh sb="11" eb="13">
      <t>ジョウキョウ</t>
    </rPh>
    <rPh sb="13" eb="15">
      <t>ヘンコウ</t>
    </rPh>
    <rPh sb="15" eb="18">
      <t>ウチワケショ</t>
    </rPh>
    <rPh sb="19" eb="21">
      <t>キニュウ</t>
    </rPh>
    <rPh sb="21" eb="23">
      <t>セツメイ</t>
    </rPh>
    <rPh sb="23" eb="24">
      <t>ショ</t>
    </rPh>
    <phoneticPr fontId="9"/>
  </si>
  <si>
    <r>
      <rPr>
        <sz val="16"/>
        <color indexed="8"/>
        <rFont val="ＭＳ Ｐ明朝"/>
        <family val="1"/>
        <charset val="128"/>
      </rPr>
      <t>経費状況変更内訳書</t>
    </r>
    <r>
      <rPr>
        <sz val="16"/>
        <color indexed="8"/>
        <rFont val="Century"/>
        <family val="1"/>
      </rPr>
      <t xml:space="preserve"> (1/2)</t>
    </r>
    <rPh sb="0" eb="2">
      <t>ケイヒ</t>
    </rPh>
    <rPh sb="2" eb="4">
      <t>ジョウキョウ</t>
    </rPh>
    <rPh sb="4" eb="6">
      <t>ヘンコウ</t>
    </rPh>
    <rPh sb="6" eb="9">
      <t>ウチワケショ</t>
    </rPh>
    <phoneticPr fontId="3"/>
  </si>
  <si>
    <r>
      <rPr>
        <sz val="16"/>
        <color indexed="8"/>
        <rFont val="ＭＳ Ｐ明朝"/>
        <family val="1"/>
        <charset val="128"/>
      </rPr>
      <t>経費状況変更内訳書</t>
    </r>
    <r>
      <rPr>
        <sz val="16"/>
        <color indexed="8"/>
        <rFont val="Century"/>
        <family val="1"/>
      </rPr>
      <t xml:space="preserve"> (2/2)</t>
    </r>
    <rPh sb="0" eb="2">
      <t>ケイヒ</t>
    </rPh>
    <rPh sb="2" eb="4">
      <t>ジョウキョウ</t>
    </rPh>
    <rPh sb="4" eb="6">
      <t>ヘンコウ</t>
    </rPh>
    <rPh sb="6" eb="9">
      <t>ウチワケショ</t>
    </rPh>
    <phoneticPr fontId="3"/>
  </si>
  <si>
    <t>⑪交付予定額  （⑩－本助成金以外の助成金又は給付金の額の合計（④の合計）</t>
    <rPh sb="1" eb="3">
      <t>コウフ</t>
    </rPh>
    <rPh sb="3" eb="5">
      <t>ヨテイ</t>
    </rPh>
    <rPh sb="5" eb="6">
      <t>ガク</t>
    </rPh>
    <rPh sb="11" eb="12">
      <t>ホン</t>
    </rPh>
    <rPh sb="12" eb="15">
      <t>ジョセイキン</t>
    </rPh>
    <rPh sb="15" eb="17">
      <t>イガイ</t>
    </rPh>
    <rPh sb="18" eb="21">
      <t>ジョセイキン</t>
    </rPh>
    <rPh sb="21" eb="22">
      <t>マタ</t>
    </rPh>
    <rPh sb="23" eb="26">
      <t>キュウフキン</t>
    </rPh>
    <rPh sb="27" eb="28">
      <t>ガク</t>
    </rPh>
    <rPh sb="29" eb="31">
      <t>ゴウケイ</t>
    </rPh>
    <rPh sb="34" eb="36">
      <t>ゴウケイ</t>
    </rPh>
    <phoneticPr fontId="10"/>
  </si>
  <si>
    <t>2014-06-30</t>
    <phoneticPr fontId="10"/>
  </si>
  <si>
    <t>⑪交付予定額
（⑩－本助成金以外の助成金又は給付金の額の合計（④の合計）</t>
    <rPh sb="1" eb="3">
      <t>コウフ</t>
    </rPh>
    <rPh sb="3" eb="5">
      <t>ヨテイ</t>
    </rPh>
    <rPh sb="5" eb="6">
      <t>ガク</t>
    </rPh>
    <rPh sb="10" eb="11">
      <t>ホン</t>
    </rPh>
    <rPh sb="11" eb="14">
      <t>ジョセイキン</t>
    </rPh>
    <rPh sb="14" eb="16">
      <t>イガイ</t>
    </rPh>
    <rPh sb="17" eb="20">
      <t>ジョセイキン</t>
    </rPh>
    <rPh sb="20" eb="21">
      <t>マタ</t>
    </rPh>
    <rPh sb="22" eb="25">
      <t>キュウフキン</t>
    </rPh>
    <rPh sb="26" eb="27">
      <t>ガク</t>
    </rPh>
    <rPh sb="28" eb="30">
      <t>ゴウケイ</t>
    </rPh>
    <rPh sb="33" eb="35">
      <t>ゴウケイ</t>
    </rPh>
    <phoneticPr fontId="10"/>
  </si>
  <si>
    <t>機器（発電◎●kW・熱▲▽kW･燃料×●kW）</t>
    <rPh sb="0" eb="2">
      <t>キキ</t>
    </rPh>
    <rPh sb="3" eb="5">
      <t>ハツデン</t>
    </rPh>
    <rPh sb="10" eb="11">
      <t>ネツ</t>
    </rPh>
    <rPh sb="16" eb="18">
      <t>ネンリョウ</t>
    </rPh>
    <phoneticPr fontId="3"/>
  </si>
  <si>
    <t>付属品</t>
    <rPh sb="0" eb="2">
      <t>フゾク</t>
    </rPh>
    <rPh sb="2" eb="3">
      <t>ヒン</t>
    </rPh>
    <phoneticPr fontId="4"/>
  </si>
  <si>
    <t>付属品</t>
    <rPh sb="0" eb="2">
      <t>フゾク</t>
    </rPh>
    <rPh sb="2" eb="3">
      <t>ヒン</t>
    </rPh>
    <phoneticPr fontId="3"/>
  </si>
  <si>
    <t>工事費</t>
    <rPh sb="0" eb="3">
      <t>コウジヒ</t>
    </rPh>
    <phoneticPr fontId="4"/>
  </si>
  <si>
    <t>工事費</t>
    <rPh sb="0" eb="3">
      <t>コウジヒ</t>
    </rPh>
    <phoneticPr fontId="3"/>
  </si>
  <si>
    <t>太陽電池モジュール</t>
    <rPh sb="0" eb="2">
      <t>タイヨウ</t>
    </rPh>
    <rPh sb="2" eb="4">
      <t>デンチ</t>
    </rPh>
    <phoneticPr fontId="4"/>
  </si>
  <si>
    <t>0.24kW/モジュール×85モジュール</t>
  </si>
  <si>
    <t>パワーコンディショナー</t>
  </si>
  <si>
    <t>太陽光発電設備工事費</t>
    <rPh sb="0" eb="2">
      <t>タイヨウ</t>
    </rPh>
    <rPh sb="3" eb="5">
      <t>ハツデン</t>
    </rPh>
    <rPh sb="5" eb="7">
      <t>セツビ</t>
    </rPh>
    <rPh sb="7" eb="10">
      <t>コウジヒ</t>
    </rPh>
    <phoneticPr fontId="4"/>
  </si>
  <si>
    <t>蓄電池○○kWh×○◇個</t>
    <rPh sb="0" eb="3">
      <t>チクデンチ</t>
    </rPh>
    <rPh sb="11" eb="12">
      <t>コ</t>
    </rPh>
    <phoneticPr fontId="3"/>
  </si>
  <si>
    <t>LED照明器具（○○W）</t>
    <rPh sb="3" eb="5">
      <t>ショウメイ</t>
    </rPh>
    <rPh sb="5" eb="7">
      <t>キグ</t>
    </rPh>
    <phoneticPr fontId="3"/>
  </si>
  <si>
    <t>LED照明器具（●○W）</t>
    <rPh sb="3" eb="5">
      <t>ショウメイ</t>
    </rPh>
    <rPh sb="5" eb="7">
      <t>キグ</t>
    </rPh>
    <phoneticPr fontId="3"/>
  </si>
  <si>
    <t>LED照明器具（◎○W）</t>
    <rPh sb="3" eb="5">
      <t>ショウメイ</t>
    </rPh>
    <rPh sb="5" eb="7">
      <t>キグ</t>
    </rPh>
    <phoneticPr fontId="3"/>
  </si>
  <si>
    <t>LED照明器具（○■W）</t>
    <rPh sb="3" eb="5">
      <t>ショウメイ</t>
    </rPh>
    <rPh sb="5" eb="7">
      <t>キグ</t>
    </rPh>
    <phoneticPr fontId="3"/>
  </si>
  <si>
    <t>LED照明器具（■○W）</t>
    <rPh sb="3" eb="5">
      <t>ショウメイ</t>
    </rPh>
    <rPh sb="5" eb="7">
      <t>キグ</t>
    </rPh>
    <phoneticPr fontId="3"/>
  </si>
  <si>
    <t>LED照明器具（◆○W）</t>
    <rPh sb="3" eb="5">
      <t>ショウメイ</t>
    </rPh>
    <rPh sb="5" eb="7">
      <t>キグ</t>
    </rPh>
    <phoneticPr fontId="3"/>
  </si>
  <si>
    <t>LED照明器具（○◆W）</t>
    <rPh sb="3" eb="5">
      <t>ショウメイ</t>
    </rPh>
    <rPh sb="5" eb="7">
      <t>キグ</t>
    </rPh>
    <phoneticPr fontId="3"/>
  </si>
  <si>
    <t>LED照明器具（□○W）</t>
    <rPh sb="3" eb="5">
      <t>ショウメイ</t>
    </rPh>
    <rPh sb="5" eb="7">
      <t>キグ</t>
    </rPh>
    <phoneticPr fontId="3"/>
  </si>
  <si>
    <t>機器（冷房◎●kW・暖房▲▽kW･COP◆◇）</t>
    <rPh sb="0" eb="2">
      <t>キキ</t>
    </rPh>
    <rPh sb="3" eb="5">
      <t>レイボウ</t>
    </rPh>
    <rPh sb="10" eb="12">
      <t>ダンボウ</t>
    </rPh>
    <phoneticPr fontId="4"/>
  </si>
  <si>
    <t>機器（冷房×●kW・暖房○○kW･COP◇■）</t>
    <rPh sb="0" eb="2">
      <t>キキ</t>
    </rPh>
    <rPh sb="3" eb="5">
      <t>レイボウ</t>
    </rPh>
    <rPh sb="10" eb="12">
      <t>ダンボウ</t>
    </rPh>
    <phoneticPr fontId="4"/>
  </si>
  <si>
    <t>機器（冷房○●kW・暖房△▽kW･COP◆◇）</t>
    <rPh sb="0" eb="2">
      <t>キキ</t>
    </rPh>
    <rPh sb="3" eb="5">
      <t>レイボウ</t>
    </rPh>
    <rPh sb="10" eb="12">
      <t>ダンボウ</t>
    </rPh>
    <phoneticPr fontId="4"/>
  </si>
  <si>
    <t>機器（冷房◎○kW・暖房▽△kW･COP◇◇）</t>
    <rPh sb="0" eb="2">
      <t>キキ</t>
    </rPh>
    <rPh sb="3" eb="5">
      <t>レイボウ</t>
    </rPh>
    <rPh sb="10" eb="12">
      <t>ダンボウ</t>
    </rPh>
    <phoneticPr fontId="4"/>
  </si>
  <si>
    <t>パッケージ型空調機</t>
    <rPh sb="5" eb="6">
      <t>カタ</t>
    </rPh>
    <rPh sb="6" eb="9">
      <t>クウチョウキ</t>
    </rPh>
    <phoneticPr fontId="4"/>
  </si>
  <si>
    <t>LED照明器具</t>
    <rPh sb="3" eb="5">
      <t>ショウメイ</t>
    </rPh>
    <rPh sb="5" eb="7">
      <t>キグ</t>
    </rPh>
    <phoneticPr fontId="4"/>
  </si>
  <si>
    <t>蓄電池</t>
    <rPh sb="0" eb="3">
      <t>チクデンチ</t>
    </rPh>
    <phoneticPr fontId="4"/>
  </si>
  <si>
    <t>⑥太陽光発電設備設置</t>
    <rPh sb="1" eb="4">
      <t>タイヨウコウ</t>
    </rPh>
    <rPh sb="4" eb="6">
      <t>ハツデン</t>
    </rPh>
    <rPh sb="6" eb="8">
      <t>セツビ</t>
    </rPh>
    <rPh sb="8" eb="10">
      <t>セッチ</t>
    </rPh>
    <phoneticPr fontId="3"/>
  </si>
  <si>
    <t>2016-5-12</t>
    <phoneticPr fontId="10"/>
  </si>
  <si>
    <t>←この項目に太陽光発電設備の費用を記入してください。</t>
    <rPh sb="3" eb="5">
      <t>コウモク</t>
    </rPh>
    <rPh sb="6" eb="9">
      <t>タイヨウコウ</t>
    </rPh>
    <rPh sb="9" eb="11">
      <t>ハツデン</t>
    </rPh>
    <rPh sb="11" eb="13">
      <t>セツビ</t>
    </rPh>
    <rPh sb="14" eb="16">
      <t>ヒヨウ</t>
    </rPh>
    <rPh sb="17" eb="19">
      <t>キニュウ</t>
    </rPh>
    <phoneticPr fontId="3"/>
  </si>
  <si>
    <t>←蓄電池は、別項目に記入してください。</t>
    <rPh sb="1" eb="4">
      <t>チクデンチ</t>
    </rPh>
    <rPh sb="6" eb="7">
      <t>ベツ</t>
    </rPh>
    <rPh sb="7" eb="9">
      <t>コウモク</t>
    </rPh>
    <rPh sb="10" eb="12">
      <t>キニュウ</t>
    </rPh>
    <phoneticPr fontId="3"/>
  </si>
  <si>
    <t>太陽電池容量</t>
    <rPh sb="0" eb="2">
      <t>タイヨウ</t>
    </rPh>
    <rPh sb="2" eb="4">
      <t>デンチ</t>
    </rPh>
    <rPh sb="4" eb="6">
      <t>ヨウリョウ</t>
    </rPh>
    <phoneticPr fontId="4"/>
  </si>
  <si>
    <t>W</t>
    <phoneticPr fontId="19"/>
  </si>
  <si>
    <r>
      <rPr>
        <sz val="10.5"/>
        <color indexed="8"/>
        <rFont val="ＭＳ Ｐ明朝"/>
        <family val="1"/>
        <charset val="128"/>
      </rPr>
      <t>－</t>
    </r>
    <phoneticPr fontId="19"/>
  </si>
  <si>
    <t>W</t>
    <phoneticPr fontId="10"/>
  </si>
  <si>
    <t xml:space="preserve">経費状況変更内訳書 </t>
    <rPh sb="0" eb="2">
      <t>ケイヒ</t>
    </rPh>
    <rPh sb="2" eb="4">
      <t>ジョウキョウ</t>
    </rPh>
    <rPh sb="4" eb="6">
      <t>ヘンコウ</t>
    </rPh>
    <rPh sb="6" eb="9">
      <t>ウチワケショ</t>
    </rPh>
    <phoneticPr fontId="3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</si>
  <si>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3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</si>
  <si>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3"/>
  </si>
  <si>
    <t>－</t>
    <phoneticPr fontId="20"/>
  </si>
  <si>
    <r>
      <t>注-2）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3"/>
  </si>
  <si>
    <r>
      <t>注-3）また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3"/>
  </si>
  <si>
    <t>注-4）着色していない部分は保護を掛けていますので、修正できません。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3"/>
  </si>
  <si>
    <t>助成対象外経費合計</t>
    <rPh sb="0" eb="2">
      <t>ジョセイ</t>
    </rPh>
    <rPh sb="2" eb="4">
      <t>タイショウ</t>
    </rPh>
    <rPh sb="4" eb="5">
      <t>ガイ</t>
    </rPh>
    <rPh sb="5" eb="7">
      <t>ケイヒ</t>
    </rPh>
    <rPh sb="7" eb="9">
      <t>ゴウケイ</t>
    </rPh>
    <phoneticPr fontId="20"/>
  </si>
  <si>
    <t>助成対象外経費合計</t>
    <rPh sb="0" eb="2">
      <t>ジョセイ</t>
    </rPh>
    <rPh sb="2" eb="4">
      <t>タイショウ</t>
    </rPh>
    <rPh sb="4" eb="5">
      <t>ガイ</t>
    </rPh>
    <rPh sb="5" eb="7">
      <t>ケイヒ</t>
    </rPh>
    <rPh sb="7" eb="9">
      <t>ゴウケイ</t>
    </rPh>
    <phoneticPr fontId="10"/>
  </si>
  <si>
    <t>経費状況変更内訳書 (1/2)</t>
    <rPh sb="0" eb="2">
      <t>ケイヒ</t>
    </rPh>
    <rPh sb="2" eb="4">
      <t>ジョウキョウ</t>
    </rPh>
    <rPh sb="4" eb="6">
      <t>ヘンコウ</t>
    </rPh>
    <rPh sb="6" eb="9">
      <t>ウチワケショ</t>
    </rPh>
    <phoneticPr fontId="3"/>
  </si>
  <si>
    <t>－</t>
    <phoneticPr fontId="10"/>
  </si>
  <si>
    <t>経費状況変更内訳書 (2/2)</t>
    <rPh sb="0" eb="2">
      <t>ケイヒ</t>
    </rPh>
    <rPh sb="2" eb="4">
      <t>ジョウキョウ</t>
    </rPh>
    <rPh sb="4" eb="6">
      <t>ヘンコウ</t>
    </rPh>
    <rPh sb="6" eb="9">
      <t>ウチワケショ</t>
    </rPh>
    <phoneticPr fontId="3"/>
  </si>
  <si>
    <r>
      <t>注-1）</t>
    </r>
    <r>
      <rPr>
        <sz val="10.5"/>
        <color indexed="11"/>
        <rFont val="ＭＳ Ｐ明朝"/>
        <family val="1"/>
        <charset val="128"/>
      </rPr>
      <t>黄緑色</t>
    </r>
    <r>
      <rPr>
        <sz val="10.5"/>
        <color indexed="8"/>
        <rFont val="ＭＳ Ｐ明朝"/>
        <family val="1"/>
        <charset val="128"/>
      </rPr>
      <t>で着色した部分に助成事業実施計画書pの非義務的電源割合を記入してください。</t>
    </r>
    <rPh sb="0" eb="1">
      <t>チュウ</t>
    </rPh>
    <rPh sb="15" eb="17">
      <t>ジョセイ</t>
    </rPh>
    <rPh sb="17" eb="19">
      <t>ジギョウ</t>
    </rPh>
    <rPh sb="19" eb="21">
      <t>ジッシ</t>
    </rPh>
    <rPh sb="21" eb="24">
      <t>ケイカクショ</t>
    </rPh>
    <rPh sb="26" eb="27">
      <t>ヒ</t>
    </rPh>
    <rPh sb="27" eb="30">
      <t>ギムテキ</t>
    </rPh>
    <rPh sb="30" eb="32">
      <t>デンゲン</t>
    </rPh>
    <rPh sb="32" eb="34">
      <t>ワリアイ</t>
    </rPh>
    <rPh sb="35" eb="37">
      <t>キニュウ</t>
    </rPh>
    <phoneticPr fontId="3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</si>
  <si>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9"/>
  </si>
  <si>
    <t>2. 本別紙は、2ページに亘っていますので、その他設備、助成対象外設備及び諸経費は、2ページ目に記入してください。</t>
    <rPh sb="3" eb="4">
      <t>ホン</t>
    </rPh>
    <rPh sb="4" eb="6">
      <t>ベッシ</t>
    </rPh>
    <rPh sb="13" eb="14">
      <t>ワタ</t>
    </rPh>
    <rPh sb="24" eb="25">
      <t>タ</t>
    </rPh>
    <rPh sb="25" eb="27">
      <t>セツビ</t>
    </rPh>
    <rPh sb="28" eb="30">
      <t>ジョセイ</t>
    </rPh>
    <rPh sb="30" eb="32">
      <t>タイショウ</t>
    </rPh>
    <rPh sb="32" eb="33">
      <t>ガイ</t>
    </rPh>
    <rPh sb="33" eb="35">
      <t>セツビ</t>
    </rPh>
    <rPh sb="35" eb="36">
      <t>オヨ</t>
    </rPh>
    <rPh sb="37" eb="38">
      <t>ショ</t>
    </rPh>
    <rPh sb="38" eb="39">
      <t>ケイ</t>
    </rPh>
    <rPh sb="39" eb="40">
      <t>ヒ</t>
    </rPh>
    <phoneticPr fontId="9"/>
  </si>
  <si>
    <t>3.記載用紙は、項目の多寡によって、『項目小』、『大項目多』、『小項目多』を選んで使用してください。</t>
    <rPh sb="2" eb="4">
      <t>キサイ</t>
    </rPh>
    <rPh sb="4" eb="6">
      <t>ヨウシ</t>
    </rPh>
    <rPh sb="8" eb="10">
      <t>コウモク</t>
    </rPh>
    <rPh sb="11" eb="13">
      <t>タカ</t>
    </rPh>
    <rPh sb="19" eb="21">
      <t>コウモク</t>
    </rPh>
    <rPh sb="21" eb="22">
      <t>ショウ</t>
    </rPh>
    <rPh sb="25" eb="26">
      <t>ダイ</t>
    </rPh>
    <rPh sb="26" eb="28">
      <t>コウモク</t>
    </rPh>
    <rPh sb="28" eb="29">
      <t>オオ</t>
    </rPh>
    <rPh sb="32" eb="35">
      <t>ショウコウモク</t>
    </rPh>
    <rPh sb="35" eb="36">
      <t>オオ</t>
    </rPh>
    <rPh sb="38" eb="39">
      <t>エラ</t>
    </rPh>
    <rPh sb="41" eb="43">
      <t>シヨウ</t>
    </rPh>
    <phoneticPr fontId="9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</si>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</sst>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.0;[Red]\-#,##0.0"/>
    <numFmt numFmtId="177" formatCode="#,##0.0000;[Red]\-#,##0.0000"/>
    <numFmt numFmtId="178" formatCode="#,##0.000;[Red]\-#,##0.000"/>
  </numFmts>
  <fonts count="32" x14ac:knownFonts="1">
    <font>
      <sz val="11"/>
      <color theme="1"/>
      <name val="ＭＳ Ｐゴシック"/>
      <family val="3"/>
      <charset val="128"/>
      <scheme val="minor"/>
    </font>
    <font>
      <sz val="10.5"/>
      <color indexed="8"/>
      <name val="Century"/>
      <family val="1"/>
    </font>
    <font>
      <sz val="10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color indexed="8"/>
      <name val="Century"/>
      <family val="1"/>
    </font>
    <font>
      <sz val="10.5"/>
      <color indexed="1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Century"/>
      <family val="1"/>
    </font>
    <font>
      <sz val="10.5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u/>
      <sz val="10.5"/>
      <color indexed="10"/>
      <name val="Century"/>
      <family val="1"/>
    </font>
    <font>
      <sz val="16"/>
      <color indexed="8"/>
      <name val="Century"/>
      <family val="1"/>
    </font>
    <font>
      <sz val="12"/>
      <color indexed="8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0.5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24" fillId="0" borderId="0" xfId="4">
      <alignment vertical="center"/>
    </xf>
    <xf numFmtId="0" fontId="12" fillId="0" borderId="0" xfId="4" applyFont="1">
      <alignment vertical="center"/>
    </xf>
    <xf numFmtId="0" fontId="12" fillId="2" borderId="1" xfId="4" applyFont="1" applyFill="1" applyBorder="1" applyAlignment="1" applyProtection="1">
      <alignment vertical="center" shrinkToFit="1"/>
      <protection locked="0"/>
    </xf>
    <xf numFmtId="0" fontId="13" fillId="2" borderId="1" xfId="4" applyFont="1" applyFill="1" applyBorder="1" applyAlignment="1" applyProtection="1">
      <alignment vertical="center" shrinkToFit="1"/>
      <protection locked="0"/>
    </xf>
    <xf numFmtId="0" fontId="12" fillId="2" borderId="2" xfId="4" applyFont="1" applyFill="1" applyBorder="1" applyAlignment="1" applyProtection="1">
      <alignment vertical="center" shrinkToFit="1"/>
      <protection locked="0"/>
    </xf>
    <xf numFmtId="0" fontId="12" fillId="0" borderId="3" xfId="4" quotePrefix="1" applyFont="1" applyBorder="1" applyAlignment="1">
      <alignment horizontal="center" vertical="center"/>
    </xf>
    <xf numFmtId="0" fontId="12" fillId="3" borderId="4" xfId="4" applyFont="1" applyFill="1" applyBorder="1" applyAlignment="1" applyProtection="1">
      <alignment vertical="center" shrinkToFit="1"/>
      <protection locked="0"/>
    </xf>
    <xf numFmtId="0" fontId="12" fillId="3" borderId="5" xfId="4" applyFont="1" applyFill="1" applyBorder="1" applyAlignment="1" applyProtection="1">
      <alignment vertical="center" shrinkToFit="1"/>
      <protection locked="0"/>
    </xf>
    <xf numFmtId="0" fontId="13" fillId="0" borderId="4" xfId="4" quotePrefix="1" applyFont="1" applyFill="1" applyBorder="1" applyAlignment="1" applyProtection="1">
      <alignment horizontal="center" vertical="center" shrinkToFit="1"/>
    </xf>
    <xf numFmtId="0" fontId="13" fillId="0" borderId="7" xfId="4" quotePrefix="1" applyFont="1" applyFill="1" applyBorder="1" applyAlignment="1" applyProtection="1">
      <alignment horizontal="center" vertical="center" shrinkToFit="1"/>
    </xf>
    <xf numFmtId="0" fontId="1" fillId="0" borderId="0" xfId="4" applyFont="1">
      <alignment vertical="center"/>
    </xf>
    <xf numFmtId="176" fontId="12" fillId="3" borderId="8" xfId="2" applyNumberFormat="1" applyFont="1" applyFill="1" applyBorder="1" applyAlignment="1" applyProtection="1">
      <alignment vertical="center" shrinkToFit="1"/>
      <protection locked="0"/>
    </xf>
    <xf numFmtId="176" fontId="12" fillId="3" borderId="9" xfId="2" applyNumberFormat="1" applyFont="1" applyFill="1" applyBorder="1" applyAlignment="1" applyProtection="1">
      <alignment vertical="center" shrinkToFit="1"/>
      <protection locked="0"/>
    </xf>
    <xf numFmtId="0" fontId="13" fillId="0" borderId="5" xfId="4" quotePrefix="1" applyFont="1" applyFill="1" applyBorder="1" applyAlignment="1" applyProtection="1">
      <alignment horizontal="center" vertical="center" shrinkToFit="1"/>
    </xf>
    <xf numFmtId="176" fontId="13" fillId="0" borderId="9" xfId="2" quotePrefix="1" applyNumberFormat="1" applyFont="1" applyFill="1" applyBorder="1" applyAlignment="1" applyProtection="1">
      <alignment horizontal="center" vertical="center" shrinkToFit="1"/>
    </xf>
    <xf numFmtId="176" fontId="13" fillId="0" borderId="10" xfId="2" quotePrefix="1" applyNumberFormat="1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24" fillId="0" borderId="0" xfId="4" applyAlignment="1">
      <alignment vertical="center"/>
    </xf>
    <xf numFmtId="0" fontId="0" fillId="0" borderId="0" xfId="0" applyAlignment="1">
      <alignment vertical="center"/>
    </xf>
    <xf numFmtId="176" fontId="12" fillId="3" borderId="8" xfId="1" applyNumberFormat="1" applyFont="1" applyFill="1" applyBorder="1" applyAlignment="1" applyProtection="1">
      <alignment vertical="center" shrinkToFit="1"/>
      <protection locked="0"/>
    </xf>
    <xf numFmtId="0" fontId="14" fillId="0" borderId="0" xfId="0" applyFont="1" applyFill="1">
      <alignment vertical="center"/>
    </xf>
    <xf numFmtId="0" fontId="14" fillId="0" borderId="0" xfId="0" applyFont="1" applyFill="1" applyProtection="1">
      <alignment vertical="center"/>
    </xf>
    <xf numFmtId="176" fontId="12" fillId="0" borderId="5" xfId="1" applyNumberFormat="1" applyFont="1" applyFill="1" applyBorder="1" applyAlignment="1" applyProtection="1">
      <alignment vertical="center" shrinkToFit="1"/>
    </xf>
    <xf numFmtId="176" fontId="12" fillId="0" borderId="5" xfId="1" applyNumberFormat="1" applyFont="1" applyBorder="1" applyAlignment="1" applyProtection="1">
      <alignment vertical="center" shrinkToFit="1"/>
    </xf>
    <xf numFmtId="176" fontId="13" fillId="0" borderId="8" xfId="1" quotePrefix="1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12" fillId="2" borderId="14" xfId="4" applyFont="1" applyFill="1" applyBorder="1" applyAlignment="1" applyProtection="1">
      <alignment vertical="center" shrinkToFit="1"/>
      <protection locked="0"/>
    </xf>
    <xf numFmtId="176" fontId="12" fillId="3" borderId="15" xfId="1" applyNumberFormat="1" applyFont="1" applyFill="1" applyBorder="1" applyAlignment="1" applyProtection="1">
      <alignment vertical="center" shrinkToFit="1"/>
      <protection locked="0"/>
    </xf>
    <xf numFmtId="0" fontId="12" fillId="3" borderId="16" xfId="4" applyFont="1" applyFill="1" applyBorder="1" applyAlignment="1" applyProtection="1">
      <alignment vertical="center" shrinkToFit="1"/>
      <protection locked="0"/>
    </xf>
    <xf numFmtId="176" fontId="12" fillId="0" borderId="16" xfId="1" applyNumberFormat="1" applyFont="1" applyFill="1" applyBorder="1" applyAlignment="1" applyProtection="1">
      <alignment vertical="center" shrinkToFit="1"/>
    </xf>
    <xf numFmtId="176" fontId="13" fillId="0" borderId="17" xfId="1" quotePrefix="1" applyNumberFormat="1" applyFont="1" applyFill="1" applyBorder="1" applyAlignment="1" applyProtection="1">
      <alignment horizontal="center" vertical="center" shrinkToFit="1"/>
    </xf>
    <xf numFmtId="0" fontId="13" fillId="0" borderId="18" xfId="4" quotePrefix="1" applyFont="1" applyFill="1" applyBorder="1" applyAlignment="1" applyProtection="1">
      <alignment horizontal="center" vertical="center" shrinkToFit="1"/>
    </xf>
    <xf numFmtId="0" fontId="12" fillId="2" borderId="1" xfId="4" applyFont="1" applyFill="1" applyBorder="1" applyAlignment="1" applyProtection="1">
      <alignment vertical="center"/>
      <protection locked="0"/>
    </xf>
    <xf numFmtId="0" fontId="16" fillId="0" borderId="0" xfId="4" applyFont="1" applyAlignment="1">
      <alignment vertical="center"/>
    </xf>
    <xf numFmtId="0" fontId="2" fillId="0" borderId="0" xfId="4" applyFont="1">
      <alignment vertical="center"/>
    </xf>
    <xf numFmtId="176" fontId="13" fillId="0" borderId="19" xfId="1" quotePrefix="1" applyNumberFormat="1" applyFont="1" applyFill="1" applyBorder="1" applyAlignment="1" applyProtection="1">
      <alignment horizontal="center" vertical="center" shrinkToFit="1"/>
    </xf>
    <xf numFmtId="0" fontId="13" fillId="0" borderId="12" xfId="4" quotePrefix="1" applyFont="1" applyFill="1" applyBorder="1" applyAlignment="1" applyProtection="1">
      <alignment horizontal="center" vertical="center" shrinkToFit="1"/>
    </xf>
    <xf numFmtId="0" fontId="12" fillId="0" borderId="20" xfId="4" quotePrefix="1" applyFont="1" applyBorder="1" applyAlignment="1">
      <alignment horizontal="center" vertical="center"/>
    </xf>
    <xf numFmtId="38" fontId="12" fillId="0" borderId="21" xfId="2" applyFont="1" applyBorder="1">
      <alignment vertical="center"/>
    </xf>
    <xf numFmtId="0" fontId="12" fillId="0" borderId="18" xfId="4" quotePrefix="1" applyFont="1" applyBorder="1" applyAlignment="1">
      <alignment horizontal="center" vertical="center"/>
    </xf>
    <xf numFmtId="0" fontId="12" fillId="0" borderId="22" xfId="4" quotePrefix="1" applyFont="1" applyBorder="1" applyAlignment="1">
      <alignment horizontal="center" vertical="center"/>
    </xf>
    <xf numFmtId="38" fontId="12" fillId="0" borderId="17" xfId="2" applyFont="1" applyBorder="1">
      <alignment vertical="center"/>
    </xf>
    <xf numFmtId="38" fontId="1" fillId="0" borderId="18" xfId="1" applyFont="1" applyBorder="1" applyAlignment="1">
      <alignment vertical="center" shrinkToFit="1"/>
    </xf>
    <xf numFmtId="0" fontId="12" fillId="0" borderId="23" xfId="4" quotePrefix="1" applyFont="1" applyBorder="1" applyAlignment="1">
      <alignment horizontal="center" vertical="center"/>
    </xf>
    <xf numFmtId="38" fontId="12" fillId="0" borderId="24" xfId="2" applyFont="1" applyBorder="1">
      <alignment vertical="center"/>
    </xf>
    <xf numFmtId="38" fontId="1" fillId="0" borderId="23" xfId="1" applyFont="1" applyBorder="1" applyAlignment="1">
      <alignment vertical="center" shrinkToFit="1"/>
    </xf>
    <xf numFmtId="0" fontId="2" fillId="2" borderId="1" xfId="4" applyFont="1" applyFill="1" applyBorder="1" applyAlignment="1" applyProtection="1">
      <alignment vertical="center" shrinkToFit="1"/>
      <protection locked="0"/>
    </xf>
    <xf numFmtId="0" fontId="2" fillId="2" borderId="1" xfId="4" applyFont="1" applyFill="1" applyBorder="1" applyAlignment="1" applyProtection="1">
      <alignment vertical="center"/>
      <protection locked="0"/>
    </xf>
    <xf numFmtId="0" fontId="23" fillId="0" borderId="0" xfId="4" applyFont="1" applyAlignment="1">
      <alignment horizontal="right" vertical="center"/>
    </xf>
    <xf numFmtId="38" fontId="2" fillId="0" borderId="11" xfId="2" applyFont="1" applyFill="1" applyBorder="1" applyAlignment="1">
      <alignment horizontal="center" vertical="center" shrinkToFit="1"/>
    </xf>
    <xf numFmtId="38" fontId="2" fillId="0" borderId="11" xfId="2" applyFont="1" applyFill="1" applyBorder="1" applyAlignment="1" applyProtection="1">
      <alignment horizontal="center" vertical="center" shrinkToFit="1"/>
      <protection locked="0"/>
    </xf>
    <xf numFmtId="176" fontId="12" fillId="3" borderId="30" xfId="1" applyNumberFormat="1" applyFont="1" applyFill="1" applyBorder="1" applyAlignment="1" applyProtection="1">
      <alignment vertical="center" shrinkToFit="1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</xf>
    <xf numFmtId="176" fontId="13" fillId="0" borderId="31" xfId="2" quotePrefix="1" applyNumberFormat="1" applyFont="1" applyFill="1" applyBorder="1" applyAlignment="1" applyProtection="1">
      <alignment horizontal="center" vertical="center" shrinkToFit="1"/>
    </xf>
    <xf numFmtId="176" fontId="12" fillId="3" borderId="32" xfId="2" applyNumberFormat="1" applyFont="1" applyFill="1" applyBorder="1" applyAlignment="1" applyProtection="1">
      <alignment vertical="center" shrinkToFit="1"/>
      <protection locked="0"/>
    </xf>
    <xf numFmtId="176" fontId="12" fillId="3" borderId="30" xfId="2" applyNumberFormat="1" applyFont="1" applyFill="1" applyBorder="1" applyAlignment="1" applyProtection="1">
      <alignment vertical="center" shrinkToFit="1"/>
      <protection locked="0"/>
    </xf>
    <xf numFmtId="0" fontId="12" fillId="0" borderId="25" xfId="4" quotePrefix="1" applyFont="1" applyBorder="1" applyAlignment="1">
      <alignment horizontal="center" vertical="center"/>
    </xf>
    <xf numFmtId="0" fontId="2" fillId="0" borderId="33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center" wrapText="1"/>
    </xf>
    <xf numFmtId="0" fontId="13" fillId="0" borderId="34" xfId="4" applyFont="1" applyBorder="1" applyAlignment="1">
      <alignment horizontal="center" vertical="center" wrapText="1"/>
    </xf>
    <xf numFmtId="0" fontId="2" fillId="0" borderId="35" xfId="4" applyFont="1" applyBorder="1" applyAlignment="1">
      <alignment horizontal="center" vertical="center" wrapText="1"/>
    </xf>
    <xf numFmtId="0" fontId="2" fillId="0" borderId="36" xfId="4" applyFont="1" applyBorder="1" applyAlignment="1">
      <alignment horizontal="center" vertical="center" wrapText="1"/>
    </xf>
    <xf numFmtId="38" fontId="2" fillId="0" borderId="38" xfId="2" applyFont="1" applyFill="1" applyBorder="1" applyAlignment="1" applyProtection="1">
      <alignment horizontal="center" vertical="center" shrinkToFit="1"/>
      <protection locked="0"/>
    </xf>
    <xf numFmtId="0" fontId="2" fillId="0" borderId="39" xfId="4" applyFont="1" applyBorder="1" applyAlignment="1">
      <alignment horizontal="center" vertical="center" wrapText="1"/>
    </xf>
    <xf numFmtId="0" fontId="2" fillId="0" borderId="40" xfId="4" applyFont="1" applyBorder="1" applyAlignment="1">
      <alignment horizontal="center" vertical="center" wrapText="1"/>
    </xf>
    <xf numFmtId="0" fontId="2" fillId="0" borderId="41" xfId="4" applyFont="1" applyBorder="1" applyAlignment="1">
      <alignment horizontal="center" vertical="center" wrapText="1"/>
    </xf>
    <xf numFmtId="176" fontId="12" fillId="3" borderId="42" xfId="1" applyNumberFormat="1" applyFont="1" applyFill="1" applyBorder="1" applyAlignment="1" applyProtection="1">
      <alignment vertical="center" shrinkToFit="1"/>
      <protection locked="0"/>
    </xf>
    <xf numFmtId="176" fontId="13" fillId="0" borderId="43" xfId="1" quotePrefix="1" applyNumberFormat="1" applyFont="1" applyFill="1" applyBorder="1" applyAlignment="1" applyProtection="1">
      <alignment horizontal="center" vertical="center" shrinkToFit="1"/>
    </xf>
    <xf numFmtId="176" fontId="13" fillId="0" borderId="44" xfId="1" quotePrefix="1" applyNumberFormat="1" applyFont="1" applyFill="1" applyBorder="1" applyAlignment="1" applyProtection="1">
      <alignment horizontal="center" vertical="center" shrinkToFit="1"/>
    </xf>
    <xf numFmtId="176" fontId="13" fillId="0" borderId="32" xfId="2" quotePrefix="1" applyNumberFormat="1" applyFont="1" applyFill="1" applyBorder="1" applyAlignment="1" applyProtection="1">
      <alignment horizontal="center" vertical="center" shrinkToFit="1"/>
    </xf>
    <xf numFmtId="177" fontId="12" fillId="0" borderId="19" xfId="2" applyNumberFormat="1" applyFont="1" applyFill="1" applyBorder="1" applyAlignment="1">
      <alignment vertical="center" shrinkToFit="1"/>
    </xf>
    <xf numFmtId="0" fontId="2" fillId="0" borderId="7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31" xfId="4" applyFont="1" applyBorder="1" applyAlignment="1">
      <alignment horizontal="center" vertical="center" wrapText="1"/>
    </xf>
    <xf numFmtId="0" fontId="2" fillId="0" borderId="14" xfId="4" applyFont="1" applyBorder="1" applyAlignment="1">
      <alignment horizontal="center" vertical="center" wrapText="1"/>
    </xf>
    <xf numFmtId="0" fontId="25" fillId="0" borderId="0" xfId="4" applyFont="1">
      <alignment vertical="center"/>
    </xf>
    <xf numFmtId="0" fontId="26" fillId="0" borderId="0" xfId="0" applyFont="1">
      <alignment vertical="center"/>
    </xf>
    <xf numFmtId="0" fontId="12" fillId="0" borderId="45" xfId="4" quotePrefix="1" applyFont="1" applyBorder="1" applyAlignment="1">
      <alignment horizontal="center" vertical="center"/>
    </xf>
    <xf numFmtId="0" fontId="12" fillId="0" borderId="46" xfId="4" quotePrefix="1" applyFont="1" applyBorder="1" applyAlignment="1">
      <alignment horizontal="center" vertical="center"/>
    </xf>
    <xf numFmtId="176" fontId="13" fillId="0" borderId="10" xfId="1" quotePrefix="1" applyNumberFormat="1" applyFont="1" applyFill="1" applyBorder="1" applyAlignment="1" applyProtection="1">
      <alignment horizontal="center" vertical="center" shrinkToFit="1"/>
    </xf>
    <xf numFmtId="176" fontId="13" fillId="0" borderId="31" xfId="1" quotePrefix="1" applyNumberFormat="1" applyFont="1" applyFill="1" applyBorder="1" applyAlignment="1" applyProtection="1">
      <alignment horizontal="center" vertical="center" shrinkToFit="1"/>
    </xf>
    <xf numFmtId="176" fontId="12" fillId="0" borderId="18" xfId="1" applyNumberFormat="1" applyFont="1" applyBorder="1" applyAlignment="1" applyProtection="1">
      <alignment vertical="center" shrinkToFit="1"/>
    </xf>
    <xf numFmtId="38" fontId="2" fillId="0" borderId="38" xfId="2" applyFont="1" applyFill="1" applyBorder="1" applyAlignment="1">
      <alignment horizontal="center" vertical="center" shrinkToFit="1"/>
    </xf>
    <xf numFmtId="0" fontId="2" fillId="0" borderId="47" xfId="4" applyFont="1" applyBorder="1" applyAlignment="1">
      <alignment horizontal="center" vertical="center" wrapText="1"/>
    </xf>
    <xf numFmtId="0" fontId="2" fillId="0" borderId="48" xfId="4" applyFont="1" applyBorder="1" applyAlignment="1">
      <alignment horizontal="center" vertical="center" wrapText="1"/>
    </xf>
    <xf numFmtId="0" fontId="2" fillId="0" borderId="49" xfId="4" applyFont="1" applyBorder="1" applyAlignment="1">
      <alignment horizontal="center" vertical="center" wrapText="1"/>
    </xf>
    <xf numFmtId="0" fontId="2" fillId="0" borderId="50" xfId="4" applyFont="1" applyBorder="1" applyAlignment="1">
      <alignment horizontal="center" vertical="center" wrapText="1"/>
    </xf>
    <xf numFmtId="0" fontId="17" fillId="0" borderId="0" xfId="4" applyFont="1" applyBorder="1" applyAlignment="1">
      <alignment horizontal="center" vertical="center"/>
    </xf>
    <xf numFmtId="176" fontId="12" fillId="0" borderId="51" xfId="2" applyNumberFormat="1" applyFont="1" applyBorder="1" applyAlignment="1" applyProtection="1">
      <alignment vertical="center" shrinkToFit="1"/>
    </xf>
    <xf numFmtId="0" fontId="0" fillId="0" borderId="0" xfId="0" quotePrefix="1">
      <alignment vertical="center"/>
    </xf>
    <xf numFmtId="176" fontId="12" fillId="0" borderId="37" xfId="1" applyNumberFormat="1" applyFont="1" applyFill="1" applyBorder="1" applyAlignment="1">
      <alignment vertical="center" shrinkToFit="1"/>
    </xf>
    <xf numFmtId="0" fontId="18" fillId="0" borderId="0" xfId="4" applyFont="1" applyBorder="1" applyAlignment="1">
      <alignment horizontal="center" vertical="center"/>
    </xf>
    <xf numFmtId="178" fontId="1" fillId="0" borderId="53" xfId="1" applyNumberFormat="1" applyFont="1" applyBorder="1" applyAlignment="1">
      <alignment vertical="center" shrinkToFit="1"/>
    </xf>
    <xf numFmtId="38" fontId="1" fillId="0" borderId="4" xfId="1" applyFont="1" applyBorder="1" applyAlignment="1">
      <alignment vertical="center" shrinkToFit="1"/>
    </xf>
    <xf numFmtId="0" fontId="2" fillId="0" borderId="15" xfId="4" applyFont="1" applyBorder="1" applyAlignment="1">
      <alignment horizontal="center" vertical="center" wrapText="1"/>
    </xf>
    <xf numFmtId="38" fontId="12" fillId="0" borderId="19" xfId="2" applyFont="1" applyFill="1" applyBorder="1" applyAlignment="1">
      <alignment vertical="center" shrinkToFit="1"/>
    </xf>
    <xf numFmtId="38" fontId="12" fillId="0" borderId="37" xfId="2" applyFont="1" applyFill="1" applyBorder="1" applyAlignment="1">
      <alignment vertical="center" shrinkToFit="1"/>
    </xf>
    <xf numFmtId="178" fontId="1" fillId="0" borderId="25" xfId="1" applyNumberFormat="1" applyFont="1" applyBorder="1" applyAlignment="1">
      <alignment vertical="center" shrinkToFit="1"/>
    </xf>
    <xf numFmtId="38" fontId="12" fillId="0" borderId="54" xfId="2" applyFont="1" applyFill="1" applyBorder="1" applyAlignment="1">
      <alignment horizontal="center" vertical="center" shrinkToFit="1"/>
    </xf>
    <xf numFmtId="0" fontId="2" fillId="0" borderId="55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2" fillId="0" borderId="57" xfId="4" applyFont="1" applyBorder="1" applyAlignment="1">
      <alignment vertical="center"/>
    </xf>
    <xf numFmtId="0" fontId="12" fillId="0" borderId="58" xfId="4" applyFont="1" applyBorder="1" applyAlignment="1">
      <alignment vertical="center"/>
    </xf>
    <xf numFmtId="0" fontId="12" fillId="0" borderId="59" xfId="4" applyFont="1" applyBorder="1" applyAlignment="1">
      <alignment vertical="center"/>
    </xf>
    <xf numFmtId="0" fontId="13" fillId="0" borderId="55" xfId="4" applyFont="1" applyBorder="1" applyAlignment="1">
      <alignment vertical="center"/>
    </xf>
    <xf numFmtId="0" fontId="13" fillId="0" borderId="33" xfId="4" applyFont="1" applyBorder="1" applyAlignment="1">
      <alignment vertical="center"/>
    </xf>
    <xf numFmtId="176" fontId="12" fillId="0" borderId="5" xfId="2" applyNumberFormat="1" applyFont="1" applyBorder="1" applyAlignment="1" applyProtection="1">
      <alignment vertical="center" shrinkToFit="1"/>
    </xf>
    <xf numFmtId="176" fontId="1" fillId="0" borderId="16" xfId="1" quotePrefix="1" applyNumberFormat="1" applyFont="1" applyBorder="1" applyAlignment="1">
      <alignment vertical="center" shrinkToFit="1"/>
    </xf>
    <xf numFmtId="0" fontId="13" fillId="0" borderId="42" xfId="4" quotePrefix="1" applyFont="1" applyBorder="1" applyAlignment="1">
      <alignment horizontal="center" vertical="center" shrinkToFit="1"/>
    </xf>
    <xf numFmtId="38" fontId="24" fillId="0" borderId="0" xfId="1" applyFont="1">
      <alignment vertical="center"/>
    </xf>
    <xf numFmtId="178" fontId="12" fillId="6" borderId="17" xfId="2" applyNumberFormat="1" applyFont="1" applyFill="1" applyBorder="1" applyAlignment="1">
      <alignment vertical="center" shrinkToFit="1"/>
    </xf>
    <xf numFmtId="178" fontId="12" fillId="6" borderId="37" xfId="2" applyNumberFormat="1" applyFont="1" applyFill="1" applyBorder="1" applyAlignment="1">
      <alignment vertical="center" shrinkToFit="1"/>
    </xf>
    <xf numFmtId="0" fontId="2" fillId="0" borderId="16" xfId="4" applyFont="1" applyBorder="1" applyAlignment="1">
      <alignment horizontal="center" vertical="center" wrapText="1"/>
    </xf>
    <xf numFmtId="176" fontId="1" fillId="3" borderId="8" xfId="5" applyNumberFormat="1" applyFont="1" applyFill="1" applyBorder="1" applyAlignment="1" applyProtection="1">
      <alignment vertical="center" shrinkToFit="1"/>
      <protection locked="0"/>
    </xf>
    <xf numFmtId="178" fontId="12" fillId="0" borderId="37" xfId="1" applyNumberFormat="1" applyFont="1" applyFill="1" applyBorder="1" applyAlignment="1">
      <alignment vertical="center" shrinkToFit="1"/>
    </xf>
    <xf numFmtId="178" fontId="12" fillId="0" borderId="17" xfId="1" applyNumberFormat="1" applyFont="1" applyFill="1" applyBorder="1" applyAlignment="1">
      <alignment vertical="center" shrinkToFit="1"/>
    </xf>
    <xf numFmtId="0" fontId="12" fillId="8" borderId="1" xfId="4" applyFont="1" applyFill="1" applyBorder="1" applyAlignment="1" applyProtection="1">
      <alignment vertical="center" shrinkToFit="1"/>
      <protection locked="0"/>
    </xf>
    <xf numFmtId="40" fontId="12" fillId="8" borderId="8" xfId="1" applyNumberFormat="1" applyFont="1" applyFill="1" applyBorder="1" applyAlignment="1" applyProtection="1">
      <alignment vertical="center" shrinkToFit="1"/>
      <protection locked="0"/>
    </xf>
    <xf numFmtId="0" fontId="1" fillId="3" borderId="5" xfId="4" applyFont="1" applyFill="1" applyBorder="1" applyAlignment="1" applyProtection="1">
      <alignment vertical="center" shrinkToFit="1"/>
      <protection locked="0"/>
    </xf>
    <xf numFmtId="40" fontId="12" fillId="8" borderId="30" xfId="1" applyNumberFormat="1" applyFont="1" applyFill="1" applyBorder="1" applyAlignment="1" applyProtection="1">
      <alignment vertical="center" shrinkToFit="1"/>
      <protection locked="0"/>
    </xf>
    <xf numFmtId="178" fontId="12" fillId="0" borderId="25" xfId="1" quotePrefix="1" applyNumberFormat="1" applyFont="1" applyBorder="1" applyAlignment="1">
      <alignment vertical="center"/>
    </xf>
    <xf numFmtId="176" fontId="12" fillId="3" borderId="17" xfId="1" applyNumberFormat="1" applyFont="1" applyFill="1" applyBorder="1" applyAlignment="1" applyProtection="1">
      <alignment vertical="center" shrinkToFit="1"/>
      <protection locked="0"/>
    </xf>
    <xf numFmtId="176" fontId="12" fillId="3" borderId="44" xfId="1" applyNumberFormat="1" applyFont="1" applyFill="1" applyBorder="1" applyAlignment="1" applyProtection="1">
      <alignment vertical="center" shrinkToFit="1"/>
      <protection locked="0"/>
    </xf>
    <xf numFmtId="0" fontId="12" fillId="3" borderId="18" xfId="4" applyFont="1" applyFill="1" applyBorder="1" applyAlignment="1" applyProtection="1">
      <alignment vertical="center" shrinkToFit="1"/>
      <protection locked="0"/>
    </xf>
    <xf numFmtId="176" fontId="12" fillId="0" borderId="18" xfId="1" applyNumberFormat="1" applyFont="1" applyFill="1" applyBorder="1" applyAlignment="1" applyProtection="1">
      <alignment vertical="center" shrinkToFit="1"/>
    </xf>
    <xf numFmtId="176" fontId="13" fillId="0" borderId="15" xfId="1" quotePrefix="1" applyNumberFormat="1" applyFont="1" applyFill="1" applyBorder="1" applyAlignment="1" applyProtection="1">
      <alignment horizontal="center" vertical="center" shrinkToFit="1"/>
    </xf>
    <xf numFmtId="176" fontId="13" fillId="0" borderId="42" xfId="1" quotePrefix="1" applyNumberFormat="1" applyFont="1" applyFill="1" applyBorder="1" applyAlignment="1" applyProtection="1">
      <alignment horizontal="center" vertical="center" shrinkToFit="1"/>
    </xf>
    <xf numFmtId="0" fontId="13" fillId="0" borderId="16" xfId="4" quotePrefix="1" applyFont="1" applyFill="1" applyBorder="1" applyAlignment="1" applyProtection="1">
      <alignment horizontal="center" vertical="center" shrinkToFit="1"/>
    </xf>
    <xf numFmtId="176" fontId="12" fillId="0" borderId="16" xfId="1" applyNumberFormat="1" applyFont="1" applyBorder="1" applyAlignment="1" applyProtection="1">
      <alignment vertical="center" shrinkToFit="1"/>
    </xf>
    <xf numFmtId="38" fontId="2" fillId="0" borderId="64" xfId="2" applyFont="1" applyFill="1" applyBorder="1" applyAlignment="1">
      <alignment horizontal="center" vertical="center" shrinkToFit="1"/>
    </xf>
    <xf numFmtId="178" fontId="12" fillId="0" borderId="15" xfId="1" applyNumberFormat="1" applyFont="1" applyFill="1" applyBorder="1" applyAlignment="1">
      <alignment vertical="center" shrinkToFit="1"/>
    </xf>
    <xf numFmtId="178" fontId="12" fillId="0" borderId="14" xfId="1" applyNumberFormat="1" applyFont="1" applyFill="1" applyBorder="1" applyAlignment="1">
      <alignment vertical="center" shrinkToFit="1"/>
    </xf>
    <xf numFmtId="0" fontId="2" fillId="2" borderId="37" xfId="4" applyFont="1" applyFill="1" applyBorder="1" applyAlignment="1" applyProtection="1">
      <alignment vertical="center" shrinkToFit="1"/>
      <protection locked="0"/>
    </xf>
    <xf numFmtId="176" fontId="12" fillId="3" borderId="43" xfId="1" applyNumberFormat="1" applyFont="1" applyFill="1" applyBorder="1" applyAlignment="1" applyProtection="1">
      <alignment vertical="center" shrinkToFit="1"/>
      <protection locked="0"/>
    </xf>
    <xf numFmtId="0" fontId="12" fillId="3" borderId="12" xfId="4" applyFont="1" applyFill="1" applyBorder="1" applyAlignment="1" applyProtection="1">
      <alignment vertical="center" shrinkToFit="1"/>
      <protection locked="0"/>
    </xf>
    <xf numFmtId="176" fontId="12" fillId="0" borderId="12" xfId="1" applyNumberFormat="1" applyFont="1" applyFill="1" applyBorder="1" applyAlignment="1" applyProtection="1">
      <alignment vertical="center" shrinkToFit="1"/>
    </xf>
    <xf numFmtId="178" fontId="12" fillId="0" borderId="117" xfId="1" applyNumberFormat="1" applyFont="1" applyFill="1" applyBorder="1" applyAlignment="1">
      <alignment vertical="center" shrinkToFit="1"/>
    </xf>
    <xf numFmtId="176" fontId="1" fillId="3" borderId="19" xfId="5" applyNumberFormat="1" applyFont="1" applyFill="1" applyBorder="1" applyAlignment="1" applyProtection="1">
      <alignment vertical="center" shrinkToFit="1"/>
      <protection locked="0"/>
    </xf>
    <xf numFmtId="38" fontId="12" fillId="0" borderId="38" xfId="2" applyFont="1" applyFill="1" applyBorder="1" applyAlignment="1">
      <alignment horizontal="center" vertical="center" shrinkToFit="1"/>
    </xf>
    <xf numFmtId="177" fontId="12" fillId="0" borderId="17" xfId="2" applyNumberFormat="1" applyFont="1" applyFill="1" applyBorder="1" applyAlignment="1">
      <alignment vertical="center" shrinkToFit="1"/>
    </xf>
    <xf numFmtId="176" fontId="12" fillId="0" borderId="117" xfId="1" applyNumberFormat="1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38" fontId="12" fillId="0" borderId="117" xfId="2" applyFont="1" applyFill="1" applyBorder="1" applyAlignment="1">
      <alignment vertical="center" shrinkToFit="1"/>
    </xf>
    <xf numFmtId="38" fontId="12" fillId="0" borderId="1" xfId="2" applyFont="1" applyFill="1" applyBorder="1" applyAlignment="1">
      <alignment vertical="center"/>
    </xf>
    <xf numFmtId="38" fontId="12" fillId="0" borderId="30" xfId="2" applyFont="1" applyFill="1" applyBorder="1" applyAlignment="1">
      <alignment vertical="center"/>
    </xf>
    <xf numFmtId="38" fontId="12" fillId="0" borderId="11" xfId="2" applyFont="1" applyFill="1" applyBorder="1" applyAlignment="1">
      <alignment vertical="center"/>
    </xf>
    <xf numFmtId="178" fontId="12" fillId="0" borderId="42" xfId="1" applyNumberFormat="1" applyFont="1" applyFill="1" applyBorder="1" applyAlignment="1">
      <alignment vertical="center" shrinkToFit="1"/>
    </xf>
    <xf numFmtId="178" fontId="1" fillId="0" borderId="8" xfId="1" quotePrefix="1" applyNumberFormat="1" applyFont="1" applyFill="1" applyBorder="1" applyAlignment="1">
      <alignment horizontal="center" vertical="center" shrinkToFit="1"/>
    </xf>
    <xf numFmtId="178" fontId="1" fillId="0" borderId="1" xfId="1" quotePrefix="1" applyNumberFormat="1" applyFont="1" applyFill="1" applyBorder="1" applyAlignment="1">
      <alignment horizontal="center" vertical="center" shrinkToFit="1"/>
    </xf>
    <xf numFmtId="38" fontId="2" fillId="0" borderId="11" xfId="2" quotePrefix="1" applyFont="1" applyFill="1" applyBorder="1" applyAlignment="1" applyProtection="1">
      <alignment horizontal="center" vertical="center" shrinkToFit="1"/>
      <protection locked="0"/>
    </xf>
    <xf numFmtId="0" fontId="2" fillId="0" borderId="28" xfId="4" quotePrefix="1" applyFont="1" applyBorder="1" applyAlignment="1">
      <alignment horizontal="center" vertical="center" shrinkToFit="1"/>
    </xf>
    <xf numFmtId="0" fontId="2" fillId="0" borderId="27" xfId="4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7" borderId="0" xfId="0" applyFont="1" applyFill="1" applyProtection="1">
      <alignment vertical="center"/>
      <protection locked="0"/>
    </xf>
    <xf numFmtId="0" fontId="27" fillId="0" borderId="0" xfId="0" quotePrefix="1" applyFont="1">
      <alignment vertical="center"/>
    </xf>
    <xf numFmtId="0" fontId="23" fillId="0" borderId="0" xfId="4" applyFont="1" applyAlignment="1">
      <alignment vertical="center"/>
    </xf>
    <xf numFmtId="0" fontId="27" fillId="0" borderId="0" xfId="4" applyFont="1">
      <alignment vertical="center"/>
    </xf>
    <xf numFmtId="0" fontId="27" fillId="0" borderId="0" xfId="0" applyFont="1" applyFill="1">
      <alignment vertical="center"/>
    </xf>
    <xf numFmtId="0" fontId="23" fillId="5" borderId="0" xfId="4" applyFont="1" applyFill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 wrapText="1"/>
    </xf>
    <xf numFmtId="0" fontId="27" fillId="0" borderId="0" xfId="4" applyFont="1" applyAlignment="1">
      <alignment vertical="center"/>
    </xf>
    <xf numFmtId="0" fontId="27" fillId="0" borderId="0" xfId="0" applyFont="1" applyAlignment="1">
      <alignment vertical="center"/>
    </xf>
    <xf numFmtId="176" fontId="2" fillId="0" borderId="13" xfId="1" quotePrefix="1" applyNumberFormat="1" applyFont="1" applyFill="1" applyBorder="1" applyAlignment="1" applyProtection="1">
      <alignment horizontal="center" vertical="center" shrinkToFit="1"/>
    </xf>
    <xf numFmtId="176" fontId="2" fillId="0" borderId="29" xfId="1" quotePrefix="1" applyNumberFormat="1" applyFont="1" applyFill="1" applyBorder="1" applyAlignment="1" applyProtection="1">
      <alignment horizontal="center" vertical="center" shrinkToFit="1"/>
    </xf>
    <xf numFmtId="0" fontId="2" fillId="0" borderId="6" xfId="4" quotePrefix="1" applyFont="1" applyFill="1" applyBorder="1" applyAlignment="1" applyProtection="1">
      <alignment horizontal="center" vertical="center" shrinkToFit="1"/>
    </xf>
    <xf numFmtId="176" fontId="2" fillId="0" borderId="12" xfId="1" applyNumberFormat="1" applyFont="1" applyBorder="1" applyAlignment="1" applyProtection="1">
      <alignment vertical="center" shrinkToFit="1"/>
    </xf>
    <xf numFmtId="176" fontId="2" fillId="0" borderId="19" xfId="1" applyNumberFormat="1" applyFont="1" applyFill="1" applyBorder="1" applyAlignment="1">
      <alignment vertical="center" shrinkToFit="1"/>
    </xf>
    <xf numFmtId="176" fontId="2" fillId="0" borderId="37" xfId="1" applyNumberFormat="1" applyFont="1" applyFill="1" applyBorder="1" applyAlignment="1">
      <alignment vertical="center" shrinkToFit="1"/>
    </xf>
    <xf numFmtId="38" fontId="2" fillId="6" borderId="19" xfId="1" applyFont="1" applyFill="1" applyBorder="1" applyAlignment="1" applyProtection="1">
      <alignment vertical="center" shrinkToFit="1"/>
      <protection locked="0"/>
    </xf>
    <xf numFmtId="38" fontId="2" fillId="6" borderId="37" xfId="1" applyFont="1" applyFill="1" applyBorder="1" applyAlignment="1" applyProtection="1">
      <alignment vertical="center" shrinkToFit="1"/>
      <protection locked="0"/>
    </xf>
    <xf numFmtId="0" fontId="27" fillId="0" borderId="0" xfId="0" applyFont="1" applyFill="1" applyAlignment="1">
      <alignment horizontal="center" vertical="center"/>
    </xf>
    <xf numFmtId="176" fontId="2" fillId="3" borderId="8" xfId="1" applyNumberFormat="1" applyFont="1" applyFill="1" applyBorder="1" applyAlignment="1" applyProtection="1">
      <alignment vertical="center" shrinkToFit="1"/>
      <protection locked="0"/>
    </xf>
    <xf numFmtId="176" fontId="2" fillId="3" borderId="30" xfId="1" applyNumberFormat="1" applyFont="1" applyFill="1" applyBorder="1" applyAlignment="1" applyProtection="1">
      <alignment vertical="center" shrinkToFit="1"/>
      <protection locked="0"/>
    </xf>
    <xf numFmtId="0" fontId="2" fillId="3" borderId="5" xfId="4" applyFont="1" applyFill="1" applyBorder="1" applyAlignment="1" applyProtection="1">
      <alignment vertical="center" shrinkToFit="1"/>
      <protection locked="0"/>
    </xf>
    <xf numFmtId="176" fontId="2" fillId="0" borderId="5" xfId="1" applyNumberFormat="1" applyFont="1" applyFill="1" applyBorder="1" applyAlignment="1" applyProtection="1">
      <alignment vertical="center" shrinkToFit="1"/>
    </xf>
    <xf numFmtId="176" fontId="2" fillId="0" borderId="8" xfId="1" quotePrefix="1" applyNumberFormat="1" applyFont="1" applyFill="1" applyBorder="1" applyAlignment="1" applyProtection="1">
      <alignment horizontal="center" vertical="center" shrinkToFit="1"/>
    </xf>
    <xf numFmtId="176" fontId="2" fillId="0" borderId="30" xfId="1" quotePrefix="1" applyNumberFormat="1" applyFont="1" applyFill="1" applyBorder="1" applyAlignment="1" applyProtection="1">
      <alignment horizontal="center" vertical="center" shrinkToFit="1"/>
    </xf>
    <xf numFmtId="0" fontId="2" fillId="0" borderId="5" xfId="4" quotePrefix="1" applyFont="1" applyFill="1" applyBorder="1" applyAlignment="1" applyProtection="1">
      <alignment horizontal="center" vertical="center" shrinkToFit="1"/>
    </xf>
    <xf numFmtId="176" fontId="2" fillId="0" borderId="5" xfId="1" applyNumberFormat="1" applyFont="1" applyBorder="1" applyAlignment="1" applyProtection="1">
      <alignment vertical="center" shrinkToFit="1"/>
    </xf>
    <xf numFmtId="0" fontId="2" fillId="2" borderId="2" xfId="4" applyFont="1" applyFill="1" applyBorder="1" applyAlignment="1" applyProtection="1">
      <alignment vertical="center" shrinkToFit="1"/>
      <protection locked="0"/>
    </xf>
    <xf numFmtId="0" fontId="2" fillId="8" borderId="1" xfId="4" applyFont="1" applyFill="1" applyBorder="1" applyAlignment="1" applyProtection="1">
      <alignment vertical="center" shrinkToFit="1"/>
    </xf>
    <xf numFmtId="40" fontId="2" fillId="8" borderId="8" xfId="1" applyNumberFormat="1" applyFont="1" applyFill="1" applyBorder="1" applyAlignment="1" applyProtection="1">
      <alignment vertical="center" shrinkToFit="1"/>
      <protection locked="0"/>
    </xf>
    <xf numFmtId="40" fontId="2" fillId="8" borderId="30" xfId="1" applyNumberFormat="1" applyFont="1" applyFill="1" applyBorder="1" applyAlignment="1" applyProtection="1">
      <alignment vertical="center" shrinkToFit="1"/>
      <protection locked="0"/>
    </xf>
    <xf numFmtId="38" fontId="2" fillId="0" borderId="11" xfId="2" applyFont="1" applyFill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1" xfId="2" applyFont="1" applyFill="1" applyBorder="1" applyAlignment="1">
      <alignment vertical="center"/>
    </xf>
    <xf numFmtId="38" fontId="2" fillId="6" borderId="30" xfId="2" applyFont="1" applyFill="1" applyBorder="1" applyAlignment="1">
      <alignment vertical="center"/>
    </xf>
    <xf numFmtId="38" fontId="2" fillId="6" borderId="1" xfId="2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 shrinkToFit="1"/>
    </xf>
    <xf numFmtId="176" fontId="2" fillId="0" borderId="1" xfId="1" applyNumberFormat="1" applyFont="1" applyFill="1" applyBorder="1" applyAlignment="1">
      <alignment vertical="center" shrinkToFit="1"/>
    </xf>
    <xf numFmtId="178" fontId="2" fillId="6" borderId="8" xfId="2" applyNumberFormat="1" applyFont="1" applyFill="1" applyBorder="1" applyAlignment="1" applyProtection="1">
      <alignment vertical="center" shrinkToFit="1"/>
      <protection locked="0"/>
    </xf>
    <xf numFmtId="178" fontId="2" fillId="6" borderId="1" xfId="2" applyNumberFormat="1" applyFont="1" applyFill="1" applyBorder="1" applyAlignment="1" applyProtection="1">
      <alignment vertical="center" shrinkToFit="1"/>
      <protection locked="0"/>
    </xf>
    <xf numFmtId="176" fontId="2" fillId="0" borderId="25" xfId="1" quotePrefix="1" applyNumberFormat="1" applyFont="1" applyBorder="1" applyAlignment="1">
      <alignment vertical="center"/>
    </xf>
    <xf numFmtId="38" fontId="2" fillId="0" borderId="61" xfId="2" applyFont="1" applyBorder="1">
      <alignment vertical="center"/>
    </xf>
    <xf numFmtId="38" fontId="2" fillId="0" borderId="60" xfId="1" applyFont="1" applyBorder="1" applyAlignment="1">
      <alignment vertical="center" shrinkToFit="1"/>
    </xf>
    <xf numFmtId="38" fontId="2" fillId="0" borderId="53" xfId="1" applyFont="1" applyBorder="1" applyAlignment="1">
      <alignment vertical="center" shrinkToFit="1"/>
    </xf>
    <xf numFmtId="178" fontId="2" fillId="0" borderId="24" xfId="1" applyNumberFormat="1" applyFont="1" applyBorder="1" applyAlignment="1">
      <alignment vertical="center" shrinkToFit="1"/>
    </xf>
    <xf numFmtId="178" fontId="2" fillId="0" borderId="53" xfId="1" applyNumberFormat="1" applyFont="1" applyBorder="1" applyAlignment="1">
      <alignment vertical="center" shrinkToFit="1"/>
    </xf>
    <xf numFmtId="38" fontId="2" fillId="0" borderId="17" xfId="2" applyFont="1" applyBorder="1">
      <alignment vertical="center"/>
    </xf>
    <xf numFmtId="38" fontId="2" fillId="0" borderId="18" xfId="1" applyFont="1" applyBorder="1" applyAlignment="1">
      <alignment vertical="center" shrinkToFit="1"/>
    </xf>
    <xf numFmtId="0" fontId="29" fillId="0" borderId="0" xfId="0" applyFont="1">
      <alignment vertical="center"/>
    </xf>
    <xf numFmtId="38" fontId="2" fillId="0" borderId="9" xfId="2" applyFont="1" applyBorder="1">
      <alignment vertical="center"/>
    </xf>
    <xf numFmtId="38" fontId="2" fillId="0" borderId="4" xfId="1" applyFont="1" applyBorder="1" applyAlignment="1">
      <alignment vertical="center" shrinkToFit="1"/>
    </xf>
    <xf numFmtId="176" fontId="2" fillId="0" borderId="10" xfId="2" quotePrefix="1" applyNumberFormat="1" applyFont="1" applyFill="1" applyBorder="1" applyAlignment="1" applyProtection="1">
      <alignment horizontal="center" vertical="center" shrinkToFit="1"/>
    </xf>
    <xf numFmtId="176" fontId="2" fillId="0" borderId="31" xfId="2" quotePrefix="1" applyNumberFormat="1" applyFont="1" applyFill="1" applyBorder="1" applyAlignment="1" applyProtection="1">
      <alignment horizontal="center" vertical="center" shrinkToFit="1"/>
    </xf>
    <xf numFmtId="0" fontId="2" fillId="0" borderId="7" xfId="4" quotePrefix="1" applyFont="1" applyFill="1" applyBorder="1" applyAlignment="1" applyProtection="1">
      <alignment horizontal="center" vertical="center" shrinkToFit="1"/>
    </xf>
    <xf numFmtId="176" fontId="2" fillId="0" borderId="51" xfId="2" applyNumberFormat="1" applyFont="1" applyBorder="1" applyAlignment="1" applyProtection="1">
      <alignment vertical="center" shrinkToFit="1"/>
    </xf>
    <xf numFmtId="176" fontId="2" fillId="0" borderId="52" xfId="2" applyNumberFormat="1" applyFont="1" applyBorder="1" applyAlignment="1" applyProtection="1">
      <alignment vertical="center" shrinkToFit="1"/>
    </xf>
    <xf numFmtId="176" fontId="2" fillId="3" borderId="9" xfId="2" applyNumberFormat="1" applyFont="1" applyFill="1" applyBorder="1" applyAlignment="1" applyProtection="1">
      <alignment vertical="center" shrinkToFit="1"/>
      <protection locked="0"/>
    </xf>
    <xf numFmtId="176" fontId="2" fillId="3" borderId="32" xfId="2" applyNumberFormat="1" applyFont="1" applyFill="1" applyBorder="1" applyAlignment="1" applyProtection="1">
      <alignment vertical="center" shrinkToFit="1"/>
      <protection locked="0"/>
    </xf>
    <xf numFmtId="0" fontId="2" fillId="3" borderId="4" xfId="4" applyFont="1" applyFill="1" applyBorder="1" applyAlignment="1" applyProtection="1">
      <alignment vertical="center" shrinkToFit="1"/>
      <protection locked="0"/>
    </xf>
    <xf numFmtId="176" fontId="2" fillId="0" borderId="1" xfId="1" applyNumberFormat="1" applyFont="1" applyFill="1" applyBorder="1" applyAlignment="1" applyProtection="1">
      <alignment vertical="center" shrinkToFit="1"/>
    </xf>
    <xf numFmtId="176" fontId="2" fillId="3" borderId="8" xfId="2" applyNumberFormat="1" applyFont="1" applyFill="1" applyBorder="1" applyAlignment="1" applyProtection="1">
      <alignment vertical="center" shrinkToFit="1"/>
      <protection locked="0"/>
    </xf>
    <xf numFmtId="176" fontId="2" fillId="3" borderId="30" xfId="2" applyNumberFormat="1" applyFont="1" applyFill="1" applyBorder="1" applyAlignment="1" applyProtection="1">
      <alignment vertical="center" shrinkToFit="1"/>
      <protection locked="0"/>
    </xf>
    <xf numFmtId="0" fontId="2" fillId="0" borderId="26" xfId="4" applyFont="1" applyFill="1" applyBorder="1" applyAlignment="1" applyProtection="1">
      <alignment horizontal="center" vertical="center"/>
    </xf>
    <xf numFmtId="0" fontId="2" fillId="0" borderId="0" xfId="4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38" fontId="2" fillId="0" borderId="0" xfId="2" quotePrefix="1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0" fontId="30" fillId="0" borderId="0" xfId="0" applyFont="1">
      <alignment vertical="center"/>
    </xf>
    <xf numFmtId="176" fontId="2" fillId="0" borderId="5" xfId="1" quotePrefix="1" applyNumberFormat="1" applyFont="1" applyBorder="1" applyAlignment="1">
      <alignment vertical="center" shrinkToFit="1"/>
    </xf>
    <xf numFmtId="0" fontId="27" fillId="0" borderId="0" xfId="0" applyFont="1" applyProtection="1">
      <alignment vertical="center"/>
      <protection locked="0"/>
    </xf>
    <xf numFmtId="0" fontId="23" fillId="4" borderId="0" xfId="4" applyFont="1" applyFill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37" xfId="1" applyFont="1" applyFill="1" applyBorder="1" applyAlignment="1">
      <alignment vertical="center" shrinkToFit="1"/>
    </xf>
    <xf numFmtId="38" fontId="2" fillId="6" borderId="19" xfId="2" applyFont="1" applyFill="1" applyBorder="1" applyAlignment="1" applyProtection="1">
      <alignment vertical="center" shrinkToFit="1"/>
      <protection locked="0"/>
    </xf>
    <xf numFmtId="38" fontId="2" fillId="6" borderId="37" xfId="2" applyFont="1" applyFill="1" applyBorder="1" applyAlignment="1" applyProtection="1">
      <alignment vertical="center" shrinkToFit="1"/>
      <protection locked="0"/>
    </xf>
    <xf numFmtId="0" fontId="2" fillId="4" borderId="1" xfId="4" applyFont="1" applyFill="1" applyBorder="1" applyAlignment="1" applyProtection="1">
      <alignment vertical="center" shrinkToFit="1"/>
      <protection locked="0"/>
    </xf>
    <xf numFmtId="0" fontId="2" fillId="4" borderId="2" xfId="4" applyFont="1" applyFill="1" applyBorder="1" applyAlignment="1" applyProtection="1">
      <alignment vertical="center" shrinkToFit="1"/>
      <protection locked="0"/>
    </xf>
    <xf numFmtId="176" fontId="2" fillId="8" borderId="8" xfId="1" applyNumberFormat="1" applyFont="1" applyFill="1" applyBorder="1" applyAlignment="1" applyProtection="1">
      <alignment vertical="center" shrinkToFit="1"/>
      <protection locked="0"/>
    </xf>
    <xf numFmtId="176" fontId="2" fillId="8" borderId="30" xfId="1" applyNumberFormat="1" applyFont="1" applyFill="1" applyBorder="1" applyAlignment="1" applyProtection="1">
      <alignment vertical="center" shrinkToFit="1"/>
      <protection locked="0"/>
    </xf>
    <xf numFmtId="38" fontId="2" fillId="0" borderId="8" xfId="1" applyFont="1" applyFill="1" applyBorder="1" applyAlignment="1">
      <alignment vertical="center" shrinkToFit="1"/>
    </xf>
    <xf numFmtId="38" fontId="2" fillId="0" borderId="1" xfId="1" applyFont="1" applyFill="1" applyBorder="1" applyAlignment="1">
      <alignment vertical="center" shrinkToFit="1"/>
    </xf>
    <xf numFmtId="38" fontId="2" fillId="6" borderId="8" xfId="2" applyFont="1" applyFill="1" applyBorder="1" applyAlignment="1" applyProtection="1">
      <alignment vertical="center" shrinkToFit="1"/>
      <protection locked="0"/>
    </xf>
    <xf numFmtId="38" fontId="2" fillId="6" borderId="1" xfId="2" applyFont="1" applyFill="1" applyBorder="1" applyAlignment="1" applyProtection="1">
      <alignment vertical="center" shrinkToFit="1"/>
      <protection locked="0"/>
    </xf>
    <xf numFmtId="0" fontId="2" fillId="4" borderId="14" xfId="4" applyFont="1" applyFill="1" applyBorder="1" applyAlignment="1" applyProtection="1">
      <alignment vertical="center" shrinkToFit="1"/>
      <protection locked="0"/>
    </xf>
    <xf numFmtId="176" fontId="2" fillId="3" borderId="15" xfId="1" applyNumberFormat="1" applyFont="1" applyFill="1" applyBorder="1" applyAlignment="1" applyProtection="1">
      <alignment vertical="center" shrinkToFit="1"/>
      <protection locked="0"/>
    </xf>
    <xf numFmtId="176" fontId="2" fillId="3" borderId="42" xfId="1" applyNumberFormat="1" applyFont="1" applyFill="1" applyBorder="1" applyAlignment="1" applyProtection="1">
      <alignment vertical="center" shrinkToFit="1"/>
      <protection locked="0"/>
    </xf>
    <xf numFmtId="0" fontId="2" fillId="3" borderId="16" xfId="4" applyFont="1" applyFill="1" applyBorder="1" applyAlignment="1" applyProtection="1">
      <alignment vertical="center" shrinkToFit="1"/>
      <protection locked="0"/>
    </xf>
    <xf numFmtId="176" fontId="2" fillId="0" borderId="16" xfId="1" applyNumberFormat="1" applyFont="1" applyFill="1" applyBorder="1" applyAlignment="1" applyProtection="1">
      <alignment vertical="center" shrinkToFit="1"/>
    </xf>
    <xf numFmtId="0" fontId="31" fillId="0" borderId="0" xfId="0" applyFont="1">
      <alignment vertical="center"/>
    </xf>
    <xf numFmtId="176" fontId="2" fillId="0" borderId="19" xfId="1" quotePrefix="1" applyNumberFormat="1" applyFont="1" applyFill="1" applyBorder="1" applyAlignment="1" applyProtection="1">
      <alignment horizontal="center" vertical="center" shrinkToFit="1"/>
    </xf>
    <xf numFmtId="176" fontId="2" fillId="0" borderId="43" xfId="1" quotePrefix="1" applyNumberFormat="1" applyFont="1" applyFill="1" applyBorder="1" applyAlignment="1" applyProtection="1">
      <alignment horizontal="center" vertical="center" shrinkToFit="1"/>
    </xf>
    <xf numFmtId="0" fontId="2" fillId="0" borderId="12" xfId="4" quotePrefix="1" applyFont="1" applyFill="1" applyBorder="1" applyAlignment="1" applyProtection="1">
      <alignment horizontal="center" vertical="center" shrinkToFit="1"/>
    </xf>
    <xf numFmtId="0" fontId="2" fillId="0" borderId="18" xfId="4" quotePrefix="1" applyFont="1" applyFill="1" applyBorder="1" applyAlignment="1" applyProtection="1">
      <alignment horizontal="center" vertical="center" shrinkToFit="1"/>
    </xf>
    <xf numFmtId="176" fontId="2" fillId="0" borderId="18" xfId="1" applyNumberFormat="1" applyFont="1" applyBorder="1" applyAlignment="1" applyProtection="1">
      <alignment vertical="center" shrinkToFit="1"/>
    </xf>
    <xf numFmtId="176" fontId="2" fillId="0" borderId="22" xfId="1" applyNumberFormat="1" applyFont="1" applyBorder="1" applyAlignment="1" applyProtection="1">
      <alignment vertical="center" shrinkToFit="1"/>
    </xf>
    <xf numFmtId="38" fontId="2" fillId="0" borderId="54" xfId="2" applyFont="1" applyFill="1" applyBorder="1" applyAlignment="1" applyProtection="1">
      <alignment horizontal="center" vertical="center" shrinkToFit="1"/>
      <protection locked="0"/>
    </xf>
    <xf numFmtId="176" fontId="2" fillId="0" borderId="17" xfId="1" quotePrefix="1" applyNumberFormat="1" applyFont="1" applyFill="1" applyBorder="1" applyAlignment="1" applyProtection="1">
      <alignment horizontal="center" vertical="center" shrinkToFit="1"/>
    </xf>
    <xf numFmtId="176" fontId="2" fillId="0" borderId="44" xfId="1" quotePrefix="1" applyNumberFormat="1" applyFont="1" applyFill="1" applyBorder="1" applyAlignment="1" applyProtection="1">
      <alignment horizontal="center" vertical="center" shrinkToFit="1"/>
    </xf>
    <xf numFmtId="0" fontId="2" fillId="0" borderId="23" xfId="4" quotePrefix="1" applyFont="1" applyBorder="1" applyAlignment="1">
      <alignment horizontal="center" vertical="center"/>
    </xf>
    <xf numFmtId="0" fontId="2" fillId="0" borderId="25" xfId="4" quotePrefix="1" applyFont="1" applyBorder="1" applyAlignment="1">
      <alignment horizontal="center" vertical="center"/>
    </xf>
    <xf numFmtId="38" fontId="2" fillId="0" borderId="24" xfId="2" applyFont="1" applyBorder="1">
      <alignment vertical="center"/>
    </xf>
    <xf numFmtId="178" fontId="2" fillId="0" borderId="25" xfId="1" applyNumberFormat="1" applyFont="1" applyBorder="1" applyAlignment="1">
      <alignment vertical="center" shrinkToFit="1"/>
    </xf>
    <xf numFmtId="38" fontId="2" fillId="0" borderId="21" xfId="2" applyFont="1" applyBorder="1">
      <alignment vertical="center"/>
    </xf>
    <xf numFmtId="176" fontId="2" fillId="0" borderId="18" xfId="2" applyNumberFormat="1" applyFont="1" applyBorder="1" applyAlignment="1" applyProtection="1">
      <alignment vertical="center" shrinkToFit="1"/>
    </xf>
    <xf numFmtId="0" fontId="2" fillId="4" borderId="1" xfId="4" applyFont="1" applyFill="1" applyBorder="1" applyAlignment="1" applyProtection="1">
      <alignment vertical="center"/>
      <protection locked="0"/>
    </xf>
    <xf numFmtId="176" fontId="2" fillId="0" borderId="9" xfId="2" quotePrefix="1" applyNumberFormat="1" applyFont="1" applyFill="1" applyBorder="1" applyAlignment="1" applyProtection="1">
      <alignment horizontal="center" vertical="center" shrinkToFit="1"/>
    </xf>
    <xf numFmtId="176" fontId="2" fillId="0" borderId="32" xfId="2" quotePrefix="1" applyNumberFormat="1" applyFont="1" applyFill="1" applyBorder="1" applyAlignment="1" applyProtection="1">
      <alignment horizontal="center" vertical="center" shrinkToFit="1"/>
    </xf>
    <xf numFmtId="0" fontId="2" fillId="0" borderId="4" xfId="4" quotePrefix="1" applyFont="1" applyFill="1" applyBorder="1" applyAlignment="1" applyProtection="1">
      <alignment horizontal="center" vertical="center" shrinkToFit="1"/>
    </xf>
    <xf numFmtId="176" fontId="2" fillId="0" borderId="16" xfId="1" quotePrefix="1" applyNumberFormat="1" applyFont="1" applyBorder="1" applyAlignment="1">
      <alignment vertical="center" shrinkToFit="1"/>
    </xf>
    <xf numFmtId="176" fontId="2" fillId="0" borderId="14" xfId="1" quotePrefix="1" applyNumberFormat="1" applyFont="1" applyBorder="1" applyAlignment="1">
      <alignment vertical="center" shrinkToFit="1"/>
    </xf>
    <xf numFmtId="0" fontId="2" fillId="0" borderId="56" xfId="4" applyFont="1" applyBorder="1" applyAlignment="1">
      <alignment vertical="center"/>
    </xf>
    <xf numFmtId="0" fontId="2" fillId="0" borderId="5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59" xfId="4" applyFont="1" applyBorder="1" applyAlignment="1">
      <alignment vertical="center"/>
    </xf>
    <xf numFmtId="0" fontId="27" fillId="0" borderId="0" xfId="4" applyFont="1" applyAlignment="1">
      <alignment horizontal="center" vertical="center"/>
    </xf>
    <xf numFmtId="38" fontId="2" fillId="0" borderId="23" xfId="1" applyNumberFormat="1" applyFont="1" applyBorder="1" applyAlignment="1">
      <alignment vertical="center" shrinkToFit="1"/>
    </xf>
    <xf numFmtId="38" fontId="2" fillId="0" borderId="18" xfId="1" applyNumberFormat="1" applyFont="1" applyBorder="1" applyAlignment="1">
      <alignment vertical="center" shrinkToFit="1"/>
    </xf>
    <xf numFmtId="38" fontId="2" fillId="0" borderId="4" xfId="1" applyNumberFormat="1" applyFont="1" applyBorder="1" applyAlignment="1">
      <alignment vertical="center" shrinkToFit="1"/>
    </xf>
    <xf numFmtId="0" fontId="15" fillId="0" borderId="0" xfId="0" applyFont="1" applyFill="1" applyAlignment="1" applyProtection="1">
      <alignment horizontal="center" vertical="center"/>
    </xf>
    <xf numFmtId="0" fontId="27" fillId="0" borderId="0" xfId="4" quotePrefix="1" applyFont="1" applyBorder="1" applyAlignment="1">
      <alignment horizontal="center" vertical="center"/>
    </xf>
    <xf numFmtId="0" fontId="2" fillId="0" borderId="65" xfId="4" applyFont="1" applyBorder="1" applyAlignment="1">
      <alignment horizontal="center" vertical="center" wrapText="1"/>
    </xf>
    <xf numFmtId="38" fontId="2" fillId="0" borderId="79" xfId="2" applyFont="1" applyBorder="1" applyAlignment="1">
      <alignment horizontal="center" vertical="center"/>
    </xf>
    <xf numFmtId="38" fontId="2" fillId="0" borderId="81" xfId="2" applyFont="1" applyBorder="1" applyAlignment="1">
      <alignment horizontal="center" vertical="center"/>
    </xf>
    <xf numFmtId="38" fontId="2" fillId="0" borderId="20" xfId="2" applyFont="1" applyBorder="1" applyAlignment="1">
      <alignment horizontal="center" vertical="center"/>
    </xf>
    <xf numFmtId="38" fontId="2" fillId="0" borderId="82" xfId="2" applyFont="1" applyBorder="1" applyAlignment="1">
      <alignment horizontal="center" vertical="center"/>
    </xf>
    <xf numFmtId="38" fontId="2" fillId="0" borderId="91" xfId="2" applyFont="1" applyBorder="1" applyAlignment="1">
      <alignment horizontal="center" vertical="center"/>
    </xf>
    <xf numFmtId="38" fontId="2" fillId="0" borderId="92" xfId="2" applyFont="1" applyBorder="1" applyAlignment="1">
      <alignment horizontal="center" vertical="center"/>
    </xf>
    <xf numFmtId="38" fontId="2" fillId="0" borderId="93" xfId="2" applyFont="1" applyBorder="1" applyAlignment="1">
      <alignment horizontal="center" vertical="center"/>
    </xf>
    <xf numFmtId="38" fontId="2" fillId="0" borderId="94" xfId="2" applyFont="1" applyBorder="1" applyAlignment="1">
      <alignment horizontal="center" vertical="center"/>
    </xf>
    <xf numFmtId="38" fontId="2" fillId="0" borderId="95" xfId="2" applyFont="1" applyBorder="1" applyAlignment="1">
      <alignment horizontal="center" vertical="center"/>
    </xf>
    <xf numFmtId="38" fontId="2" fillId="0" borderId="96" xfId="2" applyFont="1" applyBorder="1" applyAlignment="1">
      <alignment horizontal="center" vertical="center"/>
    </xf>
    <xf numFmtId="38" fontId="2" fillId="0" borderId="97" xfId="2" applyFont="1" applyBorder="1" applyAlignment="1">
      <alignment horizontal="center" vertical="center"/>
    </xf>
    <xf numFmtId="38" fontId="2" fillId="0" borderId="98" xfId="2" applyFont="1" applyBorder="1" applyAlignment="1">
      <alignment horizontal="center" vertical="center"/>
    </xf>
    <xf numFmtId="38" fontId="2" fillId="0" borderId="99" xfId="2" applyFont="1" applyBorder="1" applyAlignment="1">
      <alignment horizontal="center" vertical="center"/>
    </xf>
    <xf numFmtId="38" fontId="2" fillId="0" borderId="100" xfId="2" applyFont="1" applyFill="1" applyBorder="1" applyAlignment="1">
      <alignment horizontal="center" vertical="center" shrinkToFit="1"/>
    </xf>
    <xf numFmtId="38" fontId="2" fillId="0" borderId="101" xfId="2" applyFont="1" applyFill="1" applyBorder="1" applyAlignment="1">
      <alignment horizontal="center" vertical="center" shrinkToFit="1"/>
    </xf>
    <xf numFmtId="38" fontId="2" fillId="0" borderId="102" xfId="2" applyFont="1" applyFill="1" applyBorder="1" applyAlignment="1">
      <alignment horizontal="center" vertical="center" shrinkToFit="1"/>
    </xf>
    <xf numFmtId="38" fontId="2" fillId="0" borderId="94" xfId="2" applyFont="1" applyFill="1" applyBorder="1" applyAlignment="1">
      <alignment horizontal="center" vertical="center" shrinkToFit="1"/>
    </xf>
    <xf numFmtId="38" fontId="2" fillId="0" borderId="95" xfId="2" applyFont="1" applyFill="1" applyBorder="1" applyAlignment="1">
      <alignment horizontal="center" vertical="center" shrinkToFit="1"/>
    </xf>
    <xf numFmtId="38" fontId="2" fillId="0" borderId="96" xfId="2" applyFont="1" applyFill="1" applyBorder="1" applyAlignment="1">
      <alignment horizontal="center" vertical="center" shrinkToFit="1"/>
    </xf>
    <xf numFmtId="38" fontId="2" fillId="0" borderId="103" xfId="2" applyFont="1" applyFill="1" applyBorder="1" applyAlignment="1">
      <alignment horizontal="center" vertical="center" shrinkToFit="1"/>
    </xf>
    <xf numFmtId="38" fontId="2" fillId="0" borderId="104" xfId="2" applyFont="1" applyFill="1" applyBorder="1" applyAlignment="1">
      <alignment horizontal="center" vertical="center" shrinkToFit="1"/>
    </xf>
    <xf numFmtId="38" fontId="2" fillId="0" borderId="105" xfId="2" applyFont="1" applyFill="1" applyBorder="1" applyAlignment="1">
      <alignment horizontal="center" vertical="center" shrinkToFit="1"/>
    </xf>
    <xf numFmtId="38" fontId="2" fillId="0" borderId="100" xfId="2" applyFont="1" applyFill="1" applyBorder="1" applyAlignment="1">
      <alignment horizontal="center" vertical="center"/>
    </xf>
    <xf numFmtId="38" fontId="2" fillId="0" borderId="101" xfId="2" applyFont="1" applyFill="1" applyBorder="1" applyAlignment="1">
      <alignment horizontal="center" vertical="center"/>
    </xf>
    <xf numFmtId="38" fontId="2" fillId="0" borderId="102" xfId="2" applyFont="1" applyFill="1" applyBorder="1" applyAlignment="1">
      <alignment horizontal="center" vertical="center"/>
    </xf>
    <xf numFmtId="38" fontId="2" fillId="0" borderId="94" xfId="2" applyFont="1" applyFill="1" applyBorder="1" applyAlignment="1">
      <alignment horizontal="center" vertical="center"/>
    </xf>
    <xf numFmtId="38" fontId="2" fillId="0" borderId="95" xfId="2" applyFont="1" applyFill="1" applyBorder="1" applyAlignment="1">
      <alignment horizontal="center" vertical="center"/>
    </xf>
    <xf numFmtId="38" fontId="2" fillId="0" borderId="96" xfId="2" applyFont="1" applyFill="1" applyBorder="1" applyAlignment="1">
      <alignment horizontal="center" vertical="center"/>
    </xf>
    <xf numFmtId="38" fontId="2" fillId="0" borderId="106" xfId="2" applyFont="1" applyFill="1" applyBorder="1" applyAlignment="1">
      <alignment horizontal="center" vertical="center"/>
    </xf>
    <xf numFmtId="38" fontId="2" fillId="0" borderId="107" xfId="2" applyFont="1" applyFill="1" applyBorder="1" applyAlignment="1">
      <alignment horizontal="center" vertical="center"/>
    </xf>
    <xf numFmtId="38" fontId="2" fillId="0" borderId="108" xfId="2" applyFont="1" applyFill="1" applyBorder="1" applyAlignment="1">
      <alignment horizontal="center" vertical="center"/>
    </xf>
    <xf numFmtId="0" fontId="2" fillId="0" borderId="55" xfId="4" applyFont="1" applyBorder="1" applyAlignment="1">
      <alignment horizontal="center" vertical="center"/>
    </xf>
    <xf numFmtId="0" fontId="2" fillId="0" borderId="33" xfId="4" applyFont="1" applyBorder="1" applyAlignment="1">
      <alignment horizontal="center" vertical="center"/>
    </xf>
    <xf numFmtId="0" fontId="2" fillId="0" borderId="71" xfId="4" applyFont="1" applyBorder="1" applyAlignment="1">
      <alignment horizontal="center" vertical="center"/>
    </xf>
    <xf numFmtId="0" fontId="2" fillId="0" borderId="87" xfId="4" applyFont="1" applyBorder="1" applyAlignment="1">
      <alignment horizontal="center" vertical="center" textRotation="255"/>
    </xf>
    <xf numFmtId="0" fontId="2" fillId="0" borderId="10" xfId="4" applyFont="1" applyBorder="1" applyAlignment="1">
      <alignment horizontal="center" vertical="center" textRotation="255"/>
    </xf>
    <xf numFmtId="0" fontId="2" fillId="2" borderId="88" xfId="4" applyFont="1" applyFill="1" applyBorder="1" applyAlignment="1" applyProtection="1">
      <alignment vertical="center"/>
      <protection locked="0"/>
    </xf>
    <xf numFmtId="0" fontId="2" fillId="2" borderId="89" xfId="4" applyFont="1" applyFill="1" applyBorder="1" applyAlignment="1" applyProtection="1">
      <alignment vertical="center"/>
      <protection locked="0"/>
    </xf>
    <xf numFmtId="0" fontId="2" fillId="0" borderId="26" xfId="4" applyFont="1" applyFill="1" applyBorder="1" applyAlignment="1" applyProtection="1">
      <alignment horizontal="center" vertical="center"/>
    </xf>
    <xf numFmtId="0" fontId="2" fillId="0" borderId="22" xfId="4" applyFont="1" applyFill="1" applyBorder="1" applyAlignment="1" applyProtection="1">
      <alignment horizontal="center" vertical="center"/>
    </xf>
    <xf numFmtId="0" fontId="2" fillId="0" borderId="28" xfId="4" applyFont="1" applyBorder="1" applyAlignment="1">
      <alignment horizontal="left" vertical="center"/>
    </xf>
    <xf numFmtId="0" fontId="2" fillId="0" borderId="90" xfId="4" applyFont="1" applyBorder="1" applyAlignment="1">
      <alignment horizontal="left" vertical="center"/>
    </xf>
    <xf numFmtId="0" fontId="2" fillId="0" borderId="76" xfId="4" quotePrefix="1" applyFont="1" applyBorder="1" applyAlignment="1">
      <alignment horizontal="center" vertical="center" shrinkToFit="1"/>
    </xf>
    <xf numFmtId="0" fontId="2" fillId="0" borderId="28" xfId="4" quotePrefix="1" applyFont="1" applyBorder="1" applyAlignment="1">
      <alignment horizontal="center" vertical="center" shrinkToFit="1"/>
    </xf>
    <xf numFmtId="0" fontId="2" fillId="0" borderId="72" xfId="4" applyFont="1" applyBorder="1" applyAlignment="1">
      <alignment horizontal="center" vertical="center"/>
    </xf>
    <xf numFmtId="0" fontId="2" fillId="0" borderId="45" xfId="4" applyFont="1" applyBorder="1" applyAlignment="1">
      <alignment horizontal="center" vertical="center"/>
    </xf>
    <xf numFmtId="0" fontId="2" fillId="0" borderId="73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/>
    </xf>
    <xf numFmtId="0" fontId="2" fillId="0" borderId="57" xfId="4" applyFont="1" applyBorder="1" applyAlignment="1">
      <alignment horizontal="center" vertical="center"/>
    </xf>
    <xf numFmtId="0" fontId="2" fillId="0" borderId="77" xfId="4" applyFont="1" applyBorder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2" fillId="0" borderId="59" xfId="4" applyFont="1" applyBorder="1" applyAlignment="1">
      <alignment horizontal="center" vertical="center"/>
    </xf>
    <xf numFmtId="0" fontId="2" fillId="0" borderId="69" xfId="4" applyFont="1" applyBorder="1" applyAlignment="1">
      <alignment horizontal="center" vertical="center"/>
    </xf>
    <xf numFmtId="0" fontId="2" fillId="0" borderId="70" xfId="4" applyFont="1" applyBorder="1" applyAlignment="1">
      <alignment horizontal="center" vertical="center" textRotation="255"/>
    </xf>
    <xf numFmtId="0" fontId="2" fillId="0" borderId="78" xfId="4" applyFont="1" applyBorder="1" applyAlignment="1">
      <alignment horizontal="center" vertical="center" textRotation="255"/>
    </xf>
    <xf numFmtId="0" fontId="2" fillId="0" borderId="79" xfId="4" applyFont="1" applyBorder="1" applyAlignment="1">
      <alignment vertical="center" wrapText="1"/>
    </xf>
    <xf numFmtId="0" fontId="2" fillId="0" borderId="80" xfId="4" applyFont="1" applyBorder="1" applyAlignment="1">
      <alignment vertical="center" wrapText="1"/>
    </xf>
    <xf numFmtId="0" fontId="2" fillId="0" borderId="81" xfId="4" applyFont="1" applyBorder="1" applyAlignment="1">
      <alignment vertical="center" wrapText="1"/>
    </xf>
    <xf numFmtId="0" fontId="2" fillId="0" borderId="20" xfId="4" applyFont="1" applyBorder="1" applyAlignment="1">
      <alignment vertical="center" wrapText="1"/>
    </xf>
    <xf numFmtId="0" fontId="2" fillId="0" borderId="46" xfId="4" applyFont="1" applyBorder="1" applyAlignment="1">
      <alignment vertical="center" wrapText="1"/>
    </xf>
    <xf numFmtId="0" fontId="2" fillId="0" borderId="82" xfId="4" applyFont="1" applyBorder="1" applyAlignment="1">
      <alignment vertical="center" wrapText="1"/>
    </xf>
    <xf numFmtId="0" fontId="2" fillId="0" borderId="25" xfId="4" applyFont="1" applyBorder="1" applyAlignment="1">
      <alignment vertical="center"/>
    </xf>
    <xf numFmtId="0" fontId="2" fillId="0" borderId="83" xfId="4" applyFont="1" applyBorder="1" applyAlignment="1">
      <alignment vertical="center"/>
    </xf>
    <xf numFmtId="0" fontId="2" fillId="0" borderId="60" xfId="4" applyFont="1" applyBorder="1" applyAlignment="1">
      <alignment vertical="center"/>
    </xf>
    <xf numFmtId="0" fontId="2" fillId="0" borderId="84" xfId="4" applyFont="1" applyBorder="1" applyAlignment="1">
      <alignment horizontal="center" vertical="center" textRotation="255"/>
    </xf>
    <xf numFmtId="0" fontId="2" fillId="0" borderId="85" xfId="4" applyFont="1" applyBorder="1" applyAlignment="1">
      <alignment horizontal="center" vertical="center" textRotation="255"/>
    </xf>
    <xf numFmtId="0" fontId="2" fillId="0" borderId="86" xfId="4" applyFont="1" applyBorder="1" applyAlignment="1">
      <alignment horizontal="center" vertical="center" textRotation="255"/>
    </xf>
    <xf numFmtId="176" fontId="2" fillId="0" borderId="68" xfId="2" quotePrefix="1" applyNumberFormat="1" applyFont="1" applyBorder="1" applyAlignment="1">
      <alignment horizontal="center" vertical="center"/>
    </xf>
    <xf numFmtId="176" fontId="2" fillId="0" borderId="63" xfId="2" quotePrefix="1" applyNumberFormat="1" applyFont="1" applyBorder="1" applyAlignment="1">
      <alignment horizontal="center" vertical="center"/>
    </xf>
    <xf numFmtId="176" fontId="2" fillId="0" borderId="63" xfId="2" applyNumberFormat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 textRotation="255"/>
    </xf>
    <xf numFmtId="0" fontId="2" fillId="2" borderId="74" xfId="4" applyFont="1" applyFill="1" applyBorder="1" applyAlignment="1" applyProtection="1">
      <alignment vertical="center" shrinkToFit="1"/>
      <protection locked="0"/>
    </xf>
    <xf numFmtId="0" fontId="2" fillId="2" borderId="69" xfId="4" applyFont="1" applyFill="1" applyBorder="1" applyAlignment="1" applyProtection="1">
      <alignment vertical="center" shrinkToFit="1"/>
      <protection locked="0"/>
    </xf>
    <xf numFmtId="0" fontId="2" fillId="0" borderId="7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35" xfId="4" applyFont="1" applyFill="1" applyBorder="1" applyAlignment="1" applyProtection="1">
      <alignment vertical="center" shrinkToFit="1"/>
    </xf>
    <xf numFmtId="0" fontId="2" fillId="0" borderId="75" xfId="4" applyFont="1" applyFill="1" applyBorder="1" applyAlignment="1" applyProtection="1">
      <alignment vertical="center" shrinkToFit="1"/>
    </xf>
    <xf numFmtId="0" fontId="2" fillId="0" borderId="26" xfId="4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0" fontId="2" fillId="2" borderId="35" xfId="4" applyFont="1" applyFill="1" applyBorder="1" applyAlignment="1" applyProtection="1">
      <alignment vertical="center" shrinkToFit="1"/>
      <protection locked="0"/>
    </xf>
    <xf numFmtId="0" fontId="2" fillId="2" borderId="75" xfId="4" applyFont="1" applyFill="1" applyBorder="1" applyAlignment="1" applyProtection="1">
      <alignment vertical="center" shrinkToFit="1"/>
      <protection locked="0"/>
    </xf>
    <xf numFmtId="0" fontId="4" fillId="0" borderId="0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" fillId="0" borderId="66" xfId="4" applyFont="1" applyBorder="1" applyAlignment="1">
      <alignment horizontal="center" vertical="center" wrapText="1"/>
    </xf>
    <xf numFmtId="0" fontId="2" fillId="0" borderId="67" xfId="4" applyFont="1" applyBorder="1" applyAlignment="1">
      <alignment horizontal="center" vertical="center" wrapText="1"/>
    </xf>
    <xf numFmtId="0" fontId="2" fillId="0" borderId="68" xfId="4" applyFont="1" applyBorder="1" applyAlignment="1">
      <alignment horizontal="center" vertical="center" wrapText="1"/>
    </xf>
    <xf numFmtId="0" fontId="2" fillId="0" borderId="27" xfId="4" applyFont="1" applyBorder="1" applyAlignment="1">
      <alignment horizontal="center" vertical="center" wrapText="1"/>
    </xf>
    <xf numFmtId="0" fontId="2" fillId="0" borderId="58" xfId="4" applyFont="1" applyBorder="1" applyAlignment="1">
      <alignment horizontal="center" vertical="center" wrapText="1"/>
    </xf>
    <xf numFmtId="0" fontId="2" fillId="0" borderId="59" xfId="4" applyFont="1" applyBorder="1" applyAlignment="1">
      <alignment horizontal="center" vertical="center" wrapText="1"/>
    </xf>
    <xf numFmtId="0" fontId="2" fillId="0" borderId="69" xfId="4" applyFont="1" applyBorder="1" applyAlignment="1">
      <alignment horizontal="center" vertical="center" wrapText="1"/>
    </xf>
    <xf numFmtId="0" fontId="2" fillId="0" borderId="7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0" fontId="2" fillId="0" borderId="36" xfId="4" applyFont="1" applyBorder="1" applyAlignment="1">
      <alignment horizontal="center" vertical="center" wrapText="1"/>
    </xf>
    <xf numFmtId="0" fontId="2" fillId="0" borderId="55" xfId="4" applyFont="1" applyBorder="1" applyAlignment="1">
      <alignment horizontal="center" vertical="center" wrapText="1"/>
    </xf>
    <xf numFmtId="0" fontId="2" fillId="0" borderId="33" xfId="4" applyFont="1" applyBorder="1" applyAlignment="1">
      <alignment horizontal="center" vertical="center" wrapText="1"/>
    </xf>
    <xf numFmtId="0" fontId="2" fillId="0" borderId="71" xfId="4" applyFont="1" applyBorder="1" applyAlignment="1">
      <alignment horizontal="center" vertical="center" wrapText="1"/>
    </xf>
    <xf numFmtId="0" fontId="2" fillId="0" borderId="72" xfId="4" applyFont="1" applyBorder="1" applyAlignment="1">
      <alignment horizontal="center" vertical="center" wrapText="1"/>
    </xf>
    <xf numFmtId="0" fontId="2" fillId="0" borderId="44" xfId="4" applyFont="1" applyBorder="1" applyAlignment="1">
      <alignment horizontal="center" vertical="center" wrapText="1"/>
    </xf>
    <xf numFmtId="0" fontId="2" fillId="0" borderId="22" xfId="4" applyFont="1" applyBorder="1" applyAlignment="1">
      <alignment horizontal="center" vertical="center" wrapText="1"/>
    </xf>
    <xf numFmtId="0" fontId="2" fillId="0" borderId="73" xfId="4" applyFont="1" applyBorder="1" applyAlignment="1">
      <alignment horizontal="center" vertical="center" wrapText="1"/>
    </xf>
    <xf numFmtId="178" fontId="2" fillId="0" borderId="27" xfId="2" applyNumberFormat="1" applyFont="1" applyBorder="1" applyAlignment="1">
      <alignment horizontal="center" vertical="center"/>
    </xf>
    <xf numFmtId="0" fontId="2" fillId="0" borderId="64" xfId="4" quotePrefix="1" applyFont="1" applyBorder="1" applyAlignment="1">
      <alignment horizontal="center" vertical="center" shrinkToFit="1"/>
    </xf>
    <xf numFmtId="178" fontId="2" fillId="0" borderId="65" xfId="2" applyNumberFormat="1" applyFont="1" applyBorder="1" applyAlignment="1">
      <alignment horizontal="center" vertical="center"/>
    </xf>
    <xf numFmtId="177" fontId="2" fillId="0" borderId="65" xfId="3" applyNumberFormat="1" applyFont="1" applyFill="1" applyBorder="1" applyAlignment="1" applyProtection="1">
      <alignment horizontal="center" vertical="center"/>
      <protection locked="0"/>
    </xf>
    <xf numFmtId="0" fontId="2" fillId="0" borderId="47" xfId="4" applyFont="1" applyBorder="1" applyAlignment="1">
      <alignment horizontal="center" vertical="center" textRotation="255"/>
    </xf>
    <xf numFmtId="0" fontId="2" fillId="0" borderId="111" xfId="4" quotePrefix="1" applyFont="1" applyBorder="1" applyAlignment="1">
      <alignment horizontal="center" vertical="center" shrinkToFit="1"/>
    </xf>
    <xf numFmtId="0" fontId="2" fillId="0" borderId="112" xfId="4" quotePrefix="1" applyFont="1" applyBorder="1" applyAlignment="1">
      <alignment horizontal="center" vertical="center" shrinkToFit="1"/>
    </xf>
    <xf numFmtId="0" fontId="2" fillId="0" borderId="42" xfId="4" quotePrefix="1" applyFont="1" applyBorder="1" applyAlignment="1">
      <alignment horizontal="center" vertical="center" shrinkToFit="1"/>
    </xf>
    <xf numFmtId="178" fontId="2" fillId="0" borderId="113" xfId="2" quotePrefix="1" applyNumberFormat="1" applyFont="1" applyBorder="1" applyAlignment="1">
      <alignment horizontal="center" vertical="center"/>
    </xf>
    <xf numFmtId="178" fontId="2" fillId="0" borderId="68" xfId="2" quotePrefix="1" applyNumberFormat="1" applyFont="1" applyBorder="1" applyAlignment="1">
      <alignment horizontal="center" vertical="center"/>
    </xf>
    <xf numFmtId="178" fontId="2" fillId="0" borderId="114" xfId="2" applyNumberFormat="1" applyFont="1" applyBorder="1" applyAlignment="1">
      <alignment horizontal="center" vertical="center"/>
    </xf>
    <xf numFmtId="178" fontId="2" fillId="0" borderId="65" xfId="3" applyNumberFormat="1" applyFont="1" applyFill="1" applyBorder="1" applyAlignment="1" applyProtection="1">
      <alignment horizontal="center" vertical="center"/>
      <protection locked="0"/>
    </xf>
    <xf numFmtId="178" fontId="2" fillId="0" borderId="63" xfId="2" quotePrefix="1" applyNumberFormat="1" applyFont="1" applyBorder="1" applyAlignment="1">
      <alignment horizontal="center" vertical="center"/>
    </xf>
    <xf numFmtId="0" fontId="2" fillId="0" borderId="110" xfId="4" applyFont="1" applyBorder="1" applyAlignment="1">
      <alignment horizontal="center" vertical="center" textRotation="255"/>
    </xf>
    <xf numFmtId="0" fontId="2" fillId="0" borderId="27" xfId="4" quotePrefix="1" applyFont="1" applyBorder="1" applyAlignment="1">
      <alignment horizontal="center" vertical="center" shrinkToFit="1"/>
    </xf>
    <xf numFmtId="178" fontId="2" fillId="0" borderId="41" xfId="2" applyNumberFormat="1" applyFont="1" applyBorder="1" applyAlignment="1">
      <alignment horizontal="center" vertical="center"/>
    </xf>
    <xf numFmtId="178" fontId="2" fillId="0" borderId="41" xfId="3" applyNumberFormat="1" applyFont="1" applyFill="1" applyBorder="1" applyAlignment="1" applyProtection="1">
      <alignment horizontal="center" vertical="center"/>
      <protection locked="0"/>
    </xf>
    <xf numFmtId="0" fontId="2" fillId="0" borderId="109" xfId="4" applyFont="1" applyBorder="1" applyAlignment="1">
      <alignment horizontal="left" vertical="center"/>
    </xf>
    <xf numFmtId="0" fontId="2" fillId="0" borderId="39" xfId="4" applyFont="1" applyBorder="1" applyAlignment="1">
      <alignment horizontal="left" vertical="center"/>
    </xf>
    <xf numFmtId="0" fontId="2" fillId="0" borderId="19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38" fontId="2" fillId="0" borderId="88" xfId="2" applyFont="1" applyBorder="1" applyAlignment="1">
      <alignment horizontal="center" vertical="center"/>
    </xf>
    <xf numFmtId="38" fontId="2" fillId="0" borderId="89" xfId="2" applyFont="1" applyBorder="1" applyAlignment="1">
      <alignment horizontal="center" vertical="center"/>
    </xf>
    <xf numFmtId="38" fontId="2" fillId="0" borderId="106" xfId="2" applyFont="1" applyFill="1" applyBorder="1" applyAlignment="1">
      <alignment horizontal="center" vertical="center" shrinkToFit="1"/>
    </xf>
    <xf numFmtId="38" fontId="2" fillId="0" borderId="107" xfId="2" applyFont="1" applyFill="1" applyBorder="1" applyAlignment="1">
      <alignment horizontal="center" vertical="center" shrinkToFit="1"/>
    </xf>
    <xf numFmtId="38" fontId="2" fillId="0" borderId="108" xfId="2" applyFont="1" applyFill="1" applyBorder="1" applyAlignment="1">
      <alignment horizontal="center" vertical="center" shrinkToFit="1"/>
    </xf>
    <xf numFmtId="0" fontId="2" fillId="0" borderId="63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 vertical="center" wrapText="1"/>
    </xf>
    <xf numFmtId="0" fontId="2" fillId="0" borderId="76" xfId="4" applyFont="1" applyBorder="1" applyAlignment="1">
      <alignment horizontal="center" vertical="center" wrapText="1"/>
    </xf>
    <xf numFmtId="0" fontId="2" fillId="0" borderId="30" xfId="4" applyFont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0" fontId="2" fillId="0" borderId="28" xfId="4" applyFont="1" applyBorder="1" applyAlignment="1">
      <alignment horizontal="center" vertical="center" wrapText="1"/>
    </xf>
    <xf numFmtId="0" fontId="2" fillId="4" borderId="74" xfId="4" applyFont="1" applyFill="1" applyBorder="1" applyAlignment="1" applyProtection="1">
      <alignment vertical="center" shrinkToFit="1"/>
      <protection locked="0"/>
    </xf>
    <xf numFmtId="0" fontId="2" fillId="4" borderId="69" xfId="4" applyFont="1" applyFill="1" applyBorder="1" applyAlignment="1" applyProtection="1">
      <alignment vertical="center" shrinkToFit="1"/>
      <protection locked="0"/>
    </xf>
    <xf numFmtId="0" fontId="2" fillId="4" borderId="35" xfId="4" applyFont="1" applyFill="1" applyBorder="1" applyAlignment="1" applyProtection="1">
      <alignment vertical="center" shrinkToFit="1"/>
      <protection locked="0"/>
    </xf>
    <xf numFmtId="0" fontId="2" fillId="4" borderId="75" xfId="4" applyFont="1" applyFill="1" applyBorder="1" applyAlignment="1" applyProtection="1">
      <alignment vertical="center" shrinkToFit="1"/>
      <protection locked="0"/>
    </xf>
    <xf numFmtId="0" fontId="2" fillId="4" borderId="35" xfId="4" applyFont="1" applyFill="1" applyBorder="1" applyAlignment="1" applyProtection="1">
      <alignment vertical="center"/>
      <protection locked="0"/>
    </xf>
    <xf numFmtId="0" fontId="2" fillId="4" borderId="75" xfId="4" applyFont="1" applyFill="1" applyBorder="1" applyAlignment="1" applyProtection="1">
      <alignment vertical="center"/>
      <protection locked="0"/>
    </xf>
    <xf numFmtId="0" fontId="2" fillId="0" borderId="23" xfId="4" applyFont="1" applyBorder="1" applyAlignment="1">
      <alignment vertical="center"/>
    </xf>
    <xf numFmtId="0" fontId="2" fillId="4" borderId="88" xfId="4" applyFont="1" applyFill="1" applyBorder="1" applyAlignment="1" applyProtection="1">
      <alignment vertical="center"/>
      <protection locked="0"/>
    </xf>
    <xf numFmtId="0" fontId="2" fillId="4" borderId="89" xfId="4" applyFont="1" applyFill="1" applyBorder="1" applyAlignment="1" applyProtection="1">
      <alignment vertical="center"/>
      <protection locked="0"/>
    </xf>
    <xf numFmtId="38" fontId="2" fillId="0" borderId="97" xfId="2" applyFont="1" applyFill="1" applyBorder="1" applyAlignment="1">
      <alignment horizontal="center" vertical="center" shrinkToFit="1"/>
    </xf>
    <xf numFmtId="38" fontId="2" fillId="0" borderId="98" xfId="2" applyFont="1" applyFill="1" applyBorder="1" applyAlignment="1">
      <alignment horizontal="center" vertical="center" shrinkToFit="1"/>
    </xf>
    <xf numFmtId="38" fontId="2" fillId="0" borderId="99" xfId="2" applyFont="1" applyFill="1" applyBorder="1" applyAlignment="1">
      <alignment horizontal="center" vertical="center" shrinkToFit="1"/>
    </xf>
    <xf numFmtId="0" fontId="27" fillId="0" borderId="59" xfId="4" quotePrefix="1" applyFont="1" applyBorder="1" applyAlignment="1">
      <alignment horizontal="center" vertical="center"/>
    </xf>
    <xf numFmtId="0" fontId="2" fillId="0" borderId="58" xfId="4" applyFont="1" applyBorder="1" applyAlignment="1">
      <alignment horizontal="center" vertical="center" textRotation="255"/>
    </xf>
    <xf numFmtId="0" fontId="2" fillId="0" borderId="49" xfId="4" applyFont="1" applyBorder="1" applyAlignment="1">
      <alignment horizontal="center" vertical="center"/>
    </xf>
    <xf numFmtId="0" fontId="2" fillId="4" borderId="26" xfId="4" applyFont="1" applyFill="1" applyBorder="1" applyAlignment="1" applyProtection="1">
      <alignment vertical="center" shrinkToFit="1"/>
      <protection locked="0"/>
    </xf>
    <xf numFmtId="0" fontId="2" fillId="4" borderId="36" xfId="4" applyFont="1" applyFill="1" applyBorder="1" applyAlignment="1" applyProtection="1">
      <alignment vertical="center" shrinkToFit="1"/>
      <protection locked="0"/>
    </xf>
    <xf numFmtId="0" fontId="12" fillId="0" borderId="110" xfId="4" applyFont="1" applyBorder="1" applyAlignment="1">
      <alignment horizontal="center" vertical="center" textRotation="255"/>
    </xf>
    <xf numFmtId="0" fontId="13" fillId="0" borderId="27" xfId="4" quotePrefix="1" applyFont="1" applyBorder="1" applyAlignment="1">
      <alignment horizontal="center" vertical="center" shrinkToFit="1"/>
    </xf>
    <xf numFmtId="178" fontId="12" fillId="0" borderId="41" xfId="2" applyNumberFormat="1" applyFont="1" applyBorder="1" applyAlignment="1">
      <alignment horizontal="center" vertical="center"/>
    </xf>
    <xf numFmtId="178" fontId="12" fillId="0" borderId="65" xfId="2" applyNumberFormat="1" applyFont="1" applyBorder="1" applyAlignment="1">
      <alignment horizontal="center" vertical="center"/>
    </xf>
    <xf numFmtId="178" fontId="1" fillId="0" borderId="113" xfId="2" quotePrefix="1" applyNumberFormat="1" applyFont="1" applyBorder="1" applyAlignment="1">
      <alignment horizontal="center" vertical="center"/>
    </xf>
    <xf numFmtId="178" fontId="1" fillId="0" borderId="68" xfId="2" quotePrefix="1" applyNumberFormat="1" applyFont="1" applyBorder="1" applyAlignment="1">
      <alignment horizontal="center" vertical="center"/>
    </xf>
    <xf numFmtId="178" fontId="1" fillId="0" borderId="63" xfId="2" quotePrefix="1" applyNumberFormat="1" applyFont="1" applyBorder="1" applyAlignment="1">
      <alignment horizontal="center" vertical="center"/>
    </xf>
    <xf numFmtId="178" fontId="12" fillId="0" borderId="27" xfId="2" applyNumberFormat="1" applyFont="1" applyBorder="1" applyAlignment="1">
      <alignment horizontal="center" vertical="center"/>
    </xf>
    <xf numFmtId="38" fontId="12" fillId="0" borderId="121" xfId="2" applyFont="1" applyFill="1" applyBorder="1" applyAlignment="1">
      <alignment horizontal="center" vertical="center" shrinkToFit="1"/>
    </xf>
    <xf numFmtId="38" fontId="12" fillId="0" borderId="122" xfId="2" applyFont="1" applyFill="1" applyBorder="1" applyAlignment="1">
      <alignment horizontal="center" vertical="center" shrinkToFit="1"/>
    </xf>
    <xf numFmtId="38" fontId="12" fillId="0" borderId="75" xfId="2" applyFont="1" applyFill="1" applyBorder="1" applyAlignment="1">
      <alignment horizontal="center" vertical="center" shrinkToFit="1"/>
    </xf>
    <xf numFmtId="38" fontId="12" fillId="0" borderId="70" xfId="2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center" vertical="center" shrinkToFit="1"/>
    </xf>
    <xf numFmtId="38" fontId="12" fillId="0" borderId="36" xfId="2" applyFont="1" applyFill="1" applyBorder="1" applyAlignment="1">
      <alignment horizontal="center" vertical="center" shrinkToFit="1"/>
    </xf>
    <xf numFmtId="38" fontId="12" fillId="0" borderId="55" xfId="2" applyFont="1" applyFill="1" applyBorder="1" applyAlignment="1">
      <alignment horizontal="center" vertical="center" shrinkToFit="1"/>
    </xf>
    <xf numFmtId="38" fontId="12" fillId="0" borderId="33" xfId="2" applyFont="1" applyFill="1" applyBorder="1" applyAlignment="1">
      <alignment horizontal="center" vertical="center" shrinkToFit="1"/>
    </xf>
    <xf numFmtId="38" fontId="12" fillId="0" borderId="71" xfId="2" applyFont="1" applyFill="1" applyBorder="1" applyAlignment="1">
      <alignment horizontal="center" vertical="center" shrinkToFit="1"/>
    </xf>
    <xf numFmtId="178" fontId="12" fillId="0" borderId="41" xfId="3" applyNumberFormat="1" applyFont="1" applyFill="1" applyBorder="1" applyAlignment="1" applyProtection="1">
      <alignment horizontal="center" vertical="center"/>
      <protection locked="0"/>
    </xf>
    <xf numFmtId="178" fontId="12" fillId="0" borderId="65" xfId="3" applyNumberFormat="1" applyFont="1" applyFill="1" applyBorder="1" applyAlignment="1" applyProtection="1">
      <alignment horizontal="center" vertical="center"/>
      <protection locked="0"/>
    </xf>
    <xf numFmtId="0" fontId="13" fillId="0" borderId="112" xfId="4" quotePrefix="1" applyFont="1" applyBorder="1" applyAlignment="1">
      <alignment horizontal="center" vertical="center" shrinkToFit="1"/>
    </xf>
    <xf numFmtId="38" fontId="12" fillId="0" borderId="91" xfId="2" applyFont="1" applyBorder="1" applyAlignment="1">
      <alignment horizontal="center" vertical="center"/>
    </xf>
    <xf numFmtId="38" fontId="12" fillId="0" borderId="92" xfId="2" applyFont="1" applyBorder="1" applyAlignment="1">
      <alignment horizontal="center" vertical="center"/>
    </xf>
    <xf numFmtId="38" fontId="12" fillId="0" borderId="93" xfId="2" applyFont="1" applyBorder="1" applyAlignment="1">
      <alignment horizontal="center" vertical="center"/>
    </xf>
    <xf numFmtId="38" fontId="12" fillId="0" borderId="94" xfId="2" applyFont="1" applyBorder="1" applyAlignment="1">
      <alignment horizontal="center" vertical="center"/>
    </xf>
    <xf numFmtId="38" fontId="12" fillId="0" borderId="95" xfId="2" applyFont="1" applyBorder="1" applyAlignment="1">
      <alignment horizontal="center" vertical="center"/>
    </xf>
    <xf numFmtId="38" fontId="12" fillId="0" borderId="96" xfId="2" applyFont="1" applyBorder="1" applyAlignment="1">
      <alignment horizontal="center" vertical="center"/>
    </xf>
    <xf numFmtId="38" fontId="12" fillId="0" borderId="97" xfId="2" applyFont="1" applyBorder="1" applyAlignment="1">
      <alignment horizontal="center" vertical="center"/>
    </xf>
    <xf numFmtId="38" fontId="12" fillId="0" borderId="98" xfId="2" applyFont="1" applyBorder="1" applyAlignment="1">
      <alignment horizontal="center" vertical="center"/>
    </xf>
    <xf numFmtId="38" fontId="12" fillId="0" borderId="99" xfId="2" applyFont="1" applyBorder="1" applyAlignment="1">
      <alignment horizontal="center" vertical="center"/>
    </xf>
    <xf numFmtId="38" fontId="12" fillId="0" borderId="78" xfId="2" applyFont="1" applyFill="1" applyBorder="1" applyAlignment="1">
      <alignment horizontal="center" vertical="center" shrinkToFit="1"/>
    </xf>
    <xf numFmtId="38" fontId="12" fillId="0" borderId="115" xfId="2" applyFont="1" applyFill="1" applyBorder="1" applyAlignment="1">
      <alignment horizontal="center" vertical="center" shrinkToFit="1"/>
    </xf>
    <xf numFmtId="38" fontId="12" fillId="0" borderId="116" xfId="2" applyFont="1" applyFill="1" applyBorder="1" applyAlignment="1">
      <alignment horizontal="center" vertical="center" shrinkToFit="1"/>
    </xf>
    <xf numFmtId="0" fontId="2" fillId="0" borderId="90" xfId="4" applyFont="1" applyBorder="1" applyAlignment="1">
      <alignment horizontal="center" vertical="center" wrapText="1"/>
    </xf>
    <xf numFmtId="0" fontId="25" fillId="0" borderId="59" xfId="4" quotePrefix="1" applyFont="1" applyBorder="1" applyAlignment="1">
      <alignment horizontal="center" vertical="center"/>
    </xf>
    <xf numFmtId="0" fontId="2" fillId="0" borderId="54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 textRotation="255"/>
    </xf>
    <xf numFmtId="0" fontId="13" fillId="0" borderId="47" xfId="4" applyFont="1" applyBorder="1" applyAlignment="1">
      <alignment horizontal="center" vertical="center" textRotation="255"/>
    </xf>
    <xf numFmtId="0" fontId="12" fillId="2" borderId="69" xfId="4" applyFont="1" applyFill="1" applyBorder="1" applyAlignment="1" applyProtection="1">
      <alignment vertical="center" shrinkToFit="1"/>
      <protection locked="0"/>
    </xf>
    <xf numFmtId="0" fontId="12" fillId="0" borderId="7" xfId="4" applyFont="1" applyBorder="1" applyAlignment="1">
      <alignment horizontal="center" vertical="center"/>
    </xf>
    <xf numFmtId="0" fontId="12" fillId="0" borderId="18" xfId="4" applyFont="1" applyBorder="1" applyAlignment="1">
      <alignment horizontal="center" vertical="center"/>
    </xf>
    <xf numFmtId="0" fontId="1" fillId="0" borderId="75" xfId="4" applyFont="1" applyFill="1" applyBorder="1" applyAlignment="1" applyProtection="1">
      <alignment vertical="center" shrinkToFit="1"/>
    </xf>
    <xf numFmtId="0" fontId="12" fillId="2" borderId="35" xfId="4" applyFont="1" applyFill="1" applyBorder="1" applyAlignment="1" applyProtection="1">
      <alignment vertical="center" shrinkToFit="1"/>
      <protection locked="0"/>
    </xf>
    <xf numFmtId="0" fontId="12" fillId="2" borderId="36" xfId="4" applyFont="1" applyFill="1" applyBorder="1" applyAlignment="1" applyProtection="1">
      <alignment vertical="center" shrinkToFit="1"/>
      <protection locked="0"/>
    </xf>
    <xf numFmtId="38" fontId="12" fillId="0" borderId="94" xfId="2" applyFont="1" applyFill="1" applyBorder="1" applyAlignment="1">
      <alignment horizontal="center" vertical="center"/>
    </xf>
    <xf numFmtId="38" fontId="12" fillId="0" borderId="95" xfId="2" applyFont="1" applyFill="1" applyBorder="1" applyAlignment="1">
      <alignment horizontal="center" vertical="center"/>
    </xf>
    <xf numFmtId="38" fontId="12" fillId="0" borderId="96" xfId="2" applyFont="1" applyFill="1" applyBorder="1" applyAlignment="1">
      <alignment horizontal="center" vertical="center"/>
    </xf>
    <xf numFmtId="178" fontId="12" fillId="0" borderId="114" xfId="2" applyNumberFormat="1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2" fillId="2" borderId="109" xfId="4" applyFont="1" applyFill="1" applyBorder="1" applyAlignment="1" applyProtection="1">
      <alignment vertical="center" shrinkToFit="1"/>
      <protection locked="0"/>
    </xf>
    <xf numFmtId="0" fontId="12" fillId="2" borderId="39" xfId="4" applyFont="1" applyFill="1" applyBorder="1" applyAlignment="1" applyProtection="1">
      <alignment vertical="center" shrinkToFit="1"/>
      <protection locked="0"/>
    </xf>
    <xf numFmtId="38" fontId="12" fillId="0" borderId="118" xfId="2" applyFont="1" applyFill="1" applyBorder="1" applyAlignment="1">
      <alignment horizontal="center" vertical="center" shrinkToFit="1"/>
    </xf>
    <xf numFmtId="38" fontId="12" fillId="0" borderId="119" xfId="2" applyFont="1" applyFill="1" applyBorder="1" applyAlignment="1">
      <alignment horizontal="center" vertical="center" shrinkToFit="1"/>
    </xf>
    <xf numFmtId="38" fontId="12" fillId="0" borderId="120" xfId="2" applyFont="1" applyFill="1" applyBorder="1" applyAlignment="1">
      <alignment horizontal="center" vertical="center" shrinkToFit="1"/>
    </xf>
    <xf numFmtId="38" fontId="12" fillId="0" borderId="94" xfId="2" applyFont="1" applyFill="1" applyBorder="1" applyAlignment="1">
      <alignment horizontal="center" vertical="center" shrinkToFit="1"/>
    </xf>
    <xf numFmtId="38" fontId="12" fillId="0" borderId="95" xfId="2" applyFont="1" applyFill="1" applyBorder="1" applyAlignment="1">
      <alignment horizontal="center" vertical="center" shrinkToFit="1"/>
    </xf>
    <xf numFmtId="38" fontId="12" fillId="0" borderId="96" xfId="2" applyFont="1" applyFill="1" applyBorder="1" applyAlignment="1">
      <alignment horizontal="center" vertical="center" shrinkToFit="1"/>
    </xf>
    <xf numFmtId="38" fontId="12" fillId="0" borderId="97" xfId="2" applyFont="1" applyFill="1" applyBorder="1" applyAlignment="1">
      <alignment horizontal="center" vertical="center" shrinkToFit="1"/>
    </xf>
    <xf numFmtId="38" fontId="12" fillId="0" borderId="98" xfId="2" applyFont="1" applyFill="1" applyBorder="1" applyAlignment="1">
      <alignment horizontal="center" vertical="center" shrinkToFit="1"/>
    </xf>
    <xf numFmtId="38" fontId="12" fillId="0" borderId="99" xfId="2" applyFont="1" applyFill="1" applyBorder="1" applyAlignment="1">
      <alignment horizontal="center" vertical="center" shrinkToFit="1"/>
    </xf>
    <xf numFmtId="0" fontId="13" fillId="0" borderId="76" xfId="4" applyFont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 wrapText="1"/>
    </xf>
    <xf numFmtId="0" fontId="13" fillId="0" borderId="58" xfId="4" applyFont="1" applyBorder="1" applyAlignment="1">
      <alignment horizontal="center" vertical="center" wrapText="1"/>
    </xf>
    <xf numFmtId="0" fontId="13" fillId="0" borderId="59" xfId="4" applyFont="1" applyBorder="1" applyAlignment="1">
      <alignment horizontal="center" vertical="center" wrapText="1"/>
    </xf>
    <xf numFmtId="0" fontId="13" fillId="0" borderId="69" xfId="4" applyFont="1" applyBorder="1" applyAlignment="1">
      <alignment horizontal="center" vertical="center" wrapText="1"/>
    </xf>
    <xf numFmtId="0" fontId="13" fillId="0" borderId="70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0" fontId="13" fillId="0" borderId="36" xfId="4" applyFont="1" applyBorder="1" applyAlignment="1">
      <alignment horizontal="center" vertical="center" wrapText="1"/>
    </xf>
    <xf numFmtId="0" fontId="13" fillId="0" borderId="55" xfId="4" applyFont="1" applyBorder="1" applyAlignment="1">
      <alignment horizontal="center" vertical="center" wrapText="1"/>
    </xf>
    <xf numFmtId="0" fontId="13" fillId="0" borderId="33" xfId="4" applyFont="1" applyBorder="1" applyAlignment="1">
      <alignment horizontal="center" vertical="center" wrapText="1"/>
    </xf>
    <xf numFmtId="0" fontId="13" fillId="0" borderId="71" xfId="4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/>
    </xf>
    <xf numFmtId="0" fontId="2" fillId="0" borderId="18" xfId="4" applyFont="1" applyBorder="1" applyAlignment="1">
      <alignment vertical="center" wrapText="1"/>
    </xf>
    <xf numFmtId="0" fontId="12" fillId="0" borderId="18" xfId="4" applyFont="1" applyBorder="1" applyAlignment="1">
      <alignment vertical="center" wrapText="1"/>
    </xf>
    <xf numFmtId="38" fontId="12" fillId="0" borderId="100" xfId="2" applyFont="1" applyFill="1" applyBorder="1" applyAlignment="1">
      <alignment horizontal="center" vertical="center" shrinkToFit="1"/>
    </xf>
    <xf numFmtId="38" fontId="12" fillId="0" borderId="101" xfId="2" applyFont="1" applyFill="1" applyBorder="1" applyAlignment="1">
      <alignment horizontal="center" vertical="center" shrinkToFit="1"/>
    </xf>
    <xf numFmtId="38" fontId="12" fillId="0" borderId="102" xfId="2" applyFont="1" applyFill="1" applyBorder="1" applyAlignment="1">
      <alignment horizontal="center" vertical="center" shrinkToFit="1"/>
    </xf>
    <xf numFmtId="0" fontId="12" fillId="2" borderId="74" xfId="4" applyFont="1" applyFill="1" applyBorder="1" applyAlignment="1" applyProtection="1">
      <alignment vertical="center" shrinkToFit="1"/>
      <protection locked="0"/>
    </xf>
    <xf numFmtId="0" fontId="13" fillId="0" borderId="58" xfId="4" applyFont="1" applyBorder="1" applyAlignment="1">
      <alignment horizontal="center" vertical="center" textRotation="255"/>
    </xf>
    <xf numFmtId="0" fontId="13" fillId="0" borderId="70" xfId="4" applyFont="1" applyBorder="1" applyAlignment="1">
      <alignment horizontal="center" vertical="center" textRotation="255"/>
    </xf>
    <xf numFmtId="0" fontId="13" fillId="0" borderId="78" xfId="4" applyFont="1" applyBorder="1" applyAlignment="1">
      <alignment horizontal="center" vertical="center" textRotation="255"/>
    </xf>
    <xf numFmtId="0" fontId="12" fillId="0" borderId="23" xfId="4" applyFont="1" applyBorder="1" applyAlignment="1">
      <alignment vertical="center"/>
    </xf>
    <xf numFmtId="0" fontId="12" fillId="2" borderId="89" xfId="4" applyFont="1" applyFill="1" applyBorder="1" applyAlignment="1" applyProtection="1">
      <alignment vertical="center"/>
      <protection locked="0"/>
    </xf>
    <xf numFmtId="0" fontId="2" fillId="2" borderId="35" xfId="4" applyFont="1" applyFill="1" applyBorder="1" applyAlignment="1" applyProtection="1">
      <alignment vertical="center"/>
      <protection locked="0"/>
    </xf>
    <xf numFmtId="0" fontId="12" fillId="2" borderId="75" xfId="4" applyFont="1" applyFill="1" applyBorder="1" applyAlignment="1" applyProtection="1">
      <alignment vertical="center"/>
      <protection locked="0"/>
    </xf>
    <xf numFmtId="0" fontId="2" fillId="0" borderId="4" xfId="4" applyFont="1" applyBorder="1" applyAlignment="1">
      <alignment vertical="center" wrapText="1"/>
    </xf>
    <xf numFmtId="0" fontId="12" fillId="0" borderId="4" xfId="4" applyFont="1" applyBorder="1" applyAlignment="1">
      <alignment vertical="center"/>
    </xf>
    <xf numFmtId="0" fontId="13" fillId="0" borderId="87" xfId="4" applyFont="1" applyBorder="1" applyAlignment="1">
      <alignment horizontal="center" vertical="center" textRotation="255"/>
    </xf>
    <xf numFmtId="0" fontId="12" fillId="0" borderId="10" xfId="4" applyFont="1" applyBorder="1" applyAlignment="1">
      <alignment horizontal="center" vertical="center" textRotation="255"/>
    </xf>
    <xf numFmtId="0" fontId="12" fillId="0" borderId="47" xfId="4" applyFont="1" applyBorder="1" applyAlignment="1">
      <alignment horizontal="center" vertical="center" textRotation="255"/>
    </xf>
    <xf numFmtId="0" fontId="12" fillId="0" borderId="26" xfId="4" applyFont="1" applyFill="1" applyBorder="1" applyAlignment="1" applyProtection="1">
      <alignment horizontal="center" vertical="center"/>
    </xf>
    <xf numFmtId="0" fontId="12" fillId="0" borderId="22" xfId="4" applyFont="1" applyFill="1" applyBorder="1" applyAlignment="1" applyProtection="1">
      <alignment horizontal="center" vertical="center"/>
    </xf>
    <xf numFmtId="0" fontId="12" fillId="0" borderId="109" xfId="4" applyFont="1" applyBorder="1" applyAlignment="1">
      <alignment horizontal="left" vertical="center"/>
    </xf>
    <xf numFmtId="0" fontId="12" fillId="0" borderId="39" xfId="4" applyFont="1" applyBorder="1" applyAlignment="1">
      <alignment horizontal="left" vertical="center"/>
    </xf>
    <xf numFmtId="0" fontId="12" fillId="2" borderId="26" xfId="4" applyFont="1" applyFill="1" applyBorder="1" applyAlignment="1" applyProtection="1">
      <alignment vertical="center" shrinkToFit="1"/>
      <protection locked="0"/>
    </xf>
  </cellXfs>
  <cellStyles count="6">
    <cellStyle name="桁区切り" xfId="1" builtinId="6"/>
    <cellStyle name="桁区切り 2" xfId="2"/>
    <cellStyle name="桁区切り 2 2" xfId="5"/>
    <cellStyle name="通貨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view="pageBreakPreview" zoomScaleNormal="100" zoomScaleSheetLayoutView="100" workbookViewId="0">
      <selection activeCell="A2" sqref="A2:O2"/>
    </sheetView>
  </sheetViews>
  <sheetFormatPr defaultRowHeight="14.25" x14ac:dyDescent="0.15"/>
  <cols>
    <col min="1" max="1" width="3.875" style="21" customWidth="1"/>
    <col min="2" max="2" width="4.5" style="21" customWidth="1"/>
    <col min="3" max="9" width="9" style="21"/>
    <col min="10" max="10" width="14.25" style="21" customWidth="1"/>
    <col min="11" max="16384" width="9" style="21"/>
  </cols>
  <sheetData>
    <row r="1" spans="1:15" x14ac:dyDescent="0.1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8.75" x14ac:dyDescent="0.15">
      <c r="A2" s="276" t="s">
        <v>75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5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15">
      <c r="A4" s="22" t="s">
        <v>12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x14ac:dyDescent="0.15">
      <c r="A5" s="22"/>
      <c r="B5" s="22" t="s">
        <v>127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x14ac:dyDescent="0.15">
      <c r="A7" s="22"/>
      <c r="B7" s="22" t="s">
        <v>128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2"/>
      <c r="B9" s="22" t="s">
        <v>129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2"/>
      <c r="B10" s="22" t="s">
        <v>14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x14ac:dyDescent="0.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x14ac:dyDescent="0.15">
      <c r="A12" s="22"/>
      <c r="B12" s="22" t="s">
        <v>130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x14ac:dyDescent="0.15">
      <c r="A15" s="22" t="s">
        <v>13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x14ac:dyDescent="0.15">
      <c r="A16" s="22"/>
      <c r="B16" s="22" t="s">
        <v>71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15">
      <c r="A18" s="22"/>
      <c r="B18" s="22" t="s">
        <v>56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15">
      <c r="A19" s="22"/>
      <c r="B19" s="22" t="s">
        <v>27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x14ac:dyDescent="0.15">
      <c r="A21" s="22"/>
      <c r="B21" s="22" t="s">
        <v>57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15">
      <c r="A23" s="22"/>
      <c r="B23" s="22" t="s">
        <v>58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x14ac:dyDescent="0.15">
      <c r="A25" s="22"/>
      <c r="B25" s="22" t="s">
        <v>59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x14ac:dyDescent="0.15">
      <c r="A27" s="22"/>
      <c r="B27" s="22" t="s">
        <v>60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x14ac:dyDescent="0.15">
      <c r="A29" s="22"/>
      <c r="B29" s="22" t="s">
        <v>67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x14ac:dyDescent="0.15">
      <c r="A31" s="22"/>
      <c r="B31" s="22" t="s">
        <v>68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15">
      <c r="A33" s="22"/>
      <c r="B33" s="22" t="s">
        <v>69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15">
      <c r="A35" s="22"/>
      <c r="B35" s="22" t="s">
        <v>70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</sheetData>
  <sheetProtection password="A4DE" sheet="1" objects="1" scenarios="1"/>
  <mergeCells count="1">
    <mergeCell ref="A2:O2"/>
  </mergeCells>
  <phoneticPr fontId="9"/>
  <pageMargins left="0.70866141732283472" right="0.70866141732283472" top="0.9448818897637796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view="pageBreakPreview" zoomScale="85" zoomScaleNormal="100" zoomScaleSheetLayoutView="85" workbookViewId="0">
      <selection activeCell="C3" sqref="C3"/>
    </sheetView>
  </sheetViews>
  <sheetFormatPr defaultRowHeight="13.5" x14ac:dyDescent="0.15"/>
  <cols>
    <col min="1" max="2" width="4.25" style="155" customWidth="1"/>
    <col min="3" max="3" width="66.375" style="155" customWidth="1"/>
    <col min="4" max="5" width="12.25" style="155" customWidth="1"/>
    <col min="6" max="7" width="12" style="155" customWidth="1"/>
    <col min="8" max="9" width="12.875" style="155" customWidth="1"/>
    <col min="10" max="10" width="10.125" style="155" customWidth="1"/>
    <col min="11" max="12" width="13.625" style="155" customWidth="1"/>
    <col min="13" max="14" width="12.625" style="155" customWidth="1"/>
    <col min="15" max="17" width="4.5" style="155" customWidth="1"/>
    <col min="18" max="18" width="11.625" style="155" customWidth="1"/>
    <col min="19" max="16384" width="9" style="155"/>
  </cols>
  <sheetData>
    <row r="1" spans="1:18" x14ac:dyDescent="0.15">
      <c r="I1" s="156" t="s">
        <v>50</v>
      </c>
      <c r="J1" s="157">
        <v>8</v>
      </c>
      <c r="K1" s="158" t="s">
        <v>51</v>
      </c>
    </row>
    <row r="2" spans="1:18" x14ac:dyDescent="0.15">
      <c r="A2" s="35" t="s">
        <v>73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60"/>
      <c r="P2" s="160"/>
      <c r="R2" s="161"/>
    </row>
    <row r="3" spans="1:18" x14ac:dyDescent="0.15">
      <c r="A3" s="35" t="s">
        <v>20</v>
      </c>
      <c r="B3" s="159"/>
      <c r="C3" s="162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160"/>
      <c r="R3" s="161"/>
    </row>
    <row r="4" spans="1:18" ht="23.25" customHeight="1" x14ac:dyDescent="0.15">
      <c r="A4" s="360" t="s">
        <v>114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163"/>
      <c r="O4" s="160"/>
      <c r="P4" s="160"/>
      <c r="R4" s="161"/>
    </row>
    <row r="5" spans="1:18" ht="14.25" x14ac:dyDescent="0.15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2"/>
      <c r="N5" s="164"/>
      <c r="O5" s="160"/>
      <c r="P5" s="160"/>
      <c r="R5" s="161"/>
    </row>
    <row r="6" spans="1:18" ht="76.5" customHeight="1" x14ac:dyDescent="0.15">
      <c r="A6" s="367" t="s">
        <v>0</v>
      </c>
      <c r="B6" s="368"/>
      <c r="C6" s="369"/>
      <c r="D6" s="363" t="s">
        <v>16</v>
      </c>
      <c r="E6" s="364"/>
      <c r="F6" s="364"/>
      <c r="G6" s="364"/>
      <c r="H6" s="364"/>
      <c r="I6" s="165"/>
      <c r="J6" s="365" t="s">
        <v>72</v>
      </c>
      <c r="K6" s="367" t="s">
        <v>41</v>
      </c>
      <c r="L6" s="369"/>
      <c r="M6" s="278" t="s">
        <v>18</v>
      </c>
      <c r="N6" s="278"/>
      <c r="O6" s="166"/>
      <c r="P6" s="166"/>
      <c r="Q6" s="167"/>
      <c r="R6" s="161"/>
    </row>
    <row r="7" spans="1:18" x14ac:dyDescent="0.15">
      <c r="A7" s="370"/>
      <c r="B7" s="371"/>
      <c r="C7" s="372"/>
      <c r="D7" s="376" t="s">
        <v>1</v>
      </c>
      <c r="E7" s="377"/>
      <c r="F7" s="378" t="s">
        <v>2</v>
      </c>
      <c r="G7" s="377"/>
      <c r="H7" s="378" t="s">
        <v>19</v>
      </c>
      <c r="I7" s="379"/>
      <c r="J7" s="366"/>
      <c r="K7" s="373"/>
      <c r="L7" s="375"/>
      <c r="M7" s="278"/>
      <c r="N7" s="278"/>
      <c r="O7" s="166"/>
      <c r="P7" s="166"/>
      <c r="Q7" s="167"/>
      <c r="R7" s="161"/>
    </row>
    <row r="8" spans="1:18" x14ac:dyDescent="0.15">
      <c r="A8" s="373"/>
      <c r="B8" s="374"/>
      <c r="C8" s="375"/>
      <c r="D8" s="62" t="s">
        <v>39</v>
      </c>
      <c r="E8" s="65" t="s">
        <v>40</v>
      </c>
      <c r="F8" s="62" t="s">
        <v>39</v>
      </c>
      <c r="G8" s="65" t="s">
        <v>40</v>
      </c>
      <c r="H8" s="62" t="s">
        <v>39</v>
      </c>
      <c r="I8" s="65" t="s">
        <v>40</v>
      </c>
      <c r="J8" s="154"/>
      <c r="K8" s="66" t="s">
        <v>39</v>
      </c>
      <c r="L8" s="67" t="s">
        <v>40</v>
      </c>
      <c r="M8" s="66" t="s">
        <v>39</v>
      </c>
      <c r="N8" s="67" t="s">
        <v>40</v>
      </c>
      <c r="O8" s="166"/>
      <c r="P8" s="166"/>
      <c r="Q8" s="167"/>
      <c r="R8" s="161"/>
    </row>
    <row r="9" spans="1:18" ht="13.5" customHeight="1" x14ac:dyDescent="0.15">
      <c r="A9" s="349" t="s">
        <v>15</v>
      </c>
      <c r="B9" s="350"/>
      <c r="C9" s="351"/>
      <c r="D9" s="168" t="s">
        <v>4</v>
      </c>
      <c r="E9" s="169"/>
      <c r="F9" s="170" t="s">
        <v>4</v>
      </c>
      <c r="G9" s="170"/>
      <c r="H9" s="171" t="str">
        <f>IF(COUNT(H10:H19)=0,"",SUM(H10:H19))</f>
        <v/>
      </c>
      <c r="I9" s="171" t="str">
        <f>IF(COUNT(I10:I19)=0,"",SUM(I10:I19))</f>
        <v/>
      </c>
      <c r="J9" s="64"/>
      <c r="K9" s="172" t="str">
        <f>IF(H9="","",H9)</f>
        <v/>
      </c>
      <c r="L9" s="173" t="str">
        <f>IF(I9="","",IF(H9-I9&gt;0,I9,H9))</f>
        <v/>
      </c>
      <c r="M9" s="174"/>
      <c r="N9" s="175"/>
      <c r="O9" s="166"/>
      <c r="P9" s="166"/>
      <c r="Q9" s="167"/>
      <c r="R9" s="176"/>
    </row>
    <row r="10" spans="1:18" x14ac:dyDescent="0.15">
      <c r="A10" s="314"/>
      <c r="B10" s="352"/>
      <c r="C10" s="47"/>
      <c r="D10" s="177"/>
      <c r="E10" s="178"/>
      <c r="F10" s="179"/>
      <c r="G10" s="179"/>
      <c r="H10" s="180" t="str">
        <f>IF(D10="","",D10*F10)</f>
        <v/>
      </c>
      <c r="I10" s="180" t="str">
        <f>IF(E10="","",E10*G10)</f>
        <v/>
      </c>
      <c r="J10" s="301"/>
      <c r="K10" s="302"/>
      <c r="L10" s="302"/>
      <c r="M10" s="302"/>
      <c r="N10" s="303"/>
      <c r="O10" s="166"/>
      <c r="P10" s="166"/>
      <c r="Q10" s="167"/>
      <c r="R10" s="176"/>
    </row>
    <row r="11" spans="1:18" x14ac:dyDescent="0.15">
      <c r="A11" s="314"/>
      <c r="B11" s="352"/>
      <c r="C11" s="47"/>
      <c r="D11" s="177"/>
      <c r="E11" s="178"/>
      <c r="F11" s="179"/>
      <c r="G11" s="179"/>
      <c r="H11" s="180" t="str">
        <f t="shared" ref="H11:H19" si="0">IF(D11="","",D11*F11)</f>
        <v/>
      </c>
      <c r="I11" s="180" t="str">
        <f t="shared" ref="I11:I19" si="1">IF(E11="","",E11*G11)</f>
        <v/>
      </c>
      <c r="J11" s="304"/>
      <c r="K11" s="305"/>
      <c r="L11" s="305"/>
      <c r="M11" s="305"/>
      <c r="N11" s="306"/>
      <c r="O11" s="166"/>
      <c r="P11" s="166"/>
      <c r="Q11" s="167"/>
      <c r="R11" s="176"/>
    </row>
    <row r="12" spans="1:18" x14ac:dyDescent="0.15">
      <c r="A12" s="314"/>
      <c r="B12" s="352"/>
      <c r="C12" s="47"/>
      <c r="D12" s="177"/>
      <c r="E12" s="178"/>
      <c r="F12" s="179"/>
      <c r="G12" s="179"/>
      <c r="H12" s="180" t="str">
        <f t="shared" si="0"/>
        <v/>
      </c>
      <c r="I12" s="180" t="str">
        <f t="shared" si="1"/>
        <v/>
      </c>
      <c r="J12" s="304"/>
      <c r="K12" s="305"/>
      <c r="L12" s="305"/>
      <c r="M12" s="305"/>
      <c r="N12" s="306"/>
      <c r="O12" s="160"/>
      <c r="P12" s="160"/>
      <c r="R12" s="176"/>
    </row>
    <row r="13" spans="1:18" x14ac:dyDescent="0.15">
      <c r="A13" s="314"/>
      <c r="B13" s="352"/>
      <c r="C13" s="47"/>
      <c r="D13" s="177"/>
      <c r="E13" s="178"/>
      <c r="F13" s="179"/>
      <c r="G13" s="179"/>
      <c r="H13" s="180" t="str">
        <f t="shared" si="0"/>
        <v/>
      </c>
      <c r="I13" s="180" t="str">
        <f t="shared" si="1"/>
        <v/>
      </c>
      <c r="J13" s="304"/>
      <c r="K13" s="305"/>
      <c r="L13" s="305"/>
      <c r="M13" s="305"/>
      <c r="N13" s="306"/>
      <c r="O13" s="160"/>
      <c r="P13" s="160"/>
      <c r="R13" s="176"/>
    </row>
    <row r="14" spans="1:18" x14ac:dyDescent="0.15">
      <c r="A14" s="314"/>
      <c r="B14" s="352"/>
      <c r="C14" s="47"/>
      <c r="D14" s="177"/>
      <c r="E14" s="178"/>
      <c r="F14" s="179"/>
      <c r="G14" s="179"/>
      <c r="H14" s="180" t="str">
        <f t="shared" si="0"/>
        <v/>
      </c>
      <c r="I14" s="180" t="str">
        <f t="shared" si="1"/>
        <v/>
      </c>
      <c r="J14" s="304"/>
      <c r="K14" s="305"/>
      <c r="L14" s="305"/>
      <c r="M14" s="305"/>
      <c r="N14" s="306"/>
      <c r="O14" s="160"/>
      <c r="P14" s="160"/>
      <c r="R14" s="161"/>
    </row>
    <row r="15" spans="1:18" x14ac:dyDescent="0.15">
      <c r="A15" s="314"/>
      <c r="B15" s="352"/>
      <c r="C15" s="47"/>
      <c r="D15" s="177"/>
      <c r="E15" s="178"/>
      <c r="F15" s="179"/>
      <c r="G15" s="179"/>
      <c r="H15" s="180" t="str">
        <f t="shared" si="0"/>
        <v/>
      </c>
      <c r="I15" s="180" t="str">
        <f t="shared" si="1"/>
        <v/>
      </c>
      <c r="J15" s="304"/>
      <c r="K15" s="305"/>
      <c r="L15" s="305"/>
      <c r="M15" s="305"/>
      <c r="N15" s="306"/>
      <c r="O15" s="160"/>
      <c r="P15" s="160"/>
      <c r="R15" s="161"/>
    </row>
    <row r="16" spans="1:18" x14ac:dyDescent="0.15">
      <c r="A16" s="314"/>
      <c r="B16" s="352"/>
      <c r="C16" s="47"/>
      <c r="D16" s="177"/>
      <c r="E16" s="178"/>
      <c r="F16" s="179"/>
      <c r="G16" s="179"/>
      <c r="H16" s="180" t="str">
        <f t="shared" si="0"/>
        <v/>
      </c>
      <c r="I16" s="180" t="str">
        <f t="shared" si="1"/>
        <v/>
      </c>
      <c r="J16" s="304"/>
      <c r="K16" s="305"/>
      <c r="L16" s="305"/>
      <c r="M16" s="305"/>
      <c r="N16" s="306"/>
      <c r="O16" s="160"/>
      <c r="P16" s="160"/>
      <c r="R16" s="161"/>
    </row>
    <row r="17" spans="1:16" x14ac:dyDescent="0.15">
      <c r="A17" s="314"/>
      <c r="B17" s="352"/>
      <c r="C17" s="47"/>
      <c r="D17" s="177"/>
      <c r="E17" s="178"/>
      <c r="F17" s="179"/>
      <c r="G17" s="179"/>
      <c r="H17" s="180" t="str">
        <f t="shared" si="0"/>
        <v/>
      </c>
      <c r="I17" s="180" t="str">
        <f t="shared" si="1"/>
        <v/>
      </c>
      <c r="J17" s="304"/>
      <c r="K17" s="305"/>
      <c r="L17" s="305"/>
      <c r="M17" s="305"/>
      <c r="N17" s="306"/>
      <c r="O17" s="160"/>
      <c r="P17" s="160"/>
    </row>
    <row r="18" spans="1:16" x14ac:dyDescent="0.15">
      <c r="A18" s="314"/>
      <c r="B18" s="352"/>
      <c r="C18" s="47"/>
      <c r="D18" s="177"/>
      <c r="E18" s="178"/>
      <c r="F18" s="179"/>
      <c r="G18" s="179"/>
      <c r="H18" s="180" t="str">
        <f t="shared" si="0"/>
        <v/>
      </c>
      <c r="I18" s="180" t="str">
        <f t="shared" si="1"/>
        <v/>
      </c>
      <c r="J18" s="304"/>
      <c r="K18" s="305"/>
      <c r="L18" s="305"/>
      <c r="M18" s="305"/>
      <c r="N18" s="306"/>
    </row>
    <row r="19" spans="1:16" x14ac:dyDescent="0.15">
      <c r="A19" s="314"/>
      <c r="B19" s="353"/>
      <c r="C19" s="47"/>
      <c r="D19" s="177"/>
      <c r="E19" s="178"/>
      <c r="F19" s="179"/>
      <c r="G19" s="179"/>
      <c r="H19" s="180" t="str">
        <f t="shared" si="0"/>
        <v/>
      </c>
      <c r="I19" s="180" t="str">
        <f t="shared" si="1"/>
        <v/>
      </c>
      <c r="J19" s="307"/>
      <c r="K19" s="308"/>
      <c r="L19" s="308"/>
      <c r="M19" s="308"/>
      <c r="N19" s="309"/>
    </row>
    <row r="20" spans="1:16" x14ac:dyDescent="0.15">
      <c r="A20" s="314"/>
      <c r="B20" s="354" t="s">
        <v>106</v>
      </c>
      <c r="C20" s="355"/>
      <c r="D20" s="181" t="s">
        <v>4</v>
      </c>
      <c r="E20" s="182"/>
      <c r="F20" s="183" t="s">
        <v>4</v>
      </c>
      <c r="G20" s="183"/>
      <c r="H20" s="184" t="str">
        <f>IF(COUNT(H21:H28)=0,"",SUM(H21:H28))</f>
        <v/>
      </c>
      <c r="I20" s="184" t="str">
        <f>IF(COUNT(I21:I28)=0,"",SUM(I21:I28))</f>
        <v/>
      </c>
      <c r="J20" s="51"/>
      <c r="K20" s="150" t="s">
        <v>112</v>
      </c>
      <c r="L20" s="151" t="s">
        <v>112</v>
      </c>
      <c r="M20" s="150" t="s">
        <v>112</v>
      </c>
      <c r="N20" s="151" t="s">
        <v>112</v>
      </c>
    </row>
    <row r="21" spans="1:16" x14ac:dyDescent="0.15">
      <c r="A21" s="314"/>
      <c r="B21" s="356"/>
      <c r="C21" s="47"/>
      <c r="D21" s="177"/>
      <c r="E21" s="178"/>
      <c r="F21" s="179"/>
      <c r="G21" s="179"/>
      <c r="H21" s="180" t="str">
        <f>IF(D21="","",D21*F21)</f>
        <v/>
      </c>
      <c r="I21" s="180" t="str">
        <f>IF(E21="","",E21*G21)</f>
        <v/>
      </c>
      <c r="J21" s="301"/>
      <c r="K21" s="302"/>
      <c r="L21" s="302"/>
      <c r="M21" s="302"/>
      <c r="N21" s="303"/>
    </row>
    <row r="22" spans="1:16" x14ac:dyDescent="0.15">
      <c r="A22" s="314"/>
      <c r="B22" s="356"/>
      <c r="C22" s="47"/>
      <c r="D22" s="177"/>
      <c r="E22" s="178"/>
      <c r="F22" s="179"/>
      <c r="G22" s="179"/>
      <c r="H22" s="180" t="str">
        <f t="shared" ref="H22:I28" si="2">IF(D22="","",D22*F22)</f>
        <v/>
      </c>
      <c r="I22" s="180" t="str">
        <f t="shared" si="2"/>
        <v/>
      </c>
      <c r="J22" s="304"/>
      <c r="K22" s="305"/>
      <c r="L22" s="305"/>
      <c r="M22" s="305"/>
      <c r="N22" s="306"/>
    </row>
    <row r="23" spans="1:16" x14ac:dyDescent="0.15">
      <c r="A23" s="314"/>
      <c r="B23" s="356"/>
      <c r="C23" s="47"/>
      <c r="D23" s="177"/>
      <c r="E23" s="178"/>
      <c r="F23" s="179"/>
      <c r="G23" s="179"/>
      <c r="H23" s="180" t="str">
        <f t="shared" si="2"/>
        <v/>
      </c>
      <c r="I23" s="180" t="str">
        <f t="shared" si="2"/>
        <v/>
      </c>
      <c r="J23" s="304"/>
      <c r="K23" s="305"/>
      <c r="L23" s="305"/>
      <c r="M23" s="305"/>
      <c r="N23" s="306"/>
    </row>
    <row r="24" spans="1:16" x14ac:dyDescent="0.15">
      <c r="A24" s="314"/>
      <c r="B24" s="356"/>
      <c r="C24" s="185"/>
      <c r="D24" s="177"/>
      <c r="E24" s="178"/>
      <c r="F24" s="179"/>
      <c r="G24" s="179"/>
      <c r="H24" s="180" t="str">
        <f t="shared" si="2"/>
        <v/>
      </c>
      <c r="I24" s="180" t="str">
        <f t="shared" si="2"/>
        <v/>
      </c>
      <c r="J24" s="304"/>
      <c r="K24" s="305"/>
      <c r="L24" s="305"/>
      <c r="M24" s="305"/>
      <c r="N24" s="306"/>
    </row>
    <row r="25" spans="1:16" x14ac:dyDescent="0.15">
      <c r="A25" s="314"/>
      <c r="B25" s="356"/>
      <c r="C25" s="185"/>
      <c r="D25" s="177"/>
      <c r="E25" s="178"/>
      <c r="F25" s="179"/>
      <c r="G25" s="179"/>
      <c r="H25" s="180" t="str">
        <f t="shared" si="2"/>
        <v/>
      </c>
      <c r="I25" s="180" t="str">
        <f t="shared" si="2"/>
        <v/>
      </c>
      <c r="J25" s="304"/>
      <c r="K25" s="305"/>
      <c r="L25" s="305"/>
      <c r="M25" s="305"/>
      <c r="N25" s="306"/>
    </row>
    <row r="26" spans="1:16" x14ac:dyDescent="0.15">
      <c r="A26" s="314"/>
      <c r="B26" s="356"/>
      <c r="C26" s="185"/>
      <c r="D26" s="177"/>
      <c r="E26" s="178"/>
      <c r="F26" s="179"/>
      <c r="G26" s="179"/>
      <c r="H26" s="180" t="str">
        <f t="shared" si="2"/>
        <v/>
      </c>
      <c r="I26" s="180" t="str">
        <f t="shared" si="2"/>
        <v/>
      </c>
      <c r="J26" s="304"/>
      <c r="K26" s="305"/>
      <c r="L26" s="305"/>
      <c r="M26" s="305"/>
      <c r="N26" s="306"/>
    </row>
    <row r="27" spans="1:16" x14ac:dyDescent="0.15">
      <c r="A27" s="314"/>
      <c r="B27" s="356"/>
      <c r="C27" s="185"/>
      <c r="D27" s="177"/>
      <c r="E27" s="178"/>
      <c r="F27" s="179"/>
      <c r="G27" s="179"/>
      <c r="H27" s="180" t="str">
        <f t="shared" si="2"/>
        <v/>
      </c>
      <c r="I27" s="180" t="str">
        <f t="shared" si="2"/>
        <v/>
      </c>
      <c r="J27" s="304"/>
      <c r="K27" s="305"/>
      <c r="L27" s="305"/>
      <c r="M27" s="305"/>
      <c r="N27" s="306"/>
    </row>
    <row r="28" spans="1:16" x14ac:dyDescent="0.15">
      <c r="A28" s="314"/>
      <c r="B28" s="356"/>
      <c r="C28" s="185"/>
      <c r="D28" s="177"/>
      <c r="E28" s="178"/>
      <c r="F28" s="179"/>
      <c r="G28" s="179"/>
      <c r="H28" s="180" t="str">
        <f t="shared" si="2"/>
        <v/>
      </c>
      <c r="I28" s="180" t="str">
        <f t="shared" si="2"/>
        <v/>
      </c>
      <c r="J28" s="307"/>
      <c r="K28" s="308"/>
      <c r="L28" s="308"/>
      <c r="M28" s="308"/>
      <c r="N28" s="309"/>
    </row>
    <row r="29" spans="1:16" x14ac:dyDescent="0.15">
      <c r="A29" s="314"/>
      <c r="B29" s="357"/>
      <c r="C29" s="186" t="s">
        <v>110</v>
      </c>
      <c r="D29" s="187"/>
      <c r="E29" s="188"/>
      <c r="F29" s="179" t="s">
        <v>111</v>
      </c>
      <c r="G29" s="179"/>
      <c r="H29" s="180"/>
      <c r="I29" s="180"/>
      <c r="J29" s="189"/>
      <c r="K29" s="190">
        <f>ROUNDDOWN(D29*20,0)</f>
        <v>0</v>
      </c>
      <c r="L29" s="191">
        <f>ROUNDDOWN(E29*20,0)</f>
        <v>0</v>
      </c>
      <c r="M29" s="192"/>
      <c r="N29" s="193"/>
    </row>
    <row r="30" spans="1:16" x14ac:dyDescent="0.15">
      <c r="A30" s="314"/>
      <c r="B30" s="358"/>
      <c r="C30" s="359"/>
      <c r="D30" s="181" t="s">
        <v>4</v>
      </c>
      <c r="E30" s="182"/>
      <c r="F30" s="183" t="s">
        <v>4</v>
      </c>
      <c r="G30" s="183"/>
      <c r="H30" s="184" t="str">
        <f>IF(COUNT(H31:H35)=0,"",SUM(H31:H35))</f>
        <v/>
      </c>
      <c r="I30" s="184" t="str">
        <f>IF(COUNT(I31:I35)=0,"",SUM(I31:I35))</f>
        <v/>
      </c>
      <c r="J30" s="51"/>
      <c r="K30" s="194" t="str">
        <f>IF(H30="","",H30)</f>
        <v/>
      </c>
      <c r="L30" s="195" t="str">
        <f>IF(I30="","",IF(H30-I30&gt;0,I30,H30))</f>
        <v/>
      </c>
      <c r="M30" s="196"/>
      <c r="N30" s="197"/>
    </row>
    <row r="31" spans="1:16" x14ac:dyDescent="0.15">
      <c r="A31" s="314"/>
      <c r="B31" s="352"/>
      <c r="C31" s="47"/>
      <c r="D31" s="177"/>
      <c r="E31" s="178"/>
      <c r="F31" s="179"/>
      <c r="G31" s="179"/>
      <c r="H31" s="180" t="str">
        <f>IF(D31="","",D31*F31)</f>
        <v/>
      </c>
      <c r="I31" s="180" t="str">
        <f>IF(E31="","",E31*G31)</f>
        <v/>
      </c>
      <c r="J31" s="292"/>
      <c r="K31" s="293"/>
      <c r="L31" s="293"/>
      <c r="M31" s="293"/>
      <c r="N31" s="294"/>
    </row>
    <row r="32" spans="1:16" x14ac:dyDescent="0.15">
      <c r="A32" s="314"/>
      <c r="B32" s="352"/>
      <c r="C32" s="47"/>
      <c r="D32" s="177"/>
      <c r="E32" s="178"/>
      <c r="F32" s="179"/>
      <c r="G32" s="179"/>
      <c r="H32" s="180" t="str">
        <f t="shared" ref="H32:I35" si="3">IF(D32="","",D32*F32)</f>
        <v/>
      </c>
      <c r="I32" s="180" t="str">
        <f t="shared" si="3"/>
        <v/>
      </c>
      <c r="J32" s="295"/>
      <c r="K32" s="296"/>
      <c r="L32" s="296"/>
      <c r="M32" s="296"/>
      <c r="N32" s="297"/>
    </row>
    <row r="33" spans="1:16" x14ac:dyDescent="0.15">
      <c r="A33" s="314"/>
      <c r="B33" s="352"/>
      <c r="C33" s="47"/>
      <c r="D33" s="177"/>
      <c r="E33" s="178"/>
      <c r="F33" s="179"/>
      <c r="G33" s="179"/>
      <c r="H33" s="180" t="str">
        <f t="shared" si="3"/>
        <v/>
      </c>
      <c r="I33" s="180" t="str">
        <f t="shared" si="3"/>
        <v/>
      </c>
      <c r="J33" s="295"/>
      <c r="K33" s="296"/>
      <c r="L33" s="296"/>
      <c r="M33" s="296"/>
      <c r="N33" s="297"/>
    </row>
    <row r="34" spans="1:16" x14ac:dyDescent="0.15">
      <c r="A34" s="314"/>
      <c r="B34" s="352"/>
      <c r="C34" s="47"/>
      <c r="D34" s="177"/>
      <c r="E34" s="178"/>
      <c r="F34" s="179"/>
      <c r="G34" s="179"/>
      <c r="H34" s="180" t="str">
        <f t="shared" si="3"/>
        <v/>
      </c>
      <c r="I34" s="180" t="str">
        <f t="shared" si="3"/>
        <v/>
      </c>
      <c r="J34" s="295"/>
      <c r="K34" s="296"/>
      <c r="L34" s="296"/>
      <c r="M34" s="296"/>
      <c r="N34" s="297"/>
    </row>
    <row r="35" spans="1:16" ht="14.25" thickBot="1" x14ac:dyDescent="0.2">
      <c r="A35" s="314"/>
      <c r="B35" s="352"/>
      <c r="C35" s="47"/>
      <c r="D35" s="177"/>
      <c r="E35" s="178"/>
      <c r="F35" s="179"/>
      <c r="G35" s="179"/>
      <c r="H35" s="180" t="str">
        <f t="shared" si="3"/>
        <v/>
      </c>
      <c r="I35" s="180" t="str">
        <f t="shared" si="3"/>
        <v/>
      </c>
      <c r="J35" s="298"/>
      <c r="K35" s="299"/>
      <c r="L35" s="299"/>
      <c r="M35" s="299"/>
      <c r="N35" s="300"/>
    </row>
    <row r="36" spans="1:16" ht="21.75" customHeight="1" thickTop="1" thickBot="1" x14ac:dyDescent="0.2">
      <c r="A36" s="332"/>
      <c r="B36" s="340" t="s">
        <v>21</v>
      </c>
      <c r="C36" s="341"/>
      <c r="D36" s="341"/>
      <c r="E36" s="341"/>
      <c r="F36" s="341"/>
      <c r="G36" s="342"/>
      <c r="H36" s="198" t="str">
        <f>IF(COUNT(H9,H20,H30)=0,"",SUM(H9,H20,H30))</f>
        <v/>
      </c>
      <c r="I36" s="198" t="str">
        <f>IF(COUNT(I9,I20,I30)=0,"",SUM(I9,I20,I30))</f>
        <v/>
      </c>
      <c r="J36" s="199"/>
      <c r="K36" s="200" t="str">
        <f>IF(COUNT(K9,K30)=0,"",ROUNDDOWN(SUM(K30,K9),0))</f>
        <v/>
      </c>
      <c r="L36" s="201" t="str">
        <f>IF(COUNT(L9,L30)=0,"",ROUNDDOWN(SUM(L30,L9),0))</f>
        <v/>
      </c>
      <c r="M36" s="202" t="str">
        <f>IF(AND(COUNT(K36)=0,COUNT(M9,M29,M30)=0)=TRUE,"",SUM(M30,M29,M9))</f>
        <v/>
      </c>
      <c r="N36" s="203" t="str">
        <f>IF(AND(COUNT(L36)=0,COUNT(N9,N29,N30)=0)=TRUE,"",SUM(N30,N29,N9))</f>
        <v/>
      </c>
    </row>
    <row r="37" spans="1:16" ht="20.25" customHeight="1" thickTop="1" x14ac:dyDescent="0.15">
      <c r="A37" s="332"/>
      <c r="B37" s="334" t="s">
        <v>55</v>
      </c>
      <c r="C37" s="335"/>
      <c r="D37" s="335"/>
      <c r="E37" s="335"/>
      <c r="F37" s="335"/>
      <c r="G37" s="335"/>
      <c r="H37" s="335"/>
      <c r="I37" s="336"/>
      <c r="J37" s="204"/>
      <c r="K37" s="205" t="str">
        <f>IF(K36="","",ROUNDDOWN(K36/2+K29,0))</f>
        <v/>
      </c>
      <c r="L37" s="205" t="str">
        <f>IF(L36="","",ROUNDDOWN(L36/2+L29,0))</f>
        <v/>
      </c>
      <c r="M37" s="279" t="s">
        <v>22</v>
      </c>
      <c r="N37" s="280"/>
      <c r="P37" s="206"/>
    </row>
    <row r="38" spans="1:16" ht="37.5" customHeight="1" thickBot="1" x14ac:dyDescent="0.2">
      <c r="A38" s="333"/>
      <c r="B38" s="337" t="s">
        <v>74</v>
      </c>
      <c r="C38" s="338"/>
      <c r="D38" s="338"/>
      <c r="E38" s="338"/>
      <c r="F38" s="338"/>
      <c r="G38" s="338"/>
      <c r="H38" s="338"/>
      <c r="I38" s="339"/>
      <c r="J38" s="207"/>
      <c r="K38" s="208" t="str">
        <f>IF(K37="","",IF(K37-M36&gt;300000,300000,ROUNDDOWN(K37-M36,0)))</f>
        <v/>
      </c>
      <c r="L38" s="208" t="str">
        <f>IF(L37="","",IF(L37-N36&gt;300000,300000,ROUNDDOWN(L37-N36,0)))</f>
        <v/>
      </c>
      <c r="M38" s="281" t="s">
        <v>22</v>
      </c>
      <c r="N38" s="282"/>
    </row>
    <row r="39" spans="1:16" ht="14.25" thickTop="1" x14ac:dyDescent="0.15">
      <c r="A39" s="313" t="s">
        <v>7</v>
      </c>
      <c r="B39" s="315"/>
      <c r="C39" s="316"/>
      <c r="D39" s="209" t="s">
        <v>4</v>
      </c>
      <c r="E39" s="210"/>
      <c r="F39" s="211" t="s">
        <v>4</v>
      </c>
      <c r="G39" s="211"/>
      <c r="H39" s="212" t="str">
        <f>IF(COUNT(H40:H51)=0,"",SUM(H40:H51))</f>
        <v/>
      </c>
      <c r="I39" s="213" t="str">
        <f>IF(COUNT(I40:I51)=0,"",SUM(I40:I51))</f>
        <v/>
      </c>
      <c r="J39" s="283"/>
      <c r="K39" s="284"/>
      <c r="L39" s="284"/>
      <c r="M39" s="284"/>
      <c r="N39" s="285"/>
    </row>
    <row r="40" spans="1:16" x14ac:dyDescent="0.15">
      <c r="A40" s="314"/>
      <c r="B40" s="317"/>
      <c r="C40" s="48"/>
      <c r="D40" s="214"/>
      <c r="E40" s="215"/>
      <c r="F40" s="216"/>
      <c r="G40" s="216"/>
      <c r="H40" s="180" t="str">
        <f t="shared" ref="H40:H46" si="4">IF(D40="","",D40*F40)</f>
        <v/>
      </c>
      <c r="I40" s="217" t="str">
        <f>IF(E40=0,"",E40*G40)</f>
        <v/>
      </c>
      <c r="J40" s="286"/>
      <c r="K40" s="287"/>
      <c r="L40" s="287"/>
      <c r="M40" s="287"/>
      <c r="N40" s="288"/>
    </row>
    <row r="41" spans="1:16" x14ac:dyDescent="0.15">
      <c r="A41" s="314"/>
      <c r="B41" s="317"/>
      <c r="C41" s="48"/>
      <c r="D41" s="218"/>
      <c r="E41" s="219"/>
      <c r="F41" s="179"/>
      <c r="G41" s="179"/>
      <c r="H41" s="180" t="str">
        <f t="shared" si="4"/>
        <v/>
      </c>
      <c r="I41" s="217" t="str">
        <f t="shared" ref="I41:I51" si="5">IF(E41=0,"",E41*G41)</f>
        <v/>
      </c>
      <c r="J41" s="286"/>
      <c r="K41" s="287"/>
      <c r="L41" s="287"/>
      <c r="M41" s="287"/>
      <c r="N41" s="288"/>
    </row>
    <row r="42" spans="1:16" x14ac:dyDescent="0.15">
      <c r="A42" s="314"/>
      <c r="B42" s="317"/>
      <c r="C42" s="48"/>
      <c r="D42" s="218"/>
      <c r="E42" s="219"/>
      <c r="F42" s="179"/>
      <c r="G42" s="179"/>
      <c r="H42" s="180" t="str">
        <f t="shared" si="4"/>
        <v/>
      </c>
      <c r="I42" s="217" t="str">
        <f t="shared" si="5"/>
        <v/>
      </c>
      <c r="J42" s="286"/>
      <c r="K42" s="287"/>
      <c r="L42" s="287"/>
      <c r="M42" s="287"/>
      <c r="N42" s="288"/>
    </row>
    <row r="43" spans="1:16" x14ac:dyDescent="0.15">
      <c r="A43" s="314"/>
      <c r="B43" s="317"/>
      <c r="C43" s="48"/>
      <c r="D43" s="218"/>
      <c r="E43" s="219"/>
      <c r="F43" s="179"/>
      <c r="G43" s="179"/>
      <c r="H43" s="180" t="str">
        <f t="shared" si="4"/>
        <v/>
      </c>
      <c r="I43" s="217" t="str">
        <f t="shared" si="5"/>
        <v/>
      </c>
      <c r="J43" s="286"/>
      <c r="K43" s="287"/>
      <c r="L43" s="287"/>
      <c r="M43" s="287"/>
      <c r="N43" s="288"/>
    </row>
    <row r="44" spans="1:16" x14ac:dyDescent="0.15">
      <c r="A44" s="314"/>
      <c r="B44" s="317"/>
      <c r="C44" s="48"/>
      <c r="D44" s="218"/>
      <c r="E44" s="219"/>
      <c r="F44" s="179"/>
      <c r="G44" s="179"/>
      <c r="H44" s="180" t="str">
        <f t="shared" si="4"/>
        <v/>
      </c>
      <c r="I44" s="217" t="str">
        <f t="shared" si="5"/>
        <v/>
      </c>
      <c r="J44" s="286"/>
      <c r="K44" s="287"/>
      <c r="L44" s="287"/>
      <c r="M44" s="287"/>
      <c r="N44" s="288"/>
    </row>
    <row r="45" spans="1:16" x14ac:dyDescent="0.15">
      <c r="A45" s="314"/>
      <c r="B45" s="317"/>
      <c r="C45" s="48"/>
      <c r="D45" s="218"/>
      <c r="E45" s="219"/>
      <c r="F45" s="179"/>
      <c r="G45" s="179"/>
      <c r="H45" s="180" t="str">
        <f t="shared" si="4"/>
        <v/>
      </c>
      <c r="I45" s="217" t="str">
        <f t="shared" si="5"/>
        <v/>
      </c>
      <c r="J45" s="286"/>
      <c r="K45" s="287"/>
      <c r="L45" s="287"/>
      <c r="M45" s="287"/>
      <c r="N45" s="288"/>
    </row>
    <row r="46" spans="1:16" x14ac:dyDescent="0.15">
      <c r="A46" s="314"/>
      <c r="B46" s="220"/>
      <c r="C46" s="48"/>
      <c r="D46" s="218"/>
      <c r="E46" s="219"/>
      <c r="F46" s="179"/>
      <c r="G46" s="179"/>
      <c r="H46" s="180" t="str">
        <f t="shared" si="4"/>
        <v/>
      </c>
      <c r="I46" s="217" t="str">
        <f t="shared" si="5"/>
        <v/>
      </c>
      <c r="J46" s="286"/>
      <c r="K46" s="287"/>
      <c r="L46" s="287"/>
      <c r="M46" s="287"/>
      <c r="N46" s="288"/>
    </row>
    <row r="47" spans="1:16" x14ac:dyDescent="0.15">
      <c r="A47" s="314"/>
      <c r="B47" s="220"/>
      <c r="C47" s="48"/>
      <c r="D47" s="218"/>
      <c r="E47" s="219"/>
      <c r="F47" s="179"/>
      <c r="G47" s="179"/>
      <c r="H47" s="180" t="str">
        <f>IF(D47="","",D47*F47)</f>
        <v/>
      </c>
      <c r="I47" s="217" t="str">
        <f t="shared" si="5"/>
        <v/>
      </c>
      <c r="J47" s="286"/>
      <c r="K47" s="287"/>
      <c r="L47" s="287"/>
      <c r="M47" s="287"/>
      <c r="N47" s="288"/>
    </row>
    <row r="48" spans="1:16" x14ac:dyDescent="0.15">
      <c r="A48" s="314"/>
      <c r="B48" s="317"/>
      <c r="C48" s="48"/>
      <c r="D48" s="218"/>
      <c r="E48" s="219"/>
      <c r="F48" s="179"/>
      <c r="G48" s="179"/>
      <c r="H48" s="180" t="str">
        <f>IF(D48="","",D48*F48)</f>
        <v/>
      </c>
      <c r="I48" s="217" t="str">
        <f t="shared" si="5"/>
        <v/>
      </c>
      <c r="J48" s="286"/>
      <c r="K48" s="287"/>
      <c r="L48" s="287"/>
      <c r="M48" s="287"/>
      <c r="N48" s="288"/>
    </row>
    <row r="49" spans="1:14" x14ac:dyDescent="0.15">
      <c r="A49" s="314"/>
      <c r="B49" s="317"/>
      <c r="C49" s="48"/>
      <c r="D49" s="218"/>
      <c r="E49" s="219"/>
      <c r="F49" s="179"/>
      <c r="G49" s="179"/>
      <c r="H49" s="180" t="str">
        <f>IF(D49="","",D49*F49)</f>
        <v/>
      </c>
      <c r="I49" s="217" t="str">
        <f t="shared" si="5"/>
        <v/>
      </c>
      <c r="J49" s="286"/>
      <c r="K49" s="287"/>
      <c r="L49" s="287"/>
      <c r="M49" s="287"/>
      <c r="N49" s="288"/>
    </row>
    <row r="50" spans="1:14" x14ac:dyDescent="0.15">
      <c r="A50" s="314"/>
      <c r="B50" s="317"/>
      <c r="C50" s="48"/>
      <c r="D50" s="218"/>
      <c r="E50" s="219"/>
      <c r="F50" s="179"/>
      <c r="G50" s="179"/>
      <c r="H50" s="180" t="str">
        <f>IF(D50="","",D50*F50)</f>
        <v/>
      </c>
      <c r="I50" s="217" t="str">
        <f t="shared" si="5"/>
        <v/>
      </c>
      <c r="J50" s="286"/>
      <c r="K50" s="287"/>
      <c r="L50" s="287"/>
      <c r="M50" s="287"/>
      <c r="N50" s="288"/>
    </row>
    <row r="51" spans="1:14" x14ac:dyDescent="0.15">
      <c r="A51" s="314"/>
      <c r="B51" s="318"/>
      <c r="C51" s="48"/>
      <c r="D51" s="218"/>
      <c r="E51" s="219"/>
      <c r="F51" s="179"/>
      <c r="G51" s="179"/>
      <c r="H51" s="180" t="str">
        <f>IF(D51="","",D51*F51)</f>
        <v/>
      </c>
      <c r="I51" s="217" t="str">
        <f t="shared" si="5"/>
        <v/>
      </c>
      <c r="J51" s="286"/>
      <c r="K51" s="287"/>
      <c r="L51" s="287"/>
      <c r="M51" s="287"/>
      <c r="N51" s="288"/>
    </row>
    <row r="52" spans="1:14" x14ac:dyDescent="0.15">
      <c r="A52" s="314"/>
      <c r="B52" s="319" t="s">
        <v>121</v>
      </c>
      <c r="C52" s="320"/>
      <c r="D52" s="321" t="s">
        <v>23</v>
      </c>
      <c r="E52" s="322"/>
      <c r="F52" s="322"/>
      <c r="G52" s="153"/>
      <c r="H52" s="226" t="str">
        <f>IF(COUNT(H39)=0,"",SUM(H39))</f>
        <v/>
      </c>
      <c r="I52" s="226" t="str">
        <f>IF(COUNT(I39)=0,"",SUM(I39))</f>
        <v/>
      </c>
      <c r="J52" s="286"/>
      <c r="K52" s="287"/>
      <c r="L52" s="287"/>
      <c r="M52" s="287"/>
      <c r="N52" s="288"/>
    </row>
    <row r="53" spans="1:14" x14ac:dyDescent="0.15">
      <c r="A53" s="343"/>
      <c r="B53" s="344"/>
      <c r="C53" s="345"/>
      <c r="D53" s="381" t="s">
        <v>48</v>
      </c>
      <c r="E53" s="381"/>
      <c r="F53" s="381"/>
      <c r="G53" s="381" t="s">
        <v>49</v>
      </c>
      <c r="H53" s="381"/>
      <c r="I53" s="381"/>
      <c r="J53" s="286"/>
      <c r="K53" s="287"/>
      <c r="L53" s="287"/>
      <c r="M53" s="287"/>
      <c r="N53" s="288"/>
    </row>
    <row r="54" spans="1:14" x14ac:dyDescent="0.15">
      <c r="A54" s="323" t="s">
        <v>24</v>
      </c>
      <c r="B54" s="324"/>
      <c r="C54" s="325"/>
      <c r="D54" s="380" t="str">
        <f>IF(COUNT(H36,H52)=0,"",SUM(H36,H52))</f>
        <v/>
      </c>
      <c r="E54" s="380"/>
      <c r="F54" s="380"/>
      <c r="G54" s="382" t="str">
        <f>IF(COUNT(I36,I52)=0,"",SUM(I36,I52))</f>
        <v/>
      </c>
      <c r="H54" s="382"/>
      <c r="I54" s="382"/>
      <c r="J54" s="286"/>
      <c r="K54" s="287"/>
      <c r="L54" s="287"/>
      <c r="M54" s="287"/>
      <c r="N54" s="288"/>
    </row>
    <row r="55" spans="1:14" x14ac:dyDescent="0.15">
      <c r="A55" s="326" t="s">
        <v>115</v>
      </c>
      <c r="B55" s="327"/>
      <c r="C55" s="328"/>
      <c r="D55" s="383" t="str">
        <f>IF(COUNT(D54)=0,"",ROUNDDOWN(D54*J1/100,3))</f>
        <v/>
      </c>
      <c r="E55" s="383"/>
      <c r="F55" s="383"/>
      <c r="G55" s="383" t="str">
        <f>IF(COUNT(G54)=0,"",ROUNDDOWN(G54*J1/100,3))</f>
        <v/>
      </c>
      <c r="H55" s="383"/>
      <c r="I55" s="383"/>
      <c r="J55" s="286"/>
      <c r="K55" s="287"/>
      <c r="L55" s="287"/>
      <c r="M55" s="287"/>
      <c r="N55" s="288"/>
    </row>
    <row r="56" spans="1:14" x14ac:dyDescent="0.15">
      <c r="A56" s="329" t="s">
        <v>116</v>
      </c>
      <c r="B56" s="330"/>
      <c r="C56" s="331"/>
      <c r="D56" s="346" t="s">
        <v>117</v>
      </c>
      <c r="E56" s="346"/>
      <c r="F56" s="346"/>
      <c r="G56" s="347" t="s">
        <v>117</v>
      </c>
      <c r="H56" s="348"/>
      <c r="I56" s="348"/>
      <c r="J56" s="286"/>
      <c r="K56" s="287"/>
      <c r="L56" s="287"/>
      <c r="M56" s="287"/>
      <c r="N56" s="288"/>
    </row>
    <row r="57" spans="1:14" x14ac:dyDescent="0.15">
      <c r="A57" s="310" t="s">
        <v>10</v>
      </c>
      <c r="B57" s="311"/>
      <c r="C57" s="312"/>
      <c r="D57" s="380" t="str">
        <f>IF(COUNT(D54:D55)=0,"",SUM(D54:D55))</f>
        <v/>
      </c>
      <c r="E57" s="380"/>
      <c r="F57" s="380"/>
      <c r="G57" s="380" t="str">
        <f>IF(COUNT(G54:I55)=0,"",SUM(G54:I55))</f>
        <v/>
      </c>
      <c r="H57" s="380"/>
      <c r="I57" s="380"/>
      <c r="J57" s="289"/>
      <c r="K57" s="290"/>
      <c r="L57" s="290"/>
      <c r="M57" s="290"/>
      <c r="N57" s="291"/>
    </row>
    <row r="58" spans="1:14" x14ac:dyDescent="0.15">
      <c r="A58" s="221"/>
      <c r="B58" s="221"/>
      <c r="C58" s="221"/>
      <c r="D58" s="222"/>
      <c r="E58" s="222"/>
      <c r="F58" s="222"/>
      <c r="G58" s="222"/>
      <c r="L58" s="223"/>
      <c r="M58" s="224"/>
      <c r="N58" s="224"/>
    </row>
    <row r="59" spans="1:14" x14ac:dyDescent="0.15">
      <c r="A59" s="221"/>
      <c r="B59" s="221"/>
      <c r="C59" s="221"/>
      <c r="D59" s="222"/>
      <c r="E59" s="222"/>
      <c r="F59" s="222"/>
      <c r="G59" s="222"/>
      <c r="H59" s="222" t="s">
        <v>63</v>
      </c>
      <c r="I59" s="222"/>
      <c r="J59" s="277" t="s">
        <v>79</v>
      </c>
      <c r="K59" s="277"/>
      <c r="L59" s="224"/>
      <c r="M59" s="224"/>
      <c r="N59" s="224"/>
    </row>
    <row r="60" spans="1:14" x14ac:dyDescent="0.15">
      <c r="A60" s="225" t="s">
        <v>45</v>
      </c>
      <c r="B60" s="35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</row>
    <row r="61" spans="1:14" x14ac:dyDescent="0.15">
      <c r="A61" s="35" t="s">
        <v>118</v>
      </c>
    </row>
    <row r="62" spans="1:14" x14ac:dyDescent="0.15">
      <c r="A62" s="35" t="s">
        <v>119</v>
      </c>
    </row>
    <row r="63" spans="1:14" x14ac:dyDescent="0.15">
      <c r="A63" s="35" t="s">
        <v>120</v>
      </c>
    </row>
  </sheetData>
  <sheetProtection password="A4DE" sheet="1" objects="1" scenarios="1"/>
  <mergeCells count="49">
    <mergeCell ref="D57:F57"/>
    <mergeCell ref="G57:I57"/>
    <mergeCell ref="D53:F53"/>
    <mergeCell ref="G53:I53"/>
    <mergeCell ref="D54:F54"/>
    <mergeCell ref="G54:I54"/>
    <mergeCell ref="D55:F55"/>
    <mergeCell ref="G55:I55"/>
    <mergeCell ref="A4:M4"/>
    <mergeCell ref="A5:M5"/>
    <mergeCell ref="D6:H6"/>
    <mergeCell ref="J6:J7"/>
    <mergeCell ref="A6:C8"/>
    <mergeCell ref="K6:L7"/>
    <mergeCell ref="D7:E7"/>
    <mergeCell ref="F7:G7"/>
    <mergeCell ref="H7:I7"/>
    <mergeCell ref="A9:A35"/>
    <mergeCell ref="B9:C9"/>
    <mergeCell ref="B10:B19"/>
    <mergeCell ref="B20:C20"/>
    <mergeCell ref="B21:B29"/>
    <mergeCell ref="B30:C30"/>
    <mergeCell ref="B31:B35"/>
    <mergeCell ref="D52:F52"/>
    <mergeCell ref="A54:C54"/>
    <mergeCell ref="A55:C55"/>
    <mergeCell ref="A56:C56"/>
    <mergeCell ref="A36:A38"/>
    <mergeCell ref="B37:I37"/>
    <mergeCell ref="B38:I38"/>
    <mergeCell ref="B36:G36"/>
    <mergeCell ref="A53:C53"/>
    <mergeCell ref="D56:F56"/>
    <mergeCell ref="G56:I56"/>
    <mergeCell ref="A57:C57"/>
    <mergeCell ref="A39:A52"/>
    <mergeCell ref="B39:C39"/>
    <mergeCell ref="B40:B45"/>
    <mergeCell ref="B48:B51"/>
    <mergeCell ref="B52:C52"/>
    <mergeCell ref="J59:K59"/>
    <mergeCell ref="M6:N7"/>
    <mergeCell ref="M37:N37"/>
    <mergeCell ref="M38:N38"/>
    <mergeCell ref="J39:N57"/>
    <mergeCell ref="J31:N35"/>
    <mergeCell ref="J10:N19"/>
    <mergeCell ref="J21:N28"/>
  </mergeCells>
  <phoneticPr fontId="20"/>
  <pageMargins left="0.98425196850393704" right="0.59055118110236227" top="0.78740157480314965" bottom="0.59055118110236227" header="0.31496062992125984" footer="0.31496062992125984"/>
  <pageSetup paperSize="8" scale="9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showGridLines="0" tabSelected="1" view="pageBreakPreview" zoomScale="70" zoomScaleNormal="100" zoomScaleSheetLayoutView="70" workbookViewId="0">
      <selection activeCell="C3" sqref="C3"/>
    </sheetView>
  </sheetViews>
  <sheetFormatPr defaultRowHeight="13.5" x14ac:dyDescent="0.15"/>
  <cols>
    <col min="1" max="2" width="4.25" style="155" customWidth="1"/>
    <col min="3" max="3" width="60.75" style="155" customWidth="1"/>
    <col min="4" max="5" width="14.5" style="155" customWidth="1"/>
    <col min="6" max="7" width="9" style="155" customWidth="1"/>
    <col min="8" max="9" width="14.375" style="155" customWidth="1"/>
    <col min="10" max="10" width="12.375" style="155" customWidth="1"/>
    <col min="11" max="14" width="13.75" style="155" customWidth="1"/>
    <col min="15" max="17" width="4.5" style="155" customWidth="1"/>
    <col min="18" max="18" width="11.625" style="155" customWidth="1"/>
    <col min="19" max="16384" width="9" style="155"/>
  </cols>
  <sheetData>
    <row r="1" spans="1:18" x14ac:dyDescent="0.15">
      <c r="I1" s="156" t="s">
        <v>52</v>
      </c>
      <c r="J1" s="227">
        <v>8</v>
      </c>
      <c r="K1" s="158" t="s">
        <v>53</v>
      </c>
    </row>
    <row r="2" spans="1:18" x14ac:dyDescent="0.15">
      <c r="A2" s="35" t="s">
        <v>73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60"/>
      <c r="P2" s="160"/>
      <c r="R2" s="161"/>
    </row>
    <row r="3" spans="1:18" x14ac:dyDescent="0.15">
      <c r="A3" s="35" t="s">
        <v>20</v>
      </c>
      <c r="B3" s="159"/>
      <c r="C3" s="22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160"/>
      <c r="R3" s="161"/>
    </row>
    <row r="4" spans="1:18" ht="18.75" x14ac:dyDescent="0.15">
      <c r="A4" s="360" t="s">
        <v>123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163"/>
      <c r="O4" s="160"/>
      <c r="P4" s="160"/>
      <c r="R4" s="161"/>
    </row>
    <row r="5" spans="1:18" ht="14.25" x14ac:dyDescent="0.15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2"/>
      <c r="N5" s="164"/>
      <c r="O5" s="160"/>
      <c r="P5" s="160"/>
      <c r="R5" s="161"/>
    </row>
    <row r="6" spans="1:18" ht="51.75" customHeight="1" x14ac:dyDescent="0.15">
      <c r="A6" s="367" t="s">
        <v>0</v>
      </c>
      <c r="B6" s="368"/>
      <c r="C6" s="369"/>
      <c r="D6" s="367" t="s">
        <v>16</v>
      </c>
      <c r="E6" s="368"/>
      <c r="F6" s="368"/>
      <c r="G6" s="368"/>
      <c r="H6" s="368"/>
      <c r="I6" s="368"/>
      <c r="J6" s="365" t="s">
        <v>17</v>
      </c>
      <c r="K6" s="367" t="s">
        <v>41</v>
      </c>
      <c r="L6" s="369"/>
      <c r="M6" s="399" t="s">
        <v>18</v>
      </c>
      <c r="N6" s="400"/>
      <c r="O6" s="166"/>
      <c r="P6" s="166"/>
      <c r="Q6" s="167"/>
      <c r="R6" s="161"/>
    </row>
    <row r="7" spans="1:18" x14ac:dyDescent="0.15">
      <c r="A7" s="370"/>
      <c r="B7" s="371"/>
      <c r="C7" s="372"/>
      <c r="D7" s="410" t="s">
        <v>1</v>
      </c>
      <c r="E7" s="411"/>
      <c r="F7" s="412" t="s">
        <v>2</v>
      </c>
      <c r="G7" s="411"/>
      <c r="H7" s="412" t="s">
        <v>19</v>
      </c>
      <c r="I7" s="413"/>
      <c r="J7" s="408"/>
      <c r="K7" s="376"/>
      <c r="L7" s="379"/>
      <c r="M7" s="401"/>
      <c r="N7" s="402"/>
      <c r="O7" s="166"/>
      <c r="P7" s="166"/>
      <c r="Q7" s="167"/>
      <c r="R7" s="161"/>
    </row>
    <row r="8" spans="1:18" x14ac:dyDescent="0.15">
      <c r="A8" s="373"/>
      <c r="B8" s="374"/>
      <c r="C8" s="375"/>
      <c r="D8" s="74" t="s">
        <v>42</v>
      </c>
      <c r="E8" s="75" t="s">
        <v>43</v>
      </c>
      <c r="F8" s="73" t="s">
        <v>42</v>
      </c>
      <c r="G8" s="73" t="s">
        <v>43</v>
      </c>
      <c r="H8" s="73" t="s">
        <v>42</v>
      </c>
      <c r="I8" s="59" t="s">
        <v>43</v>
      </c>
      <c r="J8" s="409"/>
      <c r="K8" s="59" t="s">
        <v>42</v>
      </c>
      <c r="L8" s="63" t="s">
        <v>43</v>
      </c>
      <c r="M8" s="96" t="s">
        <v>42</v>
      </c>
      <c r="N8" s="76" t="s">
        <v>43</v>
      </c>
      <c r="O8" s="166"/>
      <c r="P8" s="166"/>
      <c r="Q8" s="167"/>
      <c r="R8" s="161"/>
    </row>
    <row r="9" spans="1:18" ht="13.5" customHeight="1" x14ac:dyDescent="0.15">
      <c r="A9" s="349" t="s">
        <v>15</v>
      </c>
      <c r="B9" s="414"/>
      <c r="C9" s="415"/>
      <c r="D9" s="168" t="s">
        <v>4</v>
      </c>
      <c r="E9" s="169"/>
      <c r="F9" s="170" t="s">
        <v>4</v>
      </c>
      <c r="G9" s="170"/>
      <c r="H9" s="171" t="str">
        <f>IF(COUNT(H10:H19)=0,"",SUM(H10:H19))</f>
        <v/>
      </c>
      <c r="I9" s="171" t="str">
        <f>IF(COUNT(I10:I19)=0,"",SUM(I10:I19))</f>
        <v/>
      </c>
      <c r="J9" s="51"/>
      <c r="K9" s="229" t="str">
        <f>IF(H9="","",H9)</f>
        <v/>
      </c>
      <c r="L9" s="230" t="str">
        <f>IF(I9="","",IF(I9&lt;=H9,I9,H9))</f>
        <v/>
      </c>
      <c r="M9" s="231"/>
      <c r="N9" s="232"/>
      <c r="O9" s="166"/>
      <c r="P9" s="166"/>
      <c r="Q9" s="167"/>
      <c r="R9" s="176"/>
    </row>
    <row r="10" spans="1:18" x14ac:dyDescent="0.15">
      <c r="A10" s="314"/>
      <c r="B10" s="352"/>
      <c r="C10" s="233"/>
      <c r="D10" s="177"/>
      <c r="E10" s="178"/>
      <c r="F10" s="179"/>
      <c r="G10" s="179"/>
      <c r="H10" s="180" t="str">
        <f>IF(D10="","",D10*F10)</f>
        <v/>
      </c>
      <c r="I10" s="180" t="str">
        <f>IF(E10="","",E10*G10)</f>
        <v/>
      </c>
      <c r="J10" s="301"/>
      <c r="K10" s="302"/>
      <c r="L10" s="302"/>
      <c r="M10" s="302"/>
      <c r="N10" s="303"/>
      <c r="O10" s="166"/>
      <c r="P10" s="166"/>
      <c r="Q10" s="167"/>
      <c r="R10" s="176"/>
    </row>
    <row r="11" spans="1:18" x14ac:dyDescent="0.15">
      <c r="A11" s="314"/>
      <c r="B11" s="352"/>
      <c r="C11" s="233"/>
      <c r="D11" s="177"/>
      <c r="E11" s="178"/>
      <c r="F11" s="179"/>
      <c r="G11" s="179"/>
      <c r="H11" s="180" t="str">
        <f t="shared" ref="H11:I19" si="0">IF(D11="","",D11*F11)</f>
        <v/>
      </c>
      <c r="I11" s="180" t="str">
        <f t="shared" si="0"/>
        <v/>
      </c>
      <c r="J11" s="304"/>
      <c r="K11" s="305"/>
      <c r="L11" s="305"/>
      <c r="M11" s="305"/>
      <c r="N11" s="306"/>
      <c r="O11" s="166"/>
      <c r="P11" s="166"/>
      <c r="Q11" s="167"/>
      <c r="R11" s="176"/>
    </row>
    <row r="12" spans="1:18" x14ac:dyDescent="0.15">
      <c r="A12" s="314"/>
      <c r="B12" s="352"/>
      <c r="C12" s="233"/>
      <c r="D12" s="177"/>
      <c r="E12" s="178"/>
      <c r="F12" s="179"/>
      <c r="G12" s="179"/>
      <c r="H12" s="180" t="str">
        <f t="shared" si="0"/>
        <v/>
      </c>
      <c r="I12" s="180" t="str">
        <f t="shared" si="0"/>
        <v/>
      </c>
      <c r="J12" s="304"/>
      <c r="K12" s="305"/>
      <c r="L12" s="305"/>
      <c r="M12" s="305"/>
      <c r="N12" s="306"/>
      <c r="O12" s="160"/>
      <c r="P12" s="160"/>
      <c r="R12" s="176"/>
    </row>
    <row r="13" spans="1:18" x14ac:dyDescent="0.15">
      <c r="A13" s="314"/>
      <c r="B13" s="352"/>
      <c r="C13" s="233"/>
      <c r="D13" s="177"/>
      <c r="E13" s="178"/>
      <c r="F13" s="179"/>
      <c r="G13" s="179"/>
      <c r="H13" s="180" t="str">
        <f t="shared" si="0"/>
        <v/>
      </c>
      <c r="I13" s="180" t="str">
        <f t="shared" si="0"/>
        <v/>
      </c>
      <c r="J13" s="304"/>
      <c r="K13" s="305"/>
      <c r="L13" s="305"/>
      <c r="M13" s="305"/>
      <c r="N13" s="306"/>
      <c r="O13" s="160"/>
      <c r="P13" s="160"/>
      <c r="R13" s="176"/>
    </row>
    <row r="14" spans="1:18" x14ac:dyDescent="0.15">
      <c r="A14" s="314"/>
      <c r="B14" s="352"/>
      <c r="C14" s="233"/>
      <c r="D14" s="177"/>
      <c r="E14" s="178"/>
      <c r="F14" s="179"/>
      <c r="G14" s="179"/>
      <c r="H14" s="180" t="str">
        <f t="shared" si="0"/>
        <v/>
      </c>
      <c r="I14" s="180" t="str">
        <f t="shared" si="0"/>
        <v/>
      </c>
      <c r="J14" s="304"/>
      <c r="K14" s="305"/>
      <c r="L14" s="305"/>
      <c r="M14" s="305"/>
      <c r="N14" s="306"/>
      <c r="O14" s="160"/>
      <c r="P14" s="160"/>
      <c r="R14" s="161"/>
    </row>
    <row r="15" spans="1:18" x14ac:dyDescent="0.15">
      <c r="A15" s="314"/>
      <c r="B15" s="352"/>
      <c r="C15" s="233"/>
      <c r="D15" s="177"/>
      <c r="E15" s="178"/>
      <c r="F15" s="179"/>
      <c r="G15" s="179"/>
      <c r="H15" s="180" t="str">
        <f t="shared" si="0"/>
        <v/>
      </c>
      <c r="I15" s="180" t="str">
        <f t="shared" si="0"/>
        <v/>
      </c>
      <c r="J15" s="304"/>
      <c r="K15" s="305"/>
      <c r="L15" s="305"/>
      <c r="M15" s="305"/>
      <c r="N15" s="306"/>
      <c r="O15" s="160"/>
      <c r="P15" s="160"/>
      <c r="R15" s="161"/>
    </row>
    <row r="16" spans="1:18" x14ac:dyDescent="0.15">
      <c r="A16" s="314"/>
      <c r="B16" s="352"/>
      <c r="C16" s="233"/>
      <c r="D16" s="177"/>
      <c r="E16" s="178"/>
      <c r="F16" s="179"/>
      <c r="G16" s="179"/>
      <c r="H16" s="180" t="str">
        <f t="shared" si="0"/>
        <v/>
      </c>
      <c r="I16" s="180" t="str">
        <f t="shared" si="0"/>
        <v/>
      </c>
      <c r="J16" s="304"/>
      <c r="K16" s="305"/>
      <c r="L16" s="305"/>
      <c r="M16" s="305"/>
      <c r="N16" s="306"/>
      <c r="O16" s="160"/>
      <c r="P16" s="160"/>
      <c r="R16" s="161"/>
    </row>
    <row r="17" spans="1:16" x14ac:dyDescent="0.15">
      <c r="A17" s="314"/>
      <c r="B17" s="352"/>
      <c r="C17" s="233"/>
      <c r="D17" s="177"/>
      <c r="E17" s="178"/>
      <c r="F17" s="179"/>
      <c r="G17" s="179"/>
      <c r="H17" s="180" t="str">
        <f t="shared" si="0"/>
        <v/>
      </c>
      <c r="I17" s="180" t="str">
        <f t="shared" si="0"/>
        <v/>
      </c>
      <c r="J17" s="304"/>
      <c r="K17" s="305"/>
      <c r="L17" s="305"/>
      <c r="M17" s="305"/>
      <c r="N17" s="306"/>
      <c r="O17" s="160"/>
      <c r="P17" s="160"/>
    </row>
    <row r="18" spans="1:16" x14ac:dyDescent="0.15">
      <c r="A18" s="314"/>
      <c r="B18" s="352"/>
      <c r="C18" s="233"/>
      <c r="D18" s="177"/>
      <c r="E18" s="178"/>
      <c r="F18" s="179"/>
      <c r="G18" s="179"/>
      <c r="H18" s="180" t="str">
        <f t="shared" si="0"/>
        <v/>
      </c>
      <c r="I18" s="180" t="str">
        <f t="shared" si="0"/>
        <v/>
      </c>
      <c r="J18" s="304"/>
      <c r="K18" s="305"/>
      <c r="L18" s="305"/>
      <c r="M18" s="305"/>
      <c r="N18" s="306"/>
    </row>
    <row r="19" spans="1:16" x14ac:dyDescent="0.15">
      <c r="A19" s="314"/>
      <c r="B19" s="353"/>
      <c r="C19" s="233"/>
      <c r="D19" s="177"/>
      <c r="E19" s="178"/>
      <c r="F19" s="179"/>
      <c r="G19" s="179"/>
      <c r="H19" s="180" t="str">
        <f t="shared" si="0"/>
        <v/>
      </c>
      <c r="I19" s="180" t="str">
        <f t="shared" si="0"/>
        <v/>
      </c>
      <c r="J19" s="304"/>
      <c r="K19" s="305"/>
      <c r="L19" s="305"/>
      <c r="M19" s="305"/>
      <c r="N19" s="306"/>
    </row>
    <row r="20" spans="1:16" x14ac:dyDescent="0.15">
      <c r="A20" s="314"/>
      <c r="B20" s="354" t="s">
        <v>106</v>
      </c>
      <c r="C20" s="355"/>
      <c r="D20" s="181" t="s">
        <v>4</v>
      </c>
      <c r="E20" s="182"/>
      <c r="F20" s="183" t="s">
        <v>4</v>
      </c>
      <c r="G20" s="183"/>
      <c r="H20" s="184" t="str">
        <f>IF(COUNT(H21:H29)=0,"",SUM(H21:H29))</f>
        <v/>
      </c>
      <c r="I20" s="184" t="str">
        <f>IF(COUNT(I21:I29)=0,"",SUM(I21:I29))</f>
        <v/>
      </c>
      <c r="J20" s="152"/>
      <c r="K20" s="150" t="s">
        <v>112</v>
      </c>
      <c r="L20" s="151" t="s">
        <v>112</v>
      </c>
      <c r="M20" s="150" t="s">
        <v>112</v>
      </c>
      <c r="N20" s="151" t="s">
        <v>112</v>
      </c>
    </row>
    <row r="21" spans="1:16" x14ac:dyDescent="0.15">
      <c r="A21" s="314"/>
      <c r="B21" s="352"/>
      <c r="C21" s="233"/>
      <c r="D21" s="177"/>
      <c r="E21" s="178"/>
      <c r="F21" s="179"/>
      <c r="G21" s="179"/>
      <c r="H21" s="180" t="str">
        <f>IF(D21="","",D21*F21)</f>
        <v/>
      </c>
      <c r="I21" s="180" t="str">
        <f>IF(E21="","",E21*G21)</f>
        <v/>
      </c>
      <c r="J21" s="301"/>
      <c r="K21" s="302"/>
      <c r="L21" s="302"/>
      <c r="M21" s="302"/>
      <c r="N21" s="303"/>
    </row>
    <row r="22" spans="1:16" x14ac:dyDescent="0.15">
      <c r="A22" s="314"/>
      <c r="B22" s="352"/>
      <c r="C22" s="233"/>
      <c r="D22" s="177"/>
      <c r="E22" s="178"/>
      <c r="F22" s="179"/>
      <c r="G22" s="179"/>
      <c r="H22" s="180" t="str">
        <f t="shared" ref="H22:I29" si="1">IF(D22="","",D22*F22)</f>
        <v/>
      </c>
      <c r="I22" s="180" t="str">
        <f t="shared" si="1"/>
        <v/>
      </c>
      <c r="J22" s="304"/>
      <c r="K22" s="305"/>
      <c r="L22" s="305"/>
      <c r="M22" s="305"/>
      <c r="N22" s="306"/>
    </row>
    <row r="23" spans="1:16" x14ac:dyDescent="0.15">
      <c r="A23" s="314"/>
      <c r="B23" s="352"/>
      <c r="C23" s="234"/>
      <c r="D23" s="177"/>
      <c r="E23" s="178"/>
      <c r="F23" s="179"/>
      <c r="G23" s="179"/>
      <c r="H23" s="180" t="str">
        <f t="shared" si="1"/>
        <v/>
      </c>
      <c r="I23" s="180" t="str">
        <f t="shared" si="1"/>
        <v/>
      </c>
      <c r="J23" s="304"/>
      <c r="K23" s="305"/>
      <c r="L23" s="305"/>
      <c r="M23" s="305"/>
      <c r="N23" s="306"/>
    </row>
    <row r="24" spans="1:16" x14ac:dyDescent="0.15">
      <c r="A24" s="314"/>
      <c r="B24" s="352"/>
      <c r="C24" s="234"/>
      <c r="D24" s="177"/>
      <c r="E24" s="178"/>
      <c r="F24" s="179"/>
      <c r="G24" s="179"/>
      <c r="H24" s="180" t="str">
        <f t="shared" si="1"/>
        <v/>
      </c>
      <c r="I24" s="180" t="str">
        <f t="shared" si="1"/>
        <v/>
      </c>
      <c r="J24" s="304"/>
      <c r="K24" s="305"/>
      <c r="L24" s="305"/>
      <c r="M24" s="305"/>
      <c r="N24" s="306"/>
    </row>
    <row r="25" spans="1:16" x14ac:dyDescent="0.15">
      <c r="A25" s="314"/>
      <c r="B25" s="352"/>
      <c r="C25" s="234"/>
      <c r="D25" s="177"/>
      <c r="E25" s="178"/>
      <c r="F25" s="179"/>
      <c r="G25" s="179"/>
      <c r="H25" s="180" t="str">
        <f t="shared" si="1"/>
        <v/>
      </c>
      <c r="I25" s="180" t="str">
        <f t="shared" si="1"/>
        <v/>
      </c>
      <c r="J25" s="304"/>
      <c r="K25" s="305"/>
      <c r="L25" s="305"/>
      <c r="M25" s="305"/>
      <c r="N25" s="306"/>
    </row>
    <row r="26" spans="1:16" x14ac:dyDescent="0.15">
      <c r="A26" s="314"/>
      <c r="B26" s="352"/>
      <c r="C26" s="234"/>
      <c r="D26" s="177"/>
      <c r="E26" s="178"/>
      <c r="F26" s="179"/>
      <c r="G26" s="179"/>
      <c r="H26" s="180" t="str">
        <f t="shared" si="1"/>
        <v/>
      </c>
      <c r="I26" s="180" t="str">
        <f t="shared" si="1"/>
        <v/>
      </c>
      <c r="J26" s="304"/>
      <c r="K26" s="305"/>
      <c r="L26" s="305"/>
      <c r="M26" s="305"/>
      <c r="N26" s="306"/>
    </row>
    <row r="27" spans="1:16" x14ac:dyDescent="0.15">
      <c r="A27" s="314"/>
      <c r="B27" s="352"/>
      <c r="C27" s="234"/>
      <c r="D27" s="177"/>
      <c r="E27" s="178"/>
      <c r="F27" s="179"/>
      <c r="G27" s="179"/>
      <c r="H27" s="180" t="str">
        <f t="shared" si="1"/>
        <v/>
      </c>
      <c r="I27" s="180" t="str">
        <f t="shared" si="1"/>
        <v/>
      </c>
      <c r="J27" s="304"/>
      <c r="K27" s="305"/>
      <c r="L27" s="305"/>
      <c r="M27" s="305"/>
      <c r="N27" s="306"/>
    </row>
    <row r="28" spans="1:16" x14ac:dyDescent="0.15">
      <c r="A28" s="314"/>
      <c r="B28" s="352"/>
      <c r="C28" s="234"/>
      <c r="D28" s="177"/>
      <c r="E28" s="178"/>
      <c r="F28" s="179"/>
      <c r="G28" s="179"/>
      <c r="H28" s="180" t="str">
        <f t="shared" si="1"/>
        <v/>
      </c>
      <c r="I28" s="180" t="str">
        <f t="shared" si="1"/>
        <v/>
      </c>
      <c r="J28" s="307"/>
      <c r="K28" s="308"/>
      <c r="L28" s="308"/>
      <c r="M28" s="308"/>
      <c r="N28" s="309"/>
    </row>
    <row r="29" spans="1:16" x14ac:dyDescent="0.15">
      <c r="A29" s="314"/>
      <c r="B29" s="353"/>
      <c r="C29" s="186" t="s">
        <v>110</v>
      </c>
      <c r="D29" s="235"/>
      <c r="E29" s="236"/>
      <c r="F29" s="179" t="s">
        <v>113</v>
      </c>
      <c r="G29" s="179"/>
      <c r="H29" s="180" t="str">
        <f t="shared" si="1"/>
        <v/>
      </c>
      <c r="I29" s="180" t="str">
        <f t="shared" si="1"/>
        <v/>
      </c>
      <c r="J29" s="189"/>
      <c r="K29" s="190">
        <f>ROUNDDOWN(D29*20,0)</f>
        <v>0</v>
      </c>
      <c r="L29" s="191">
        <f>ROUNDDOWN(E29*20,0)</f>
        <v>0</v>
      </c>
      <c r="M29" s="192"/>
      <c r="N29" s="193"/>
    </row>
    <row r="30" spans="1:16" x14ac:dyDescent="0.15">
      <c r="A30" s="314"/>
      <c r="B30" s="416"/>
      <c r="C30" s="417"/>
      <c r="D30" s="181" t="s">
        <v>4</v>
      </c>
      <c r="E30" s="182"/>
      <c r="F30" s="183" t="s">
        <v>4</v>
      </c>
      <c r="G30" s="183"/>
      <c r="H30" s="184" t="str">
        <f>IF(COUNT(H31:H40)=0,"",SUM(H31:H40))</f>
        <v/>
      </c>
      <c r="I30" s="184" t="str">
        <f>IF(COUNT(I31:I40)=0,"",SUM(I31:I40))</f>
        <v/>
      </c>
      <c r="J30" s="51"/>
      <c r="K30" s="237" t="str">
        <f>IF(H30="","",H30)</f>
        <v/>
      </c>
      <c r="L30" s="238" t="str">
        <f>IF(I30="","",IF(I30&lt;=H30,I30,H30))</f>
        <v/>
      </c>
      <c r="M30" s="239"/>
      <c r="N30" s="240"/>
    </row>
    <row r="31" spans="1:16" x14ac:dyDescent="0.15">
      <c r="A31" s="314"/>
      <c r="B31" s="352"/>
      <c r="C31" s="233"/>
      <c r="D31" s="177"/>
      <c r="E31" s="178"/>
      <c r="F31" s="179"/>
      <c r="G31" s="179"/>
      <c r="H31" s="180" t="str">
        <f>IF(D31="","",D31*F31)</f>
        <v/>
      </c>
      <c r="I31" s="180" t="str">
        <f>IF(E31="","",E31*G31)</f>
        <v/>
      </c>
      <c r="J31" s="292"/>
      <c r="K31" s="293"/>
      <c r="L31" s="293"/>
      <c r="M31" s="293"/>
      <c r="N31" s="294"/>
    </row>
    <row r="32" spans="1:16" x14ac:dyDescent="0.15">
      <c r="A32" s="314"/>
      <c r="B32" s="352"/>
      <c r="C32" s="233"/>
      <c r="D32" s="177"/>
      <c r="E32" s="178"/>
      <c r="F32" s="179"/>
      <c r="G32" s="179"/>
      <c r="H32" s="180" t="str">
        <f t="shared" ref="H32:I40" si="2">IF(D32="","",D32*F32)</f>
        <v/>
      </c>
      <c r="I32" s="180" t="str">
        <f t="shared" si="2"/>
        <v/>
      </c>
      <c r="J32" s="295"/>
      <c r="K32" s="296"/>
      <c r="L32" s="296"/>
      <c r="M32" s="296"/>
      <c r="N32" s="297"/>
    </row>
    <row r="33" spans="1:14" x14ac:dyDescent="0.15">
      <c r="A33" s="314"/>
      <c r="B33" s="352"/>
      <c r="C33" s="233"/>
      <c r="D33" s="177"/>
      <c r="E33" s="178"/>
      <c r="F33" s="179"/>
      <c r="G33" s="179"/>
      <c r="H33" s="180" t="str">
        <f t="shared" si="2"/>
        <v/>
      </c>
      <c r="I33" s="180" t="str">
        <f t="shared" si="2"/>
        <v/>
      </c>
      <c r="J33" s="295"/>
      <c r="K33" s="296"/>
      <c r="L33" s="296"/>
      <c r="M33" s="296"/>
      <c r="N33" s="297"/>
    </row>
    <row r="34" spans="1:14" x14ac:dyDescent="0.15">
      <c r="A34" s="314"/>
      <c r="B34" s="352"/>
      <c r="C34" s="233"/>
      <c r="D34" s="177"/>
      <c r="E34" s="178"/>
      <c r="F34" s="179"/>
      <c r="G34" s="179"/>
      <c r="H34" s="180" t="str">
        <f t="shared" si="2"/>
        <v/>
      </c>
      <c r="I34" s="180" t="str">
        <f t="shared" si="2"/>
        <v/>
      </c>
      <c r="J34" s="295"/>
      <c r="K34" s="296"/>
      <c r="L34" s="296"/>
      <c r="M34" s="296"/>
      <c r="N34" s="297"/>
    </row>
    <row r="35" spans="1:14" x14ac:dyDescent="0.15">
      <c r="A35" s="314"/>
      <c r="B35" s="352"/>
      <c r="C35" s="233"/>
      <c r="D35" s="177"/>
      <c r="E35" s="178"/>
      <c r="F35" s="179"/>
      <c r="G35" s="179"/>
      <c r="H35" s="180" t="str">
        <f t="shared" si="2"/>
        <v/>
      </c>
      <c r="I35" s="180" t="str">
        <f t="shared" si="2"/>
        <v/>
      </c>
      <c r="J35" s="295"/>
      <c r="K35" s="296"/>
      <c r="L35" s="296"/>
      <c r="M35" s="296"/>
      <c r="N35" s="297"/>
    </row>
    <row r="36" spans="1:14" x14ac:dyDescent="0.15">
      <c r="A36" s="314"/>
      <c r="B36" s="352"/>
      <c r="C36" s="233"/>
      <c r="D36" s="177"/>
      <c r="E36" s="178"/>
      <c r="F36" s="179"/>
      <c r="G36" s="179"/>
      <c r="H36" s="180" t="str">
        <f t="shared" si="2"/>
        <v/>
      </c>
      <c r="I36" s="180" t="str">
        <f t="shared" si="2"/>
        <v/>
      </c>
      <c r="J36" s="295"/>
      <c r="K36" s="296"/>
      <c r="L36" s="296"/>
      <c r="M36" s="296"/>
      <c r="N36" s="297"/>
    </row>
    <row r="37" spans="1:14" x14ac:dyDescent="0.15">
      <c r="A37" s="314"/>
      <c r="B37" s="352"/>
      <c r="C37" s="233"/>
      <c r="D37" s="177"/>
      <c r="E37" s="178"/>
      <c r="F37" s="179"/>
      <c r="G37" s="179"/>
      <c r="H37" s="180" t="str">
        <f t="shared" si="2"/>
        <v/>
      </c>
      <c r="I37" s="180" t="str">
        <f t="shared" si="2"/>
        <v/>
      </c>
      <c r="J37" s="295"/>
      <c r="K37" s="296"/>
      <c r="L37" s="296"/>
      <c r="M37" s="296"/>
      <c r="N37" s="297"/>
    </row>
    <row r="38" spans="1:14" x14ac:dyDescent="0.15">
      <c r="A38" s="314"/>
      <c r="B38" s="352"/>
      <c r="C38" s="233"/>
      <c r="D38" s="177"/>
      <c r="E38" s="178"/>
      <c r="F38" s="179"/>
      <c r="G38" s="179"/>
      <c r="H38" s="180" t="str">
        <f t="shared" si="2"/>
        <v/>
      </c>
      <c r="I38" s="180" t="str">
        <f t="shared" si="2"/>
        <v/>
      </c>
      <c r="J38" s="295"/>
      <c r="K38" s="296"/>
      <c r="L38" s="296"/>
      <c r="M38" s="296"/>
      <c r="N38" s="297"/>
    </row>
    <row r="39" spans="1:14" x14ac:dyDescent="0.15">
      <c r="A39" s="314"/>
      <c r="B39" s="352"/>
      <c r="C39" s="233"/>
      <c r="D39" s="177"/>
      <c r="E39" s="178"/>
      <c r="F39" s="179"/>
      <c r="G39" s="179"/>
      <c r="H39" s="180" t="str">
        <f t="shared" si="2"/>
        <v/>
      </c>
      <c r="I39" s="180" t="str">
        <f t="shared" si="2"/>
        <v/>
      </c>
      <c r="J39" s="295"/>
      <c r="K39" s="296"/>
      <c r="L39" s="296"/>
      <c r="M39" s="296"/>
      <c r="N39" s="297"/>
    </row>
    <row r="40" spans="1:14" x14ac:dyDescent="0.15">
      <c r="A40" s="314"/>
      <c r="B40" s="353"/>
      <c r="C40" s="233"/>
      <c r="D40" s="177"/>
      <c r="E40" s="178"/>
      <c r="F40" s="179"/>
      <c r="G40" s="179"/>
      <c r="H40" s="180" t="str">
        <f t="shared" si="2"/>
        <v/>
      </c>
      <c r="I40" s="180" t="str">
        <f t="shared" si="2"/>
        <v/>
      </c>
      <c r="J40" s="405"/>
      <c r="K40" s="406"/>
      <c r="L40" s="406"/>
      <c r="M40" s="406"/>
      <c r="N40" s="407"/>
    </row>
    <row r="41" spans="1:14" x14ac:dyDescent="0.15">
      <c r="A41" s="314"/>
      <c r="B41" s="416"/>
      <c r="C41" s="417"/>
      <c r="D41" s="181" t="s">
        <v>4</v>
      </c>
      <c r="E41" s="182"/>
      <c r="F41" s="183" t="s">
        <v>4</v>
      </c>
      <c r="G41" s="183"/>
      <c r="H41" s="184" t="str">
        <f>IF(COUNT(H42:H56)=0,"",SUM(H42:H56))</f>
        <v/>
      </c>
      <c r="I41" s="184" t="str">
        <f>IF(COUNT(I42:I56)=0,"",SUM(I42:I56))</f>
        <v/>
      </c>
      <c r="J41" s="51"/>
      <c r="K41" s="237" t="str">
        <f>IF(H41="","",H41)</f>
        <v/>
      </c>
      <c r="L41" s="238" t="str">
        <f>IF(I41="","",IF(I41&lt;=H41,I41,H41))</f>
        <v/>
      </c>
      <c r="M41" s="239"/>
      <c r="N41" s="240"/>
    </row>
    <row r="42" spans="1:14" x14ac:dyDescent="0.15">
      <c r="A42" s="314"/>
      <c r="B42" s="352"/>
      <c r="C42" s="233"/>
      <c r="D42" s="177"/>
      <c r="E42" s="178"/>
      <c r="F42" s="179"/>
      <c r="G42" s="179"/>
      <c r="H42" s="180" t="str">
        <f t="shared" ref="H42:I56" si="3">IF(D42="","",D42*F42)</f>
        <v/>
      </c>
      <c r="I42" s="180" t="str">
        <f t="shared" si="3"/>
        <v/>
      </c>
      <c r="J42" s="292"/>
      <c r="K42" s="293"/>
      <c r="L42" s="293"/>
      <c r="M42" s="293"/>
      <c r="N42" s="294"/>
    </row>
    <row r="43" spans="1:14" x14ac:dyDescent="0.15">
      <c r="A43" s="314"/>
      <c r="B43" s="352"/>
      <c r="C43" s="233"/>
      <c r="D43" s="177"/>
      <c r="E43" s="178"/>
      <c r="F43" s="179"/>
      <c r="G43" s="179"/>
      <c r="H43" s="180" t="str">
        <f t="shared" si="3"/>
        <v/>
      </c>
      <c r="I43" s="180" t="str">
        <f t="shared" si="3"/>
        <v/>
      </c>
      <c r="J43" s="295"/>
      <c r="K43" s="296"/>
      <c r="L43" s="296"/>
      <c r="M43" s="296"/>
      <c r="N43" s="297"/>
    </row>
    <row r="44" spans="1:14" x14ac:dyDescent="0.15">
      <c r="A44" s="314"/>
      <c r="B44" s="352"/>
      <c r="C44" s="233"/>
      <c r="D44" s="177"/>
      <c r="E44" s="178"/>
      <c r="F44" s="179"/>
      <c r="G44" s="179"/>
      <c r="H44" s="180" t="str">
        <f t="shared" si="3"/>
        <v/>
      </c>
      <c r="I44" s="180" t="str">
        <f t="shared" si="3"/>
        <v/>
      </c>
      <c r="J44" s="295"/>
      <c r="K44" s="296"/>
      <c r="L44" s="296"/>
      <c r="M44" s="296"/>
      <c r="N44" s="297"/>
    </row>
    <row r="45" spans="1:14" x14ac:dyDescent="0.15">
      <c r="A45" s="314"/>
      <c r="B45" s="352"/>
      <c r="C45" s="233"/>
      <c r="D45" s="177"/>
      <c r="E45" s="178"/>
      <c r="F45" s="179"/>
      <c r="G45" s="179"/>
      <c r="H45" s="180" t="str">
        <f t="shared" si="3"/>
        <v/>
      </c>
      <c r="I45" s="180" t="str">
        <f t="shared" si="3"/>
        <v/>
      </c>
      <c r="J45" s="295"/>
      <c r="K45" s="296"/>
      <c r="L45" s="296"/>
      <c r="M45" s="296"/>
      <c r="N45" s="297"/>
    </row>
    <row r="46" spans="1:14" x14ac:dyDescent="0.15">
      <c r="A46" s="314"/>
      <c r="B46" s="352"/>
      <c r="C46" s="233"/>
      <c r="D46" s="177"/>
      <c r="E46" s="178"/>
      <c r="F46" s="179"/>
      <c r="G46" s="179"/>
      <c r="H46" s="180" t="str">
        <f t="shared" si="3"/>
        <v/>
      </c>
      <c r="I46" s="180" t="str">
        <f t="shared" si="3"/>
        <v/>
      </c>
      <c r="J46" s="295"/>
      <c r="K46" s="296"/>
      <c r="L46" s="296"/>
      <c r="M46" s="296"/>
      <c r="N46" s="297"/>
    </row>
    <row r="47" spans="1:14" x14ac:dyDescent="0.15">
      <c r="A47" s="314"/>
      <c r="B47" s="352"/>
      <c r="C47" s="233"/>
      <c r="D47" s="177"/>
      <c r="E47" s="178"/>
      <c r="F47" s="179"/>
      <c r="G47" s="179"/>
      <c r="H47" s="180" t="str">
        <f t="shared" si="3"/>
        <v/>
      </c>
      <c r="I47" s="180" t="str">
        <f t="shared" si="3"/>
        <v/>
      </c>
      <c r="J47" s="295"/>
      <c r="K47" s="296"/>
      <c r="L47" s="296"/>
      <c r="M47" s="296"/>
      <c r="N47" s="297"/>
    </row>
    <row r="48" spans="1:14" x14ac:dyDescent="0.15">
      <c r="A48" s="314"/>
      <c r="B48" s="352"/>
      <c r="C48" s="233"/>
      <c r="D48" s="177"/>
      <c r="E48" s="178"/>
      <c r="F48" s="179"/>
      <c r="G48" s="179"/>
      <c r="H48" s="180" t="str">
        <f t="shared" si="3"/>
        <v/>
      </c>
      <c r="I48" s="180" t="str">
        <f t="shared" si="3"/>
        <v/>
      </c>
      <c r="J48" s="295"/>
      <c r="K48" s="296"/>
      <c r="L48" s="296"/>
      <c r="M48" s="296"/>
      <c r="N48" s="297"/>
    </row>
    <row r="49" spans="1:14" x14ac:dyDescent="0.15">
      <c r="A49" s="314"/>
      <c r="B49" s="352"/>
      <c r="C49" s="233"/>
      <c r="D49" s="177"/>
      <c r="E49" s="178"/>
      <c r="F49" s="179"/>
      <c r="G49" s="179"/>
      <c r="H49" s="180" t="str">
        <f t="shared" si="3"/>
        <v/>
      </c>
      <c r="I49" s="180" t="str">
        <f t="shared" si="3"/>
        <v/>
      </c>
      <c r="J49" s="295"/>
      <c r="K49" s="296"/>
      <c r="L49" s="296"/>
      <c r="M49" s="296"/>
      <c r="N49" s="297"/>
    </row>
    <row r="50" spans="1:14" x14ac:dyDescent="0.15">
      <c r="A50" s="314"/>
      <c r="B50" s="352"/>
      <c r="C50" s="233"/>
      <c r="D50" s="177"/>
      <c r="E50" s="178"/>
      <c r="F50" s="179"/>
      <c r="G50" s="179"/>
      <c r="H50" s="180" t="str">
        <f t="shared" si="3"/>
        <v/>
      </c>
      <c r="I50" s="180" t="str">
        <f t="shared" si="3"/>
        <v/>
      </c>
      <c r="J50" s="295"/>
      <c r="K50" s="296"/>
      <c r="L50" s="296"/>
      <c r="M50" s="296"/>
      <c r="N50" s="297"/>
    </row>
    <row r="51" spans="1:14" x14ac:dyDescent="0.15">
      <c r="A51" s="314"/>
      <c r="B51" s="352"/>
      <c r="C51" s="233"/>
      <c r="D51" s="177"/>
      <c r="E51" s="178"/>
      <c r="F51" s="179"/>
      <c r="G51" s="179"/>
      <c r="H51" s="180" t="str">
        <f t="shared" si="3"/>
        <v/>
      </c>
      <c r="I51" s="180" t="str">
        <f t="shared" si="3"/>
        <v/>
      </c>
      <c r="J51" s="295"/>
      <c r="K51" s="296"/>
      <c r="L51" s="296"/>
      <c r="M51" s="296"/>
      <c r="N51" s="297"/>
    </row>
    <row r="52" spans="1:14" x14ac:dyDescent="0.15">
      <c r="A52" s="314"/>
      <c r="B52" s="352"/>
      <c r="C52" s="233"/>
      <c r="D52" s="177"/>
      <c r="E52" s="178"/>
      <c r="F52" s="179"/>
      <c r="G52" s="179"/>
      <c r="H52" s="180" t="str">
        <f t="shared" si="3"/>
        <v/>
      </c>
      <c r="I52" s="180" t="str">
        <f t="shared" si="3"/>
        <v/>
      </c>
      <c r="J52" s="295"/>
      <c r="K52" s="296"/>
      <c r="L52" s="296"/>
      <c r="M52" s="296"/>
      <c r="N52" s="297"/>
    </row>
    <row r="53" spans="1:14" x14ac:dyDescent="0.15">
      <c r="A53" s="314"/>
      <c r="B53" s="352"/>
      <c r="C53" s="233"/>
      <c r="D53" s="177"/>
      <c r="E53" s="178"/>
      <c r="F53" s="179"/>
      <c r="G53" s="179"/>
      <c r="H53" s="180" t="str">
        <f t="shared" si="3"/>
        <v/>
      </c>
      <c r="I53" s="180" t="str">
        <f t="shared" si="3"/>
        <v/>
      </c>
      <c r="J53" s="295"/>
      <c r="K53" s="296"/>
      <c r="L53" s="296"/>
      <c r="M53" s="296"/>
      <c r="N53" s="297"/>
    </row>
    <row r="54" spans="1:14" x14ac:dyDescent="0.15">
      <c r="A54" s="314"/>
      <c r="B54" s="352"/>
      <c r="C54" s="233"/>
      <c r="D54" s="177"/>
      <c r="E54" s="178"/>
      <c r="F54" s="179"/>
      <c r="G54" s="179"/>
      <c r="H54" s="180" t="str">
        <f t="shared" si="3"/>
        <v/>
      </c>
      <c r="I54" s="180" t="str">
        <f t="shared" si="3"/>
        <v/>
      </c>
      <c r="J54" s="295"/>
      <c r="K54" s="296"/>
      <c r="L54" s="296"/>
      <c r="M54" s="296"/>
      <c r="N54" s="297"/>
    </row>
    <row r="55" spans="1:14" x14ac:dyDescent="0.15">
      <c r="A55" s="314"/>
      <c r="B55" s="352"/>
      <c r="C55" s="233"/>
      <c r="D55" s="177"/>
      <c r="E55" s="178"/>
      <c r="F55" s="179"/>
      <c r="G55" s="179"/>
      <c r="H55" s="180" t="str">
        <f t="shared" si="3"/>
        <v/>
      </c>
      <c r="I55" s="180" t="str">
        <f t="shared" si="3"/>
        <v/>
      </c>
      <c r="J55" s="295"/>
      <c r="K55" s="296"/>
      <c r="L55" s="296"/>
      <c r="M55" s="296"/>
      <c r="N55" s="297"/>
    </row>
    <row r="56" spans="1:14" x14ac:dyDescent="0.15">
      <c r="A56" s="314"/>
      <c r="B56" s="353"/>
      <c r="C56" s="233"/>
      <c r="D56" s="177"/>
      <c r="E56" s="178"/>
      <c r="F56" s="179"/>
      <c r="G56" s="179"/>
      <c r="H56" s="180" t="str">
        <f t="shared" si="3"/>
        <v/>
      </c>
      <c r="I56" s="180" t="str">
        <f t="shared" si="3"/>
        <v/>
      </c>
      <c r="J56" s="405"/>
      <c r="K56" s="406"/>
      <c r="L56" s="406"/>
      <c r="M56" s="406"/>
      <c r="N56" s="407"/>
    </row>
    <row r="57" spans="1:14" x14ac:dyDescent="0.15">
      <c r="A57" s="314"/>
      <c r="B57" s="416"/>
      <c r="C57" s="417"/>
      <c r="D57" s="181" t="s">
        <v>4</v>
      </c>
      <c r="E57" s="182"/>
      <c r="F57" s="183" t="s">
        <v>4</v>
      </c>
      <c r="G57" s="183"/>
      <c r="H57" s="184" t="str">
        <f>IF(COUNT(H58:H63)=0,"",SUM(H58:H63))</f>
        <v/>
      </c>
      <c r="I57" s="184" t="str">
        <f>IF(COUNT(I58:I63)=0,"",SUM(I58:I63))</f>
        <v/>
      </c>
      <c r="J57" s="51"/>
      <c r="K57" s="237" t="str">
        <f>IF(H57="","",H57)</f>
        <v/>
      </c>
      <c r="L57" s="238" t="str">
        <f>IF(I57="","",IF(I57&lt;=H57,I57,H57))</f>
        <v/>
      </c>
      <c r="M57" s="239"/>
      <c r="N57" s="240"/>
    </row>
    <row r="58" spans="1:14" x14ac:dyDescent="0.15">
      <c r="A58" s="314"/>
      <c r="B58" s="352"/>
      <c r="C58" s="234"/>
      <c r="D58" s="177"/>
      <c r="E58" s="178"/>
      <c r="F58" s="179"/>
      <c r="G58" s="179"/>
      <c r="H58" s="180" t="str">
        <f t="shared" ref="H58:I63" si="4">IF(D58="","",D58*F58)</f>
        <v/>
      </c>
      <c r="I58" s="180" t="str">
        <f t="shared" si="4"/>
        <v/>
      </c>
      <c r="J58" s="292"/>
      <c r="K58" s="293"/>
      <c r="L58" s="293"/>
      <c r="M58" s="293"/>
      <c r="N58" s="294"/>
    </row>
    <row r="59" spans="1:14" x14ac:dyDescent="0.15">
      <c r="A59" s="314"/>
      <c r="B59" s="352"/>
      <c r="C59" s="234"/>
      <c r="D59" s="177"/>
      <c r="E59" s="178"/>
      <c r="F59" s="179"/>
      <c r="G59" s="179"/>
      <c r="H59" s="180" t="str">
        <f t="shared" si="4"/>
        <v/>
      </c>
      <c r="I59" s="180" t="str">
        <f t="shared" si="4"/>
        <v/>
      </c>
      <c r="J59" s="295"/>
      <c r="K59" s="296"/>
      <c r="L59" s="296"/>
      <c r="M59" s="296"/>
      <c r="N59" s="297"/>
    </row>
    <row r="60" spans="1:14" x14ac:dyDescent="0.15">
      <c r="A60" s="314"/>
      <c r="B60" s="352"/>
      <c r="C60" s="234"/>
      <c r="D60" s="177"/>
      <c r="E60" s="178"/>
      <c r="F60" s="179"/>
      <c r="G60" s="179"/>
      <c r="H60" s="180" t="str">
        <f t="shared" si="4"/>
        <v/>
      </c>
      <c r="I60" s="180" t="str">
        <f t="shared" si="4"/>
        <v/>
      </c>
      <c r="J60" s="295"/>
      <c r="K60" s="296"/>
      <c r="L60" s="296"/>
      <c r="M60" s="296"/>
      <c r="N60" s="297"/>
    </row>
    <row r="61" spans="1:14" x14ac:dyDescent="0.15">
      <c r="A61" s="314"/>
      <c r="B61" s="352"/>
      <c r="C61" s="234"/>
      <c r="D61" s="177"/>
      <c r="E61" s="178"/>
      <c r="F61" s="179"/>
      <c r="G61" s="179"/>
      <c r="H61" s="180" t="str">
        <f t="shared" si="4"/>
        <v/>
      </c>
      <c r="I61" s="180" t="str">
        <f t="shared" si="4"/>
        <v/>
      </c>
      <c r="J61" s="295"/>
      <c r="K61" s="296"/>
      <c r="L61" s="296"/>
      <c r="M61" s="296"/>
      <c r="N61" s="297"/>
    </row>
    <row r="62" spans="1:14" x14ac:dyDescent="0.15">
      <c r="A62" s="314"/>
      <c r="B62" s="352"/>
      <c r="C62" s="234"/>
      <c r="D62" s="177"/>
      <c r="E62" s="178"/>
      <c r="F62" s="179"/>
      <c r="G62" s="179"/>
      <c r="H62" s="180" t="str">
        <f t="shared" si="4"/>
        <v/>
      </c>
      <c r="I62" s="180" t="str">
        <f t="shared" si="4"/>
        <v/>
      </c>
      <c r="J62" s="295"/>
      <c r="K62" s="296"/>
      <c r="L62" s="296"/>
      <c r="M62" s="296"/>
      <c r="N62" s="297"/>
    </row>
    <row r="63" spans="1:14" x14ac:dyDescent="0.15">
      <c r="A63" s="384"/>
      <c r="B63" s="428"/>
      <c r="C63" s="241"/>
      <c r="D63" s="242"/>
      <c r="E63" s="243"/>
      <c r="F63" s="244"/>
      <c r="G63" s="244"/>
      <c r="H63" s="245" t="str">
        <f t="shared" si="4"/>
        <v/>
      </c>
      <c r="I63" s="245" t="str">
        <f t="shared" si="4"/>
        <v/>
      </c>
      <c r="J63" s="423"/>
      <c r="K63" s="424"/>
      <c r="L63" s="424"/>
      <c r="M63" s="424"/>
      <c r="N63" s="425"/>
    </row>
    <row r="66" spans="1:15" x14ac:dyDescent="0.15">
      <c r="A66" s="246" t="str">
        <f>A2</f>
        <v>第9号様式：別紙</v>
      </c>
    </row>
    <row r="67" spans="1:15" x14ac:dyDescent="0.15">
      <c r="A67" s="246" t="str">
        <f>A3</f>
        <v>事業者名</v>
      </c>
      <c r="C67" s="155" t="str">
        <f>IF(C3="","",C3)</f>
        <v/>
      </c>
      <c r="O67" s="160"/>
    </row>
    <row r="68" spans="1:15" ht="18.75" x14ac:dyDescent="0.15">
      <c r="A68" s="360" t="s">
        <v>125</v>
      </c>
      <c r="B68" s="360"/>
      <c r="C68" s="360"/>
      <c r="D68" s="360"/>
      <c r="E68" s="360"/>
      <c r="F68" s="360"/>
      <c r="G68" s="360"/>
      <c r="H68" s="360"/>
      <c r="I68" s="360"/>
      <c r="J68" s="360"/>
      <c r="K68" s="360"/>
      <c r="L68" s="360"/>
      <c r="M68" s="360"/>
      <c r="N68" s="163"/>
    </row>
    <row r="69" spans="1:15" x14ac:dyDescent="0.15">
      <c r="A69" s="35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</row>
    <row r="70" spans="1:15" ht="56.25" customHeight="1" x14ac:dyDescent="0.15">
      <c r="A70" s="367" t="s">
        <v>0</v>
      </c>
      <c r="B70" s="368"/>
      <c r="C70" s="369"/>
      <c r="D70" s="367" t="s">
        <v>16</v>
      </c>
      <c r="E70" s="368"/>
      <c r="F70" s="368"/>
      <c r="G70" s="368"/>
      <c r="H70" s="368"/>
      <c r="I70" s="368"/>
      <c r="J70" s="365" t="s">
        <v>17</v>
      </c>
      <c r="K70" s="367" t="s">
        <v>41</v>
      </c>
      <c r="L70" s="369"/>
      <c r="M70" s="399" t="s">
        <v>18</v>
      </c>
      <c r="N70" s="400"/>
    </row>
    <row r="71" spans="1:15" x14ac:dyDescent="0.15">
      <c r="A71" s="370"/>
      <c r="B71" s="371"/>
      <c r="C71" s="372"/>
      <c r="D71" s="410" t="s">
        <v>1</v>
      </c>
      <c r="E71" s="411"/>
      <c r="F71" s="412" t="s">
        <v>2</v>
      </c>
      <c r="G71" s="411"/>
      <c r="H71" s="412" t="s">
        <v>19</v>
      </c>
      <c r="I71" s="413"/>
      <c r="J71" s="408"/>
      <c r="K71" s="376"/>
      <c r="L71" s="379"/>
      <c r="M71" s="401"/>
      <c r="N71" s="402"/>
    </row>
    <row r="72" spans="1:15" x14ac:dyDescent="0.15">
      <c r="A72" s="373"/>
      <c r="B72" s="374"/>
      <c r="C72" s="375"/>
      <c r="D72" s="74" t="s">
        <v>42</v>
      </c>
      <c r="E72" s="75" t="s">
        <v>43</v>
      </c>
      <c r="F72" s="73" t="s">
        <v>42</v>
      </c>
      <c r="G72" s="115" t="s">
        <v>43</v>
      </c>
      <c r="H72" s="115" t="s">
        <v>42</v>
      </c>
      <c r="I72" s="65" t="s">
        <v>43</v>
      </c>
      <c r="J72" s="409"/>
      <c r="K72" s="59" t="s">
        <v>42</v>
      </c>
      <c r="L72" s="63" t="s">
        <v>43</v>
      </c>
      <c r="M72" s="96" t="s">
        <v>42</v>
      </c>
      <c r="N72" s="76" t="s">
        <v>43</v>
      </c>
    </row>
    <row r="73" spans="1:15" ht="13.5" customHeight="1" x14ac:dyDescent="0.15">
      <c r="A73" s="427" t="s">
        <v>3</v>
      </c>
      <c r="B73" s="414"/>
      <c r="C73" s="415"/>
      <c r="D73" s="247" t="s">
        <v>4</v>
      </c>
      <c r="E73" s="248"/>
      <c r="F73" s="249" t="s">
        <v>4</v>
      </c>
      <c r="G73" s="250"/>
      <c r="H73" s="251" t="str">
        <f>IF(COUNT(H74:H83)=0,"",SUM(H74:H83))</f>
        <v/>
      </c>
      <c r="I73" s="252" t="str">
        <f>IF(COUNT(I74:I83)=0,"",SUM(I74:I83))</f>
        <v/>
      </c>
      <c r="J73" s="253"/>
      <c r="K73" s="229" t="str">
        <f>IF(H73="","",H73)</f>
        <v/>
      </c>
      <c r="L73" s="230" t="str">
        <f>IF(I73="","",IF(I73&lt;=H73,I73,H73))</f>
        <v/>
      </c>
      <c r="M73" s="231"/>
      <c r="N73" s="232"/>
    </row>
    <row r="74" spans="1:15" x14ac:dyDescent="0.15">
      <c r="A74" s="332"/>
      <c r="B74" s="352"/>
      <c r="C74" s="234"/>
      <c r="D74" s="177"/>
      <c r="E74" s="178"/>
      <c r="F74" s="179"/>
      <c r="G74" s="179"/>
      <c r="H74" s="180" t="str">
        <f>IF(D74="","",D74*F74)</f>
        <v/>
      </c>
      <c r="I74" s="180" t="str">
        <f>IF(E74="","",E74*G74)</f>
        <v/>
      </c>
      <c r="J74" s="292"/>
      <c r="K74" s="293"/>
      <c r="L74" s="293"/>
      <c r="M74" s="293"/>
      <c r="N74" s="294"/>
    </row>
    <row r="75" spans="1:15" x14ac:dyDescent="0.15">
      <c r="A75" s="332"/>
      <c r="B75" s="352"/>
      <c r="C75" s="234"/>
      <c r="D75" s="177"/>
      <c r="E75" s="178"/>
      <c r="F75" s="179"/>
      <c r="G75" s="179"/>
      <c r="H75" s="180" t="str">
        <f t="shared" ref="H75:I83" si="5">IF(D75="","",D75*F75)</f>
        <v/>
      </c>
      <c r="I75" s="180" t="str">
        <f t="shared" si="5"/>
        <v/>
      </c>
      <c r="J75" s="295"/>
      <c r="K75" s="296"/>
      <c r="L75" s="296"/>
      <c r="M75" s="296"/>
      <c r="N75" s="297"/>
    </row>
    <row r="76" spans="1:15" x14ac:dyDescent="0.15">
      <c r="A76" s="332"/>
      <c r="B76" s="352"/>
      <c r="C76" s="234"/>
      <c r="D76" s="177"/>
      <c r="E76" s="178"/>
      <c r="F76" s="179"/>
      <c r="G76" s="179"/>
      <c r="H76" s="180" t="str">
        <f t="shared" si="5"/>
        <v/>
      </c>
      <c r="I76" s="180" t="str">
        <f t="shared" si="5"/>
        <v/>
      </c>
      <c r="J76" s="295"/>
      <c r="K76" s="296"/>
      <c r="L76" s="296"/>
      <c r="M76" s="296"/>
      <c r="N76" s="297"/>
    </row>
    <row r="77" spans="1:15" x14ac:dyDescent="0.15">
      <c r="A77" s="332"/>
      <c r="B77" s="352"/>
      <c r="C77" s="234"/>
      <c r="D77" s="177"/>
      <c r="E77" s="178"/>
      <c r="F77" s="179"/>
      <c r="G77" s="179"/>
      <c r="H77" s="180" t="str">
        <f t="shared" si="5"/>
        <v/>
      </c>
      <c r="I77" s="180" t="str">
        <f t="shared" si="5"/>
        <v/>
      </c>
      <c r="J77" s="295"/>
      <c r="K77" s="296"/>
      <c r="L77" s="296"/>
      <c r="M77" s="296"/>
      <c r="N77" s="297"/>
    </row>
    <row r="78" spans="1:15" x14ac:dyDescent="0.15">
      <c r="A78" s="332"/>
      <c r="B78" s="352"/>
      <c r="C78" s="234"/>
      <c r="D78" s="177"/>
      <c r="E78" s="178"/>
      <c r="F78" s="179"/>
      <c r="G78" s="179"/>
      <c r="H78" s="180" t="str">
        <f t="shared" si="5"/>
        <v/>
      </c>
      <c r="I78" s="180" t="str">
        <f t="shared" si="5"/>
        <v/>
      </c>
      <c r="J78" s="295"/>
      <c r="K78" s="296"/>
      <c r="L78" s="296"/>
      <c r="M78" s="296"/>
      <c r="N78" s="297"/>
    </row>
    <row r="79" spans="1:15" x14ac:dyDescent="0.15">
      <c r="A79" s="332"/>
      <c r="B79" s="352"/>
      <c r="C79" s="234"/>
      <c r="D79" s="177"/>
      <c r="E79" s="178"/>
      <c r="F79" s="179"/>
      <c r="G79" s="179"/>
      <c r="H79" s="180" t="str">
        <f t="shared" si="5"/>
        <v/>
      </c>
      <c r="I79" s="180" t="str">
        <f t="shared" si="5"/>
        <v/>
      </c>
      <c r="J79" s="295"/>
      <c r="K79" s="296"/>
      <c r="L79" s="296"/>
      <c r="M79" s="296"/>
      <c r="N79" s="297"/>
    </row>
    <row r="80" spans="1:15" x14ac:dyDescent="0.15">
      <c r="A80" s="332"/>
      <c r="B80" s="352"/>
      <c r="C80" s="234"/>
      <c r="D80" s="177"/>
      <c r="E80" s="178"/>
      <c r="F80" s="179"/>
      <c r="G80" s="179"/>
      <c r="H80" s="180" t="str">
        <f t="shared" si="5"/>
        <v/>
      </c>
      <c r="I80" s="180" t="str">
        <f t="shared" si="5"/>
        <v/>
      </c>
      <c r="J80" s="295"/>
      <c r="K80" s="296"/>
      <c r="L80" s="296"/>
      <c r="M80" s="296"/>
      <c r="N80" s="297"/>
    </row>
    <row r="81" spans="1:14" x14ac:dyDescent="0.15">
      <c r="A81" s="332"/>
      <c r="B81" s="352"/>
      <c r="C81" s="234"/>
      <c r="D81" s="177"/>
      <c r="E81" s="178"/>
      <c r="F81" s="179"/>
      <c r="G81" s="179"/>
      <c r="H81" s="180" t="str">
        <f t="shared" si="5"/>
        <v/>
      </c>
      <c r="I81" s="180" t="str">
        <f t="shared" si="5"/>
        <v/>
      </c>
      <c r="J81" s="295"/>
      <c r="K81" s="296"/>
      <c r="L81" s="296"/>
      <c r="M81" s="296"/>
      <c r="N81" s="297"/>
    </row>
    <row r="82" spans="1:14" x14ac:dyDescent="0.15">
      <c r="A82" s="332"/>
      <c r="B82" s="352"/>
      <c r="C82" s="234"/>
      <c r="D82" s="177"/>
      <c r="E82" s="178"/>
      <c r="F82" s="179"/>
      <c r="G82" s="179"/>
      <c r="H82" s="180" t="str">
        <f t="shared" si="5"/>
        <v/>
      </c>
      <c r="I82" s="180" t="str">
        <f t="shared" si="5"/>
        <v/>
      </c>
      <c r="J82" s="295"/>
      <c r="K82" s="296"/>
      <c r="L82" s="296"/>
      <c r="M82" s="296"/>
      <c r="N82" s="297"/>
    </row>
    <row r="83" spans="1:14" x14ac:dyDescent="0.15">
      <c r="A83" s="332"/>
      <c r="B83" s="353"/>
      <c r="C83" s="233"/>
      <c r="D83" s="177"/>
      <c r="E83" s="178"/>
      <c r="F83" s="179"/>
      <c r="G83" s="179"/>
      <c r="H83" s="180" t="str">
        <f t="shared" si="5"/>
        <v/>
      </c>
      <c r="I83" s="180" t="str">
        <f t="shared" si="5"/>
        <v/>
      </c>
      <c r="J83" s="405"/>
      <c r="K83" s="406"/>
      <c r="L83" s="406"/>
      <c r="M83" s="406"/>
      <c r="N83" s="407"/>
    </row>
    <row r="84" spans="1:14" x14ac:dyDescent="0.15">
      <c r="A84" s="332"/>
      <c r="B84" s="416"/>
      <c r="C84" s="417"/>
      <c r="D84" s="181" t="s">
        <v>4</v>
      </c>
      <c r="E84" s="182"/>
      <c r="F84" s="183" t="s">
        <v>4</v>
      </c>
      <c r="G84" s="183"/>
      <c r="H84" s="184" t="str">
        <f>IF(COUNT(H85:H88)=0,"",SUM(H85:H88))</f>
        <v/>
      </c>
      <c r="I84" s="184" t="str">
        <f>IF(COUNT(I85:I88)=0,"",SUM(I85:I88))</f>
        <v/>
      </c>
      <c r="J84" s="51"/>
      <c r="K84" s="237" t="str">
        <f>IF(H84="","",H84)</f>
        <v/>
      </c>
      <c r="L84" s="238" t="str">
        <f>IF(I84="","",IF(I84&lt;=H84,I84,H84))</f>
        <v/>
      </c>
      <c r="M84" s="239"/>
      <c r="N84" s="240"/>
    </row>
    <row r="85" spans="1:14" x14ac:dyDescent="0.15">
      <c r="A85" s="332"/>
      <c r="B85" s="352"/>
      <c r="C85" s="234"/>
      <c r="D85" s="177"/>
      <c r="E85" s="178"/>
      <c r="F85" s="179"/>
      <c r="G85" s="179"/>
      <c r="H85" s="180" t="str">
        <f t="shared" ref="H85:I88" si="6">IF(D85="","",D85*F85)</f>
        <v/>
      </c>
      <c r="I85" s="180" t="str">
        <f t="shared" si="6"/>
        <v/>
      </c>
      <c r="J85" s="292"/>
      <c r="K85" s="293"/>
      <c r="L85" s="293"/>
      <c r="M85" s="293"/>
      <c r="N85" s="294"/>
    </row>
    <row r="86" spans="1:14" x14ac:dyDescent="0.15">
      <c r="A86" s="332"/>
      <c r="B86" s="352"/>
      <c r="C86" s="234"/>
      <c r="D86" s="177"/>
      <c r="E86" s="178"/>
      <c r="F86" s="179"/>
      <c r="G86" s="179"/>
      <c r="H86" s="180" t="str">
        <f t="shared" si="6"/>
        <v/>
      </c>
      <c r="I86" s="180" t="str">
        <f t="shared" si="6"/>
        <v/>
      </c>
      <c r="J86" s="295"/>
      <c r="K86" s="296"/>
      <c r="L86" s="296"/>
      <c r="M86" s="296"/>
      <c r="N86" s="297"/>
    </row>
    <row r="87" spans="1:14" x14ac:dyDescent="0.15">
      <c r="A87" s="332"/>
      <c r="B87" s="352"/>
      <c r="C87" s="234"/>
      <c r="D87" s="177"/>
      <c r="E87" s="178"/>
      <c r="F87" s="179"/>
      <c r="G87" s="179"/>
      <c r="H87" s="180" t="str">
        <f t="shared" si="6"/>
        <v/>
      </c>
      <c r="I87" s="180" t="str">
        <f t="shared" si="6"/>
        <v/>
      </c>
      <c r="J87" s="295"/>
      <c r="K87" s="296"/>
      <c r="L87" s="296"/>
      <c r="M87" s="296"/>
      <c r="N87" s="297"/>
    </row>
    <row r="88" spans="1:14" x14ac:dyDescent="0.15">
      <c r="A88" s="332"/>
      <c r="B88" s="353"/>
      <c r="C88" s="233"/>
      <c r="D88" s="177"/>
      <c r="E88" s="178"/>
      <c r="F88" s="179"/>
      <c r="G88" s="179"/>
      <c r="H88" s="180" t="str">
        <f t="shared" si="6"/>
        <v/>
      </c>
      <c r="I88" s="180" t="str">
        <f t="shared" si="6"/>
        <v/>
      </c>
      <c r="J88" s="405"/>
      <c r="K88" s="406"/>
      <c r="L88" s="406"/>
      <c r="M88" s="406"/>
      <c r="N88" s="407"/>
    </row>
    <row r="89" spans="1:14" x14ac:dyDescent="0.15">
      <c r="A89" s="332"/>
      <c r="B89" s="429"/>
      <c r="C89" s="430"/>
      <c r="D89" s="254" t="s">
        <v>4</v>
      </c>
      <c r="E89" s="255"/>
      <c r="F89" s="250" t="s">
        <v>4</v>
      </c>
      <c r="G89" s="250"/>
      <c r="H89" s="184" t="str">
        <f>IF(COUNT(H90:H93)=0,"",SUM(H90:H93))</f>
        <v/>
      </c>
      <c r="I89" s="184" t="str">
        <f>IF(COUNT(I90:I93)=0,"",SUM(I90:I93))</f>
        <v/>
      </c>
      <c r="J89" s="51"/>
      <c r="K89" s="237" t="str">
        <f>IF(H89="","",H89)</f>
        <v/>
      </c>
      <c r="L89" s="238" t="str">
        <f>IF(I89="","",IF(I89&lt;=H89,I89,H89))</f>
        <v/>
      </c>
      <c r="M89" s="239"/>
      <c r="N89" s="240"/>
    </row>
    <row r="90" spans="1:14" x14ac:dyDescent="0.15">
      <c r="A90" s="332"/>
      <c r="B90" s="352"/>
      <c r="C90" s="233"/>
      <c r="D90" s="177"/>
      <c r="E90" s="178"/>
      <c r="F90" s="179"/>
      <c r="G90" s="179"/>
      <c r="H90" s="180" t="str">
        <f t="shared" ref="H90:I93" si="7">IF(D90="","",D90*F90)</f>
        <v/>
      </c>
      <c r="I90" s="180" t="str">
        <f t="shared" si="7"/>
        <v/>
      </c>
      <c r="J90" s="292"/>
      <c r="K90" s="293"/>
      <c r="L90" s="293"/>
      <c r="M90" s="293"/>
      <c r="N90" s="294"/>
    </row>
    <row r="91" spans="1:14" x14ac:dyDescent="0.15">
      <c r="A91" s="332"/>
      <c r="B91" s="352"/>
      <c r="C91" s="233"/>
      <c r="D91" s="177"/>
      <c r="E91" s="178"/>
      <c r="F91" s="179"/>
      <c r="G91" s="179"/>
      <c r="H91" s="180" t="str">
        <f t="shared" si="7"/>
        <v/>
      </c>
      <c r="I91" s="180" t="str">
        <f t="shared" si="7"/>
        <v/>
      </c>
      <c r="J91" s="295"/>
      <c r="K91" s="296"/>
      <c r="L91" s="296"/>
      <c r="M91" s="296"/>
      <c r="N91" s="297"/>
    </row>
    <row r="92" spans="1:14" x14ac:dyDescent="0.15">
      <c r="A92" s="332"/>
      <c r="B92" s="352"/>
      <c r="C92" s="233"/>
      <c r="D92" s="177"/>
      <c r="E92" s="178"/>
      <c r="F92" s="179"/>
      <c r="G92" s="179"/>
      <c r="H92" s="180" t="str">
        <f t="shared" si="7"/>
        <v/>
      </c>
      <c r="I92" s="180" t="str">
        <f t="shared" si="7"/>
        <v/>
      </c>
      <c r="J92" s="295"/>
      <c r="K92" s="296"/>
      <c r="L92" s="296"/>
      <c r="M92" s="296"/>
      <c r="N92" s="297"/>
    </row>
    <row r="93" spans="1:14" x14ac:dyDescent="0.15">
      <c r="A93" s="332"/>
      <c r="B93" s="353"/>
      <c r="C93" s="233"/>
      <c r="D93" s="177"/>
      <c r="E93" s="178"/>
      <c r="F93" s="179"/>
      <c r="G93" s="179"/>
      <c r="H93" s="180" t="str">
        <f t="shared" si="7"/>
        <v/>
      </c>
      <c r="I93" s="180" t="str">
        <f t="shared" si="7"/>
        <v/>
      </c>
      <c r="J93" s="405"/>
      <c r="K93" s="406"/>
      <c r="L93" s="406"/>
      <c r="M93" s="406"/>
      <c r="N93" s="407"/>
    </row>
    <row r="94" spans="1:14" x14ac:dyDescent="0.15">
      <c r="A94" s="332"/>
      <c r="B94" s="416"/>
      <c r="C94" s="417"/>
      <c r="D94" s="181" t="s">
        <v>4</v>
      </c>
      <c r="E94" s="182"/>
      <c r="F94" s="183" t="s">
        <v>4</v>
      </c>
      <c r="G94" s="183"/>
      <c r="H94" s="184" t="str">
        <f>IF(COUNT(H95:H98)=0,"",SUM(H95:H98))</f>
        <v/>
      </c>
      <c r="I94" s="184" t="str">
        <f>IF(COUNT(I95:I98)=0,"",SUM(I95:I98))</f>
        <v/>
      </c>
      <c r="J94" s="51"/>
      <c r="K94" s="237" t="str">
        <f>IF(H94="","",H94)</f>
        <v/>
      </c>
      <c r="L94" s="238" t="str">
        <f>IF(I94="","",IF(I94&lt;=H94,I94,H94))</f>
        <v/>
      </c>
      <c r="M94" s="239"/>
      <c r="N94" s="240"/>
    </row>
    <row r="95" spans="1:14" x14ac:dyDescent="0.15">
      <c r="A95" s="332"/>
      <c r="B95" s="352"/>
      <c r="C95" s="233"/>
      <c r="D95" s="177"/>
      <c r="E95" s="178"/>
      <c r="F95" s="179"/>
      <c r="G95" s="179"/>
      <c r="H95" s="180" t="str">
        <f t="shared" ref="H95:I98" si="8">IF(D95="","",D95*F95)</f>
        <v/>
      </c>
      <c r="I95" s="180" t="str">
        <f t="shared" si="8"/>
        <v/>
      </c>
      <c r="J95" s="292"/>
      <c r="K95" s="293"/>
      <c r="L95" s="293"/>
      <c r="M95" s="293"/>
      <c r="N95" s="294"/>
    </row>
    <row r="96" spans="1:14" x14ac:dyDescent="0.15">
      <c r="A96" s="332"/>
      <c r="B96" s="352"/>
      <c r="C96" s="233"/>
      <c r="D96" s="177"/>
      <c r="E96" s="178"/>
      <c r="F96" s="179"/>
      <c r="G96" s="179"/>
      <c r="H96" s="180" t="str">
        <f t="shared" si="8"/>
        <v/>
      </c>
      <c r="I96" s="180" t="str">
        <f t="shared" si="8"/>
        <v/>
      </c>
      <c r="J96" s="295"/>
      <c r="K96" s="296"/>
      <c r="L96" s="296"/>
      <c r="M96" s="296"/>
      <c r="N96" s="297"/>
    </row>
    <row r="97" spans="1:16" x14ac:dyDescent="0.15">
      <c r="A97" s="332"/>
      <c r="B97" s="352"/>
      <c r="C97" s="233"/>
      <c r="D97" s="177"/>
      <c r="E97" s="178"/>
      <c r="F97" s="179"/>
      <c r="G97" s="179"/>
      <c r="H97" s="180" t="str">
        <f t="shared" si="8"/>
        <v/>
      </c>
      <c r="I97" s="180" t="str">
        <f t="shared" si="8"/>
        <v/>
      </c>
      <c r="J97" s="295"/>
      <c r="K97" s="296"/>
      <c r="L97" s="296"/>
      <c r="M97" s="296"/>
      <c r="N97" s="297"/>
    </row>
    <row r="98" spans="1:16" ht="14.25" thickBot="1" x14ac:dyDescent="0.2">
      <c r="A98" s="332"/>
      <c r="B98" s="353"/>
      <c r="C98" s="233"/>
      <c r="D98" s="177"/>
      <c r="E98" s="178"/>
      <c r="F98" s="179"/>
      <c r="G98" s="179"/>
      <c r="H98" s="180" t="str">
        <f t="shared" si="8"/>
        <v/>
      </c>
      <c r="I98" s="180" t="str">
        <f t="shared" si="8"/>
        <v/>
      </c>
      <c r="J98" s="298"/>
      <c r="K98" s="299"/>
      <c r="L98" s="299"/>
      <c r="M98" s="299"/>
      <c r="N98" s="300"/>
    </row>
    <row r="99" spans="1:16" ht="21.75" customHeight="1" thickTop="1" thickBot="1" x14ac:dyDescent="0.2">
      <c r="A99" s="332"/>
      <c r="B99" s="420" t="s">
        <v>21</v>
      </c>
      <c r="C99" s="420"/>
      <c r="D99" s="256"/>
      <c r="E99" s="256"/>
      <c r="F99" s="256"/>
      <c r="G99" s="257"/>
      <c r="H99" s="198" t="str">
        <f>IF(COUNT(H9,H20,H30,H41,H57,H73,H84,H89,H94)=0,"",SUM(H9,H20,H30,H41,H57,H73,H84,H89,H94))</f>
        <v/>
      </c>
      <c r="I99" s="198" t="str">
        <f>IF(COUNT(I9,I20,I30,I41,I57,I73,I84,I89,I94)=0,"",SUM(I9,I20,I30,I41,I57,I73,I84,I89,I94))</f>
        <v/>
      </c>
      <c r="J99" s="258"/>
      <c r="K99" s="273" t="str">
        <f>IF(COUNT(K9,K30,K41,K57,K73,K84,K89,K94)=0,"",ROUNDDOWN(SUM(K94,K89,K84,K73,K57,K41,K30,K9),0))</f>
        <v/>
      </c>
      <c r="L99" s="273" t="str">
        <f>IF(COUNT(L9,L30,L41,L57,L73,L84,L89,L94)=0,"",ROUNDDOWN(SUM(L94,L89,L84,L73,L57,L41,L30,L9),0))</f>
        <v/>
      </c>
      <c r="M99" s="259">
        <f>IF(COUNT(M9,M29,M30,M41,M57,M73,M84,M89,M94)=0,0,SUM(M94,M89,M84,M73,M57,M41,M30,M29,M9))</f>
        <v>0</v>
      </c>
      <c r="N99" s="203">
        <f>IF(COUNT(N9,N20,N29,N30,N41,N57,N73,N84,N89,N94)=0,0,SUM(N94,N89,N84,N73,N57,N41,N30,N29,N20,N9))</f>
        <v>0</v>
      </c>
    </row>
    <row r="100" spans="1:16" ht="23.25" customHeight="1" thickTop="1" x14ac:dyDescent="0.15">
      <c r="A100" s="332"/>
      <c r="B100" s="334" t="s">
        <v>38</v>
      </c>
      <c r="C100" s="335"/>
      <c r="D100" s="335"/>
      <c r="E100" s="335"/>
      <c r="F100" s="335"/>
      <c r="G100" s="335"/>
      <c r="H100" s="335"/>
      <c r="I100" s="336"/>
      <c r="J100" s="204"/>
      <c r="K100" s="274" t="str">
        <f>IF(K99="","",ROUNDDOWN(K99/2+K29,0))</f>
        <v/>
      </c>
      <c r="L100" s="274" t="str">
        <f>IF(L99="","",ROUNDDOWN(L99/2+L29,0))</f>
        <v/>
      </c>
      <c r="M100" s="403" t="s">
        <v>22</v>
      </c>
      <c r="N100" s="404"/>
      <c r="P100" s="206"/>
    </row>
    <row r="101" spans="1:16" ht="23.25" customHeight="1" thickBot="1" x14ac:dyDescent="0.2">
      <c r="A101" s="333"/>
      <c r="B101" s="337" t="s">
        <v>78</v>
      </c>
      <c r="C101" s="338"/>
      <c r="D101" s="338"/>
      <c r="E101" s="338"/>
      <c r="F101" s="338"/>
      <c r="G101" s="338"/>
      <c r="H101" s="338"/>
      <c r="I101" s="339"/>
      <c r="J101" s="260"/>
      <c r="K101" s="275" t="str">
        <f>IF(K100="","",IF(K100-M99&gt;300000,300000,ROUNDDOWN(K100-M99,0)))</f>
        <v/>
      </c>
      <c r="L101" s="275" t="str">
        <f>IF(L100="","",IF(L100-N99&gt;300000,300000,ROUNDDOWN(L100-N99,0)))</f>
        <v/>
      </c>
      <c r="M101" s="281" t="s">
        <v>22</v>
      </c>
      <c r="N101" s="282"/>
    </row>
    <row r="102" spans="1:16" ht="14.25" thickTop="1" x14ac:dyDescent="0.15">
      <c r="A102" s="313" t="s">
        <v>7</v>
      </c>
      <c r="B102" s="421"/>
      <c r="C102" s="422"/>
      <c r="D102" s="209" t="s">
        <v>4</v>
      </c>
      <c r="E102" s="210"/>
      <c r="F102" s="211" t="s">
        <v>4</v>
      </c>
      <c r="G102" s="211"/>
      <c r="H102" s="261" t="str">
        <f>IF(COUNT(H103:H111)=0,"",SUM(H103:H111))</f>
        <v/>
      </c>
      <c r="I102" s="261" t="str">
        <f>IF(COUNT(I103:I111)=0,"",SUM(I103:I111))</f>
        <v/>
      </c>
      <c r="J102" s="283"/>
      <c r="K102" s="284"/>
      <c r="L102" s="284"/>
      <c r="M102" s="284"/>
      <c r="N102" s="285"/>
    </row>
    <row r="103" spans="1:16" x14ac:dyDescent="0.15">
      <c r="A103" s="314"/>
      <c r="B103" s="317"/>
      <c r="C103" s="262"/>
      <c r="D103" s="214"/>
      <c r="E103" s="215"/>
      <c r="F103" s="216"/>
      <c r="G103" s="216"/>
      <c r="H103" s="180" t="str">
        <f t="shared" ref="H103:I111" si="9">IF(D103="","",D103*F103)</f>
        <v/>
      </c>
      <c r="I103" s="180" t="str">
        <f t="shared" si="9"/>
        <v/>
      </c>
      <c r="J103" s="286"/>
      <c r="K103" s="287"/>
      <c r="L103" s="287"/>
      <c r="M103" s="287"/>
      <c r="N103" s="288"/>
    </row>
    <row r="104" spans="1:16" x14ac:dyDescent="0.15">
      <c r="A104" s="314"/>
      <c r="B104" s="317"/>
      <c r="C104" s="262"/>
      <c r="D104" s="218"/>
      <c r="E104" s="219"/>
      <c r="F104" s="179"/>
      <c r="G104" s="179"/>
      <c r="H104" s="180" t="str">
        <f t="shared" si="9"/>
        <v/>
      </c>
      <c r="I104" s="180" t="str">
        <f t="shared" si="9"/>
        <v/>
      </c>
      <c r="J104" s="286"/>
      <c r="K104" s="287"/>
      <c r="L104" s="287"/>
      <c r="M104" s="287"/>
      <c r="N104" s="288"/>
    </row>
    <row r="105" spans="1:16" x14ac:dyDescent="0.15">
      <c r="A105" s="314"/>
      <c r="B105" s="317"/>
      <c r="C105" s="262"/>
      <c r="D105" s="218"/>
      <c r="E105" s="219"/>
      <c r="F105" s="179"/>
      <c r="G105" s="179"/>
      <c r="H105" s="180" t="str">
        <f t="shared" si="9"/>
        <v/>
      </c>
      <c r="I105" s="180" t="str">
        <f t="shared" si="9"/>
        <v/>
      </c>
      <c r="J105" s="286"/>
      <c r="K105" s="287"/>
      <c r="L105" s="287"/>
      <c r="M105" s="287"/>
      <c r="N105" s="288"/>
    </row>
    <row r="106" spans="1:16" x14ac:dyDescent="0.15">
      <c r="A106" s="314"/>
      <c r="B106" s="317"/>
      <c r="C106" s="262"/>
      <c r="D106" s="218"/>
      <c r="E106" s="219"/>
      <c r="F106" s="179"/>
      <c r="G106" s="179"/>
      <c r="H106" s="180" t="str">
        <f t="shared" si="9"/>
        <v/>
      </c>
      <c r="I106" s="180" t="str">
        <f t="shared" si="9"/>
        <v/>
      </c>
      <c r="J106" s="286"/>
      <c r="K106" s="287"/>
      <c r="L106" s="287"/>
      <c r="M106" s="287"/>
      <c r="N106" s="288"/>
    </row>
    <row r="107" spans="1:16" x14ac:dyDescent="0.15">
      <c r="A107" s="314"/>
      <c r="B107" s="317"/>
      <c r="C107" s="262"/>
      <c r="D107" s="218"/>
      <c r="E107" s="219"/>
      <c r="F107" s="179"/>
      <c r="G107" s="179"/>
      <c r="H107" s="180" t="str">
        <f t="shared" si="9"/>
        <v/>
      </c>
      <c r="I107" s="180" t="str">
        <f t="shared" si="9"/>
        <v/>
      </c>
      <c r="J107" s="286"/>
      <c r="K107" s="287"/>
      <c r="L107" s="287"/>
      <c r="M107" s="287"/>
      <c r="N107" s="288"/>
    </row>
    <row r="108" spans="1:16" x14ac:dyDescent="0.15">
      <c r="A108" s="314"/>
      <c r="B108" s="317"/>
      <c r="C108" s="262"/>
      <c r="D108" s="218"/>
      <c r="E108" s="219"/>
      <c r="F108" s="179"/>
      <c r="G108" s="179"/>
      <c r="H108" s="180" t="str">
        <f t="shared" si="9"/>
        <v/>
      </c>
      <c r="I108" s="180" t="str">
        <f t="shared" si="9"/>
        <v/>
      </c>
      <c r="J108" s="286"/>
      <c r="K108" s="287"/>
      <c r="L108" s="287"/>
      <c r="M108" s="287"/>
      <c r="N108" s="288"/>
    </row>
    <row r="109" spans="1:16" x14ac:dyDescent="0.15">
      <c r="A109" s="314"/>
      <c r="B109" s="317"/>
      <c r="C109" s="262"/>
      <c r="D109" s="218"/>
      <c r="E109" s="219"/>
      <c r="F109" s="179"/>
      <c r="G109" s="179"/>
      <c r="H109" s="180" t="str">
        <f t="shared" si="9"/>
        <v/>
      </c>
      <c r="I109" s="180" t="str">
        <f t="shared" si="9"/>
        <v/>
      </c>
      <c r="J109" s="286"/>
      <c r="K109" s="287"/>
      <c r="L109" s="287"/>
      <c r="M109" s="287"/>
      <c r="N109" s="288"/>
    </row>
    <row r="110" spans="1:16" x14ac:dyDescent="0.15">
      <c r="A110" s="314"/>
      <c r="B110" s="317"/>
      <c r="C110" s="262"/>
      <c r="D110" s="218"/>
      <c r="E110" s="219"/>
      <c r="F110" s="179"/>
      <c r="G110" s="179"/>
      <c r="H110" s="180" t="str">
        <f t="shared" si="9"/>
        <v/>
      </c>
      <c r="I110" s="180" t="str">
        <f t="shared" si="9"/>
        <v/>
      </c>
      <c r="J110" s="286"/>
      <c r="K110" s="287"/>
      <c r="L110" s="287"/>
      <c r="M110" s="287"/>
      <c r="N110" s="288"/>
    </row>
    <row r="111" spans="1:16" x14ac:dyDescent="0.15">
      <c r="A111" s="314"/>
      <c r="B111" s="318"/>
      <c r="C111" s="262"/>
      <c r="D111" s="218"/>
      <c r="E111" s="219"/>
      <c r="F111" s="179"/>
      <c r="G111" s="179"/>
      <c r="H111" s="180" t="str">
        <f t="shared" si="9"/>
        <v/>
      </c>
      <c r="I111" s="180" t="str">
        <f t="shared" si="9"/>
        <v/>
      </c>
      <c r="J111" s="286"/>
      <c r="K111" s="287"/>
      <c r="L111" s="287"/>
      <c r="M111" s="287"/>
      <c r="N111" s="288"/>
    </row>
    <row r="112" spans="1:16" x14ac:dyDescent="0.15">
      <c r="A112" s="314"/>
      <c r="B112" s="418"/>
      <c r="C112" s="419"/>
      <c r="D112" s="263" t="s">
        <v>4</v>
      </c>
      <c r="E112" s="264"/>
      <c r="F112" s="265" t="s">
        <v>4</v>
      </c>
      <c r="G112" s="211"/>
      <c r="H112" s="261" t="str">
        <f>IF(COUNT(H113:H117)=0,"",SUM(H113:H117))</f>
        <v/>
      </c>
      <c r="I112" s="261" t="str">
        <f>IF(COUNT(I113:I117)=0,"",SUM(I113:I117))</f>
        <v/>
      </c>
      <c r="J112" s="286"/>
      <c r="K112" s="287"/>
      <c r="L112" s="287"/>
      <c r="M112" s="287"/>
      <c r="N112" s="288"/>
    </row>
    <row r="113" spans="1:14" x14ac:dyDescent="0.15">
      <c r="A113" s="314"/>
      <c r="B113" s="317"/>
      <c r="C113" s="262"/>
      <c r="D113" s="218"/>
      <c r="E113" s="219"/>
      <c r="F113" s="179"/>
      <c r="G113" s="179"/>
      <c r="H113" s="180" t="str">
        <f t="shared" ref="H113:I117" si="10">IF(D113="","",D113*F113)</f>
        <v/>
      </c>
      <c r="I113" s="180" t="str">
        <f t="shared" si="10"/>
        <v/>
      </c>
      <c r="J113" s="286"/>
      <c r="K113" s="287"/>
      <c r="L113" s="287"/>
      <c r="M113" s="287"/>
      <c r="N113" s="288"/>
    </row>
    <row r="114" spans="1:14" x14ac:dyDescent="0.15">
      <c r="A114" s="314"/>
      <c r="B114" s="317"/>
      <c r="C114" s="262"/>
      <c r="D114" s="218"/>
      <c r="E114" s="219"/>
      <c r="F114" s="179"/>
      <c r="G114" s="179"/>
      <c r="H114" s="180" t="str">
        <f t="shared" si="10"/>
        <v/>
      </c>
      <c r="I114" s="180" t="str">
        <f t="shared" si="10"/>
        <v/>
      </c>
      <c r="J114" s="286"/>
      <c r="K114" s="287"/>
      <c r="L114" s="287"/>
      <c r="M114" s="287"/>
      <c r="N114" s="288"/>
    </row>
    <row r="115" spans="1:14" x14ac:dyDescent="0.15">
      <c r="A115" s="314"/>
      <c r="B115" s="317"/>
      <c r="C115" s="262"/>
      <c r="D115" s="218"/>
      <c r="E115" s="219"/>
      <c r="F115" s="179"/>
      <c r="G115" s="179"/>
      <c r="H115" s="180" t="str">
        <f t="shared" si="10"/>
        <v/>
      </c>
      <c r="I115" s="180" t="str">
        <f t="shared" si="10"/>
        <v/>
      </c>
      <c r="J115" s="286"/>
      <c r="K115" s="287"/>
      <c r="L115" s="287"/>
      <c r="M115" s="287"/>
      <c r="N115" s="288"/>
    </row>
    <row r="116" spans="1:14" x14ac:dyDescent="0.15">
      <c r="A116" s="314"/>
      <c r="B116" s="317"/>
      <c r="C116" s="262"/>
      <c r="D116" s="218"/>
      <c r="E116" s="219"/>
      <c r="F116" s="179"/>
      <c r="G116" s="179"/>
      <c r="H116" s="180" t="str">
        <f t="shared" si="10"/>
        <v/>
      </c>
      <c r="I116" s="180" t="str">
        <f t="shared" si="10"/>
        <v/>
      </c>
      <c r="J116" s="286"/>
      <c r="K116" s="287"/>
      <c r="L116" s="287"/>
      <c r="M116" s="287"/>
      <c r="N116" s="288"/>
    </row>
    <row r="117" spans="1:14" x14ac:dyDescent="0.15">
      <c r="A117" s="314"/>
      <c r="B117" s="318"/>
      <c r="C117" s="262"/>
      <c r="D117" s="218"/>
      <c r="E117" s="219"/>
      <c r="F117" s="179"/>
      <c r="G117" s="179"/>
      <c r="H117" s="180" t="str">
        <f t="shared" si="10"/>
        <v/>
      </c>
      <c r="I117" s="180" t="str">
        <f t="shared" si="10"/>
        <v/>
      </c>
      <c r="J117" s="286"/>
      <c r="K117" s="287"/>
      <c r="L117" s="287"/>
      <c r="M117" s="287"/>
      <c r="N117" s="288"/>
    </row>
    <row r="118" spans="1:14" x14ac:dyDescent="0.15">
      <c r="A118" s="384"/>
      <c r="B118" s="397" t="s">
        <v>122</v>
      </c>
      <c r="C118" s="398"/>
      <c r="D118" s="385" t="s">
        <v>23</v>
      </c>
      <c r="E118" s="386"/>
      <c r="F118" s="386"/>
      <c r="G118" s="387"/>
      <c r="H118" s="266" t="str">
        <f>IF(COUNT(H102,H112)=0,"",SUM(H102,H112))</f>
        <v/>
      </c>
      <c r="I118" s="267" t="str">
        <f>IF(COUNT(I102,I112)=0,"",SUM(I102,I112))</f>
        <v/>
      </c>
      <c r="J118" s="286"/>
      <c r="K118" s="287"/>
      <c r="L118" s="287"/>
      <c r="M118" s="287"/>
      <c r="N118" s="288"/>
    </row>
    <row r="119" spans="1:14" x14ac:dyDescent="0.15">
      <c r="A119" s="393"/>
      <c r="B119" s="393"/>
      <c r="C119" s="393"/>
      <c r="D119" s="394" t="s">
        <v>65</v>
      </c>
      <c r="E119" s="394"/>
      <c r="F119" s="394"/>
      <c r="G119" s="394" t="s">
        <v>66</v>
      </c>
      <c r="H119" s="394"/>
      <c r="I119" s="394"/>
      <c r="J119" s="286"/>
      <c r="K119" s="287"/>
      <c r="L119" s="287"/>
      <c r="M119" s="287"/>
      <c r="N119" s="288"/>
    </row>
    <row r="120" spans="1:14" x14ac:dyDescent="0.15">
      <c r="A120" s="101" t="s">
        <v>24</v>
      </c>
      <c r="B120" s="102"/>
      <c r="C120" s="102"/>
      <c r="D120" s="395" t="str">
        <f>IF(COUNT(H99,H118)=0,"",SUM(H99,H118))</f>
        <v/>
      </c>
      <c r="E120" s="382"/>
      <c r="F120" s="382"/>
      <c r="G120" s="382" t="str">
        <f>IF(COUNT(I99,I118)=0,"",SUM(I99,I118))</f>
        <v/>
      </c>
      <c r="H120" s="382"/>
      <c r="I120" s="382"/>
      <c r="J120" s="286"/>
      <c r="K120" s="287"/>
      <c r="L120" s="287"/>
      <c r="M120" s="287"/>
      <c r="N120" s="288"/>
    </row>
    <row r="121" spans="1:14" x14ac:dyDescent="0.15">
      <c r="A121" s="268" t="s">
        <v>115</v>
      </c>
      <c r="B121" s="269"/>
      <c r="C121" s="269"/>
      <c r="D121" s="396" t="str">
        <f>IF(D120="","",ROUNDDOWN(D120*J1/100,3))</f>
        <v/>
      </c>
      <c r="E121" s="391"/>
      <c r="F121" s="391"/>
      <c r="G121" s="391" t="str">
        <f>IF(G120="","",ROUNDDOWN(G120*J1/100,3))</f>
        <v/>
      </c>
      <c r="H121" s="391"/>
      <c r="I121" s="391"/>
      <c r="J121" s="286"/>
      <c r="K121" s="287"/>
      <c r="L121" s="287"/>
      <c r="M121" s="287"/>
      <c r="N121" s="288"/>
    </row>
    <row r="122" spans="1:14" x14ac:dyDescent="0.15">
      <c r="A122" s="270" t="s">
        <v>116</v>
      </c>
      <c r="B122" s="271"/>
      <c r="C122" s="271"/>
      <c r="D122" s="388" t="s">
        <v>124</v>
      </c>
      <c r="E122" s="389"/>
      <c r="F122" s="389"/>
      <c r="G122" s="392" t="s">
        <v>124</v>
      </c>
      <c r="H122" s="392"/>
      <c r="I122" s="392"/>
      <c r="J122" s="286"/>
      <c r="K122" s="287"/>
      <c r="L122" s="287"/>
      <c r="M122" s="287"/>
      <c r="N122" s="288"/>
    </row>
    <row r="123" spans="1:14" x14ac:dyDescent="0.15">
      <c r="A123" s="101" t="s">
        <v>10</v>
      </c>
      <c r="B123" s="102"/>
      <c r="C123" s="102"/>
      <c r="D123" s="390" t="str">
        <f>IF(COUNT(D120:D121)=0,"",SUM(D120:D121))</f>
        <v/>
      </c>
      <c r="E123" s="380"/>
      <c r="F123" s="380"/>
      <c r="G123" s="380" t="str">
        <f>IF(COUNT(G120:G121)=0,"",SUM(G120:G121))</f>
        <v/>
      </c>
      <c r="H123" s="380"/>
      <c r="I123" s="380"/>
      <c r="J123" s="289"/>
      <c r="K123" s="290"/>
      <c r="L123" s="290"/>
      <c r="M123" s="290"/>
      <c r="N123" s="291"/>
    </row>
    <row r="124" spans="1:14" x14ac:dyDescent="0.15">
      <c r="B124" s="35"/>
      <c r="C124" s="160"/>
      <c r="D124" s="160"/>
      <c r="E124" s="160"/>
      <c r="F124" s="160"/>
      <c r="G124" s="160"/>
      <c r="H124" s="272" t="s">
        <v>44</v>
      </c>
      <c r="I124" s="160"/>
      <c r="J124" s="426" t="s">
        <v>79</v>
      </c>
      <c r="K124" s="426"/>
      <c r="L124" s="160"/>
      <c r="M124" s="160"/>
      <c r="N124" s="160"/>
    </row>
    <row r="125" spans="1:14" x14ac:dyDescent="0.15">
      <c r="A125" s="225" t="s">
        <v>45</v>
      </c>
      <c r="B125" s="35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</row>
    <row r="126" spans="1:14" x14ac:dyDescent="0.15">
      <c r="A126" s="35" t="s">
        <v>126</v>
      </c>
    </row>
    <row r="127" spans="1:14" x14ac:dyDescent="0.15">
      <c r="A127" s="35" t="s">
        <v>118</v>
      </c>
    </row>
    <row r="128" spans="1:14" x14ac:dyDescent="0.15">
      <c r="A128" s="35" t="s">
        <v>119</v>
      </c>
    </row>
    <row r="129" spans="1:1" x14ac:dyDescent="0.15">
      <c r="A129" s="35" t="s">
        <v>120</v>
      </c>
    </row>
  </sheetData>
  <sheetProtection password="A4DE" sheet="1" objects="1" scenarios="1"/>
  <mergeCells count="73">
    <mergeCell ref="J42:N56"/>
    <mergeCell ref="J58:N63"/>
    <mergeCell ref="K6:L7"/>
    <mergeCell ref="J21:N28"/>
    <mergeCell ref="J124:K124"/>
    <mergeCell ref="J6:J8"/>
    <mergeCell ref="A68:M68"/>
    <mergeCell ref="A70:C72"/>
    <mergeCell ref="A73:A101"/>
    <mergeCell ref="D70:I70"/>
    <mergeCell ref="B41:C41"/>
    <mergeCell ref="B42:B56"/>
    <mergeCell ref="B57:C57"/>
    <mergeCell ref="B58:B63"/>
    <mergeCell ref="B85:B88"/>
    <mergeCell ref="B89:C89"/>
    <mergeCell ref="A4:M4"/>
    <mergeCell ref="A5:M5"/>
    <mergeCell ref="M6:N7"/>
    <mergeCell ref="J10:N19"/>
    <mergeCell ref="J31:N40"/>
    <mergeCell ref="F7:G7"/>
    <mergeCell ref="H7:I7"/>
    <mergeCell ref="B9:C9"/>
    <mergeCell ref="B20:C20"/>
    <mergeCell ref="D7:E7"/>
    <mergeCell ref="D6:I6"/>
    <mergeCell ref="A6:C8"/>
    <mergeCell ref="B21:B29"/>
    <mergeCell ref="B30:C30"/>
    <mergeCell ref="B31:B40"/>
    <mergeCell ref="A9:A63"/>
    <mergeCell ref="B112:C112"/>
    <mergeCell ref="B94:C94"/>
    <mergeCell ref="B95:B98"/>
    <mergeCell ref="B99:C99"/>
    <mergeCell ref="B102:C102"/>
    <mergeCell ref="D71:E71"/>
    <mergeCell ref="F71:G71"/>
    <mergeCell ref="B10:B19"/>
    <mergeCell ref="B100:I100"/>
    <mergeCell ref="B101:I101"/>
    <mergeCell ref="B74:B83"/>
    <mergeCell ref="H71:I71"/>
    <mergeCell ref="B90:B93"/>
    <mergeCell ref="B73:C73"/>
    <mergeCell ref="B84:C84"/>
    <mergeCell ref="J95:N98"/>
    <mergeCell ref="M70:N71"/>
    <mergeCell ref="J102:N123"/>
    <mergeCell ref="M100:N100"/>
    <mergeCell ref="M101:N101"/>
    <mergeCell ref="K70:L71"/>
    <mergeCell ref="J74:N83"/>
    <mergeCell ref="J85:N88"/>
    <mergeCell ref="J90:N93"/>
    <mergeCell ref="J70:J72"/>
    <mergeCell ref="A102:A118"/>
    <mergeCell ref="D118:G118"/>
    <mergeCell ref="D122:F122"/>
    <mergeCell ref="D123:F123"/>
    <mergeCell ref="G120:I120"/>
    <mergeCell ref="G121:I121"/>
    <mergeCell ref="G122:I122"/>
    <mergeCell ref="G123:I123"/>
    <mergeCell ref="A119:C119"/>
    <mergeCell ref="D119:F119"/>
    <mergeCell ref="G119:I119"/>
    <mergeCell ref="D120:F120"/>
    <mergeCell ref="D121:F121"/>
    <mergeCell ref="B103:B111"/>
    <mergeCell ref="B113:B117"/>
    <mergeCell ref="B118:C118"/>
  </mergeCells>
  <phoneticPr fontId="10"/>
  <pageMargins left="0.9055118110236221" right="0.51181102362204722" top="0.78740157480314965" bottom="0.55118110236220474" header="0.31496062992125984" footer="0.31496062992125984"/>
  <pageSetup paperSize="8" scale="90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7"/>
  <sheetViews>
    <sheetView showGridLines="0" view="pageBreakPreview" zoomScale="85" zoomScaleNormal="100" zoomScaleSheetLayoutView="85" workbookViewId="0">
      <selection activeCell="A4" sqref="A4:M4"/>
    </sheetView>
  </sheetViews>
  <sheetFormatPr defaultRowHeight="13.5" x14ac:dyDescent="0.15"/>
  <cols>
    <col min="1" max="2" width="4.25" customWidth="1"/>
    <col min="3" max="3" width="56.125" customWidth="1"/>
    <col min="4" max="5" width="16.125" customWidth="1"/>
    <col min="6" max="7" width="8.625" customWidth="1"/>
    <col min="8" max="9" width="15.875" customWidth="1"/>
    <col min="10" max="10" width="12.375" customWidth="1"/>
    <col min="11" max="12" width="14" customWidth="1"/>
    <col min="13" max="14" width="13.5" customWidth="1"/>
    <col min="15" max="17" width="4.5" customWidth="1"/>
    <col min="18" max="18" width="11.625" customWidth="1"/>
  </cols>
  <sheetData>
    <row r="1" spans="1:18" x14ac:dyDescent="0.15">
      <c r="I1" t="s">
        <v>61</v>
      </c>
      <c r="J1">
        <v>8</v>
      </c>
      <c r="K1" s="91" t="s">
        <v>62</v>
      </c>
    </row>
    <row r="2" spans="1:18" x14ac:dyDescent="0.15">
      <c r="A2" s="35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N2" s="49" t="s">
        <v>33</v>
      </c>
      <c r="O2" s="1"/>
      <c r="P2" s="1"/>
      <c r="R2" s="17"/>
    </row>
    <row r="3" spans="1:18" x14ac:dyDescent="0.15">
      <c r="A3" s="35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R3" s="17"/>
    </row>
    <row r="4" spans="1:18" ht="20.25" x14ac:dyDescent="0.15">
      <c r="A4" s="467" t="s">
        <v>76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89"/>
      <c r="O4" s="1"/>
      <c r="P4" s="1"/>
      <c r="R4" s="17"/>
    </row>
    <row r="5" spans="1:18" ht="15.75" x14ac:dyDescent="0.15">
      <c r="A5" s="469"/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70"/>
      <c r="N5" s="93"/>
      <c r="O5" s="1"/>
      <c r="P5" s="1"/>
      <c r="R5" s="17"/>
    </row>
    <row r="6" spans="1:18" ht="56.25" customHeight="1" x14ac:dyDescent="0.15">
      <c r="A6" s="498" t="s">
        <v>0</v>
      </c>
      <c r="B6" s="499"/>
      <c r="C6" s="500"/>
      <c r="D6" s="367" t="s">
        <v>16</v>
      </c>
      <c r="E6" s="368"/>
      <c r="F6" s="368"/>
      <c r="G6" s="368"/>
      <c r="H6" s="368"/>
      <c r="I6" s="369"/>
      <c r="J6" s="365" t="s">
        <v>17</v>
      </c>
      <c r="K6" s="367" t="s">
        <v>41</v>
      </c>
      <c r="L6" s="369"/>
      <c r="M6" s="465" t="s">
        <v>18</v>
      </c>
      <c r="N6" s="465"/>
      <c r="O6" s="18"/>
      <c r="P6" s="18"/>
      <c r="Q6" s="19"/>
      <c r="R6" s="17"/>
    </row>
    <row r="7" spans="1:18" x14ac:dyDescent="0.15">
      <c r="A7" s="501"/>
      <c r="B7" s="502"/>
      <c r="C7" s="503"/>
      <c r="D7" s="496" t="s">
        <v>1</v>
      </c>
      <c r="E7" s="497"/>
      <c r="F7" s="60" t="s">
        <v>2</v>
      </c>
      <c r="G7" s="61"/>
      <c r="H7" s="412" t="s">
        <v>19</v>
      </c>
      <c r="I7" s="463"/>
      <c r="J7" s="408"/>
      <c r="K7" s="376"/>
      <c r="L7" s="379"/>
      <c r="M7" s="466"/>
      <c r="N7" s="466"/>
      <c r="O7" s="18"/>
      <c r="P7" s="18"/>
      <c r="Q7" s="19"/>
      <c r="R7" s="17"/>
    </row>
    <row r="8" spans="1:18" x14ac:dyDescent="0.15">
      <c r="A8" s="504"/>
      <c r="B8" s="505"/>
      <c r="C8" s="506"/>
      <c r="D8" s="85" t="s">
        <v>46</v>
      </c>
      <c r="E8" s="86" t="s">
        <v>47</v>
      </c>
      <c r="F8" s="87" t="s">
        <v>46</v>
      </c>
      <c r="G8" s="88" t="s">
        <v>47</v>
      </c>
      <c r="H8" s="88" t="s">
        <v>46</v>
      </c>
      <c r="I8" s="58" t="s">
        <v>47</v>
      </c>
      <c r="J8" s="366"/>
      <c r="K8" s="96" t="s">
        <v>46</v>
      </c>
      <c r="L8" s="76" t="s">
        <v>47</v>
      </c>
      <c r="M8" s="96" t="s">
        <v>46</v>
      </c>
      <c r="N8" s="76" t="s">
        <v>47</v>
      </c>
      <c r="O8" s="18"/>
      <c r="P8" s="18"/>
      <c r="Q8" s="19"/>
      <c r="R8" s="17"/>
    </row>
    <row r="9" spans="1:18" ht="13.5" customHeight="1" x14ac:dyDescent="0.15">
      <c r="A9" s="349" t="s">
        <v>15</v>
      </c>
      <c r="B9" s="350" t="s">
        <v>25</v>
      </c>
      <c r="C9" s="473"/>
      <c r="D9" s="81" t="s">
        <v>4</v>
      </c>
      <c r="E9" s="82"/>
      <c r="F9" s="10" t="s">
        <v>4</v>
      </c>
      <c r="G9" s="10"/>
      <c r="H9" s="83">
        <f>IF(COUNT(H10:H19)=0,"",SUM(H10:H19))</f>
        <v>27800</v>
      </c>
      <c r="I9" s="83">
        <f>IF(COUNT(I10:I19)=0,"",SUM(I10:I19))</f>
        <v>26000</v>
      </c>
      <c r="J9" s="84" t="s">
        <v>34</v>
      </c>
      <c r="K9" s="118">
        <f>IF(H9="","",H9)</f>
        <v>27800</v>
      </c>
      <c r="L9" s="117">
        <f>IF(I9="","",IF(H9-I9&gt;0,I9,H9))</f>
        <v>26000</v>
      </c>
      <c r="M9" s="113">
        <v>5000</v>
      </c>
      <c r="N9" s="114">
        <v>4500</v>
      </c>
      <c r="O9" s="18"/>
      <c r="P9" s="18"/>
      <c r="Q9" s="19"/>
      <c r="R9" s="26"/>
    </row>
    <row r="10" spans="1:18" x14ac:dyDescent="0.15">
      <c r="A10" s="471"/>
      <c r="B10" s="474"/>
      <c r="C10" s="47" t="s">
        <v>81</v>
      </c>
      <c r="D10" s="116">
        <v>7500</v>
      </c>
      <c r="E10" s="52">
        <v>6500</v>
      </c>
      <c r="F10" s="8">
        <v>2</v>
      </c>
      <c r="G10" s="8">
        <v>2</v>
      </c>
      <c r="H10" s="23">
        <f>IF(D10="","",D10*F10)</f>
        <v>15000</v>
      </c>
      <c r="I10" s="23">
        <f>IF(E10="","",E10*G10)</f>
        <v>13000</v>
      </c>
      <c r="J10" s="479"/>
      <c r="K10" s="480"/>
      <c r="L10" s="480"/>
      <c r="M10" s="480"/>
      <c r="N10" s="481"/>
      <c r="O10" s="18"/>
      <c r="P10" s="18"/>
      <c r="Q10" s="19"/>
      <c r="R10" s="26"/>
    </row>
    <row r="11" spans="1:18" x14ac:dyDescent="0.15">
      <c r="A11" s="471"/>
      <c r="B11" s="474"/>
      <c r="C11" s="47" t="s">
        <v>83</v>
      </c>
      <c r="D11" s="116">
        <v>1000</v>
      </c>
      <c r="E11" s="52">
        <v>1200</v>
      </c>
      <c r="F11" s="8">
        <v>2</v>
      </c>
      <c r="G11" s="8">
        <v>2</v>
      </c>
      <c r="H11" s="23">
        <f t="shared" ref="H11:I19" si="0">IF(D11="","",D11*F11)</f>
        <v>2000</v>
      </c>
      <c r="I11" s="23">
        <f t="shared" si="0"/>
        <v>2400</v>
      </c>
      <c r="J11" s="479"/>
      <c r="K11" s="480"/>
      <c r="L11" s="480"/>
      <c r="M11" s="480"/>
      <c r="N11" s="481"/>
      <c r="O11" s="18"/>
      <c r="P11" s="18"/>
      <c r="Q11" s="19"/>
      <c r="R11" s="26"/>
    </row>
    <row r="12" spans="1:18" x14ac:dyDescent="0.15">
      <c r="A12" s="471"/>
      <c r="B12" s="474"/>
      <c r="C12" s="47" t="s">
        <v>85</v>
      </c>
      <c r="D12" s="116">
        <v>10800</v>
      </c>
      <c r="E12" s="52">
        <v>10600</v>
      </c>
      <c r="F12" s="8">
        <v>1</v>
      </c>
      <c r="G12" s="8">
        <v>1</v>
      </c>
      <c r="H12" s="23">
        <f t="shared" si="0"/>
        <v>10800</v>
      </c>
      <c r="I12" s="23">
        <f t="shared" si="0"/>
        <v>10600</v>
      </c>
      <c r="J12" s="479"/>
      <c r="K12" s="480"/>
      <c r="L12" s="480"/>
      <c r="M12" s="480"/>
      <c r="N12" s="481"/>
      <c r="O12" s="1"/>
      <c r="P12" s="1"/>
      <c r="R12" s="26"/>
    </row>
    <row r="13" spans="1:18" x14ac:dyDescent="0.15">
      <c r="A13" s="471"/>
      <c r="B13" s="474"/>
      <c r="C13" s="47"/>
      <c r="D13" s="20"/>
      <c r="E13" s="52"/>
      <c r="F13" s="8"/>
      <c r="G13" s="8"/>
      <c r="H13" s="23" t="str">
        <f t="shared" si="0"/>
        <v/>
      </c>
      <c r="I13" s="23" t="str">
        <f t="shared" si="0"/>
        <v/>
      </c>
      <c r="J13" s="479"/>
      <c r="K13" s="480"/>
      <c r="L13" s="480"/>
      <c r="M13" s="480"/>
      <c r="N13" s="481"/>
      <c r="O13" s="1"/>
      <c r="P13" s="1"/>
      <c r="R13" s="26"/>
    </row>
    <row r="14" spans="1:18" x14ac:dyDescent="0.15">
      <c r="A14" s="471"/>
      <c r="B14" s="474"/>
      <c r="C14" s="3"/>
      <c r="D14" s="20"/>
      <c r="E14" s="52"/>
      <c r="F14" s="8"/>
      <c r="G14" s="8"/>
      <c r="H14" s="23" t="str">
        <f t="shared" si="0"/>
        <v/>
      </c>
      <c r="I14" s="23" t="str">
        <f t="shared" si="0"/>
        <v/>
      </c>
      <c r="J14" s="479"/>
      <c r="K14" s="480"/>
      <c r="L14" s="480"/>
      <c r="M14" s="480"/>
      <c r="N14" s="481"/>
      <c r="O14" s="1"/>
      <c r="P14" s="1"/>
      <c r="R14" s="17"/>
    </row>
    <row r="15" spans="1:18" x14ac:dyDescent="0.15">
      <c r="A15" s="471"/>
      <c r="B15" s="474"/>
      <c r="C15" s="3"/>
      <c r="D15" s="20"/>
      <c r="E15" s="52"/>
      <c r="F15" s="8"/>
      <c r="G15" s="8"/>
      <c r="H15" s="23" t="str">
        <f t="shared" si="0"/>
        <v/>
      </c>
      <c r="I15" s="23" t="str">
        <f t="shared" si="0"/>
        <v/>
      </c>
      <c r="J15" s="479"/>
      <c r="K15" s="480"/>
      <c r="L15" s="480"/>
      <c r="M15" s="480"/>
      <c r="N15" s="481"/>
      <c r="O15" s="1"/>
      <c r="P15" s="1"/>
      <c r="R15" s="17"/>
    </row>
    <row r="16" spans="1:18" x14ac:dyDescent="0.15">
      <c r="A16" s="471"/>
      <c r="B16" s="474"/>
      <c r="C16" s="3"/>
      <c r="D16" s="20"/>
      <c r="E16" s="52"/>
      <c r="F16" s="8"/>
      <c r="G16" s="8"/>
      <c r="H16" s="23" t="str">
        <f t="shared" si="0"/>
        <v/>
      </c>
      <c r="I16" s="23" t="str">
        <f t="shared" si="0"/>
        <v/>
      </c>
      <c r="J16" s="479"/>
      <c r="K16" s="480"/>
      <c r="L16" s="480"/>
      <c r="M16" s="480"/>
      <c r="N16" s="481"/>
      <c r="O16" s="1"/>
      <c r="P16" s="1"/>
      <c r="R16" s="17"/>
    </row>
    <row r="17" spans="1:16" x14ac:dyDescent="0.15">
      <c r="A17" s="471"/>
      <c r="B17" s="474"/>
      <c r="C17" s="3"/>
      <c r="D17" s="20"/>
      <c r="E17" s="52"/>
      <c r="F17" s="8"/>
      <c r="G17" s="8"/>
      <c r="H17" s="23" t="str">
        <f t="shared" si="0"/>
        <v/>
      </c>
      <c r="I17" s="23" t="str">
        <f t="shared" si="0"/>
        <v/>
      </c>
      <c r="J17" s="479"/>
      <c r="K17" s="480"/>
      <c r="L17" s="480"/>
      <c r="M17" s="480"/>
      <c r="N17" s="481"/>
      <c r="O17" s="1"/>
      <c r="P17" s="1"/>
    </row>
    <row r="18" spans="1:16" x14ac:dyDescent="0.15">
      <c r="A18" s="471"/>
      <c r="B18" s="474"/>
      <c r="C18" s="3"/>
      <c r="D18" s="20"/>
      <c r="E18" s="52"/>
      <c r="F18" s="8"/>
      <c r="G18" s="8"/>
      <c r="H18" s="23" t="str">
        <f t="shared" si="0"/>
        <v/>
      </c>
      <c r="I18" s="23" t="str">
        <f t="shared" si="0"/>
        <v/>
      </c>
      <c r="J18" s="479"/>
      <c r="K18" s="480"/>
      <c r="L18" s="480"/>
      <c r="M18" s="480"/>
      <c r="N18" s="481"/>
    </row>
    <row r="19" spans="1:16" x14ac:dyDescent="0.15">
      <c r="A19" s="471"/>
      <c r="B19" s="475"/>
      <c r="C19" s="3"/>
      <c r="D19" s="20"/>
      <c r="E19" s="52"/>
      <c r="F19" s="8"/>
      <c r="G19" s="8"/>
      <c r="H19" s="23" t="str">
        <f t="shared" si="0"/>
        <v/>
      </c>
      <c r="I19" s="23" t="str">
        <f t="shared" si="0"/>
        <v/>
      </c>
      <c r="J19" s="479"/>
      <c r="K19" s="480"/>
      <c r="L19" s="480"/>
      <c r="M19" s="480"/>
      <c r="N19" s="481"/>
    </row>
    <row r="20" spans="1:16" x14ac:dyDescent="0.15">
      <c r="A20" s="471"/>
      <c r="B20" s="354" t="s">
        <v>106</v>
      </c>
      <c r="C20" s="476"/>
      <c r="D20" s="25" t="s">
        <v>4</v>
      </c>
      <c r="E20" s="53"/>
      <c r="F20" s="14" t="s">
        <v>4</v>
      </c>
      <c r="G20" s="14"/>
      <c r="H20" s="24">
        <f>IF(COUNT(H21:H28)=0,"",SUM(H21:H28))</f>
        <v>7060</v>
      </c>
      <c r="I20" s="24">
        <f>IF(COUNT(I21:I28)=0,"",SUM(I21:I28))</f>
        <v>5775</v>
      </c>
      <c r="J20" s="50" t="s">
        <v>35</v>
      </c>
      <c r="K20" s="150" t="s">
        <v>112</v>
      </c>
      <c r="L20" s="151" t="s">
        <v>112</v>
      </c>
      <c r="M20" s="150" t="s">
        <v>112</v>
      </c>
      <c r="N20" s="151" t="s">
        <v>112</v>
      </c>
      <c r="P20" t="s">
        <v>108</v>
      </c>
    </row>
    <row r="21" spans="1:16" x14ac:dyDescent="0.15">
      <c r="A21" s="471"/>
      <c r="B21" s="483"/>
      <c r="C21" s="47" t="s">
        <v>86</v>
      </c>
      <c r="D21" s="124"/>
      <c r="E21" s="125"/>
      <c r="F21" s="126"/>
      <c r="G21" s="126"/>
      <c r="H21" s="127" t="str">
        <f>IF(D21="","",D21*F21)</f>
        <v/>
      </c>
      <c r="I21" s="127" t="str">
        <f t="shared" ref="I21:I40" si="1">IF(E21="","",E21*G21)</f>
        <v/>
      </c>
      <c r="J21" s="479"/>
      <c r="K21" s="480"/>
      <c r="L21" s="480"/>
      <c r="M21" s="480"/>
      <c r="N21" s="481"/>
      <c r="P21" t="s">
        <v>109</v>
      </c>
    </row>
    <row r="22" spans="1:16" x14ac:dyDescent="0.15">
      <c r="A22" s="471"/>
      <c r="B22" s="483"/>
      <c r="C22" s="47" t="s">
        <v>87</v>
      </c>
      <c r="D22" s="20">
        <v>36</v>
      </c>
      <c r="E22" s="52">
        <v>35.5</v>
      </c>
      <c r="F22" s="8">
        <v>85</v>
      </c>
      <c r="G22" s="8">
        <v>50</v>
      </c>
      <c r="H22" s="23">
        <f t="shared" ref="H22:H28" si="2">IF(D22="","",D22*F22)</f>
        <v>3060</v>
      </c>
      <c r="I22" s="23">
        <f t="shared" si="1"/>
        <v>1775</v>
      </c>
      <c r="J22" s="479"/>
      <c r="K22" s="480"/>
      <c r="L22" s="480"/>
      <c r="M22" s="480"/>
      <c r="N22" s="481"/>
    </row>
    <row r="23" spans="1:16" x14ac:dyDescent="0.15">
      <c r="A23" s="471"/>
      <c r="B23" s="483"/>
      <c r="C23" s="47" t="s">
        <v>88</v>
      </c>
      <c r="D23" s="20">
        <v>1000</v>
      </c>
      <c r="E23" s="52">
        <v>800</v>
      </c>
      <c r="F23" s="8">
        <v>1</v>
      </c>
      <c r="G23" s="8">
        <v>1</v>
      </c>
      <c r="H23" s="23">
        <f t="shared" si="2"/>
        <v>1000</v>
      </c>
      <c r="I23" s="23">
        <f t="shared" si="1"/>
        <v>800</v>
      </c>
      <c r="J23" s="479"/>
      <c r="K23" s="480"/>
      <c r="L23" s="480"/>
      <c r="M23" s="480"/>
      <c r="N23" s="481"/>
    </row>
    <row r="24" spans="1:16" x14ac:dyDescent="0.15">
      <c r="A24" s="471"/>
      <c r="B24" s="483"/>
      <c r="C24" s="5" t="s">
        <v>89</v>
      </c>
      <c r="D24" s="20">
        <v>3000</v>
      </c>
      <c r="E24" s="52">
        <v>3200</v>
      </c>
      <c r="F24" s="8">
        <v>1</v>
      </c>
      <c r="G24" s="8">
        <v>1</v>
      </c>
      <c r="H24" s="23">
        <f t="shared" si="2"/>
        <v>3000</v>
      </c>
      <c r="I24" s="23">
        <f t="shared" si="1"/>
        <v>3200</v>
      </c>
      <c r="J24" s="479"/>
      <c r="K24" s="480"/>
      <c r="L24" s="480"/>
      <c r="M24" s="480"/>
      <c r="N24" s="481"/>
    </row>
    <row r="25" spans="1:16" x14ac:dyDescent="0.15">
      <c r="A25" s="471"/>
      <c r="B25" s="483"/>
      <c r="C25" s="5"/>
      <c r="D25" s="20"/>
      <c r="E25" s="52"/>
      <c r="F25" s="8"/>
      <c r="G25" s="8"/>
      <c r="H25" s="23" t="str">
        <f t="shared" si="2"/>
        <v/>
      </c>
      <c r="I25" s="23" t="str">
        <f t="shared" si="1"/>
        <v/>
      </c>
      <c r="J25" s="479"/>
      <c r="K25" s="480"/>
      <c r="L25" s="480"/>
      <c r="M25" s="480"/>
      <c r="N25" s="481"/>
    </row>
    <row r="26" spans="1:16" x14ac:dyDescent="0.15">
      <c r="A26" s="471"/>
      <c r="B26" s="483"/>
      <c r="C26" s="5"/>
      <c r="D26" s="20"/>
      <c r="E26" s="52"/>
      <c r="F26" s="8"/>
      <c r="G26" s="8"/>
      <c r="H26" s="23" t="str">
        <f t="shared" si="2"/>
        <v/>
      </c>
      <c r="I26" s="23" t="str">
        <f t="shared" si="1"/>
        <v/>
      </c>
      <c r="J26" s="479"/>
      <c r="K26" s="480"/>
      <c r="L26" s="480"/>
      <c r="M26" s="480"/>
      <c r="N26" s="481"/>
    </row>
    <row r="27" spans="1:16" x14ac:dyDescent="0.15">
      <c r="A27" s="471"/>
      <c r="B27" s="483"/>
      <c r="C27" s="5"/>
      <c r="D27" s="20"/>
      <c r="E27" s="52"/>
      <c r="F27" s="8"/>
      <c r="G27" s="8"/>
      <c r="H27" s="23" t="str">
        <f t="shared" si="2"/>
        <v/>
      </c>
      <c r="I27" s="23" t="str">
        <f t="shared" si="1"/>
        <v/>
      </c>
      <c r="J27" s="479"/>
      <c r="K27" s="480"/>
      <c r="L27" s="480"/>
      <c r="M27" s="480"/>
      <c r="N27" s="481"/>
    </row>
    <row r="28" spans="1:16" x14ac:dyDescent="0.15">
      <c r="A28" s="471"/>
      <c r="B28" s="483"/>
      <c r="C28" s="5"/>
      <c r="D28" s="20"/>
      <c r="E28" s="52"/>
      <c r="F28" s="8"/>
      <c r="G28" s="8"/>
      <c r="H28" s="23" t="str">
        <f t="shared" si="2"/>
        <v/>
      </c>
      <c r="I28" s="23" t="str">
        <f t="shared" si="1"/>
        <v/>
      </c>
      <c r="J28" s="479"/>
      <c r="K28" s="480"/>
      <c r="L28" s="480"/>
      <c r="M28" s="480"/>
      <c r="N28" s="481"/>
    </row>
    <row r="29" spans="1:16" x14ac:dyDescent="0.15">
      <c r="A29" s="471"/>
      <c r="B29" s="484"/>
      <c r="C29" s="119" t="s">
        <v>110</v>
      </c>
      <c r="D29" s="120">
        <v>20.483000000000001</v>
      </c>
      <c r="E29" s="122">
        <v>15</v>
      </c>
      <c r="F29" s="121" t="s">
        <v>111</v>
      </c>
      <c r="G29" s="8"/>
      <c r="H29" s="23"/>
      <c r="I29" s="23"/>
      <c r="J29" s="148"/>
      <c r="K29" s="147">
        <f>ROUNDDOWN(D29*20,0)</f>
        <v>409</v>
      </c>
      <c r="L29" s="146">
        <f>ROUNDDOWN(E29*20,0)</f>
        <v>300</v>
      </c>
      <c r="M29" s="147"/>
      <c r="N29" s="146"/>
    </row>
    <row r="30" spans="1:16" x14ac:dyDescent="0.15">
      <c r="A30" s="471"/>
      <c r="B30" s="485" t="s">
        <v>105</v>
      </c>
      <c r="C30" s="486"/>
      <c r="D30" s="128" t="s">
        <v>4</v>
      </c>
      <c r="E30" s="129"/>
      <c r="F30" s="130" t="s">
        <v>4</v>
      </c>
      <c r="G30" s="130"/>
      <c r="H30" s="131">
        <f>IF(COUNT(H31:H40)=0,"",SUM(H31:H40))</f>
        <v>700</v>
      </c>
      <c r="I30" s="131">
        <f>IF(COUNT(I31:I40)=0,"",SUM(I31:I40))</f>
        <v>700</v>
      </c>
      <c r="J30" s="132" t="s">
        <v>34</v>
      </c>
      <c r="K30" s="133">
        <f>IF(H30="","",H30)</f>
        <v>700</v>
      </c>
      <c r="L30" s="134">
        <f>IF(I30="","",IF(H30-I30&gt;0,I30,H30))</f>
        <v>700</v>
      </c>
      <c r="M30" s="149">
        <v>100</v>
      </c>
      <c r="N30" s="134">
        <v>100</v>
      </c>
    </row>
    <row r="31" spans="1:16" x14ac:dyDescent="0.15">
      <c r="A31" s="471"/>
      <c r="B31" s="474"/>
      <c r="C31" s="135" t="s">
        <v>90</v>
      </c>
      <c r="D31" s="140">
        <v>350</v>
      </c>
      <c r="E31" s="136">
        <v>350</v>
      </c>
      <c r="F31" s="137">
        <v>2</v>
      </c>
      <c r="G31" s="137">
        <v>2</v>
      </c>
      <c r="H31" s="138">
        <f>IF(D31="","",D31*F31)</f>
        <v>700</v>
      </c>
      <c r="I31" s="138">
        <f t="shared" si="1"/>
        <v>700</v>
      </c>
      <c r="J31" s="487"/>
      <c r="K31" s="488"/>
      <c r="L31" s="488"/>
      <c r="M31" s="488"/>
      <c r="N31" s="489"/>
    </row>
    <row r="32" spans="1:16" x14ac:dyDescent="0.15">
      <c r="A32" s="471"/>
      <c r="B32" s="474"/>
      <c r="C32" s="3"/>
      <c r="D32" s="20"/>
      <c r="E32" s="52"/>
      <c r="F32" s="8"/>
      <c r="G32" s="8"/>
      <c r="H32" s="23" t="str">
        <f t="shared" ref="H32:H40" si="3">IF(D32="","",D32*F32)</f>
        <v/>
      </c>
      <c r="I32" s="23" t="str">
        <f t="shared" si="1"/>
        <v/>
      </c>
      <c r="J32" s="490"/>
      <c r="K32" s="491"/>
      <c r="L32" s="491"/>
      <c r="M32" s="491"/>
      <c r="N32" s="492"/>
    </row>
    <row r="33" spans="1:14" x14ac:dyDescent="0.15">
      <c r="A33" s="471"/>
      <c r="B33" s="474"/>
      <c r="C33" s="3"/>
      <c r="D33" s="20"/>
      <c r="E33" s="52"/>
      <c r="F33" s="8"/>
      <c r="G33" s="8"/>
      <c r="H33" s="23" t="str">
        <f t="shared" si="3"/>
        <v/>
      </c>
      <c r="I33" s="23" t="str">
        <f t="shared" si="1"/>
        <v/>
      </c>
      <c r="J33" s="490"/>
      <c r="K33" s="491"/>
      <c r="L33" s="491"/>
      <c r="M33" s="491"/>
      <c r="N33" s="492"/>
    </row>
    <row r="34" spans="1:14" x14ac:dyDescent="0.15">
      <c r="A34" s="471"/>
      <c r="B34" s="474"/>
      <c r="C34" s="3"/>
      <c r="D34" s="20"/>
      <c r="E34" s="52"/>
      <c r="F34" s="8"/>
      <c r="G34" s="8"/>
      <c r="H34" s="23" t="str">
        <f t="shared" si="3"/>
        <v/>
      </c>
      <c r="I34" s="23" t="str">
        <f t="shared" si="1"/>
        <v/>
      </c>
      <c r="J34" s="490"/>
      <c r="K34" s="491"/>
      <c r="L34" s="491"/>
      <c r="M34" s="491"/>
      <c r="N34" s="492"/>
    </row>
    <row r="35" spans="1:14" x14ac:dyDescent="0.15">
      <c r="A35" s="471"/>
      <c r="B35" s="474"/>
      <c r="C35" s="3"/>
      <c r="D35" s="20"/>
      <c r="E35" s="52"/>
      <c r="F35" s="8"/>
      <c r="G35" s="8"/>
      <c r="H35" s="23" t="str">
        <f t="shared" si="3"/>
        <v/>
      </c>
      <c r="I35" s="23" t="str">
        <f t="shared" si="1"/>
        <v/>
      </c>
      <c r="J35" s="490"/>
      <c r="K35" s="491"/>
      <c r="L35" s="491"/>
      <c r="M35" s="491"/>
      <c r="N35" s="492"/>
    </row>
    <row r="36" spans="1:14" x14ac:dyDescent="0.15">
      <c r="A36" s="471"/>
      <c r="B36" s="474"/>
      <c r="C36" s="3"/>
      <c r="D36" s="20"/>
      <c r="E36" s="52"/>
      <c r="F36" s="8"/>
      <c r="G36" s="8"/>
      <c r="H36" s="23" t="str">
        <f t="shared" si="3"/>
        <v/>
      </c>
      <c r="I36" s="23" t="str">
        <f t="shared" si="1"/>
        <v/>
      </c>
      <c r="J36" s="490"/>
      <c r="K36" s="491"/>
      <c r="L36" s="491"/>
      <c r="M36" s="491"/>
      <c r="N36" s="492"/>
    </row>
    <row r="37" spans="1:14" x14ac:dyDescent="0.15">
      <c r="A37" s="471"/>
      <c r="B37" s="474"/>
      <c r="C37" s="3"/>
      <c r="D37" s="20"/>
      <c r="E37" s="52"/>
      <c r="F37" s="8"/>
      <c r="G37" s="8"/>
      <c r="H37" s="23" t="str">
        <f t="shared" si="3"/>
        <v/>
      </c>
      <c r="I37" s="23" t="str">
        <f t="shared" si="1"/>
        <v/>
      </c>
      <c r="J37" s="490"/>
      <c r="K37" s="491"/>
      <c r="L37" s="491"/>
      <c r="M37" s="491"/>
      <c r="N37" s="492"/>
    </row>
    <row r="38" spans="1:14" x14ac:dyDescent="0.15">
      <c r="A38" s="471"/>
      <c r="B38" s="474"/>
      <c r="C38" s="3"/>
      <c r="D38" s="20"/>
      <c r="E38" s="52"/>
      <c r="F38" s="8"/>
      <c r="G38" s="8"/>
      <c r="H38" s="23" t="str">
        <f t="shared" si="3"/>
        <v/>
      </c>
      <c r="I38" s="23" t="str">
        <f t="shared" si="1"/>
        <v/>
      </c>
      <c r="J38" s="490"/>
      <c r="K38" s="491"/>
      <c r="L38" s="491"/>
      <c r="M38" s="491"/>
      <c r="N38" s="492"/>
    </row>
    <row r="39" spans="1:14" x14ac:dyDescent="0.15">
      <c r="A39" s="471"/>
      <c r="B39" s="474"/>
      <c r="C39" s="3"/>
      <c r="D39" s="20"/>
      <c r="E39" s="52"/>
      <c r="F39" s="8"/>
      <c r="G39" s="8"/>
      <c r="H39" s="23" t="str">
        <f t="shared" si="3"/>
        <v/>
      </c>
      <c r="I39" s="23" t="str">
        <f t="shared" si="1"/>
        <v/>
      </c>
      <c r="J39" s="490"/>
      <c r="K39" s="491"/>
      <c r="L39" s="491"/>
      <c r="M39" s="491"/>
      <c r="N39" s="492"/>
    </row>
    <row r="40" spans="1:14" x14ac:dyDescent="0.15">
      <c r="A40" s="471"/>
      <c r="B40" s="475"/>
      <c r="C40" s="27"/>
      <c r="D40" s="28"/>
      <c r="E40" s="68"/>
      <c r="F40" s="29"/>
      <c r="G40" s="29"/>
      <c r="H40" s="30" t="str">
        <f t="shared" si="3"/>
        <v/>
      </c>
      <c r="I40" s="30" t="str">
        <f t="shared" si="1"/>
        <v/>
      </c>
      <c r="J40" s="493"/>
      <c r="K40" s="494"/>
      <c r="L40" s="494"/>
      <c r="M40" s="494"/>
      <c r="N40" s="495"/>
    </row>
    <row r="41" spans="1:14" x14ac:dyDescent="0.15">
      <c r="A41" s="471"/>
      <c r="B41" s="358" t="s">
        <v>104</v>
      </c>
      <c r="C41" s="478"/>
      <c r="D41" s="31" t="s">
        <v>4</v>
      </c>
      <c r="E41" s="70"/>
      <c r="F41" s="32" t="s">
        <v>4</v>
      </c>
      <c r="G41" s="32"/>
      <c r="H41" s="83">
        <f>IF(COUNT(H42:H56)=0,"",SUM(H42:H56))</f>
        <v>25400</v>
      </c>
      <c r="I41" s="83">
        <f>IF(COUNT(I42:I56)=0,"",SUM(I42:I56))</f>
        <v>24080</v>
      </c>
      <c r="J41" s="84" t="s">
        <v>36</v>
      </c>
      <c r="K41" s="118">
        <f>IF(H41="","",H41)</f>
        <v>25400</v>
      </c>
      <c r="L41" s="139">
        <f>IF(I41="","",IF(H41-I41&gt;0,I41,H41))</f>
        <v>24080</v>
      </c>
      <c r="M41" s="118"/>
      <c r="N41" s="139"/>
    </row>
    <row r="42" spans="1:14" x14ac:dyDescent="0.15">
      <c r="A42" s="471"/>
      <c r="B42" s="474"/>
      <c r="C42" s="47" t="s">
        <v>91</v>
      </c>
      <c r="D42" s="116">
        <v>20</v>
      </c>
      <c r="E42" s="52">
        <v>20</v>
      </c>
      <c r="F42" s="8">
        <v>100</v>
      </c>
      <c r="G42" s="8">
        <v>90</v>
      </c>
      <c r="H42" s="23">
        <f t="shared" ref="H42:I56" si="4">IF(D42="","",D42*F42)</f>
        <v>2000</v>
      </c>
      <c r="I42" s="23">
        <f t="shared" si="4"/>
        <v>1800</v>
      </c>
      <c r="J42" s="510"/>
      <c r="K42" s="511"/>
      <c r="L42" s="511"/>
      <c r="M42" s="511"/>
      <c r="N42" s="512"/>
    </row>
    <row r="43" spans="1:14" x14ac:dyDescent="0.15">
      <c r="A43" s="471"/>
      <c r="B43" s="474"/>
      <c r="C43" s="47" t="s">
        <v>92</v>
      </c>
      <c r="D43" s="116">
        <v>40</v>
      </c>
      <c r="E43" s="52">
        <v>40</v>
      </c>
      <c r="F43" s="8">
        <v>100</v>
      </c>
      <c r="G43" s="8">
        <v>105</v>
      </c>
      <c r="H43" s="23">
        <f t="shared" si="4"/>
        <v>4000</v>
      </c>
      <c r="I43" s="23">
        <f t="shared" si="4"/>
        <v>4200</v>
      </c>
      <c r="J43" s="490"/>
      <c r="K43" s="491"/>
      <c r="L43" s="491"/>
      <c r="M43" s="491"/>
      <c r="N43" s="492"/>
    </row>
    <row r="44" spans="1:14" x14ac:dyDescent="0.15">
      <c r="A44" s="471"/>
      <c r="B44" s="474"/>
      <c r="C44" s="47" t="s">
        <v>93</v>
      </c>
      <c r="D44" s="116">
        <v>60</v>
      </c>
      <c r="E44" s="52">
        <v>60</v>
      </c>
      <c r="F44" s="8">
        <v>15</v>
      </c>
      <c r="G44" s="8">
        <v>13</v>
      </c>
      <c r="H44" s="23">
        <f t="shared" si="4"/>
        <v>900</v>
      </c>
      <c r="I44" s="23">
        <f t="shared" si="4"/>
        <v>780</v>
      </c>
      <c r="J44" s="490"/>
      <c r="K44" s="491"/>
      <c r="L44" s="491"/>
      <c r="M44" s="491"/>
      <c r="N44" s="492"/>
    </row>
    <row r="45" spans="1:14" x14ac:dyDescent="0.15">
      <c r="A45" s="471"/>
      <c r="B45" s="474"/>
      <c r="C45" s="47" t="s">
        <v>94</v>
      </c>
      <c r="D45" s="116">
        <v>80</v>
      </c>
      <c r="E45" s="52">
        <v>80</v>
      </c>
      <c r="F45" s="8">
        <v>100</v>
      </c>
      <c r="G45" s="8">
        <v>90</v>
      </c>
      <c r="H45" s="23">
        <f t="shared" si="4"/>
        <v>8000</v>
      </c>
      <c r="I45" s="23">
        <f t="shared" si="4"/>
        <v>7200</v>
      </c>
      <c r="J45" s="490"/>
      <c r="K45" s="491"/>
      <c r="L45" s="491"/>
      <c r="M45" s="491"/>
      <c r="N45" s="492"/>
    </row>
    <row r="46" spans="1:14" x14ac:dyDescent="0.15">
      <c r="A46" s="471"/>
      <c r="B46" s="474"/>
      <c r="C46" s="47" t="s">
        <v>95</v>
      </c>
      <c r="D46" s="116">
        <v>30</v>
      </c>
      <c r="E46" s="52">
        <v>30</v>
      </c>
      <c r="F46" s="8">
        <v>20</v>
      </c>
      <c r="G46" s="8">
        <v>10</v>
      </c>
      <c r="H46" s="23">
        <f t="shared" si="4"/>
        <v>600</v>
      </c>
      <c r="I46" s="23">
        <f t="shared" si="4"/>
        <v>300</v>
      </c>
      <c r="J46" s="490"/>
      <c r="K46" s="491"/>
      <c r="L46" s="491"/>
      <c r="M46" s="491"/>
      <c r="N46" s="492"/>
    </row>
    <row r="47" spans="1:14" x14ac:dyDescent="0.15">
      <c r="A47" s="471"/>
      <c r="B47" s="474"/>
      <c r="C47" s="47" t="s">
        <v>96</v>
      </c>
      <c r="D47" s="116">
        <v>60</v>
      </c>
      <c r="E47" s="52">
        <v>60</v>
      </c>
      <c r="F47" s="8">
        <v>30</v>
      </c>
      <c r="G47" s="8">
        <v>40</v>
      </c>
      <c r="H47" s="23">
        <f t="shared" si="4"/>
        <v>1800</v>
      </c>
      <c r="I47" s="23">
        <f t="shared" si="4"/>
        <v>2400</v>
      </c>
      <c r="J47" s="490"/>
      <c r="K47" s="491"/>
      <c r="L47" s="491"/>
      <c r="M47" s="491"/>
      <c r="N47" s="492"/>
    </row>
    <row r="48" spans="1:14" x14ac:dyDescent="0.15">
      <c r="A48" s="471"/>
      <c r="B48" s="474"/>
      <c r="C48" s="47" t="s">
        <v>97</v>
      </c>
      <c r="D48" s="116">
        <v>20</v>
      </c>
      <c r="E48" s="52">
        <v>20</v>
      </c>
      <c r="F48" s="8">
        <v>10</v>
      </c>
      <c r="G48" s="8">
        <v>15</v>
      </c>
      <c r="H48" s="23">
        <f t="shared" si="4"/>
        <v>200</v>
      </c>
      <c r="I48" s="23">
        <f t="shared" si="4"/>
        <v>300</v>
      </c>
      <c r="J48" s="490"/>
      <c r="K48" s="491"/>
      <c r="L48" s="491"/>
      <c r="M48" s="491"/>
      <c r="N48" s="492"/>
    </row>
    <row r="49" spans="1:14" x14ac:dyDescent="0.15">
      <c r="A49" s="471"/>
      <c r="B49" s="474"/>
      <c r="C49" s="47" t="s">
        <v>98</v>
      </c>
      <c r="D49" s="116">
        <v>30</v>
      </c>
      <c r="E49" s="52">
        <v>30</v>
      </c>
      <c r="F49" s="8">
        <v>30</v>
      </c>
      <c r="G49" s="8">
        <v>20</v>
      </c>
      <c r="H49" s="23">
        <f t="shared" si="4"/>
        <v>900</v>
      </c>
      <c r="I49" s="23">
        <f t="shared" si="4"/>
        <v>600</v>
      </c>
      <c r="J49" s="490"/>
      <c r="K49" s="491"/>
      <c r="L49" s="491"/>
      <c r="M49" s="491"/>
      <c r="N49" s="492"/>
    </row>
    <row r="50" spans="1:14" x14ac:dyDescent="0.15">
      <c r="A50" s="471"/>
      <c r="B50" s="474"/>
      <c r="C50" s="47" t="s">
        <v>85</v>
      </c>
      <c r="D50" s="116">
        <v>7000</v>
      </c>
      <c r="E50" s="52">
        <v>6500</v>
      </c>
      <c r="F50" s="8">
        <v>1</v>
      </c>
      <c r="G50" s="8">
        <v>1</v>
      </c>
      <c r="H50" s="23">
        <f t="shared" si="4"/>
        <v>7000</v>
      </c>
      <c r="I50" s="23">
        <f t="shared" si="4"/>
        <v>6500</v>
      </c>
      <c r="J50" s="490"/>
      <c r="K50" s="491"/>
      <c r="L50" s="491"/>
      <c r="M50" s="491"/>
      <c r="N50" s="492"/>
    </row>
    <row r="51" spans="1:14" x14ac:dyDescent="0.15">
      <c r="A51" s="471"/>
      <c r="B51" s="474"/>
      <c r="C51" s="4"/>
      <c r="D51" s="20"/>
      <c r="E51" s="52"/>
      <c r="F51" s="8"/>
      <c r="G51" s="8"/>
      <c r="H51" s="23" t="str">
        <f t="shared" si="4"/>
        <v/>
      </c>
      <c r="I51" s="23" t="str">
        <f t="shared" si="4"/>
        <v/>
      </c>
      <c r="J51" s="490"/>
      <c r="K51" s="491"/>
      <c r="L51" s="491"/>
      <c r="M51" s="491"/>
      <c r="N51" s="492"/>
    </row>
    <row r="52" spans="1:14" x14ac:dyDescent="0.15">
      <c r="A52" s="471"/>
      <c r="B52" s="474"/>
      <c r="C52" s="4"/>
      <c r="D52" s="20"/>
      <c r="E52" s="52"/>
      <c r="F52" s="8"/>
      <c r="G52" s="8"/>
      <c r="H52" s="23" t="str">
        <f t="shared" si="4"/>
        <v/>
      </c>
      <c r="I52" s="23" t="str">
        <f t="shared" si="4"/>
        <v/>
      </c>
      <c r="J52" s="490"/>
      <c r="K52" s="491"/>
      <c r="L52" s="491"/>
      <c r="M52" s="491"/>
      <c r="N52" s="492"/>
    </row>
    <row r="53" spans="1:14" x14ac:dyDescent="0.15">
      <c r="A53" s="471"/>
      <c r="B53" s="474"/>
      <c r="C53" s="4"/>
      <c r="D53" s="20"/>
      <c r="E53" s="52"/>
      <c r="F53" s="8"/>
      <c r="G53" s="8"/>
      <c r="H53" s="23" t="str">
        <f t="shared" si="4"/>
        <v/>
      </c>
      <c r="I53" s="23" t="str">
        <f t="shared" si="4"/>
        <v/>
      </c>
      <c r="J53" s="490"/>
      <c r="K53" s="491"/>
      <c r="L53" s="491"/>
      <c r="M53" s="491"/>
      <c r="N53" s="492"/>
    </row>
    <row r="54" spans="1:14" x14ac:dyDescent="0.15">
      <c r="A54" s="471"/>
      <c r="B54" s="474"/>
      <c r="C54" s="4"/>
      <c r="D54" s="20"/>
      <c r="E54" s="52"/>
      <c r="F54" s="8"/>
      <c r="G54" s="8"/>
      <c r="H54" s="23" t="str">
        <f t="shared" si="4"/>
        <v/>
      </c>
      <c r="I54" s="23" t="str">
        <f t="shared" si="4"/>
        <v/>
      </c>
      <c r="J54" s="490"/>
      <c r="K54" s="491"/>
      <c r="L54" s="491"/>
      <c r="M54" s="491"/>
      <c r="N54" s="492"/>
    </row>
    <row r="55" spans="1:14" x14ac:dyDescent="0.15">
      <c r="A55" s="471"/>
      <c r="B55" s="474"/>
      <c r="C55" s="4"/>
      <c r="D55" s="20"/>
      <c r="E55" s="52"/>
      <c r="F55" s="8"/>
      <c r="G55" s="8"/>
      <c r="H55" s="23" t="str">
        <f t="shared" si="4"/>
        <v/>
      </c>
      <c r="I55" s="23" t="str">
        <f t="shared" si="4"/>
        <v/>
      </c>
      <c r="J55" s="490"/>
      <c r="K55" s="491"/>
      <c r="L55" s="491"/>
      <c r="M55" s="491"/>
      <c r="N55" s="492"/>
    </row>
    <row r="56" spans="1:14" x14ac:dyDescent="0.15">
      <c r="A56" s="471"/>
      <c r="B56" s="475"/>
      <c r="C56" s="27"/>
      <c r="D56" s="28"/>
      <c r="E56" s="68"/>
      <c r="F56" s="29"/>
      <c r="G56" s="29"/>
      <c r="H56" s="30" t="str">
        <f t="shared" si="4"/>
        <v/>
      </c>
      <c r="I56" s="30" t="str">
        <f t="shared" si="4"/>
        <v/>
      </c>
      <c r="J56" s="493"/>
      <c r="K56" s="494"/>
      <c r="L56" s="494"/>
      <c r="M56" s="494"/>
      <c r="N56" s="495"/>
    </row>
    <row r="57" spans="1:14" x14ac:dyDescent="0.15">
      <c r="A57" s="471"/>
      <c r="B57" s="477" t="s">
        <v>103</v>
      </c>
      <c r="C57" s="478"/>
      <c r="D57" s="31" t="s">
        <v>4</v>
      </c>
      <c r="E57" s="70"/>
      <c r="F57" s="32" t="s">
        <v>4</v>
      </c>
      <c r="G57" s="32"/>
      <c r="H57" s="83">
        <f>IF(COUNT(H58:H63)=0,"",SUM(H58:H63))</f>
        <v>28800</v>
      </c>
      <c r="I57" s="83">
        <f>IF(COUNT(I58:I63)=0,"",SUM(I58:I63))</f>
        <v>27500</v>
      </c>
      <c r="J57" s="84" t="s">
        <v>35</v>
      </c>
      <c r="K57" s="118">
        <f>IF(H57="","",H57)</f>
        <v>28800</v>
      </c>
      <c r="L57" s="139">
        <f>IF(I57="","",IF(H57-I57&gt;0,I57,H57))</f>
        <v>27500</v>
      </c>
      <c r="M57" s="118">
        <v>5000</v>
      </c>
      <c r="N57" s="139">
        <v>5000</v>
      </c>
    </row>
    <row r="58" spans="1:14" x14ac:dyDescent="0.15">
      <c r="A58" s="471"/>
      <c r="B58" s="474"/>
      <c r="C58" s="5" t="s">
        <v>99</v>
      </c>
      <c r="D58" s="20">
        <v>900</v>
      </c>
      <c r="E58" s="52">
        <v>850</v>
      </c>
      <c r="F58" s="8">
        <v>10</v>
      </c>
      <c r="G58" s="8">
        <v>10</v>
      </c>
      <c r="H58" s="23">
        <f t="shared" ref="H58:I63" si="5">IF(D58="","",D58*F58)</f>
        <v>9000</v>
      </c>
      <c r="I58" s="23">
        <f t="shared" si="5"/>
        <v>8500</v>
      </c>
      <c r="J58" s="490"/>
      <c r="K58" s="491"/>
      <c r="L58" s="491"/>
      <c r="M58" s="491"/>
      <c r="N58" s="492"/>
    </row>
    <row r="59" spans="1:14" x14ac:dyDescent="0.15">
      <c r="A59" s="471"/>
      <c r="B59" s="474"/>
      <c r="C59" s="5" t="s">
        <v>100</v>
      </c>
      <c r="D59" s="20">
        <v>430</v>
      </c>
      <c r="E59" s="52">
        <v>440</v>
      </c>
      <c r="F59" s="8">
        <v>10</v>
      </c>
      <c r="G59" s="8">
        <v>10</v>
      </c>
      <c r="H59" s="23">
        <f t="shared" si="5"/>
        <v>4300</v>
      </c>
      <c r="I59" s="23">
        <f t="shared" si="5"/>
        <v>4400</v>
      </c>
      <c r="J59" s="490"/>
      <c r="K59" s="491"/>
      <c r="L59" s="491"/>
      <c r="M59" s="491"/>
      <c r="N59" s="492"/>
    </row>
    <row r="60" spans="1:14" x14ac:dyDescent="0.15">
      <c r="A60" s="471"/>
      <c r="B60" s="474"/>
      <c r="C60" s="5" t="s">
        <v>101</v>
      </c>
      <c r="D60" s="20">
        <v>250</v>
      </c>
      <c r="E60" s="52">
        <v>250</v>
      </c>
      <c r="F60" s="8">
        <v>10</v>
      </c>
      <c r="G60" s="8">
        <v>10</v>
      </c>
      <c r="H60" s="23">
        <f t="shared" si="5"/>
        <v>2500</v>
      </c>
      <c r="I60" s="23">
        <f t="shared" si="5"/>
        <v>2500</v>
      </c>
      <c r="J60" s="490"/>
      <c r="K60" s="491"/>
      <c r="L60" s="491"/>
      <c r="M60" s="491"/>
      <c r="N60" s="492"/>
    </row>
    <row r="61" spans="1:14" x14ac:dyDescent="0.15">
      <c r="A61" s="471"/>
      <c r="B61" s="474"/>
      <c r="C61" s="5" t="s">
        <v>102</v>
      </c>
      <c r="D61" s="20">
        <v>150</v>
      </c>
      <c r="E61" s="52">
        <v>150</v>
      </c>
      <c r="F61" s="8">
        <v>10</v>
      </c>
      <c r="G61" s="8">
        <v>10</v>
      </c>
      <c r="H61" s="23">
        <f t="shared" si="5"/>
        <v>1500</v>
      </c>
      <c r="I61" s="23">
        <f t="shared" si="5"/>
        <v>1500</v>
      </c>
      <c r="J61" s="490"/>
      <c r="K61" s="491"/>
      <c r="L61" s="491"/>
      <c r="M61" s="491"/>
      <c r="N61" s="492"/>
    </row>
    <row r="62" spans="1:14" x14ac:dyDescent="0.15">
      <c r="A62" s="471"/>
      <c r="B62" s="474"/>
      <c r="C62" s="5" t="s">
        <v>82</v>
      </c>
      <c r="D62" s="20">
        <v>2000</v>
      </c>
      <c r="E62" s="52">
        <v>2100</v>
      </c>
      <c r="F62" s="8">
        <v>1</v>
      </c>
      <c r="G62" s="8">
        <v>1</v>
      </c>
      <c r="H62" s="23">
        <f t="shared" si="5"/>
        <v>2000</v>
      </c>
      <c r="I62" s="23">
        <f t="shared" si="5"/>
        <v>2100</v>
      </c>
      <c r="J62" s="490"/>
      <c r="K62" s="491"/>
      <c r="L62" s="491"/>
      <c r="M62" s="491"/>
      <c r="N62" s="492"/>
    </row>
    <row r="63" spans="1:14" x14ac:dyDescent="0.15">
      <c r="A63" s="472"/>
      <c r="B63" s="507"/>
      <c r="C63" s="27" t="s">
        <v>84</v>
      </c>
      <c r="D63" s="28">
        <v>9500</v>
      </c>
      <c r="E63" s="68">
        <v>8500</v>
      </c>
      <c r="F63" s="29">
        <v>1</v>
      </c>
      <c r="G63" s="29">
        <v>1</v>
      </c>
      <c r="H63" s="30">
        <f t="shared" si="5"/>
        <v>9500</v>
      </c>
      <c r="I63" s="30">
        <f t="shared" si="5"/>
        <v>8500</v>
      </c>
      <c r="J63" s="493"/>
      <c r="K63" s="494"/>
      <c r="L63" s="494"/>
      <c r="M63" s="494"/>
      <c r="N63" s="495"/>
    </row>
    <row r="65" spans="1:15" x14ac:dyDescent="0.15">
      <c r="A65" t="str">
        <f>A2</f>
        <v>第9号様式：別紙</v>
      </c>
    </row>
    <row r="66" spans="1:15" x14ac:dyDescent="0.15">
      <c r="A66" t="str">
        <f>A3</f>
        <v>事業者名</v>
      </c>
      <c r="C66" t="str">
        <f>IF(C3="","",C3)</f>
        <v/>
      </c>
      <c r="O66" s="1"/>
    </row>
    <row r="67" spans="1:15" ht="20.25" x14ac:dyDescent="0.15">
      <c r="A67" s="467" t="s">
        <v>77</v>
      </c>
      <c r="B67" s="468"/>
      <c r="C67" s="468"/>
      <c r="D67" s="468"/>
      <c r="E67" s="468"/>
      <c r="F67" s="468"/>
      <c r="G67" s="468"/>
      <c r="H67" s="468"/>
      <c r="I67" s="468"/>
      <c r="J67" s="468"/>
      <c r="K67" s="468"/>
      <c r="L67" s="468"/>
      <c r="M67" s="468"/>
      <c r="N67" s="89"/>
    </row>
    <row r="68" spans="1:15" x14ac:dyDescent="0.1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5" ht="56.25" customHeight="1" x14ac:dyDescent="0.15">
      <c r="A69" s="498" t="s">
        <v>0</v>
      </c>
      <c r="B69" s="499"/>
      <c r="C69" s="500"/>
      <c r="D69" s="367" t="s">
        <v>16</v>
      </c>
      <c r="E69" s="368"/>
      <c r="F69" s="368"/>
      <c r="G69" s="368"/>
      <c r="H69" s="368"/>
      <c r="I69" s="369"/>
      <c r="J69" s="365" t="s">
        <v>17</v>
      </c>
      <c r="K69" s="367" t="s">
        <v>41</v>
      </c>
      <c r="L69" s="369"/>
      <c r="M69" s="465" t="s">
        <v>18</v>
      </c>
      <c r="N69" s="465"/>
    </row>
    <row r="70" spans="1:15" x14ac:dyDescent="0.15">
      <c r="A70" s="501"/>
      <c r="B70" s="502"/>
      <c r="C70" s="503"/>
      <c r="D70" s="496" t="s">
        <v>1</v>
      </c>
      <c r="E70" s="497"/>
      <c r="F70" s="60" t="s">
        <v>2</v>
      </c>
      <c r="G70" s="61"/>
      <c r="H70" s="412" t="s">
        <v>19</v>
      </c>
      <c r="I70" s="463"/>
      <c r="J70" s="408"/>
      <c r="K70" s="376"/>
      <c r="L70" s="379"/>
      <c r="M70" s="466"/>
      <c r="N70" s="466"/>
    </row>
    <row r="71" spans="1:15" x14ac:dyDescent="0.15">
      <c r="A71" s="504"/>
      <c r="B71" s="505"/>
      <c r="C71" s="506"/>
      <c r="D71" s="85" t="s">
        <v>46</v>
      </c>
      <c r="E71" s="86" t="s">
        <v>47</v>
      </c>
      <c r="F71" s="87" t="s">
        <v>46</v>
      </c>
      <c r="G71" s="88" t="s">
        <v>47</v>
      </c>
      <c r="H71" s="88" t="s">
        <v>46</v>
      </c>
      <c r="I71" s="58" t="s">
        <v>47</v>
      </c>
      <c r="J71" s="366"/>
      <c r="K71" s="96" t="s">
        <v>46</v>
      </c>
      <c r="L71" s="76" t="s">
        <v>47</v>
      </c>
      <c r="M71" s="96" t="s">
        <v>46</v>
      </c>
      <c r="N71" s="76" t="s">
        <v>47</v>
      </c>
    </row>
    <row r="72" spans="1:15" ht="13.5" customHeight="1" x14ac:dyDescent="0.15">
      <c r="A72" s="514" t="s">
        <v>3</v>
      </c>
      <c r="B72" s="513"/>
      <c r="C72" s="473"/>
      <c r="D72" s="36" t="s">
        <v>4</v>
      </c>
      <c r="E72" s="69"/>
      <c r="F72" s="37" t="s">
        <v>4</v>
      </c>
      <c r="G72" s="32"/>
      <c r="H72" s="24" t="str">
        <f>IF(COUNT(H73:H81)=0,"",SUM(H73:H81))</f>
        <v/>
      </c>
      <c r="I72" s="24" t="str">
        <f>IF(COUNT(I73:I81)=0,"",SUM(I73:I81))</f>
        <v/>
      </c>
      <c r="J72" s="100"/>
      <c r="K72" s="72" t="str">
        <f>IF(H72="","",H72)</f>
        <v/>
      </c>
      <c r="L72" s="92" t="str">
        <f>IF(I72="","",IF(H72-I72&gt;0,I72,H72))</f>
        <v/>
      </c>
      <c r="M72" s="97"/>
      <c r="N72" s="98"/>
    </row>
    <row r="73" spans="1:15" x14ac:dyDescent="0.15">
      <c r="A73" s="515"/>
      <c r="B73" s="474"/>
      <c r="C73" s="5"/>
      <c r="D73" s="20"/>
      <c r="E73" s="52"/>
      <c r="F73" s="8"/>
      <c r="G73" s="8"/>
      <c r="H73" s="23" t="str">
        <f>IF(D73="","",D73*F73)</f>
        <v/>
      </c>
      <c r="I73" s="23" t="str">
        <f>IF(E73="","",E73*G73)</f>
        <v/>
      </c>
      <c r="J73" s="439"/>
      <c r="K73" s="440"/>
      <c r="L73" s="440"/>
      <c r="M73" s="440"/>
      <c r="N73" s="441"/>
    </row>
    <row r="74" spans="1:15" x14ac:dyDescent="0.15">
      <c r="A74" s="515"/>
      <c r="B74" s="474"/>
      <c r="C74" s="5"/>
      <c r="D74" s="20"/>
      <c r="E74" s="52"/>
      <c r="F74" s="8"/>
      <c r="G74" s="8"/>
      <c r="H74" s="23" t="str">
        <f t="shared" ref="H74:I81" si="6">IF(D74="","",D74*F74)</f>
        <v/>
      </c>
      <c r="I74" s="23" t="str">
        <f t="shared" si="6"/>
        <v/>
      </c>
      <c r="J74" s="442"/>
      <c r="K74" s="443"/>
      <c r="L74" s="443"/>
      <c r="M74" s="443"/>
      <c r="N74" s="444"/>
    </row>
    <row r="75" spans="1:15" x14ac:dyDescent="0.15">
      <c r="A75" s="515"/>
      <c r="B75" s="474"/>
      <c r="C75" s="5"/>
      <c r="D75" s="20"/>
      <c r="E75" s="52"/>
      <c r="F75" s="8"/>
      <c r="G75" s="8"/>
      <c r="H75" s="23" t="str">
        <f t="shared" si="6"/>
        <v/>
      </c>
      <c r="I75" s="23" t="str">
        <f t="shared" si="6"/>
        <v/>
      </c>
      <c r="J75" s="442"/>
      <c r="K75" s="443"/>
      <c r="L75" s="443"/>
      <c r="M75" s="443"/>
      <c r="N75" s="444"/>
    </row>
    <row r="76" spans="1:15" x14ac:dyDescent="0.15">
      <c r="A76" s="515"/>
      <c r="B76" s="474"/>
      <c r="C76" s="5"/>
      <c r="D76" s="20"/>
      <c r="E76" s="52"/>
      <c r="F76" s="8"/>
      <c r="G76" s="8"/>
      <c r="H76" s="23" t="str">
        <f t="shared" si="6"/>
        <v/>
      </c>
      <c r="I76" s="23" t="str">
        <f t="shared" si="6"/>
        <v/>
      </c>
      <c r="J76" s="442"/>
      <c r="K76" s="443"/>
      <c r="L76" s="443"/>
      <c r="M76" s="443"/>
      <c r="N76" s="444"/>
    </row>
    <row r="77" spans="1:15" x14ac:dyDescent="0.15">
      <c r="A77" s="515"/>
      <c r="B77" s="474"/>
      <c r="C77" s="5"/>
      <c r="D77" s="20"/>
      <c r="E77" s="52"/>
      <c r="F77" s="8"/>
      <c r="G77" s="8"/>
      <c r="H77" s="23" t="str">
        <f t="shared" si="6"/>
        <v/>
      </c>
      <c r="I77" s="23" t="str">
        <f t="shared" si="6"/>
        <v/>
      </c>
      <c r="J77" s="442"/>
      <c r="K77" s="443"/>
      <c r="L77" s="443"/>
      <c r="M77" s="443"/>
      <c r="N77" s="444"/>
    </row>
    <row r="78" spans="1:15" x14ac:dyDescent="0.15">
      <c r="A78" s="515"/>
      <c r="B78" s="474"/>
      <c r="C78" s="5"/>
      <c r="D78" s="20"/>
      <c r="E78" s="52"/>
      <c r="F78" s="8"/>
      <c r="G78" s="8"/>
      <c r="H78" s="23" t="str">
        <f t="shared" si="6"/>
        <v/>
      </c>
      <c r="I78" s="23" t="str">
        <f t="shared" si="6"/>
        <v/>
      </c>
      <c r="J78" s="442"/>
      <c r="K78" s="443"/>
      <c r="L78" s="443"/>
      <c r="M78" s="443"/>
      <c r="N78" s="444"/>
    </row>
    <row r="79" spans="1:15" x14ac:dyDescent="0.15">
      <c r="A79" s="515"/>
      <c r="B79" s="474"/>
      <c r="C79" s="5"/>
      <c r="D79" s="20"/>
      <c r="E79" s="52"/>
      <c r="F79" s="8"/>
      <c r="G79" s="8"/>
      <c r="H79" s="23" t="str">
        <f t="shared" si="6"/>
        <v/>
      </c>
      <c r="I79" s="23" t="str">
        <f t="shared" si="6"/>
        <v/>
      </c>
      <c r="J79" s="442"/>
      <c r="K79" s="443"/>
      <c r="L79" s="443"/>
      <c r="M79" s="443"/>
      <c r="N79" s="444"/>
    </row>
    <row r="80" spans="1:15" x14ac:dyDescent="0.15">
      <c r="A80" s="515"/>
      <c r="B80" s="474"/>
      <c r="C80" s="5"/>
      <c r="D80" s="20"/>
      <c r="E80" s="52"/>
      <c r="F80" s="8"/>
      <c r="G80" s="8"/>
      <c r="H80" s="23" t="str">
        <f t="shared" si="6"/>
        <v/>
      </c>
      <c r="I80" s="23" t="str">
        <f t="shared" si="6"/>
        <v/>
      </c>
      <c r="J80" s="442"/>
      <c r="K80" s="443"/>
      <c r="L80" s="443"/>
      <c r="M80" s="443"/>
      <c r="N80" s="444"/>
    </row>
    <row r="81" spans="1:14" x14ac:dyDescent="0.15">
      <c r="A81" s="515"/>
      <c r="B81" s="475"/>
      <c r="C81" s="27"/>
      <c r="D81" s="28"/>
      <c r="E81" s="68"/>
      <c r="F81" s="29"/>
      <c r="G81" s="29"/>
      <c r="H81" s="30" t="str">
        <f t="shared" si="6"/>
        <v/>
      </c>
      <c r="I81" s="30" t="str">
        <f t="shared" si="6"/>
        <v/>
      </c>
      <c r="J81" s="445"/>
      <c r="K81" s="446"/>
      <c r="L81" s="446"/>
      <c r="M81" s="446"/>
      <c r="N81" s="447"/>
    </row>
    <row r="82" spans="1:14" x14ac:dyDescent="0.15">
      <c r="A82" s="515"/>
      <c r="B82" s="477"/>
      <c r="C82" s="478"/>
      <c r="D82" s="31" t="s">
        <v>4</v>
      </c>
      <c r="E82" s="70"/>
      <c r="F82" s="32" t="s">
        <v>4</v>
      </c>
      <c r="G82" s="32"/>
      <c r="H82" s="83" t="str">
        <f>IF(COUNT(H83:H86)=0,"",SUM(H83:H86))</f>
        <v/>
      </c>
      <c r="I82" s="83" t="str">
        <f>IF(COUNT(I83:I86)=0,"",SUM(I83:I86))</f>
        <v/>
      </c>
      <c r="J82" s="141"/>
      <c r="K82" s="142" t="str">
        <f>IF(H82="","",H82)</f>
        <v/>
      </c>
      <c r="L82" s="143" t="str">
        <f>IF(I82="","",IF(H82-I82&gt;0,I82,H82))</f>
        <v/>
      </c>
      <c r="M82" s="144"/>
      <c r="N82" s="145"/>
    </row>
    <row r="83" spans="1:14" x14ac:dyDescent="0.15">
      <c r="A83" s="515"/>
      <c r="B83" s="474"/>
      <c r="C83" s="5"/>
      <c r="D83" s="20"/>
      <c r="E83" s="52"/>
      <c r="F83" s="8"/>
      <c r="G83" s="8"/>
      <c r="H83" s="23" t="str">
        <f t="shared" ref="H83:I86" si="7">IF(D83="","",D83*F83)</f>
        <v/>
      </c>
      <c r="I83" s="23" t="str">
        <f t="shared" si="7"/>
        <v/>
      </c>
      <c r="J83" s="439"/>
      <c r="K83" s="440"/>
      <c r="L83" s="440"/>
      <c r="M83" s="440"/>
      <c r="N83" s="441"/>
    </row>
    <row r="84" spans="1:14" x14ac:dyDescent="0.15">
      <c r="A84" s="515"/>
      <c r="B84" s="474"/>
      <c r="C84" s="5"/>
      <c r="D84" s="20"/>
      <c r="E84" s="52"/>
      <c r="F84" s="8"/>
      <c r="G84" s="8"/>
      <c r="H84" s="23" t="str">
        <f t="shared" si="7"/>
        <v/>
      </c>
      <c r="I84" s="23" t="str">
        <f t="shared" si="7"/>
        <v/>
      </c>
      <c r="J84" s="442"/>
      <c r="K84" s="443"/>
      <c r="L84" s="443"/>
      <c r="M84" s="443"/>
      <c r="N84" s="444"/>
    </row>
    <row r="85" spans="1:14" x14ac:dyDescent="0.15">
      <c r="A85" s="515"/>
      <c r="B85" s="474"/>
      <c r="C85" s="5"/>
      <c r="D85" s="20"/>
      <c r="E85" s="52"/>
      <c r="F85" s="8"/>
      <c r="G85" s="8"/>
      <c r="H85" s="23" t="str">
        <f t="shared" si="7"/>
        <v/>
      </c>
      <c r="I85" s="23" t="str">
        <f t="shared" si="7"/>
        <v/>
      </c>
      <c r="J85" s="442"/>
      <c r="K85" s="443"/>
      <c r="L85" s="443"/>
      <c r="M85" s="443"/>
      <c r="N85" s="444"/>
    </row>
    <row r="86" spans="1:14" x14ac:dyDescent="0.15">
      <c r="A86" s="515"/>
      <c r="B86" s="475"/>
      <c r="C86" s="27"/>
      <c r="D86" s="28"/>
      <c r="E86" s="68"/>
      <c r="F86" s="29"/>
      <c r="G86" s="29"/>
      <c r="H86" s="30" t="str">
        <f t="shared" si="7"/>
        <v/>
      </c>
      <c r="I86" s="30" t="str">
        <f t="shared" si="7"/>
        <v/>
      </c>
      <c r="J86" s="445"/>
      <c r="K86" s="446"/>
      <c r="L86" s="446"/>
      <c r="M86" s="446"/>
      <c r="N86" s="447"/>
    </row>
    <row r="87" spans="1:14" x14ac:dyDescent="0.15">
      <c r="A87" s="515"/>
      <c r="B87" s="530"/>
      <c r="C87" s="478"/>
      <c r="D87" s="31" t="s">
        <v>4</v>
      </c>
      <c r="E87" s="70"/>
      <c r="F87" s="32" t="s">
        <v>4</v>
      </c>
      <c r="G87" s="32"/>
      <c r="H87" s="83" t="str">
        <f>IF(COUNT(H88:H91)=0,"",SUM(H88:H91))</f>
        <v/>
      </c>
      <c r="I87" s="83" t="str">
        <f>IF(COUNT(I88:I91)=0,"",SUM(I88:I91))</f>
        <v/>
      </c>
      <c r="J87" s="141"/>
      <c r="K87" s="142" t="str">
        <f>IF(H87="","",H87)</f>
        <v/>
      </c>
      <c r="L87" s="143" t="str">
        <f>IF(I87="","",IF(H87-I87&gt;0,I87,H87))</f>
        <v/>
      </c>
      <c r="M87" s="144"/>
      <c r="N87" s="145"/>
    </row>
    <row r="88" spans="1:14" x14ac:dyDescent="0.15">
      <c r="A88" s="515"/>
      <c r="B88" s="474"/>
      <c r="C88" s="3"/>
      <c r="D88" s="20"/>
      <c r="E88" s="52"/>
      <c r="F88" s="8"/>
      <c r="G88" s="8"/>
      <c r="H88" s="23" t="str">
        <f t="shared" ref="H88:I91" si="8">IF(D88="","",D88*F88)</f>
        <v/>
      </c>
      <c r="I88" s="23" t="str">
        <f t="shared" si="8"/>
        <v/>
      </c>
      <c r="J88" s="439"/>
      <c r="K88" s="440"/>
      <c r="L88" s="440"/>
      <c r="M88" s="440"/>
      <c r="N88" s="441"/>
    </row>
    <row r="89" spans="1:14" x14ac:dyDescent="0.15">
      <c r="A89" s="515"/>
      <c r="B89" s="474"/>
      <c r="C89" s="3"/>
      <c r="D89" s="20"/>
      <c r="E89" s="52"/>
      <c r="F89" s="8"/>
      <c r="G89" s="8"/>
      <c r="H89" s="23" t="str">
        <f t="shared" si="8"/>
        <v/>
      </c>
      <c r="I89" s="23" t="str">
        <f t="shared" si="8"/>
        <v/>
      </c>
      <c r="J89" s="442"/>
      <c r="K89" s="443"/>
      <c r="L89" s="443"/>
      <c r="M89" s="443"/>
      <c r="N89" s="444"/>
    </row>
    <row r="90" spans="1:14" x14ac:dyDescent="0.15">
      <c r="A90" s="515"/>
      <c r="B90" s="474"/>
      <c r="C90" s="3"/>
      <c r="D90" s="20"/>
      <c r="E90" s="52"/>
      <c r="F90" s="8"/>
      <c r="G90" s="8"/>
      <c r="H90" s="23" t="str">
        <f t="shared" si="8"/>
        <v/>
      </c>
      <c r="I90" s="23" t="str">
        <f t="shared" si="8"/>
        <v/>
      </c>
      <c r="J90" s="442"/>
      <c r="K90" s="443"/>
      <c r="L90" s="443"/>
      <c r="M90" s="443"/>
      <c r="N90" s="444"/>
    </row>
    <row r="91" spans="1:14" x14ac:dyDescent="0.15">
      <c r="A91" s="515"/>
      <c r="B91" s="475"/>
      <c r="C91" s="27"/>
      <c r="D91" s="28"/>
      <c r="E91" s="68"/>
      <c r="F91" s="29"/>
      <c r="G91" s="29"/>
      <c r="H91" s="30" t="str">
        <f t="shared" si="8"/>
        <v/>
      </c>
      <c r="I91" s="30" t="str">
        <f t="shared" si="8"/>
        <v/>
      </c>
      <c r="J91" s="445"/>
      <c r="K91" s="446"/>
      <c r="L91" s="446"/>
      <c r="M91" s="446"/>
      <c r="N91" s="447"/>
    </row>
    <row r="92" spans="1:14" x14ac:dyDescent="0.15">
      <c r="A92" s="515"/>
      <c r="B92" s="477"/>
      <c r="C92" s="478"/>
      <c r="D92" s="31" t="s">
        <v>4</v>
      </c>
      <c r="E92" s="70"/>
      <c r="F92" s="32" t="s">
        <v>4</v>
      </c>
      <c r="G92" s="32"/>
      <c r="H92" s="83" t="str">
        <f>IF(COUNT(H93:H96)=0,"",SUM(H93:H96))</f>
        <v/>
      </c>
      <c r="I92" s="83" t="str">
        <f>IF(COUNT(I93:I96)=0,"",SUM(I93:I96))</f>
        <v/>
      </c>
      <c r="J92" s="141"/>
      <c r="K92" s="142" t="str">
        <f>IF(H92="","",H92)</f>
        <v/>
      </c>
      <c r="L92" s="143" t="str">
        <f>IF(I92="","",IF(H92-I92&gt;0,I92,H92))</f>
        <v/>
      </c>
      <c r="M92" s="144"/>
      <c r="N92" s="145"/>
    </row>
    <row r="93" spans="1:14" x14ac:dyDescent="0.15">
      <c r="A93" s="515"/>
      <c r="B93" s="474"/>
      <c r="C93" s="3"/>
      <c r="D93" s="20"/>
      <c r="E93" s="52"/>
      <c r="F93" s="8"/>
      <c r="G93" s="8"/>
      <c r="H93" s="23" t="str">
        <f t="shared" ref="H93:I96" si="9">IF(D93="","",D93*F93)</f>
        <v/>
      </c>
      <c r="I93" s="23" t="str">
        <f t="shared" si="9"/>
        <v/>
      </c>
      <c r="J93" s="442"/>
      <c r="K93" s="443"/>
      <c r="L93" s="443"/>
      <c r="M93" s="443"/>
      <c r="N93" s="444"/>
    </row>
    <row r="94" spans="1:14" x14ac:dyDescent="0.15">
      <c r="A94" s="515"/>
      <c r="B94" s="474"/>
      <c r="C94" s="3"/>
      <c r="D94" s="20"/>
      <c r="E94" s="52"/>
      <c r="F94" s="8"/>
      <c r="G94" s="8"/>
      <c r="H94" s="23" t="str">
        <f t="shared" si="9"/>
        <v/>
      </c>
      <c r="I94" s="23" t="str">
        <f t="shared" si="9"/>
        <v/>
      </c>
      <c r="J94" s="442"/>
      <c r="K94" s="443"/>
      <c r="L94" s="443"/>
      <c r="M94" s="443"/>
      <c r="N94" s="444"/>
    </row>
    <row r="95" spans="1:14" x14ac:dyDescent="0.15">
      <c r="A95" s="515"/>
      <c r="B95" s="474"/>
      <c r="C95" s="3"/>
      <c r="D95" s="20"/>
      <c r="E95" s="52"/>
      <c r="F95" s="8"/>
      <c r="G95" s="8"/>
      <c r="H95" s="23" t="str">
        <f t="shared" si="9"/>
        <v/>
      </c>
      <c r="I95" s="23" t="str">
        <f t="shared" si="9"/>
        <v/>
      </c>
      <c r="J95" s="442"/>
      <c r="K95" s="443"/>
      <c r="L95" s="443"/>
      <c r="M95" s="443"/>
      <c r="N95" s="444"/>
    </row>
    <row r="96" spans="1:14" ht="14.25" thickBot="1" x14ac:dyDescent="0.2">
      <c r="A96" s="515"/>
      <c r="B96" s="475"/>
      <c r="C96" s="3"/>
      <c r="D96" s="20"/>
      <c r="E96" s="52"/>
      <c r="F96" s="8"/>
      <c r="G96" s="8"/>
      <c r="H96" s="23" t="str">
        <f t="shared" si="9"/>
        <v/>
      </c>
      <c r="I96" s="23" t="str">
        <f t="shared" si="9"/>
        <v/>
      </c>
      <c r="J96" s="460"/>
      <c r="K96" s="461"/>
      <c r="L96" s="461"/>
      <c r="M96" s="461"/>
      <c r="N96" s="462"/>
    </row>
    <row r="97" spans="1:20" ht="21.75" customHeight="1" thickTop="1" thickBot="1" x14ac:dyDescent="0.2">
      <c r="A97" s="515"/>
      <c r="B97" s="420" t="s">
        <v>21</v>
      </c>
      <c r="C97" s="517"/>
      <c r="D97" s="44"/>
      <c r="E97" s="44"/>
      <c r="F97" s="44"/>
      <c r="G97" s="57"/>
      <c r="H97" s="123">
        <f>IF(COUNT(H9,H20,H30,H41,H57,H72,H82,H87,H92)=0,"",SUM(H9,H20,H30,H41,H57,H72,H82,H87,H92))</f>
        <v>89760</v>
      </c>
      <c r="I97" s="123">
        <f>IF(COUNT(I9,I20,I30,I41,I57,I72,I82,I87,I92)=0,"",SUM(I9,I20,I30,I41,I57,I72,I82,I87,I92))</f>
        <v>84055</v>
      </c>
      <c r="J97" s="45"/>
      <c r="K97" s="46">
        <f>IF(COUNT(K9,K20,K30,K41,K57,K72,K82,K87,K92)=0,"",ROUNDDOWN(SUM(K92,K87,K82,K72,K57,K41,K30,K20,K9),0))</f>
        <v>82700</v>
      </c>
      <c r="L97" s="46">
        <f>IF(COUNT(L9,L20,L30,L41,L57,L72,L82,L87,L92)=0,"",ROUNDDOWN(SUM(L92,L87,L82,L72,L57,L41,L30,L20,L9),0))</f>
        <v>78280</v>
      </c>
      <c r="M97" s="99">
        <f>IF(AND(COUNT(K97)=0,COUNT(M9,M20,M30,M41,M57,M72,M82,M87,M92)=0)=TRUE,"",SUM(M92,M87,M82,M72,M57,M41,M30,M20,M9))</f>
        <v>10100</v>
      </c>
      <c r="N97" s="94">
        <f>IF(AND(COUNT(L97)=0,COUNT(N9,N20,N30,N41,N57,N72,N82,N87,N92)=0)=TRUE,"",SUM(N92,N87,N82,N72,N57,N41,N30,N20,N9))</f>
        <v>9600</v>
      </c>
      <c r="S97" s="112"/>
      <c r="T97" s="112"/>
    </row>
    <row r="98" spans="1:20" ht="34.5" customHeight="1" thickTop="1" x14ac:dyDescent="0.15">
      <c r="A98" s="515"/>
      <c r="B98" s="508" t="s">
        <v>38</v>
      </c>
      <c r="C98" s="509"/>
      <c r="D98" s="40"/>
      <c r="E98" s="40"/>
      <c r="F98" s="40"/>
      <c r="G98" s="41"/>
      <c r="H98" s="41"/>
      <c r="I98" s="79"/>
      <c r="J98" s="42"/>
      <c r="K98" s="43">
        <f>IF(K97="","",ROUNDDOWN(K97/2+K29,0))</f>
        <v>41759</v>
      </c>
      <c r="L98" s="43">
        <f>IF(L97="","",ROUNDDOWN(L97/2+L29,0))</f>
        <v>39440</v>
      </c>
      <c r="M98" s="279" t="s">
        <v>22</v>
      </c>
      <c r="N98" s="280"/>
    </row>
    <row r="99" spans="1:20" ht="48.75" customHeight="1" thickBot="1" x14ac:dyDescent="0.2">
      <c r="A99" s="516"/>
      <c r="B99" s="521" t="s">
        <v>80</v>
      </c>
      <c r="C99" s="522"/>
      <c r="D99" s="6"/>
      <c r="E99" s="6"/>
      <c r="F99" s="6"/>
      <c r="G99" s="38"/>
      <c r="H99" s="38"/>
      <c r="I99" s="80"/>
      <c r="J99" s="39"/>
      <c r="K99" s="95">
        <f>IF(K98="","",IF(K98-M97&gt;300000,300000,ROUNDDOWN(K98-M97,0)))</f>
        <v>31659</v>
      </c>
      <c r="L99" s="95">
        <f>IF(L98="","",IF(L98-N97&gt;300000,300000,ROUNDDOWN(L98-N97,0)))</f>
        <v>29840</v>
      </c>
      <c r="M99" s="281" t="s">
        <v>22</v>
      </c>
      <c r="N99" s="282"/>
    </row>
    <row r="100" spans="1:20" ht="14.25" thickTop="1" x14ac:dyDescent="0.15">
      <c r="A100" s="523" t="s">
        <v>7</v>
      </c>
      <c r="B100" s="315" t="s">
        <v>28</v>
      </c>
      <c r="C100" s="518"/>
      <c r="D100" s="16" t="s">
        <v>4</v>
      </c>
      <c r="E100" s="54"/>
      <c r="F100" s="10" t="s">
        <v>4</v>
      </c>
      <c r="G100" s="10"/>
      <c r="H100" s="90">
        <f>IF(COUNT(H101:H109)=0,"",SUM(H101:H109))</f>
        <v>5000</v>
      </c>
      <c r="I100" s="90">
        <f>IF(COUNT(I101:I109)=0,"",SUM(I101:I109))</f>
        <v>5000</v>
      </c>
      <c r="J100" s="451"/>
      <c r="K100" s="452"/>
      <c r="L100" s="452"/>
      <c r="M100" s="452"/>
      <c r="N100" s="453"/>
    </row>
    <row r="101" spans="1:20" x14ac:dyDescent="0.15">
      <c r="A101" s="524"/>
      <c r="B101" s="526"/>
      <c r="C101" s="48" t="s">
        <v>29</v>
      </c>
      <c r="D101" s="13">
        <v>5000</v>
      </c>
      <c r="E101" s="55">
        <v>5000</v>
      </c>
      <c r="F101" s="7">
        <v>1</v>
      </c>
      <c r="G101" s="7">
        <v>1</v>
      </c>
      <c r="H101" s="23">
        <f t="shared" ref="H101:I109" si="10">IF(D101="","",D101*F101)</f>
        <v>5000</v>
      </c>
      <c r="I101" s="23">
        <f t="shared" si="10"/>
        <v>5000</v>
      </c>
      <c r="J101" s="454"/>
      <c r="K101" s="455"/>
      <c r="L101" s="455"/>
      <c r="M101" s="455"/>
      <c r="N101" s="456"/>
    </row>
    <row r="102" spans="1:20" x14ac:dyDescent="0.15">
      <c r="A102" s="524"/>
      <c r="B102" s="526"/>
      <c r="C102" s="33"/>
      <c r="D102" s="12"/>
      <c r="E102" s="56"/>
      <c r="F102" s="8"/>
      <c r="G102" s="8"/>
      <c r="H102" s="23" t="str">
        <f t="shared" si="10"/>
        <v/>
      </c>
      <c r="I102" s="23" t="str">
        <f t="shared" si="10"/>
        <v/>
      </c>
      <c r="J102" s="454"/>
      <c r="K102" s="455"/>
      <c r="L102" s="455"/>
      <c r="M102" s="455"/>
      <c r="N102" s="456"/>
    </row>
    <row r="103" spans="1:20" x14ac:dyDescent="0.15">
      <c r="A103" s="524"/>
      <c r="B103" s="526"/>
      <c r="C103" s="33"/>
      <c r="D103" s="12"/>
      <c r="E103" s="56"/>
      <c r="F103" s="8"/>
      <c r="G103" s="8"/>
      <c r="H103" s="23" t="str">
        <f t="shared" si="10"/>
        <v/>
      </c>
      <c r="I103" s="23" t="str">
        <f t="shared" si="10"/>
        <v/>
      </c>
      <c r="J103" s="454"/>
      <c r="K103" s="455"/>
      <c r="L103" s="455"/>
      <c r="M103" s="455"/>
      <c r="N103" s="456"/>
    </row>
    <row r="104" spans="1:20" x14ac:dyDescent="0.15">
      <c r="A104" s="524"/>
      <c r="B104" s="526"/>
      <c r="C104" s="33"/>
      <c r="D104" s="12"/>
      <c r="E104" s="56"/>
      <c r="F104" s="8"/>
      <c r="G104" s="8"/>
      <c r="H104" s="23" t="str">
        <f t="shared" si="10"/>
        <v/>
      </c>
      <c r="I104" s="23" t="str">
        <f t="shared" si="10"/>
        <v/>
      </c>
      <c r="J104" s="454"/>
      <c r="K104" s="455"/>
      <c r="L104" s="455"/>
      <c r="M104" s="455"/>
      <c r="N104" s="456"/>
    </row>
    <row r="105" spans="1:20" x14ac:dyDescent="0.15">
      <c r="A105" s="524"/>
      <c r="B105" s="526"/>
      <c r="C105" s="33"/>
      <c r="D105" s="12"/>
      <c r="E105" s="56"/>
      <c r="F105" s="8"/>
      <c r="G105" s="8"/>
      <c r="H105" s="23" t="str">
        <f t="shared" si="10"/>
        <v/>
      </c>
      <c r="I105" s="23" t="str">
        <f t="shared" si="10"/>
        <v/>
      </c>
      <c r="J105" s="454"/>
      <c r="K105" s="455"/>
      <c r="L105" s="455"/>
      <c r="M105" s="455"/>
      <c r="N105" s="456"/>
    </row>
    <row r="106" spans="1:20" x14ac:dyDescent="0.15">
      <c r="A106" s="524"/>
      <c r="B106" s="526"/>
      <c r="C106" s="33"/>
      <c r="D106" s="12"/>
      <c r="E106" s="56"/>
      <c r="F106" s="8"/>
      <c r="G106" s="8"/>
      <c r="H106" s="23" t="str">
        <f t="shared" si="10"/>
        <v/>
      </c>
      <c r="I106" s="23" t="str">
        <f t="shared" si="10"/>
        <v/>
      </c>
      <c r="J106" s="454"/>
      <c r="K106" s="455"/>
      <c r="L106" s="455"/>
      <c r="M106" s="455"/>
      <c r="N106" s="456"/>
    </row>
    <row r="107" spans="1:20" x14ac:dyDescent="0.15">
      <c r="A107" s="524"/>
      <c r="B107" s="526"/>
      <c r="C107" s="33"/>
      <c r="D107" s="12"/>
      <c r="E107" s="56"/>
      <c r="F107" s="8"/>
      <c r="G107" s="8"/>
      <c r="H107" s="23" t="str">
        <f t="shared" si="10"/>
        <v/>
      </c>
      <c r="I107" s="23" t="str">
        <f t="shared" si="10"/>
        <v/>
      </c>
      <c r="J107" s="454"/>
      <c r="K107" s="455"/>
      <c r="L107" s="455"/>
      <c r="M107" s="455"/>
      <c r="N107" s="456"/>
    </row>
    <row r="108" spans="1:20" x14ac:dyDescent="0.15">
      <c r="A108" s="524"/>
      <c r="B108" s="526"/>
      <c r="C108" s="33"/>
      <c r="D108" s="12"/>
      <c r="E108" s="56"/>
      <c r="F108" s="8"/>
      <c r="G108" s="8"/>
      <c r="H108" s="23" t="str">
        <f t="shared" si="10"/>
        <v/>
      </c>
      <c r="I108" s="23" t="str">
        <f t="shared" si="10"/>
        <v/>
      </c>
      <c r="J108" s="454"/>
      <c r="K108" s="455"/>
      <c r="L108" s="455"/>
      <c r="M108" s="455"/>
      <c r="N108" s="456"/>
    </row>
    <row r="109" spans="1:20" x14ac:dyDescent="0.15">
      <c r="A109" s="524"/>
      <c r="B109" s="527"/>
      <c r="C109" s="33"/>
      <c r="D109" s="12"/>
      <c r="E109" s="56"/>
      <c r="F109" s="8"/>
      <c r="G109" s="8"/>
      <c r="H109" s="23" t="str">
        <f t="shared" si="10"/>
        <v/>
      </c>
      <c r="I109" s="23" t="str">
        <f t="shared" si="10"/>
        <v/>
      </c>
      <c r="J109" s="454"/>
      <c r="K109" s="455"/>
      <c r="L109" s="455"/>
      <c r="M109" s="455"/>
      <c r="N109" s="456"/>
    </row>
    <row r="110" spans="1:20" x14ac:dyDescent="0.15">
      <c r="A110" s="524"/>
      <c r="B110" s="519" t="s">
        <v>26</v>
      </c>
      <c r="C110" s="520"/>
      <c r="D110" s="15" t="s">
        <v>4</v>
      </c>
      <c r="E110" s="71"/>
      <c r="F110" s="9" t="s">
        <v>4</v>
      </c>
      <c r="G110" s="10"/>
      <c r="H110" s="109">
        <f>IF(COUNT(H111:H115)=0,"",SUM(H111:H115))</f>
        <v>2890.5160000000001</v>
      </c>
      <c r="I110" s="109">
        <f>IF(COUNT(I111:I115)=0,"",SUM(I111:I115))</f>
        <v>2890.5000000000005</v>
      </c>
      <c r="J110" s="454"/>
      <c r="K110" s="455"/>
      <c r="L110" s="455"/>
      <c r="M110" s="455"/>
      <c r="N110" s="456"/>
    </row>
    <row r="111" spans="1:20" x14ac:dyDescent="0.15">
      <c r="A111" s="524"/>
      <c r="B111" s="526"/>
      <c r="C111" s="48" t="s">
        <v>30</v>
      </c>
      <c r="D111" s="12">
        <v>2154.8000000000002</v>
      </c>
      <c r="E111" s="56">
        <v>2154.8000000000002</v>
      </c>
      <c r="F111" s="8">
        <v>1</v>
      </c>
      <c r="G111" s="8">
        <v>1</v>
      </c>
      <c r="H111" s="23">
        <f t="shared" ref="H111:I115" si="11">IF(D111="","",D111*F111)</f>
        <v>2154.8000000000002</v>
      </c>
      <c r="I111" s="23">
        <f t="shared" si="11"/>
        <v>2154.8000000000002</v>
      </c>
      <c r="J111" s="454"/>
      <c r="K111" s="455"/>
      <c r="L111" s="455"/>
      <c r="M111" s="455"/>
      <c r="N111" s="456"/>
    </row>
    <row r="112" spans="1:20" x14ac:dyDescent="0.15">
      <c r="A112" s="524"/>
      <c r="B112" s="526"/>
      <c r="C112" s="48" t="s">
        <v>31</v>
      </c>
      <c r="D112" s="12">
        <v>500.84699999999998</v>
      </c>
      <c r="E112" s="56">
        <v>500.8</v>
      </c>
      <c r="F112" s="8">
        <v>1</v>
      </c>
      <c r="G112" s="8">
        <v>1</v>
      </c>
      <c r="H112" s="23">
        <f t="shared" si="11"/>
        <v>500.84699999999998</v>
      </c>
      <c r="I112" s="23">
        <f t="shared" si="11"/>
        <v>500.8</v>
      </c>
      <c r="J112" s="454"/>
      <c r="K112" s="455"/>
      <c r="L112" s="455"/>
      <c r="M112" s="455"/>
      <c r="N112" s="456"/>
    </row>
    <row r="113" spans="1:14" x14ac:dyDescent="0.15">
      <c r="A113" s="524"/>
      <c r="B113" s="526"/>
      <c r="C113" s="48" t="s">
        <v>32</v>
      </c>
      <c r="D113" s="12">
        <v>234.869</v>
      </c>
      <c r="E113" s="56">
        <v>234.9</v>
      </c>
      <c r="F113" s="8">
        <v>1</v>
      </c>
      <c r="G113" s="8">
        <v>1</v>
      </c>
      <c r="H113" s="23">
        <f t="shared" si="11"/>
        <v>234.869</v>
      </c>
      <c r="I113" s="23">
        <f t="shared" si="11"/>
        <v>234.9</v>
      </c>
      <c r="J113" s="454"/>
      <c r="K113" s="455"/>
      <c r="L113" s="455"/>
      <c r="M113" s="455"/>
      <c r="N113" s="456"/>
    </row>
    <row r="114" spans="1:14" x14ac:dyDescent="0.15">
      <c r="A114" s="524"/>
      <c r="B114" s="526"/>
      <c r="C114" s="33"/>
      <c r="D114" s="12"/>
      <c r="E114" s="56"/>
      <c r="F114" s="8"/>
      <c r="G114" s="8"/>
      <c r="H114" s="23" t="str">
        <f t="shared" si="11"/>
        <v/>
      </c>
      <c r="I114" s="23" t="str">
        <f t="shared" si="11"/>
        <v/>
      </c>
      <c r="J114" s="454"/>
      <c r="K114" s="455"/>
      <c r="L114" s="455"/>
      <c r="M114" s="455"/>
      <c r="N114" s="456"/>
    </row>
    <row r="115" spans="1:14" x14ac:dyDescent="0.15">
      <c r="A115" s="524"/>
      <c r="B115" s="527"/>
      <c r="C115" s="33"/>
      <c r="D115" s="12"/>
      <c r="E115" s="56"/>
      <c r="F115" s="8"/>
      <c r="G115" s="8"/>
      <c r="H115" s="23" t="str">
        <f t="shared" si="11"/>
        <v/>
      </c>
      <c r="I115" s="23" t="str">
        <f t="shared" si="11"/>
        <v/>
      </c>
      <c r="J115" s="454"/>
      <c r="K115" s="455"/>
      <c r="L115" s="455"/>
      <c r="M115" s="455"/>
      <c r="N115" s="456"/>
    </row>
    <row r="116" spans="1:14" x14ac:dyDescent="0.15">
      <c r="A116" s="525"/>
      <c r="B116" s="528"/>
      <c r="C116" s="529"/>
      <c r="D116" s="385" t="s">
        <v>23</v>
      </c>
      <c r="E116" s="386"/>
      <c r="F116" s="450"/>
      <c r="G116" s="111"/>
      <c r="H116" s="110">
        <f>IF(COUNT(H100,H110)=0,"",SUM(H100,H110))</f>
        <v>7890.5159999999996</v>
      </c>
      <c r="I116" s="110">
        <f>IF(COUNT(I100,I110)=0,"",SUM(I100,I110))</f>
        <v>7890.5</v>
      </c>
      <c r="J116" s="454"/>
      <c r="K116" s="455"/>
      <c r="L116" s="455"/>
      <c r="M116" s="455"/>
      <c r="N116" s="456"/>
    </row>
    <row r="117" spans="1:14" x14ac:dyDescent="0.15">
      <c r="A117" s="431"/>
      <c r="B117" s="431"/>
      <c r="C117" s="431"/>
      <c r="D117" s="394" t="s">
        <v>65</v>
      </c>
      <c r="E117" s="394"/>
      <c r="F117" s="394"/>
      <c r="G117" s="394" t="s">
        <v>66</v>
      </c>
      <c r="H117" s="432"/>
      <c r="I117" s="432"/>
      <c r="J117" s="454"/>
      <c r="K117" s="455"/>
      <c r="L117" s="455"/>
      <c r="M117" s="455"/>
      <c r="N117" s="456"/>
    </row>
    <row r="118" spans="1:14" x14ac:dyDescent="0.15">
      <c r="A118" s="101" t="s">
        <v>24</v>
      </c>
      <c r="B118" s="102"/>
      <c r="C118" s="102"/>
      <c r="D118" s="433">
        <f>IF(COUNT(H97,H116)=0,"",SUM(H97,H116))</f>
        <v>97650.516000000003</v>
      </c>
      <c r="E118" s="434"/>
      <c r="F118" s="434"/>
      <c r="G118" s="434">
        <f>IF(COUNT(I97,I116)=0,"",SUM(I97,I116))</f>
        <v>91945.5</v>
      </c>
      <c r="H118" s="434"/>
      <c r="I118" s="434"/>
      <c r="J118" s="454"/>
      <c r="K118" s="455"/>
      <c r="L118" s="455"/>
      <c r="M118" s="455"/>
      <c r="N118" s="456"/>
    </row>
    <row r="119" spans="1:14" x14ac:dyDescent="0.15">
      <c r="A119" s="103" t="s">
        <v>8</v>
      </c>
      <c r="B119" s="104"/>
      <c r="C119" s="104"/>
      <c r="D119" s="448">
        <f>IF(D118="","",ROUNDDOWN(D118*J1/100,3))</f>
        <v>7812.0410000000002</v>
      </c>
      <c r="E119" s="449"/>
      <c r="F119" s="449"/>
      <c r="G119" s="449">
        <f>IF(G118="","",ROUNDDOWN(G118*J1/100,3))</f>
        <v>7355.64</v>
      </c>
      <c r="H119" s="449"/>
      <c r="I119" s="449"/>
      <c r="J119" s="454"/>
      <c r="K119" s="455"/>
      <c r="L119" s="455"/>
      <c r="M119" s="455"/>
      <c r="N119" s="456"/>
    </row>
    <row r="120" spans="1:14" x14ac:dyDescent="0.15">
      <c r="A120" s="105" t="s">
        <v>9</v>
      </c>
      <c r="B120" s="106"/>
      <c r="C120" s="106"/>
      <c r="D120" s="435" t="s">
        <v>54</v>
      </c>
      <c r="E120" s="436"/>
      <c r="F120" s="436"/>
      <c r="G120" s="437" t="s">
        <v>54</v>
      </c>
      <c r="H120" s="437"/>
      <c r="I120" s="437"/>
      <c r="J120" s="454"/>
      <c r="K120" s="455"/>
      <c r="L120" s="455"/>
      <c r="M120" s="455"/>
      <c r="N120" s="456"/>
    </row>
    <row r="121" spans="1:14" x14ac:dyDescent="0.15">
      <c r="A121" s="107" t="s">
        <v>10</v>
      </c>
      <c r="B121" s="108"/>
      <c r="C121" s="108"/>
      <c r="D121" s="482">
        <f>IF(COUNT(D118:D119)=0,"",SUM(D118:D119))</f>
        <v>105462.557</v>
      </c>
      <c r="E121" s="438"/>
      <c r="F121" s="438"/>
      <c r="G121" s="438">
        <f>IF(COUNT(G118:G119)=0,"",SUM(G118:G119))</f>
        <v>99301.14</v>
      </c>
      <c r="H121" s="438"/>
      <c r="I121" s="438"/>
      <c r="J121" s="457"/>
      <c r="K121" s="458"/>
      <c r="L121" s="458"/>
      <c r="M121" s="458"/>
      <c r="N121" s="459"/>
    </row>
    <row r="122" spans="1:14" ht="14.25" x14ac:dyDescent="0.15">
      <c r="B122" s="2"/>
      <c r="C122" s="1"/>
      <c r="D122" s="1"/>
      <c r="E122" s="1"/>
      <c r="F122" s="1"/>
      <c r="G122" s="1"/>
      <c r="H122" s="77" t="s">
        <v>64</v>
      </c>
      <c r="I122" s="77"/>
      <c r="J122" s="464" t="s">
        <v>107</v>
      </c>
      <c r="K122" s="464"/>
      <c r="L122" s="1"/>
      <c r="M122" s="1"/>
      <c r="N122" s="1"/>
    </row>
    <row r="123" spans="1:14" x14ac:dyDescent="0.15">
      <c r="A123" s="78" t="s">
        <v>45</v>
      </c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15">
      <c r="A124" s="11" t="s">
        <v>37</v>
      </c>
    </row>
    <row r="125" spans="1:14" x14ac:dyDescent="0.15">
      <c r="A125" s="2" t="s">
        <v>5</v>
      </c>
    </row>
    <row r="126" spans="1:14" x14ac:dyDescent="0.15">
      <c r="A126" s="2" t="s">
        <v>11</v>
      </c>
    </row>
    <row r="127" spans="1:14" x14ac:dyDescent="0.15">
      <c r="A127" s="2" t="s">
        <v>6</v>
      </c>
    </row>
  </sheetData>
  <sheetProtection password="A4DE" sheet="1" objects="1" scenarios="1"/>
  <mergeCells count="71">
    <mergeCell ref="B41:C41"/>
    <mergeCell ref="B82:C82"/>
    <mergeCell ref="B83:B86"/>
    <mergeCell ref="B100:C100"/>
    <mergeCell ref="B110:C110"/>
    <mergeCell ref="A69:C71"/>
    <mergeCell ref="B99:C99"/>
    <mergeCell ref="A100:A116"/>
    <mergeCell ref="B101:B109"/>
    <mergeCell ref="B111:B115"/>
    <mergeCell ref="B116:C116"/>
    <mergeCell ref="B87:C87"/>
    <mergeCell ref="D69:I69"/>
    <mergeCell ref="B58:B63"/>
    <mergeCell ref="B98:C98"/>
    <mergeCell ref="B93:B96"/>
    <mergeCell ref="J42:N56"/>
    <mergeCell ref="J58:N63"/>
    <mergeCell ref="B72:C72"/>
    <mergeCell ref="B73:B81"/>
    <mergeCell ref="A67:M67"/>
    <mergeCell ref="A72:A99"/>
    <mergeCell ref="J69:J71"/>
    <mergeCell ref="B88:B91"/>
    <mergeCell ref="B97:C97"/>
    <mergeCell ref="K69:L70"/>
    <mergeCell ref="D70:E70"/>
    <mergeCell ref="B92:C92"/>
    <mergeCell ref="K6:L7"/>
    <mergeCell ref="J6:J8"/>
    <mergeCell ref="B21:B29"/>
    <mergeCell ref="B30:C30"/>
    <mergeCell ref="B31:B40"/>
    <mergeCell ref="J31:N40"/>
    <mergeCell ref="D7:E7"/>
    <mergeCell ref="A6:C8"/>
    <mergeCell ref="J21:N28"/>
    <mergeCell ref="H70:I70"/>
    <mergeCell ref="J122:K122"/>
    <mergeCell ref="M69:N70"/>
    <mergeCell ref="A4:M4"/>
    <mergeCell ref="A5:M5"/>
    <mergeCell ref="A9:A63"/>
    <mergeCell ref="B9:C9"/>
    <mergeCell ref="B10:B19"/>
    <mergeCell ref="B20:C20"/>
    <mergeCell ref="B57:C57"/>
    <mergeCell ref="D6:I6"/>
    <mergeCell ref="H7:I7"/>
    <mergeCell ref="B42:B56"/>
    <mergeCell ref="M6:N7"/>
    <mergeCell ref="J10:N19"/>
    <mergeCell ref="D121:F121"/>
    <mergeCell ref="G121:I121"/>
    <mergeCell ref="J73:N81"/>
    <mergeCell ref="D119:F119"/>
    <mergeCell ref="G119:I119"/>
    <mergeCell ref="D116:F116"/>
    <mergeCell ref="D117:F117"/>
    <mergeCell ref="G118:I118"/>
    <mergeCell ref="J100:N121"/>
    <mergeCell ref="M98:N98"/>
    <mergeCell ref="M99:N99"/>
    <mergeCell ref="J93:N96"/>
    <mergeCell ref="J88:N91"/>
    <mergeCell ref="J83:N86"/>
    <mergeCell ref="A117:C117"/>
    <mergeCell ref="G117:I117"/>
    <mergeCell ref="D118:F118"/>
    <mergeCell ref="D120:F120"/>
    <mergeCell ref="G120:I120"/>
  </mergeCells>
  <phoneticPr fontId="19"/>
  <pageMargins left="0.98425196850393704" right="0.59055118110236227" top="0.78740157480314965" bottom="0.59055118110236227" header="0.31496062992125984" footer="0.31496062992125984"/>
  <pageSetup paperSize="8" scale="9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8B71F2-51A9-48C0-BF52-43B292FD0822}"/>
</file>

<file path=customXml/itemProps2.xml><?xml version="1.0" encoding="utf-8"?>
<ds:datastoreItem xmlns:ds="http://schemas.openxmlformats.org/officeDocument/2006/customXml" ds:itemID="{9C59047E-A0F0-449C-8EDF-018DC376F7C2}"/>
</file>

<file path=customXml/itemProps3.xml><?xml version="1.0" encoding="utf-8"?>
<ds:datastoreItem xmlns:ds="http://schemas.openxmlformats.org/officeDocument/2006/customXml" ds:itemID="{118438D9-9C2B-4F65-A757-9B036EBA0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説明書</vt:lpstr>
      <vt:lpstr>用紙（項目少）</vt:lpstr>
      <vt:lpstr>用紙（項目多）</vt:lpstr>
      <vt:lpstr>記載要領</vt:lpstr>
      <vt:lpstr>記載要領!Print_Area</vt:lpstr>
      <vt:lpstr>'用紙（項目少）'!Print_Area</vt:lpstr>
      <vt:lpstr>'用紙（項目多）'!Print_Area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tokyokankyo</cp:lastModifiedBy>
  <cp:lastPrinted>2018-01-25T05:16:21Z</cp:lastPrinted>
  <dcterms:created xsi:type="dcterms:W3CDTF">2010-07-07T01:16:55Z</dcterms:created>
  <dcterms:modified xsi:type="dcterms:W3CDTF">2018-01-25T05:16:25Z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