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8700" yWindow="525" windowWidth="11760" windowHeight="8730" tabRatio="741" activeTab="1"/>
  </bookViews>
  <sheets>
    <sheet name="説明書" sheetId="4" r:id="rId1"/>
    <sheet name="用紙" sheetId="12" r:id="rId2"/>
    <sheet name="記載例" sheetId="11" r:id="rId3"/>
  </sheets>
  <definedNames>
    <definedName name="_xlnm.Print_Area" localSheetId="2">記載例!$A$2:$I$122</definedName>
    <definedName name="_xlnm.Print_Area" localSheetId="1">用紙!$A$2:$I$122</definedName>
  </definedNames>
  <calcPr calcId="145621"/>
</workbook>
</file>

<file path=xl/calcChain.xml><?xml version="1.0" encoding="utf-8"?>
<calcChain xmlns="http://schemas.openxmlformats.org/spreadsheetml/2006/main">
  <c r="I3" i="12" l="1"/>
  <c r="F12" i="12" l="1"/>
  <c r="I90" i="11"/>
  <c r="T12" i="11" s="1"/>
  <c r="I89" i="11"/>
  <c r="I91" i="11"/>
  <c r="F115" i="12"/>
  <c r="F114" i="12"/>
  <c r="F113" i="12"/>
  <c r="F112" i="12"/>
  <c r="F111" i="12"/>
  <c r="F110" i="12"/>
  <c r="F109" i="12"/>
  <c r="F108" i="12"/>
  <c r="F106" i="12"/>
  <c r="F105" i="12"/>
  <c r="F104" i="12"/>
  <c r="F103" i="12"/>
  <c r="F102" i="12"/>
  <c r="F101" i="12"/>
  <c r="F100" i="12"/>
  <c r="F99" i="12"/>
  <c r="F98" i="12"/>
  <c r="F97" i="12"/>
  <c r="F96" i="12"/>
  <c r="F95" i="12" s="1"/>
  <c r="K93" i="12"/>
  <c r="I91" i="12"/>
  <c r="I90" i="12"/>
  <c r="I89" i="12" s="1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C65" i="12"/>
  <c r="A65" i="12"/>
  <c r="A64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62" i="11"/>
  <c r="K93" i="11"/>
  <c r="F70" i="11"/>
  <c r="F20" i="11"/>
  <c r="F19" i="11"/>
  <c r="F18" i="11"/>
  <c r="F11" i="11"/>
  <c r="F17" i="11"/>
  <c r="F16" i="11"/>
  <c r="F15" i="11"/>
  <c r="F14" i="11"/>
  <c r="F13" i="11"/>
  <c r="F12" i="11"/>
  <c r="F81" i="11"/>
  <c r="F80" i="11"/>
  <c r="F79" i="11"/>
  <c r="F78" i="11"/>
  <c r="F77" i="11"/>
  <c r="F76" i="11"/>
  <c r="F75" i="11"/>
  <c r="F74" i="11"/>
  <c r="F73" i="11"/>
  <c r="F72" i="11"/>
  <c r="F71" i="11"/>
  <c r="F115" i="11"/>
  <c r="F114" i="11"/>
  <c r="F113" i="11"/>
  <c r="F112" i="11"/>
  <c r="F111" i="11"/>
  <c r="F110" i="11"/>
  <c r="F109" i="11"/>
  <c r="F108" i="11"/>
  <c r="F106" i="11"/>
  <c r="F105" i="11"/>
  <c r="F104" i="11"/>
  <c r="F103" i="11"/>
  <c r="F102" i="11"/>
  <c r="F101" i="11"/>
  <c r="F100" i="11"/>
  <c r="F99" i="11"/>
  <c r="F98" i="11"/>
  <c r="F97" i="11"/>
  <c r="F96" i="11"/>
  <c r="F88" i="11"/>
  <c r="F87" i="11"/>
  <c r="F86" i="11"/>
  <c r="F85" i="11"/>
  <c r="F84" i="11"/>
  <c r="F83" i="11"/>
  <c r="F82" i="11"/>
  <c r="C65" i="11"/>
  <c r="A65" i="11"/>
  <c r="A64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40" i="11"/>
  <c r="F91" i="11"/>
  <c r="H40" i="11"/>
  <c r="H91" i="11"/>
  <c r="F95" i="11"/>
  <c r="F107" i="11"/>
  <c r="H94" i="11"/>
  <c r="F116" i="11"/>
  <c r="F90" i="11"/>
  <c r="F89" i="11"/>
  <c r="D117" i="11"/>
  <c r="H11" i="11"/>
  <c r="H90" i="11"/>
  <c r="D118" i="11"/>
  <c r="D120" i="11"/>
  <c r="H89" i="11"/>
  <c r="T13" i="11" l="1"/>
  <c r="T11" i="11"/>
  <c r="T14" i="11" s="1"/>
  <c r="H93" i="11"/>
  <c r="H92" i="11" s="1"/>
  <c r="F107" i="12"/>
  <c r="F116" i="12" s="1"/>
  <c r="F40" i="12"/>
  <c r="F91" i="12" s="1"/>
  <c r="F11" i="12"/>
  <c r="H11" i="12" s="1"/>
  <c r="H90" i="12" s="1"/>
  <c r="F90" i="12" l="1"/>
  <c r="F89" i="12" s="1"/>
  <c r="D117" i="12" s="1"/>
  <c r="D118" i="12" s="1"/>
  <c r="H40" i="12"/>
  <c r="H91" i="12" s="1"/>
  <c r="H89" i="12" s="1"/>
  <c r="T13" i="12"/>
  <c r="H93" i="12"/>
  <c r="H94" i="12" l="1"/>
  <c r="H92" i="12" s="1"/>
  <c r="T11" i="12"/>
  <c r="T12" i="12"/>
  <c r="D120" i="12"/>
  <c r="T14" i="12" l="1"/>
</calcChain>
</file>

<file path=xl/comments1.xml><?xml version="1.0" encoding="utf-8"?>
<comments xmlns="http://schemas.openxmlformats.org/spreadsheetml/2006/main">
  <authors>
    <author>作成者</author>
  </authors>
  <commentList>
    <comment ref="G1" authorId="0">
      <text>
        <r>
          <rPr>
            <b/>
            <sz val="12"/>
            <color indexed="10"/>
            <rFont val="ＭＳ Ｐゴシック"/>
            <family val="3"/>
            <charset val="128"/>
          </rPr>
          <t>工事契約が2019年10月1日以降になる場合は、消費税率を8％から10％に変更してください。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助成申請モデルのどちらかに、『○』を記入願います。</t>
        </r>
      </text>
    </comment>
    <comment ref="D43" authorId="0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助成申請モデルのどちらかに、『○』を記入願います。</t>
        </r>
      </text>
    </comment>
    <comment ref="D43" authorId="0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sharedStrings.xml><?xml version="1.0" encoding="utf-8"?>
<sst xmlns="http://schemas.openxmlformats.org/spreadsheetml/2006/main" count="186" uniqueCount="99">
  <si>
    <t>設備区分</t>
    <rPh sb="0" eb="2">
      <t>セツビ</t>
    </rPh>
    <rPh sb="2" eb="4">
      <t>クブン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</si>
  <si>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</si>
  <si>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</si>
  <si>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－</t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</si>
  <si>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3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</si>
  <si>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3"/>
  </si>
  <si>
    <t>第1号様式：別紙「助成金交付申請内訳書」記入説明書</t>
    <rPh sb="0" eb="1">
      <t>ダイ</t>
    </rPh>
    <rPh sb="2" eb="3">
      <t>ゴウ</t>
    </rPh>
    <rPh sb="3" eb="5">
      <t>ヨウシキ</t>
    </rPh>
    <rPh sb="6" eb="8">
      <t>ベッシ</t>
    </rPh>
    <rPh sb="9" eb="12">
      <t>ジョセイキン</t>
    </rPh>
    <rPh sb="12" eb="14">
      <t>コウフ</t>
    </rPh>
    <rPh sb="14" eb="16">
      <t>シンセイ</t>
    </rPh>
    <rPh sb="16" eb="19">
      <t>ウチワケショ</t>
    </rPh>
    <rPh sb="20" eb="22">
      <t>キニュウ</t>
    </rPh>
    <rPh sb="22" eb="24">
      <t>セツメイ</t>
    </rPh>
    <rPh sb="24" eb="25">
      <t>ショ</t>
    </rPh>
    <phoneticPr fontId="8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</si>
  <si>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3"/>
  </si>
  <si>
    <t>②本助成金以外の助成金又は給付金の有無</t>
    <rPh sb="1" eb="2">
      <t>ホン</t>
    </rPh>
    <rPh sb="2" eb="5">
      <t>ジョセイキン</t>
    </rPh>
    <rPh sb="5" eb="7">
      <t>イガイ</t>
    </rPh>
    <rPh sb="8" eb="11">
      <t>ジョセイキン</t>
    </rPh>
    <rPh sb="11" eb="12">
      <t>マタ</t>
    </rPh>
    <rPh sb="13" eb="16">
      <t>キュウフキン</t>
    </rPh>
    <rPh sb="17" eb="19">
      <t>ウム</t>
    </rPh>
    <phoneticPr fontId="3"/>
  </si>
  <si>
    <t>③助成対象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3"/>
  </si>
  <si>
    <t>④本助成金以外の助成金又は給付金の額
（千円）</t>
    <rPh sb="1" eb="2">
      <t>ホン</t>
    </rPh>
    <rPh sb="2" eb="5">
      <t>ジョセイキン</t>
    </rPh>
    <rPh sb="5" eb="7">
      <t>イガイ</t>
    </rPh>
    <rPh sb="8" eb="11">
      <t>ジョセイキン</t>
    </rPh>
    <rPh sb="11" eb="12">
      <t>マタ</t>
    </rPh>
    <rPh sb="13" eb="16">
      <t>キュウフキン</t>
    </rPh>
    <rPh sb="17" eb="18">
      <t>ガク</t>
    </rPh>
    <rPh sb="20" eb="22">
      <t>センエン</t>
    </rPh>
    <phoneticPr fontId="3"/>
  </si>
  <si>
    <t>経費</t>
    <rPh sb="0" eb="2">
      <t>ケイヒ</t>
    </rPh>
    <phoneticPr fontId="3"/>
  </si>
  <si>
    <t>事業者名</t>
    <rPh sb="0" eb="3">
      <t>ジギョウシャ</t>
    </rPh>
    <rPh sb="3" eb="4">
      <t>ナ</t>
    </rPh>
    <phoneticPr fontId="9"/>
  </si>
  <si>
    <t>－</t>
    <phoneticPr fontId="9"/>
  </si>
  <si>
    <t>諸経費</t>
    <rPh sb="0" eb="3">
      <t>ショケイヒ</t>
    </rPh>
    <phoneticPr fontId="13"/>
  </si>
  <si>
    <t>③助成
対象
経費
（千円）</t>
    <rPh sb="1" eb="3">
      <t>ジョセイ</t>
    </rPh>
    <rPh sb="4" eb="6">
      <t>タイショウ</t>
    </rPh>
    <rPh sb="7" eb="9">
      <t>ケイヒ</t>
    </rPh>
    <rPh sb="11" eb="13">
      <t>センエン</t>
    </rPh>
    <phoneticPr fontId="3"/>
  </si>
  <si>
    <t>基本設計費</t>
    <rPh sb="0" eb="2">
      <t>キホン</t>
    </rPh>
    <rPh sb="2" eb="4">
      <t>セッケイ</t>
    </rPh>
    <rPh sb="4" eb="5">
      <t>ヒ</t>
    </rPh>
    <phoneticPr fontId="13"/>
  </si>
  <si>
    <t>交通費</t>
    <rPh sb="0" eb="3">
      <t>コウツウヒ</t>
    </rPh>
    <phoneticPr fontId="13"/>
  </si>
  <si>
    <t>安全対策費</t>
    <rPh sb="0" eb="2">
      <t>アンゼン</t>
    </rPh>
    <rPh sb="2" eb="5">
      <t>タイサクヒ</t>
    </rPh>
    <phoneticPr fontId="13"/>
  </si>
  <si>
    <t>公的申請・届出費用</t>
    <rPh sb="0" eb="2">
      <t>コウテキ</t>
    </rPh>
    <rPh sb="2" eb="4">
      <t>シンセイ</t>
    </rPh>
    <rPh sb="5" eb="7">
      <t>トドケデ</t>
    </rPh>
    <rPh sb="7" eb="9">
      <t>ヒヨウ</t>
    </rPh>
    <phoneticPr fontId="13"/>
  </si>
  <si>
    <t>○</t>
    <phoneticPr fontId="13"/>
  </si>
  <si>
    <t>Version</t>
    <phoneticPr fontId="9"/>
  </si>
  <si>
    <t>（注）⑩の額が実施要綱第4条の第1項（5）に定める助成金額の限度額を超える時は、限度額を記入すること。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3"/>
  </si>
  <si>
    <t>消費税率：</t>
    <rPh sb="0" eb="3">
      <t>ショウヒゼイ</t>
    </rPh>
    <rPh sb="3" eb="4">
      <t>リツ</t>
    </rPh>
    <phoneticPr fontId="14"/>
  </si>
  <si>
    <t>％</t>
    <phoneticPr fontId="14"/>
  </si>
  <si>
    <t>＜全般＞</t>
    <rPh sb="1" eb="3">
      <t>ゼンパン</t>
    </rPh>
    <phoneticPr fontId="3"/>
  </si>
  <si>
    <t>＜個別＞</t>
    <rPh sb="1" eb="3">
      <t>コベツ</t>
    </rPh>
    <phoneticPr fontId="3"/>
  </si>
  <si>
    <t>1.消費税率を、J1のセルに入力してください。</t>
    <rPh sb="2" eb="5">
      <t>ショウヒゼイ</t>
    </rPh>
    <rPh sb="5" eb="6">
      <t>リツ</t>
    </rPh>
    <rPh sb="14" eb="16">
      <t>ニュウリョク</t>
    </rPh>
    <phoneticPr fontId="3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</si>
  <si>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3"/>
  </si>
  <si>
    <t>4.数量は、整数で入力してください。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3"/>
  </si>
  <si>
    <t>5.単価と数量を入力すると、機器費は自動計算され、千円単位（千円以下1桁）で表示されます。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3"/>
  </si>
  <si>
    <t>6.工事費は、千円単位で入力ですが、単価と同様に小数点以下3桁まで入力してください。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3"/>
  </si>
  <si>
    <t>7.本助成金以外の助成金又は給付金を受領する工事には、②の欄に○を記入し、受領対象外の工事には、×を入力してください。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2" eb="24">
      <t>コウジ</t>
    </rPh>
    <rPh sb="29" eb="30">
      <t>ラン</t>
    </rPh>
    <rPh sb="33" eb="35">
      <t>キニュウ</t>
    </rPh>
    <rPh sb="37" eb="39">
      <t>ジュリョウ</t>
    </rPh>
    <rPh sb="39" eb="41">
      <t>タイショウ</t>
    </rPh>
    <rPh sb="41" eb="42">
      <t>ガイ</t>
    </rPh>
    <rPh sb="43" eb="45">
      <t>コウジ</t>
    </rPh>
    <rPh sb="50" eb="52">
      <t>ニュウリョク</t>
    </rPh>
    <phoneticPr fontId="3"/>
  </si>
  <si>
    <t>8.助成対象経費は、設備区分の機器費＋工事費の合計を千円以下1桁を切り捨てて、千円単位で表示します。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3"/>
  </si>
  <si>
    <t>9.本助成金以外の助成金又は給付金を受領予定の場合は、助成総額を一番上の欄に記載してください。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3"/>
  </si>
  <si>
    <t>10.助成対象経費、交付申請額は自動計算されます。</t>
    <rPh sb="3" eb="5">
      <t>ジョセイ</t>
    </rPh>
    <rPh sb="5" eb="7">
      <t>タイショウ</t>
    </rPh>
    <rPh sb="7" eb="8">
      <t>ケイ</t>
    </rPh>
    <rPh sb="8" eb="9">
      <t>ヒ</t>
    </rPh>
    <rPh sb="10" eb="12">
      <t>コウフ</t>
    </rPh>
    <rPh sb="12" eb="14">
      <t>シンセイ</t>
    </rPh>
    <rPh sb="14" eb="15">
      <t>ガク</t>
    </rPh>
    <rPh sb="16" eb="18">
      <t>ジドウ</t>
    </rPh>
    <rPh sb="18" eb="20">
      <t>ケイサン</t>
    </rPh>
    <phoneticPr fontId="3"/>
  </si>
  <si>
    <t>CGS設置工事</t>
    <rPh sb="3" eb="5">
      <t>セッチ</t>
    </rPh>
    <rPh sb="5" eb="7">
      <t>コウジ</t>
    </rPh>
    <phoneticPr fontId="13"/>
  </si>
  <si>
    <t>熱電融通インフラ設置工事</t>
    <rPh sb="0" eb="1">
      <t>ネツ</t>
    </rPh>
    <rPh sb="1" eb="2">
      <t>デン</t>
    </rPh>
    <rPh sb="2" eb="4">
      <t>ユウズウ</t>
    </rPh>
    <rPh sb="8" eb="10">
      <t>セッチ</t>
    </rPh>
    <rPh sb="10" eb="12">
      <t>コウジ</t>
    </rPh>
    <phoneticPr fontId="13"/>
  </si>
  <si>
    <t>熱電融通インフラ設備経費</t>
    <rPh sb="0" eb="1">
      <t>ネツ</t>
    </rPh>
    <rPh sb="1" eb="2">
      <t>デン</t>
    </rPh>
    <rPh sb="2" eb="4">
      <t>ユウズウ</t>
    </rPh>
    <rPh sb="8" eb="10">
      <t>セツビ</t>
    </rPh>
    <rPh sb="10" eb="12">
      <t>ケイヒ</t>
    </rPh>
    <phoneticPr fontId="13"/>
  </si>
  <si>
    <t>既設解体工事</t>
    <rPh sb="0" eb="2">
      <t>キセツ</t>
    </rPh>
    <rPh sb="2" eb="4">
      <t>カイタイ</t>
    </rPh>
    <rPh sb="4" eb="6">
      <t>コウジ</t>
    </rPh>
    <phoneticPr fontId="13"/>
  </si>
  <si>
    <t>産業廃棄物処理費</t>
    <rPh sb="0" eb="2">
      <t>サンギョウ</t>
    </rPh>
    <rPh sb="2" eb="5">
      <t>ハイキブツ</t>
    </rPh>
    <rPh sb="5" eb="7">
      <t>ショリ</t>
    </rPh>
    <rPh sb="7" eb="8">
      <t>ヒ</t>
    </rPh>
    <phoneticPr fontId="13"/>
  </si>
  <si>
    <t>⑪交付申請額</t>
    <rPh sb="1" eb="3">
      <t>コウフ</t>
    </rPh>
    <rPh sb="3" eb="6">
      <t>シンセイガク</t>
    </rPh>
    <phoneticPr fontId="9"/>
  </si>
  <si>
    <t>←熱電融通インフラ設備の費用を記載すること。</t>
    <rPh sb="1" eb="2">
      <t>ネツ</t>
    </rPh>
    <rPh sb="2" eb="3">
      <t>デン</t>
    </rPh>
    <rPh sb="3" eb="5">
      <t>ユウズウ</t>
    </rPh>
    <rPh sb="9" eb="11">
      <t>セツビ</t>
    </rPh>
    <rPh sb="12" eb="14">
      <t>ヒヨウ</t>
    </rPh>
    <rPh sb="15" eb="17">
      <t>キサイ</t>
    </rPh>
    <phoneticPr fontId="13"/>
  </si>
  <si>
    <t>←CGS機器設置工事の費用を記入すること。</t>
    <rPh sb="4" eb="6">
      <t>キキ</t>
    </rPh>
    <rPh sb="6" eb="8">
      <t>セッチ</t>
    </rPh>
    <rPh sb="8" eb="10">
      <t>コウジ</t>
    </rPh>
    <rPh sb="11" eb="13">
      <t>ヒヨウ</t>
    </rPh>
    <rPh sb="14" eb="16">
      <t>キニュウ</t>
    </rPh>
    <phoneticPr fontId="13"/>
  </si>
  <si>
    <t>基本額</t>
    <rPh sb="0" eb="2">
      <t>キホン</t>
    </rPh>
    <rPh sb="2" eb="3">
      <t>ガク</t>
    </rPh>
    <phoneticPr fontId="13"/>
  </si>
  <si>
    <t>2効果</t>
    <rPh sb="1" eb="3">
      <t>コウカ</t>
    </rPh>
    <phoneticPr fontId="13"/>
  </si>
  <si>
    <t>1効果</t>
    <rPh sb="1" eb="3">
      <t>コウカ</t>
    </rPh>
    <phoneticPr fontId="13"/>
  </si>
  <si>
    <t>助成対象設備</t>
    <rPh sb="0" eb="2">
      <t>ジョセイ</t>
    </rPh>
    <rPh sb="2" eb="4">
      <t>タイショウ</t>
    </rPh>
    <rPh sb="4" eb="6">
      <t>セツビ</t>
    </rPh>
    <phoneticPr fontId="13"/>
  </si>
  <si>
    <t>助成対象設備</t>
    <rPh sb="0" eb="2">
      <t>ジョセイ</t>
    </rPh>
    <rPh sb="2" eb="4">
      <t>タイショウ</t>
    </rPh>
    <rPh sb="4" eb="6">
      <t>セツビ</t>
    </rPh>
    <phoneticPr fontId="3"/>
  </si>
  <si>
    <t>⑩助成対象経費合計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9"/>
  </si>
  <si>
    <t>助成対象外経費合計</t>
    <rPh sb="0" eb="9">
      <t>ジョセイタイショウガイケイヒゴウケイ</t>
    </rPh>
    <phoneticPr fontId="13"/>
  </si>
  <si>
    <t>総計</t>
    <rPh sb="0" eb="1">
      <t>ソウ</t>
    </rPh>
    <phoneticPr fontId="3"/>
  </si>
  <si>
    <t>千円</t>
    <rPh sb="0" eb="2">
      <t>センエン</t>
    </rPh>
    <phoneticPr fontId="3"/>
  </si>
  <si>
    <t>詳細設計費</t>
    <rPh sb="0" eb="2">
      <t>ショウサイ</t>
    </rPh>
    <rPh sb="2" eb="4">
      <t>セッケイ</t>
    </rPh>
    <rPh sb="4" eb="5">
      <t>ヒ</t>
    </rPh>
    <phoneticPr fontId="3"/>
  </si>
  <si>
    <t>電力融通インフラ機器</t>
    <rPh sb="0" eb="2">
      <t>デンリョク</t>
    </rPh>
    <rPh sb="2" eb="4">
      <t>ユウズウ</t>
    </rPh>
    <rPh sb="8" eb="10">
      <t>キキ</t>
    </rPh>
    <phoneticPr fontId="3"/>
  </si>
  <si>
    <t>熱融通インフラ機器</t>
    <rPh sb="0" eb="1">
      <t>ネツ</t>
    </rPh>
    <rPh sb="1" eb="3">
      <t>ユウズウ</t>
    </rPh>
    <rPh sb="7" eb="9">
      <t>キキ</t>
    </rPh>
    <phoneticPr fontId="3"/>
  </si>
  <si>
    <t>電力融通インフラ機器設置工事（基礎）</t>
    <rPh sb="0" eb="2">
      <t>デンリョク</t>
    </rPh>
    <rPh sb="2" eb="4">
      <t>ユウズウ</t>
    </rPh>
    <rPh sb="8" eb="10">
      <t>キキ</t>
    </rPh>
    <rPh sb="10" eb="12">
      <t>セッチ</t>
    </rPh>
    <rPh sb="12" eb="14">
      <t>コウジ</t>
    </rPh>
    <rPh sb="15" eb="17">
      <t>キソ</t>
    </rPh>
    <phoneticPr fontId="3"/>
  </si>
  <si>
    <t>電力融通インフラ機器設置工事（据付）</t>
    <rPh sb="0" eb="2">
      <t>デンリョク</t>
    </rPh>
    <rPh sb="2" eb="4">
      <t>ユウズウ</t>
    </rPh>
    <rPh sb="8" eb="10">
      <t>キキ</t>
    </rPh>
    <rPh sb="10" eb="12">
      <t>セッチ</t>
    </rPh>
    <rPh sb="12" eb="14">
      <t>コウジ</t>
    </rPh>
    <rPh sb="15" eb="17">
      <t>スエツケ</t>
    </rPh>
    <phoneticPr fontId="3"/>
  </si>
  <si>
    <t>電力融通インフラ機器設置工事（電気）</t>
    <rPh sb="0" eb="2">
      <t>デンリョク</t>
    </rPh>
    <rPh sb="2" eb="4">
      <t>ユウズウ</t>
    </rPh>
    <rPh sb="8" eb="10">
      <t>キキ</t>
    </rPh>
    <rPh sb="10" eb="12">
      <t>セッチ</t>
    </rPh>
    <rPh sb="12" eb="14">
      <t>コウジ</t>
    </rPh>
    <rPh sb="15" eb="17">
      <t>デンキ</t>
    </rPh>
    <phoneticPr fontId="3"/>
  </si>
  <si>
    <t>電力融通インフラ機器設置工事（計装）</t>
    <rPh sb="0" eb="2">
      <t>デンリョク</t>
    </rPh>
    <rPh sb="2" eb="4">
      <t>ユウズウ</t>
    </rPh>
    <rPh sb="8" eb="10">
      <t>キキ</t>
    </rPh>
    <rPh sb="10" eb="12">
      <t>セッチ</t>
    </rPh>
    <rPh sb="12" eb="14">
      <t>コウジ</t>
    </rPh>
    <rPh sb="15" eb="17">
      <t>ケイソウ</t>
    </rPh>
    <phoneticPr fontId="3"/>
  </si>
  <si>
    <t>熱融通インフラ機器設置工事（基礎）</t>
    <rPh sb="0" eb="1">
      <t>ネツ</t>
    </rPh>
    <rPh sb="1" eb="3">
      <t>ユウズウ</t>
    </rPh>
    <rPh sb="7" eb="9">
      <t>キキ</t>
    </rPh>
    <rPh sb="9" eb="11">
      <t>セッチ</t>
    </rPh>
    <rPh sb="11" eb="13">
      <t>コウジ</t>
    </rPh>
    <rPh sb="14" eb="16">
      <t>キソ</t>
    </rPh>
    <phoneticPr fontId="3"/>
  </si>
  <si>
    <t>熱融通インフラ機器設置工事（据付）</t>
    <rPh sb="0" eb="1">
      <t>ネツ</t>
    </rPh>
    <rPh sb="1" eb="3">
      <t>ユウズウ</t>
    </rPh>
    <rPh sb="7" eb="9">
      <t>キキ</t>
    </rPh>
    <rPh sb="9" eb="11">
      <t>セッチ</t>
    </rPh>
    <rPh sb="11" eb="13">
      <t>コウジ</t>
    </rPh>
    <rPh sb="14" eb="16">
      <t>スエツケ</t>
    </rPh>
    <phoneticPr fontId="3"/>
  </si>
  <si>
    <t>熱融通インフラ機器設置工事（熱）</t>
    <rPh sb="0" eb="1">
      <t>ネツ</t>
    </rPh>
    <rPh sb="1" eb="3">
      <t>ユウズウ</t>
    </rPh>
    <rPh sb="7" eb="9">
      <t>キキ</t>
    </rPh>
    <rPh sb="9" eb="11">
      <t>セッチ</t>
    </rPh>
    <rPh sb="11" eb="13">
      <t>コウジ</t>
    </rPh>
    <rPh sb="14" eb="15">
      <t>ネツ</t>
    </rPh>
    <phoneticPr fontId="3"/>
  </si>
  <si>
    <t>熱融通インフラ機器設置工事（計装）</t>
    <rPh sb="0" eb="1">
      <t>ネツ</t>
    </rPh>
    <rPh sb="1" eb="3">
      <t>ユウズウ</t>
    </rPh>
    <rPh sb="7" eb="9">
      <t>キキ</t>
    </rPh>
    <rPh sb="9" eb="11">
      <t>セッチ</t>
    </rPh>
    <rPh sb="11" eb="13">
      <t>コウジ</t>
    </rPh>
    <rPh sb="14" eb="16">
      <t>ケイソウ</t>
    </rPh>
    <phoneticPr fontId="3"/>
  </si>
  <si>
    <t>〇</t>
    <phoneticPr fontId="13"/>
  </si>
  <si>
    <t>　</t>
    <phoneticPr fontId="3"/>
  </si>
  <si>
    <t>2.設備区分（水色部分）の記載は、記載例を参考にしてください。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3"/>
  </si>
  <si>
    <t>その他工事費</t>
    <rPh sb="2" eb="3">
      <t>タ</t>
    </rPh>
    <rPh sb="3" eb="5">
      <t>コウジ</t>
    </rPh>
    <rPh sb="5" eb="6">
      <t>ヒ</t>
    </rPh>
    <phoneticPr fontId="13"/>
  </si>
  <si>
    <t>助成申請モデル</t>
    <rPh sb="0" eb="2">
      <t>ジョセイ</t>
    </rPh>
    <rPh sb="2" eb="4">
      <t>シンセイ</t>
    </rPh>
    <phoneticPr fontId="3"/>
  </si>
  <si>
    <t>融通インフラモデル</t>
    <rPh sb="0" eb="2">
      <t>ユウズウ</t>
    </rPh>
    <phoneticPr fontId="3"/>
  </si>
  <si>
    <t>単独モデル</t>
    <rPh sb="0" eb="2">
      <t>タンドク</t>
    </rPh>
    <phoneticPr fontId="3"/>
  </si>
  <si>
    <t>○</t>
    <phoneticPr fontId="13"/>
  </si>
  <si>
    <t>第1号様式：別紙</t>
    <rPh sb="0" eb="1">
      <t>ダイ</t>
    </rPh>
    <rPh sb="2" eb="3">
      <t>ゴウ</t>
    </rPh>
    <rPh sb="3" eb="5">
      <t>ヨウシキ</t>
    </rPh>
    <rPh sb="6" eb="8">
      <t>ベッシ</t>
    </rPh>
    <phoneticPr fontId="3"/>
  </si>
  <si>
    <t>助成金交付申請内訳書 (1/2)</t>
    <rPh sb="0" eb="2">
      <t>ジョセイ</t>
    </rPh>
    <rPh sb="2" eb="3">
      <t>キン</t>
    </rPh>
    <rPh sb="3" eb="5">
      <t>コウフ</t>
    </rPh>
    <rPh sb="5" eb="7">
      <t>シンセイ</t>
    </rPh>
    <rPh sb="7" eb="10">
      <t>ウチワケショ</t>
    </rPh>
    <phoneticPr fontId="3"/>
  </si>
  <si>
    <t>詳細設計費</t>
    <rPh sb="0" eb="2">
      <t>ショウサイ</t>
    </rPh>
    <rPh sb="2" eb="4">
      <t>セッケイ</t>
    </rPh>
    <rPh sb="4" eb="5">
      <t>ヒ</t>
    </rPh>
    <phoneticPr fontId="13"/>
  </si>
  <si>
    <t>CGS機器設置工事（基礎）</t>
    <rPh sb="3" eb="5">
      <t>キキ</t>
    </rPh>
    <rPh sb="5" eb="7">
      <t>セッチ</t>
    </rPh>
    <rPh sb="7" eb="9">
      <t>コウジ</t>
    </rPh>
    <rPh sb="10" eb="12">
      <t>キソ</t>
    </rPh>
    <phoneticPr fontId="13"/>
  </si>
  <si>
    <t>CGS機器設置工事（据付）</t>
    <rPh sb="3" eb="5">
      <t>キキ</t>
    </rPh>
    <rPh sb="5" eb="7">
      <t>セッチ</t>
    </rPh>
    <rPh sb="7" eb="9">
      <t>コウジ</t>
    </rPh>
    <rPh sb="10" eb="12">
      <t>スエツケ</t>
    </rPh>
    <phoneticPr fontId="13"/>
  </si>
  <si>
    <t>CGS機器設置工事（電気）</t>
    <rPh sb="3" eb="5">
      <t>キキ</t>
    </rPh>
    <rPh sb="5" eb="7">
      <t>セッチ</t>
    </rPh>
    <rPh sb="7" eb="9">
      <t>コウジ</t>
    </rPh>
    <rPh sb="10" eb="12">
      <t>デンキ</t>
    </rPh>
    <phoneticPr fontId="13"/>
  </si>
  <si>
    <t>CGS機器設置工事（ガス）</t>
    <rPh sb="3" eb="5">
      <t>キキ</t>
    </rPh>
    <rPh sb="5" eb="7">
      <t>セッチ</t>
    </rPh>
    <rPh sb="7" eb="9">
      <t>コウジ</t>
    </rPh>
    <phoneticPr fontId="13"/>
  </si>
  <si>
    <t>CGS機器設置工事（排熱）</t>
    <rPh sb="3" eb="5">
      <t>キキ</t>
    </rPh>
    <rPh sb="5" eb="7">
      <t>セッチ</t>
    </rPh>
    <rPh sb="7" eb="9">
      <t>コウジ</t>
    </rPh>
    <rPh sb="10" eb="12">
      <t>ハイネツ</t>
    </rPh>
    <phoneticPr fontId="13"/>
  </si>
  <si>
    <t>CGS機器設置工事（計装）</t>
    <rPh sb="3" eb="5">
      <t>キキ</t>
    </rPh>
    <rPh sb="5" eb="7">
      <t>セッチ</t>
    </rPh>
    <rPh sb="7" eb="9">
      <t>コウジ</t>
    </rPh>
    <rPh sb="10" eb="12">
      <t>ケイソウ</t>
    </rPh>
    <phoneticPr fontId="13"/>
  </si>
  <si>
    <t>助成金交付申請内訳書 (2/2)</t>
    <rPh sb="0" eb="2">
      <t>ジョセイ</t>
    </rPh>
    <rPh sb="2" eb="3">
      <t>キン</t>
    </rPh>
    <rPh sb="3" eb="5">
      <t>コウフ</t>
    </rPh>
    <rPh sb="5" eb="7">
      <t>シンセイ</t>
    </rPh>
    <rPh sb="7" eb="10">
      <t>ウチワケショ</t>
    </rPh>
    <phoneticPr fontId="3"/>
  </si>
  <si>
    <t>CGS設備経費</t>
    <rPh sb="3" eb="5">
      <t>セツビ</t>
    </rPh>
    <rPh sb="5" eb="7">
      <t>ケイヒ</t>
    </rPh>
    <phoneticPr fontId="13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</si>
  <si>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3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</si>
  <si>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3"/>
  </si>
  <si>
    <r>
      <t>注-1）</t>
    </r>
    <r>
      <rPr>
        <sz val="10.5"/>
        <color indexed="11"/>
        <rFont val="ＭＳ Ｐ明朝"/>
        <family val="1"/>
        <charset val="128"/>
      </rPr>
      <t>黄緑色</t>
    </r>
    <r>
      <rPr>
        <sz val="10.5"/>
        <color indexed="8"/>
        <rFont val="ＭＳ Ｐ明朝"/>
        <family val="1"/>
        <charset val="128"/>
      </rPr>
      <t>で着色した部分に『助成事業実施計画書その4』に記載された非義務的電源割合を記入してください。</t>
    </r>
    <rPh sb="0" eb="1">
      <t>チュウ</t>
    </rPh>
    <rPh sb="16" eb="18">
      <t>ジョセイ</t>
    </rPh>
    <rPh sb="18" eb="20">
      <t>ジギョウ</t>
    </rPh>
    <rPh sb="20" eb="22">
      <t>ジッシ</t>
    </rPh>
    <rPh sb="22" eb="25">
      <t>ケイカクショ</t>
    </rPh>
    <rPh sb="30" eb="32">
      <t>キサイ</t>
    </rPh>
    <rPh sb="35" eb="36">
      <t>ヒ</t>
    </rPh>
    <rPh sb="36" eb="39">
      <t>ギムテキ</t>
    </rPh>
    <rPh sb="39" eb="41">
      <t>デンゲン</t>
    </rPh>
    <rPh sb="41" eb="43">
      <t>ワリアイ</t>
    </rPh>
    <rPh sb="44" eb="46">
      <t>キニュウ</t>
    </rPh>
    <phoneticPr fontId="3"/>
  </si>
  <si>
    <r>
      <t>注-2）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3"/>
  </si>
  <si>
    <r>
      <t>注-3）また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3"/>
  </si>
  <si>
    <t>注-4）着色していない部分は保護を掛けていますので、修正できません。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3"/>
  </si>
  <si>
    <t>2016-5-20</t>
    <phoneticPr fontId="9"/>
  </si>
  <si>
    <t>CGS機器（発電能力930kW）</t>
    <rPh sb="3" eb="5">
      <t>キキ</t>
    </rPh>
    <rPh sb="6" eb="8">
      <t>ハツデン</t>
    </rPh>
    <rPh sb="8" eb="10">
      <t>ノウリョク</t>
    </rPh>
    <phoneticPr fontId="13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</si>
  <si>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3"/>
  </si>
  <si>
    <t>2. 本別紙は、2ページに亘っていますので、「助成対象外設備及び諸経費」は、2ページ目に記入してください。</t>
    <rPh sb="3" eb="4">
      <t>ホン</t>
    </rPh>
    <rPh sb="4" eb="6">
      <t>ベッシ</t>
    </rPh>
    <rPh sb="13" eb="14">
      <t>ワタ</t>
    </rPh>
    <rPh sb="23" eb="25">
      <t>ジョセイ</t>
    </rPh>
    <rPh sb="25" eb="27">
      <t>タイショウ</t>
    </rPh>
    <rPh sb="27" eb="28">
      <t>ガイ</t>
    </rPh>
    <rPh sb="28" eb="30">
      <t>セツビ</t>
    </rPh>
    <rPh sb="30" eb="31">
      <t>オヨ</t>
    </rPh>
    <rPh sb="32" eb="33">
      <t>ショ</t>
    </rPh>
    <rPh sb="33" eb="34">
      <t>ケイ</t>
    </rPh>
    <rPh sb="34" eb="35">
      <t>ヒ</t>
    </rPh>
    <phoneticPr fontId="3"/>
  </si>
  <si>
    <t>3.項目数が不足する場合は、クール・ネット東京のヘルプデスクにお問い合わせください。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3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</si>
  <si>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3"/>
  </si>
  <si>
    <t>3.単価は、千円単位での入力ですが、1円単位まで入力してください。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3"/>
  </si>
  <si>
    <t>消費税率</t>
    <rPh sb="0" eb="3">
      <t>ショウヒゼイ</t>
    </rPh>
    <rPh sb="3" eb="4">
      <t>リツ</t>
    </rPh>
    <phoneticPr fontId="21"/>
  </si>
  <si>
    <t>2019-06-04</t>
    <phoneticPr fontId="9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</si>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</sst>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;[Red]\-#,##0.0"/>
    <numFmt numFmtId="177" formatCode="#,##0.000;[Red]\-#,##0.000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0.5"/>
      <color indexed="1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29">
    <xf numFmtId="0" fontId="0" fillId="0" borderId="0" xfId="0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Protection="1">
      <alignment vertical="center"/>
    </xf>
    <xf numFmtId="0" fontId="2" fillId="2" borderId="1" xfId="7" applyFont="1" applyFill="1" applyBorder="1" applyAlignment="1" applyProtection="1">
      <alignment vertical="center" shrinkToFit="1"/>
      <protection locked="0"/>
    </xf>
    <xf numFmtId="0" fontId="2" fillId="0" borderId="2" xfId="7" applyFont="1" applyBorder="1" applyAlignment="1">
      <alignment horizontal="center" vertical="center" wrapText="1"/>
    </xf>
    <xf numFmtId="0" fontId="2" fillId="2" borderId="1" xfId="7" applyFont="1" applyFill="1" applyBorder="1" applyAlignment="1" applyProtection="1">
      <alignment vertical="center"/>
      <protection locked="0"/>
    </xf>
    <xf numFmtId="0" fontId="17" fillId="0" borderId="0" xfId="7" applyFont="1" applyAlignment="1">
      <alignment horizontal="right" vertical="center"/>
    </xf>
    <xf numFmtId="0" fontId="2" fillId="0" borderId="0" xfId="7" applyFont="1" applyBorder="1" applyAlignment="1">
      <alignment horizontal="center" vertical="center" textRotation="255"/>
    </xf>
    <xf numFmtId="0" fontId="2" fillId="0" borderId="3" xfId="7" applyFont="1" applyBorder="1" applyAlignment="1">
      <alignment vertical="center"/>
    </xf>
    <xf numFmtId="0" fontId="2" fillId="0" borderId="4" xfId="7" applyFont="1" applyBorder="1" applyAlignment="1">
      <alignment vertical="center"/>
    </xf>
    <xf numFmtId="38" fontId="2" fillId="4" borderId="5" xfId="2" applyFont="1" applyFill="1" applyBorder="1" applyAlignment="1" applyProtection="1">
      <alignment horizontal="center" vertical="center" shrinkToFit="1"/>
      <protection locked="0"/>
    </xf>
    <xf numFmtId="0" fontId="2" fillId="0" borderId="6" xfId="7" applyFont="1" applyBorder="1" applyAlignment="1">
      <alignment horizontal="center" vertical="center" wrapText="1"/>
    </xf>
    <xf numFmtId="38" fontId="2" fillId="4" borderId="7" xfId="2" applyFont="1" applyFill="1" applyBorder="1" applyAlignment="1" applyProtection="1">
      <alignment horizontal="center" vertical="center" shrinkToFit="1"/>
      <protection locked="0"/>
    </xf>
    <xf numFmtId="38" fontId="2" fillId="0" borderId="8" xfId="3" applyFont="1" applyBorder="1">
      <alignment vertical="center"/>
    </xf>
    <xf numFmtId="38" fontId="2" fillId="0" borderId="1" xfId="3" applyFont="1" applyBorder="1">
      <alignment vertical="center"/>
    </xf>
    <xf numFmtId="38" fontId="2" fillId="0" borderId="9" xfId="3" applyFont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Protection="1">
      <alignment vertical="center"/>
      <protection locked="0"/>
    </xf>
    <xf numFmtId="0" fontId="23" fillId="0" borderId="0" xfId="0" quotePrefix="1" applyFont="1">
      <alignment vertical="center"/>
    </xf>
    <xf numFmtId="0" fontId="2" fillId="0" borderId="0" xfId="7" applyFont="1">
      <alignment vertical="center"/>
    </xf>
    <xf numFmtId="0" fontId="17" fillId="0" borderId="0" xfId="7" applyFont="1" applyAlignment="1">
      <alignment vertical="center"/>
    </xf>
    <xf numFmtId="0" fontId="23" fillId="0" borderId="0" xfId="7" applyFont="1">
      <alignment vertical="center"/>
    </xf>
    <xf numFmtId="0" fontId="23" fillId="0" borderId="0" xfId="0" applyFont="1" applyFill="1">
      <alignment vertical="center"/>
    </xf>
    <xf numFmtId="0" fontId="4" fillId="0" borderId="0" xfId="7" applyFont="1" applyBorder="1" applyAlignment="1">
      <alignment horizontal="center" vertical="center"/>
    </xf>
    <xf numFmtId="0" fontId="23" fillId="0" borderId="0" xfId="7" applyFont="1" applyAlignment="1">
      <alignment vertical="center"/>
    </xf>
    <xf numFmtId="0" fontId="23" fillId="0" borderId="0" xfId="0" applyFont="1" applyAlignment="1">
      <alignment vertical="center"/>
    </xf>
    <xf numFmtId="0" fontId="2" fillId="0" borderId="10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176" fontId="2" fillId="0" borderId="12" xfId="1" quotePrefix="1" applyNumberFormat="1" applyFont="1" applyFill="1" applyBorder="1" applyAlignment="1" applyProtection="1">
      <alignment horizontal="center" vertical="center" shrinkToFit="1"/>
    </xf>
    <xf numFmtId="0" fontId="2" fillId="0" borderId="4" xfId="7" quotePrefix="1" applyFont="1" applyFill="1" applyBorder="1" applyAlignment="1" applyProtection="1">
      <alignment horizontal="center" vertical="center" shrinkToFit="1"/>
    </xf>
    <xf numFmtId="176" fontId="2" fillId="0" borderId="4" xfId="1" applyNumberFormat="1" applyFont="1" applyBorder="1" applyAlignment="1" applyProtection="1">
      <alignment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4" borderId="5" xfId="2" applyFont="1" applyFill="1" applyBorder="1" applyAlignment="1" applyProtection="1">
      <alignment vertical="center" shrinkToFit="1"/>
      <protection locked="0"/>
    </xf>
    <xf numFmtId="0" fontId="24" fillId="0" borderId="0" xfId="0" applyFont="1">
      <alignment vertical="center"/>
    </xf>
    <xf numFmtId="38" fontId="23" fillId="0" borderId="0" xfId="1" quotePrefix="1" applyFont="1" applyAlignment="1">
      <alignment horizontal="center" vertical="center"/>
    </xf>
    <xf numFmtId="0" fontId="2" fillId="0" borderId="13" xfId="7" applyFont="1" applyBorder="1" applyAlignment="1">
      <alignment vertical="center"/>
    </xf>
    <xf numFmtId="176" fontId="2" fillId="3" borderId="12" xfId="3" applyNumberFormat="1" applyFont="1" applyFill="1" applyBorder="1" applyAlignment="1" applyProtection="1">
      <alignment vertical="center" shrinkToFit="1"/>
      <protection locked="0"/>
    </xf>
    <xf numFmtId="0" fontId="2" fillId="3" borderId="4" xfId="7" applyFont="1" applyFill="1" applyBorder="1" applyAlignment="1" applyProtection="1">
      <alignment vertical="center" shrinkToFit="1"/>
      <protection locked="0"/>
    </xf>
    <xf numFmtId="176" fontId="2" fillId="0" borderId="1" xfId="1" applyNumberFormat="1" applyFont="1" applyFill="1" applyBorder="1" applyAlignment="1" applyProtection="1">
      <alignment vertical="center" shrinkToFi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38" fontId="23" fillId="0" borderId="0" xfId="0" applyNumberFormat="1" applyFont="1">
      <alignment vertical="center"/>
    </xf>
    <xf numFmtId="38" fontId="23" fillId="0" borderId="0" xfId="1" applyFont="1" applyAlignment="1">
      <alignment horizontal="center" vertical="center"/>
    </xf>
    <xf numFmtId="176" fontId="2" fillId="3" borderId="12" xfId="1" applyNumberFormat="1" applyFont="1" applyFill="1" applyBorder="1" applyAlignment="1" applyProtection="1">
      <alignment vertical="center" shrinkToFit="1"/>
      <protection locked="0"/>
    </xf>
    <xf numFmtId="176" fontId="2" fillId="0" borderId="4" xfId="1" applyNumberFormat="1" applyFont="1" applyFill="1" applyBorder="1" applyAlignment="1" applyProtection="1">
      <alignment vertical="center" shrinkToFit="1"/>
    </xf>
    <xf numFmtId="176" fontId="2" fillId="0" borderId="14" xfId="1" quotePrefix="1" applyNumberFormat="1" applyFont="1" applyFill="1" applyBorder="1" applyAlignment="1" applyProtection="1">
      <alignment horizontal="center" vertical="center" shrinkToFit="1"/>
    </xf>
    <xf numFmtId="0" fontId="2" fillId="0" borderId="15" xfId="7" quotePrefix="1" applyFont="1" applyFill="1" applyBorder="1" applyAlignment="1" applyProtection="1">
      <alignment horizontal="center" vertical="center" shrinkToFit="1"/>
    </xf>
    <xf numFmtId="176" fontId="2" fillId="0" borderId="16" xfId="1" applyNumberFormat="1" applyFont="1" applyBorder="1" applyAlignment="1" applyProtection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4" borderId="7" xfId="3" applyFont="1" applyFill="1" applyBorder="1" applyAlignment="1">
      <alignment vertical="center" shrinkToFit="1"/>
    </xf>
    <xf numFmtId="0" fontId="24" fillId="0" borderId="0" xfId="7" applyFont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" fillId="2" borderId="17" xfId="7" applyFont="1" applyFill="1" applyBorder="1" applyAlignment="1" applyProtection="1">
      <alignment vertical="center" shrinkToFit="1"/>
      <protection locked="0"/>
    </xf>
    <xf numFmtId="0" fontId="2" fillId="0" borderId="18" xfId="7" applyFont="1" applyBorder="1" applyAlignment="1">
      <alignment vertical="center"/>
    </xf>
    <xf numFmtId="0" fontId="2" fillId="2" borderId="19" xfId="7" applyFont="1" applyFill="1" applyBorder="1" applyAlignment="1" applyProtection="1">
      <alignment vertical="center" shrinkToFit="1"/>
      <protection locked="0"/>
    </xf>
    <xf numFmtId="176" fontId="2" fillId="3" borderId="10" xfId="1" applyNumberFormat="1" applyFont="1" applyFill="1" applyBorder="1" applyAlignment="1" applyProtection="1">
      <alignment vertical="center" shrinkToFit="1"/>
      <protection locked="0"/>
    </xf>
    <xf numFmtId="0" fontId="2" fillId="3" borderId="11" xfId="7" applyFont="1" applyFill="1" applyBorder="1" applyAlignment="1" applyProtection="1">
      <alignment vertical="center" shrinkToFit="1"/>
      <protection locked="0"/>
    </xf>
    <xf numFmtId="176" fontId="2" fillId="0" borderId="11" xfId="1" applyNumberFormat="1" applyFont="1" applyFill="1" applyBorder="1" applyAlignment="1" applyProtection="1">
      <alignment vertical="center" shrinkToFit="1"/>
    </xf>
    <xf numFmtId="0" fontId="2" fillId="0" borderId="0" xfId="7" applyFont="1" applyFill="1" applyBorder="1" applyAlignment="1">
      <alignment horizontal="center" vertical="center"/>
    </xf>
    <xf numFmtId="0" fontId="2" fillId="0" borderId="0" xfId="7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</xf>
    <xf numFmtId="0" fontId="2" fillId="0" borderId="20" xfId="7" applyFont="1" applyBorder="1" applyAlignment="1">
      <alignment vertical="center"/>
    </xf>
    <xf numFmtId="176" fontId="2" fillId="0" borderId="21" xfId="1" applyNumberFormat="1" applyFont="1" applyFill="1" applyBorder="1" applyAlignment="1" applyProtection="1">
      <alignment vertical="center" shrinkToFit="1"/>
    </xf>
    <xf numFmtId="0" fontId="2" fillId="0" borderId="22" xfId="7" quotePrefix="1" applyFont="1" applyBorder="1" applyAlignment="1">
      <alignment horizontal="center" vertical="center"/>
    </xf>
    <xf numFmtId="176" fontId="26" fillId="0" borderId="8" xfId="1" applyNumberFormat="1" applyFont="1" applyBorder="1" applyAlignment="1">
      <alignment vertical="center" shrinkToFit="1"/>
    </xf>
    <xf numFmtId="38" fontId="26" fillId="0" borderId="22" xfId="3" applyFont="1" applyBorder="1">
      <alignment vertical="center"/>
    </xf>
    <xf numFmtId="0" fontId="2" fillId="0" borderId="4" xfId="7" quotePrefix="1" applyFont="1" applyBorder="1" applyAlignment="1">
      <alignment horizontal="center" vertical="center"/>
    </xf>
    <xf numFmtId="176" fontId="2" fillId="0" borderId="23" xfId="1" quotePrefix="1" applyNumberFormat="1" applyFont="1" applyBorder="1" applyAlignment="1">
      <alignment vertical="center" shrinkToFit="1"/>
    </xf>
    <xf numFmtId="38" fontId="2" fillId="0" borderId="12" xfId="3" applyFont="1" applyBorder="1">
      <alignment vertical="center"/>
    </xf>
    <xf numFmtId="38" fontId="2" fillId="0" borderId="4" xfId="3" applyFont="1" applyBorder="1" applyAlignment="1">
      <alignment vertical="center" shrinkToFit="1"/>
    </xf>
    <xf numFmtId="38" fontId="2" fillId="0" borderId="1" xfId="3" applyFont="1" applyBorder="1" applyAlignment="1">
      <alignment vertical="center" shrinkToFit="1"/>
    </xf>
    <xf numFmtId="38" fontId="2" fillId="0" borderId="24" xfId="3" applyFont="1" applyBorder="1">
      <alignment vertical="center"/>
    </xf>
    <xf numFmtId="38" fontId="2" fillId="0" borderId="25" xfId="3" applyFont="1" applyBorder="1" applyAlignment="1">
      <alignment vertical="center" shrinkToFit="1"/>
    </xf>
    <xf numFmtId="38" fontId="2" fillId="0" borderId="21" xfId="3" applyFont="1" applyBorder="1" applyAlignment="1">
      <alignment vertical="center" shrinkToFit="1"/>
    </xf>
    <xf numFmtId="38" fontId="2" fillId="0" borderId="26" xfId="3" applyFont="1" applyBorder="1">
      <alignment vertical="center"/>
    </xf>
    <xf numFmtId="38" fontId="2" fillId="0" borderId="22" xfId="3" applyFont="1" applyBorder="1" applyAlignment="1">
      <alignment vertical="center" shrinkToFit="1"/>
    </xf>
    <xf numFmtId="38" fontId="2" fillId="0" borderId="27" xfId="3" applyFont="1" applyBorder="1">
      <alignment vertical="center"/>
    </xf>
    <xf numFmtId="38" fontId="2" fillId="0" borderId="4" xfId="3" quotePrefix="1" applyFont="1" applyBorder="1" applyAlignment="1">
      <alignment vertical="center" shrinkToFit="1"/>
    </xf>
    <xf numFmtId="176" fontId="2" fillId="0" borderId="28" xfId="2" quotePrefix="1" applyNumberFormat="1" applyFont="1" applyFill="1" applyBorder="1" applyAlignment="1" applyProtection="1">
      <alignment horizontal="center" vertical="center" shrinkToFit="1"/>
    </xf>
    <xf numFmtId="0" fontId="2" fillId="0" borderId="13" xfId="7" quotePrefix="1" applyFont="1" applyFill="1" applyBorder="1" applyAlignment="1" applyProtection="1">
      <alignment horizontal="center" vertical="center" shrinkToFit="1"/>
    </xf>
    <xf numFmtId="176" fontId="2" fillId="0" borderId="29" xfId="2" applyNumberFormat="1" applyFont="1" applyBorder="1" applyAlignment="1" applyProtection="1">
      <alignment vertical="center" shrinkToFit="1"/>
    </xf>
    <xf numFmtId="176" fontId="2" fillId="3" borderId="30" xfId="2" applyNumberFormat="1" applyFont="1" applyFill="1" applyBorder="1" applyAlignment="1" applyProtection="1">
      <alignment vertical="center" shrinkToFit="1"/>
      <protection locked="0"/>
    </xf>
    <xf numFmtId="0" fontId="2" fillId="3" borderId="31" xfId="7" applyFont="1" applyFill="1" applyBorder="1" applyAlignment="1" applyProtection="1">
      <alignment vertical="center" shrinkToFit="1"/>
      <protection locked="0"/>
    </xf>
    <xf numFmtId="176" fontId="2" fillId="3" borderId="12" xfId="2" applyNumberFormat="1" applyFont="1" applyFill="1" applyBorder="1" applyAlignment="1" applyProtection="1">
      <alignment vertical="center" shrinkToFit="1"/>
      <protection locked="0"/>
    </xf>
    <xf numFmtId="176" fontId="2" fillId="0" borderId="30" xfId="2" quotePrefix="1" applyNumberFormat="1" applyFont="1" applyFill="1" applyBorder="1" applyAlignment="1" applyProtection="1">
      <alignment horizontal="center" vertical="center" shrinkToFit="1"/>
    </xf>
    <xf numFmtId="0" fontId="2" fillId="0" borderId="31" xfId="7" quotePrefix="1" applyFont="1" applyFill="1" applyBorder="1" applyAlignment="1" applyProtection="1">
      <alignment horizontal="center" vertical="center" shrinkToFit="1"/>
    </xf>
    <xf numFmtId="176" fontId="2" fillId="0" borderId="1" xfId="1" quotePrefix="1" applyNumberFormat="1" applyFont="1" applyBorder="1" applyAlignment="1">
      <alignment vertical="center" shrinkToFit="1"/>
    </xf>
    <xf numFmtId="0" fontId="2" fillId="0" borderId="0" xfId="7" applyFont="1" applyBorder="1" applyAlignment="1">
      <alignment horizontal="center" vertical="center"/>
    </xf>
    <xf numFmtId="177" fontId="2" fillId="0" borderId="0" xfId="2" applyNumberFormat="1" applyFont="1" applyBorder="1" applyAlignment="1">
      <alignment horizontal="center" vertical="center"/>
    </xf>
    <xf numFmtId="0" fontId="23" fillId="0" borderId="0" xfId="7" applyFont="1" applyAlignment="1">
      <alignment horizontal="center" vertical="center"/>
    </xf>
    <xf numFmtId="38" fontId="2" fillId="0" borderId="0" xfId="2" applyFont="1" applyBorder="1" applyAlignment="1">
      <alignment vertical="center"/>
    </xf>
    <xf numFmtId="0" fontId="27" fillId="0" borderId="0" xfId="0" applyFont="1">
      <alignment vertical="center"/>
    </xf>
    <xf numFmtId="0" fontId="20" fillId="0" borderId="0" xfId="7" applyFont="1" applyBorder="1" applyAlignment="1">
      <alignment horizontal="center" vertical="center"/>
    </xf>
    <xf numFmtId="0" fontId="19" fillId="4" borderId="32" xfId="7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38" fontId="26" fillId="0" borderId="8" xfId="3" applyFont="1" applyBorder="1">
      <alignment vertical="center"/>
    </xf>
    <xf numFmtId="0" fontId="2" fillId="0" borderId="33" xfId="7" applyFont="1" applyBorder="1" applyAlignment="1">
      <alignment horizontal="center" vertical="center"/>
    </xf>
    <xf numFmtId="0" fontId="23" fillId="0" borderId="0" xfId="7" applyFont="1" applyBorder="1" applyAlignment="1">
      <alignment horizontal="center" vertical="center"/>
    </xf>
    <xf numFmtId="38" fontId="2" fillId="0" borderId="34" xfId="2" applyFont="1" applyBorder="1" applyAlignment="1">
      <alignment vertical="center"/>
    </xf>
    <xf numFmtId="0" fontId="23" fillId="0" borderId="35" xfId="0" applyFont="1" applyBorder="1">
      <alignment vertical="center"/>
    </xf>
    <xf numFmtId="0" fontId="2" fillId="0" borderId="36" xfId="7" applyFont="1" applyBorder="1">
      <alignment vertical="center"/>
    </xf>
    <xf numFmtId="0" fontId="23" fillId="0" borderId="36" xfId="7" applyFont="1" applyBorder="1">
      <alignment vertical="center"/>
    </xf>
    <xf numFmtId="0" fontId="20" fillId="4" borderId="32" xfId="7" applyFont="1" applyFill="1" applyBorder="1" applyAlignment="1" applyProtection="1">
      <alignment horizontal="center" vertical="center"/>
      <protection locked="0"/>
    </xf>
    <xf numFmtId="0" fontId="26" fillId="0" borderId="26" xfId="0" applyFont="1" applyBorder="1">
      <alignment vertical="center"/>
    </xf>
    <xf numFmtId="38" fontId="26" fillId="0" borderId="4" xfId="3" applyFont="1" applyBorder="1">
      <alignment vertical="center"/>
    </xf>
    <xf numFmtId="38" fontId="2" fillId="4" borderId="7" xfId="3" applyFont="1" applyFill="1" applyBorder="1" applyAlignment="1" applyProtection="1">
      <alignment vertical="center" shrinkToFit="1"/>
      <protection locked="0"/>
    </xf>
    <xf numFmtId="176" fontId="2" fillId="4" borderId="5" xfId="2" applyNumberFormat="1" applyFont="1" applyFill="1" applyBorder="1" applyAlignment="1" applyProtection="1">
      <alignment vertical="center" shrinkToFit="1"/>
      <protection locked="0"/>
    </xf>
    <xf numFmtId="9" fontId="17" fillId="0" borderId="0" xfId="7" applyNumberFormat="1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23" fillId="0" borderId="60" xfId="7" quotePrefix="1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" fillId="0" borderId="81" xfId="7" applyFont="1" applyBorder="1" applyAlignment="1">
      <alignment horizontal="center" vertical="center"/>
    </xf>
    <xf numFmtId="0" fontId="2" fillId="0" borderId="72" xfId="7" applyFont="1" applyBorder="1" applyAlignment="1">
      <alignment horizontal="center" vertical="center"/>
    </xf>
    <xf numFmtId="0" fontId="2" fillId="0" borderId="9" xfId="7" applyFont="1" applyBorder="1" applyAlignment="1">
      <alignment horizontal="center" vertical="center"/>
    </xf>
    <xf numFmtId="177" fontId="2" fillId="0" borderId="82" xfId="2" applyNumberFormat="1" applyFont="1" applyBorder="1" applyAlignment="1">
      <alignment horizontal="center" vertical="center"/>
    </xf>
    <xf numFmtId="177" fontId="2" fillId="0" borderId="83" xfId="2" applyNumberFormat="1" applyFont="1" applyBorder="1" applyAlignment="1">
      <alignment horizontal="center" vertical="center"/>
    </xf>
    <xf numFmtId="177" fontId="2" fillId="0" borderId="19" xfId="2" applyNumberFormat="1" applyFont="1" applyBorder="1" applyAlignment="1">
      <alignment horizontal="center" vertical="center"/>
    </xf>
    <xf numFmtId="0" fontId="2" fillId="0" borderId="32" xfId="7" applyFont="1" applyBorder="1" applyAlignment="1">
      <alignment horizontal="center" vertical="center"/>
    </xf>
    <xf numFmtId="0" fontId="2" fillId="0" borderId="37" xfId="7" applyFont="1" applyBorder="1" applyAlignment="1">
      <alignment horizontal="center" vertical="center"/>
    </xf>
    <xf numFmtId="0" fontId="2" fillId="0" borderId="38" xfId="7" applyFont="1" applyBorder="1" applyAlignment="1">
      <alignment horizontal="center" vertical="center"/>
    </xf>
    <xf numFmtId="177" fontId="2" fillId="0" borderId="35" xfId="5" applyNumberFormat="1" applyFont="1" applyFill="1" applyBorder="1" applyAlignment="1" applyProtection="1">
      <alignment horizontal="center" vertical="center"/>
      <protection locked="0"/>
    </xf>
    <xf numFmtId="177" fontId="2" fillId="0" borderId="36" xfId="5" applyNumberFormat="1" applyFont="1" applyFill="1" applyBorder="1" applyAlignment="1" applyProtection="1">
      <alignment horizontal="center" vertical="center"/>
      <protection locked="0"/>
    </xf>
    <xf numFmtId="0" fontId="2" fillId="0" borderId="61" xfId="7" applyFont="1" applyBorder="1" applyAlignment="1">
      <alignment horizontal="center" vertical="center"/>
    </xf>
    <xf numFmtId="0" fontId="2" fillId="0" borderId="60" xfId="7" applyFont="1" applyBorder="1" applyAlignment="1">
      <alignment horizontal="center" vertical="center"/>
    </xf>
    <xf numFmtId="0" fontId="2" fillId="0" borderId="59" xfId="7" applyFont="1" applyBorder="1" applyAlignment="1">
      <alignment horizontal="center" vertical="center"/>
    </xf>
    <xf numFmtId="176" fontId="2" fillId="0" borderId="61" xfId="2" quotePrefix="1" applyNumberFormat="1" applyFont="1" applyBorder="1" applyAlignment="1">
      <alignment horizontal="left" vertical="center"/>
    </xf>
    <xf numFmtId="176" fontId="2" fillId="0" borderId="60" xfId="2" applyNumberFormat="1" applyFont="1" applyBorder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" fillId="0" borderId="73" xfId="7" applyFont="1" applyBorder="1" applyAlignment="1">
      <alignment vertical="center"/>
    </xf>
    <xf numFmtId="0" fontId="2" fillId="0" borderId="74" xfId="7" applyFont="1" applyBorder="1" applyAlignment="1">
      <alignment vertical="center"/>
    </xf>
    <xf numFmtId="0" fontId="2" fillId="0" borderId="75" xfId="7" applyFont="1" applyBorder="1" applyAlignment="1">
      <alignment vertical="center"/>
    </xf>
    <xf numFmtId="0" fontId="2" fillId="0" borderId="76" xfId="7" applyFont="1" applyBorder="1" applyAlignment="1">
      <alignment horizontal="center" vertical="center" textRotation="255"/>
    </xf>
    <xf numFmtId="0" fontId="2" fillId="0" borderId="28" xfId="7" applyFont="1" applyBorder="1" applyAlignment="1">
      <alignment horizontal="center" vertical="center" textRotation="255"/>
    </xf>
    <xf numFmtId="0" fontId="2" fillId="2" borderId="68" xfId="7" applyFont="1" applyFill="1" applyBorder="1" applyAlignment="1" applyProtection="1">
      <alignment vertical="center"/>
      <protection locked="0"/>
    </xf>
    <xf numFmtId="0" fontId="2" fillId="2" borderId="71" xfId="7" applyFont="1" applyFill="1" applyBorder="1" applyAlignment="1" applyProtection="1">
      <alignment vertical="center"/>
      <protection locked="0"/>
    </xf>
    <xf numFmtId="38" fontId="2" fillId="0" borderId="77" xfId="2" applyFont="1" applyBorder="1" applyAlignment="1">
      <alignment horizontal="center" vertical="center"/>
    </xf>
    <xf numFmtId="38" fontId="2" fillId="0" borderId="78" xfId="2" applyFont="1" applyBorder="1" applyAlignment="1">
      <alignment horizontal="center" vertical="center"/>
    </xf>
    <xf numFmtId="38" fontId="2" fillId="0" borderId="79" xfId="2" applyFont="1" applyBorder="1" applyAlignment="1">
      <alignment horizontal="center" vertical="center"/>
    </xf>
    <xf numFmtId="38" fontId="2" fillId="0" borderId="52" xfId="2" applyFont="1" applyBorder="1" applyAlignment="1">
      <alignment horizontal="center" vertical="center"/>
    </xf>
    <xf numFmtId="38" fontId="2" fillId="0" borderId="53" xfId="2" applyFont="1" applyBorder="1" applyAlignment="1">
      <alignment horizontal="center" vertical="center"/>
    </xf>
    <xf numFmtId="38" fontId="2" fillId="0" borderId="54" xfId="2" applyFont="1" applyBorder="1" applyAlignment="1">
      <alignment horizontal="center" vertical="center"/>
    </xf>
    <xf numFmtId="38" fontId="2" fillId="0" borderId="55" xfId="2" applyFont="1" applyBorder="1" applyAlignment="1">
      <alignment horizontal="center" vertical="center"/>
    </xf>
    <xf numFmtId="38" fontId="2" fillId="0" borderId="56" xfId="2" applyFont="1" applyBorder="1" applyAlignment="1">
      <alignment horizontal="center" vertical="center"/>
    </xf>
    <xf numFmtId="38" fontId="2" fillId="0" borderId="57" xfId="2" applyFont="1" applyBorder="1" applyAlignment="1">
      <alignment horizontal="center" vertical="center"/>
    </xf>
    <xf numFmtId="0" fontId="2" fillId="0" borderId="3" xfId="7" applyFont="1" applyFill="1" applyBorder="1" applyAlignment="1" applyProtection="1">
      <alignment horizontal="center" vertical="center"/>
    </xf>
    <xf numFmtId="0" fontId="2" fillId="0" borderId="80" xfId="7" applyFont="1" applyFill="1" applyBorder="1" applyAlignment="1" applyProtection="1">
      <alignment horizontal="center" vertical="center"/>
    </xf>
    <xf numFmtId="0" fontId="2" fillId="2" borderId="47" xfId="7" applyFont="1" applyFill="1" applyBorder="1" applyAlignment="1" applyProtection="1">
      <alignment vertical="center"/>
      <protection locked="0"/>
    </xf>
    <xf numFmtId="0" fontId="2" fillId="2" borderId="48" xfId="7" applyFont="1" applyFill="1" applyBorder="1" applyAlignment="1" applyProtection="1">
      <alignment vertical="center"/>
      <protection locked="0"/>
    </xf>
    <xf numFmtId="0" fontId="2" fillId="0" borderId="72" xfId="7" applyFont="1" applyBorder="1" applyAlignment="1">
      <alignment horizontal="left" vertical="center"/>
    </xf>
    <xf numFmtId="0" fontId="2" fillId="0" borderId="9" xfId="7" applyFont="1" applyBorder="1" applyAlignment="1">
      <alignment horizontal="left" vertical="center"/>
    </xf>
    <xf numFmtId="0" fontId="2" fillId="0" borderId="27" xfId="7" quotePrefix="1" applyFont="1" applyBorder="1" applyAlignment="1">
      <alignment horizontal="center" vertical="center" shrinkToFit="1"/>
    </xf>
    <xf numFmtId="0" fontId="2" fillId="0" borderId="72" xfId="7" quotePrefix="1" applyFont="1" applyBorder="1" applyAlignment="1">
      <alignment horizontal="center" vertical="center" shrinkToFit="1"/>
    </xf>
    <xf numFmtId="0" fontId="2" fillId="0" borderId="35" xfId="7" applyFont="1" applyBorder="1" applyAlignment="1">
      <alignment horizontal="center" vertical="center"/>
    </xf>
    <xf numFmtId="0" fontId="2" fillId="0" borderId="36" xfId="7" applyFont="1" applyBorder="1" applyAlignment="1">
      <alignment horizontal="center" vertical="center"/>
    </xf>
    <xf numFmtId="0" fontId="2" fillId="0" borderId="62" xfId="7" applyFont="1" applyBorder="1" applyAlignment="1">
      <alignment horizontal="center" vertical="center"/>
    </xf>
    <xf numFmtId="177" fontId="2" fillId="0" borderId="35" xfId="2" applyNumberFormat="1" applyFont="1" applyBorder="1" applyAlignment="1">
      <alignment horizontal="center" vertical="center"/>
    </xf>
    <xf numFmtId="177" fontId="2" fillId="0" borderId="36" xfId="2" applyNumberFormat="1" applyFont="1" applyBorder="1" applyAlignment="1">
      <alignment horizontal="center" vertical="center"/>
    </xf>
    <xf numFmtId="0" fontId="2" fillId="0" borderId="14" xfId="7" applyFont="1" applyBorder="1" applyAlignment="1">
      <alignment horizontal="center" vertical="center" textRotation="255"/>
    </xf>
    <xf numFmtId="0" fontId="2" fillId="0" borderId="63" xfId="7" applyFont="1" applyBorder="1" applyAlignment="1">
      <alignment horizontal="center" vertical="center" textRotation="255"/>
    </xf>
    <xf numFmtId="0" fontId="23" fillId="0" borderId="64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" fillId="0" borderId="68" xfId="7" applyFont="1" applyBorder="1" applyAlignment="1">
      <alignment vertical="center" wrapText="1"/>
    </xf>
    <xf numFmtId="0" fontId="2" fillId="0" borderId="69" xfId="7" applyFont="1" applyBorder="1" applyAlignment="1">
      <alignment vertical="center" wrapText="1"/>
    </xf>
    <xf numFmtId="0" fontId="2" fillId="0" borderId="68" xfId="7" applyFont="1" applyBorder="1" applyAlignment="1">
      <alignment vertical="top" wrapText="1"/>
    </xf>
    <xf numFmtId="0" fontId="2" fillId="0" borderId="70" xfId="7" applyFont="1" applyBorder="1" applyAlignment="1">
      <alignment vertical="top" wrapText="1"/>
    </xf>
    <xf numFmtId="0" fontId="2" fillId="0" borderId="71" xfId="7" applyFont="1" applyBorder="1" applyAlignment="1">
      <alignment vertical="top" wrapText="1"/>
    </xf>
    <xf numFmtId="0" fontId="2" fillId="0" borderId="3" xfId="7" applyFont="1" applyBorder="1" applyAlignment="1">
      <alignment horizontal="center" vertical="center" wrapText="1"/>
    </xf>
    <xf numFmtId="0" fontId="2" fillId="0" borderId="23" xfId="7" applyFont="1" applyBorder="1" applyAlignment="1">
      <alignment vertical="center"/>
    </xf>
    <xf numFmtId="0" fontId="2" fillId="0" borderId="72" xfId="7" applyFont="1" applyBorder="1" applyAlignment="1">
      <alignment vertical="center"/>
    </xf>
    <xf numFmtId="0" fontId="2" fillId="0" borderId="9" xfId="7" applyFont="1" applyBorder="1" applyAlignment="1">
      <alignment vertical="center"/>
    </xf>
    <xf numFmtId="38" fontId="2" fillId="0" borderId="60" xfId="2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4" fillId="0" borderId="0" xfId="7" applyFont="1" applyBorder="1" applyAlignment="1">
      <alignment horizontal="center" vertical="center"/>
    </xf>
    <xf numFmtId="0" fontId="2" fillId="0" borderId="61" xfId="7" applyFont="1" applyBorder="1" applyAlignment="1">
      <alignment horizontal="center" vertical="center" wrapText="1"/>
    </xf>
    <xf numFmtId="0" fontId="2" fillId="0" borderId="60" xfId="7" applyFont="1" applyBorder="1" applyAlignment="1">
      <alignment horizontal="center" vertical="center" wrapText="1"/>
    </xf>
    <xf numFmtId="0" fontId="2" fillId="0" borderId="59" xfId="7" applyFont="1" applyBorder="1" applyAlignment="1">
      <alignment horizontal="center" vertical="center" wrapText="1"/>
    </xf>
    <xf numFmtId="0" fontId="2" fillId="0" borderId="35" xfId="7" applyFont="1" applyBorder="1" applyAlignment="1">
      <alignment horizontal="center" vertical="center" wrapText="1"/>
    </xf>
    <xf numFmtId="0" fontId="2" fillId="0" borderId="36" xfId="7" applyFont="1" applyBorder="1" applyAlignment="1">
      <alignment horizontal="center" vertical="center" wrapText="1"/>
    </xf>
    <xf numFmtId="0" fontId="2" fillId="0" borderId="62" xfId="7" applyFont="1" applyBorder="1" applyAlignment="1">
      <alignment horizontal="center" vertical="center" wrapText="1"/>
    </xf>
    <xf numFmtId="0" fontId="2" fillId="0" borderId="41" xfId="7" applyFont="1" applyBorder="1" applyAlignment="1">
      <alignment horizontal="center" vertical="center" wrapText="1"/>
    </xf>
    <xf numFmtId="0" fontId="2" fillId="0" borderId="42" xfId="7" applyFont="1" applyBorder="1" applyAlignment="1">
      <alignment horizontal="center" vertical="center" wrapText="1"/>
    </xf>
    <xf numFmtId="0" fontId="2" fillId="0" borderId="45" xfId="7" applyFont="1" applyBorder="1" applyAlignment="1">
      <alignment horizontal="center" vertical="center" wrapText="1"/>
    </xf>
    <xf numFmtId="0" fontId="2" fillId="0" borderId="43" xfId="7" applyFont="1" applyBorder="1" applyAlignment="1">
      <alignment horizontal="center" vertical="center" wrapText="1"/>
    </xf>
    <xf numFmtId="0" fontId="2" fillId="0" borderId="44" xfId="7" applyFont="1" applyBorder="1" applyAlignment="1">
      <alignment horizontal="center" vertical="center" wrapText="1"/>
    </xf>
    <xf numFmtId="0" fontId="2" fillId="0" borderId="46" xfId="7" applyFont="1" applyBorder="1" applyAlignment="1">
      <alignment horizontal="center" vertical="center" textRotation="255"/>
    </xf>
    <xf numFmtId="0" fontId="2" fillId="2" borderId="47" xfId="7" applyFont="1" applyFill="1" applyBorder="1" applyAlignment="1" applyProtection="1">
      <alignment vertical="center" shrinkToFit="1"/>
    </xf>
    <xf numFmtId="0" fontId="2" fillId="2" borderId="48" xfId="7" applyFont="1" applyFill="1" applyBorder="1" applyAlignment="1" applyProtection="1">
      <alignment vertical="center" shrinkToFit="1"/>
    </xf>
    <xf numFmtId="38" fontId="2" fillId="0" borderId="49" xfId="2" applyFont="1" applyFill="1" applyBorder="1" applyAlignment="1">
      <alignment horizontal="center" vertical="center" shrinkToFit="1"/>
    </xf>
    <xf numFmtId="38" fontId="2" fillId="0" borderId="50" xfId="2" applyFont="1" applyFill="1" applyBorder="1" applyAlignment="1">
      <alignment horizontal="center" vertical="center" shrinkToFit="1"/>
    </xf>
    <xf numFmtId="38" fontId="2" fillId="0" borderId="51" xfId="2" applyFont="1" applyFill="1" applyBorder="1" applyAlignment="1">
      <alignment horizontal="center" vertical="center" shrinkToFit="1"/>
    </xf>
    <xf numFmtId="38" fontId="2" fillId="0" borderId="52" xfId="2" applyFont="1" applyFill="1" applyBorder="1" applyAlignment="1">
      <alignment horizontal="center" vertical="center" shrinkToFit="1"/>
    </xf>
    <xf numFmtId="38" fontId="2" fillId="0" borderId="53" xfId="2" applyFont="1" applyFill="1" applyBorder="1" applyAlignment="1">
      <alignment horizontal="center" vertical="center" shrinkToFit="1"/>
    </xf>
    <xf numFmtId="38" fontId="2" fillId="0" borderId="54" xfId="2" applyFont="1" applyFill="1" applyBorder="1" applyAlignment="1">
      <alignment horizontal="center" vertical="center" shrinkToFit="1"/>
    </xf>
    <xf numFmtId="38" fontId="2" fillId="0" borderId="55" xfId="2" applyFont="1" applyFill="1" applyBorder="1" applyAlignment="1">
      <alignment horizontal="center" vertical="center" shrinkToFit="1"/>
    </xf>
    <xf numFmtId="38" fontId="2" fillId="0" borderId="56" xfId="2" applyFont="1" applyFill="1" applyBorder="1" applyAlignment="1">
      <alignment horizontal="center" vertical="center" shrinkToFit="1"/>
    </xf>
    <xf numFmtId="38" fontId="2" fillId="0" borderId="57" xfId="2" applyFont="1" applyFill="1" applyBorder="1" applyAlignment="1">
      <alignment horizontal="center" vertical="center" shrinkToFit="1"/>
    </xf>
    <xf numFmtId="0" fontId="2" fillId="2" borderId="58" xfId="7" applyFont="1" applyFill="1" applyBorder="1" applyAlignment="1" applyProtection="1">
      <alignment vertical="center" shrinkToFit="1"/>
    </xf>
    <xf numFmtId="0" fontId="2" fillId="2" borderId="59" xfId="7" applyFont="1" applyFill="1" applyBorder="1" applyAlignment="1" applyProtection="1">
      <alignment vertical="center" shrinkToFit="1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0" fillId="0" borderId="0" xfId="7" applyFont="1" applyBorder="1" applyAlignment="1">
      <alignment horizontal="center" vertical="center"/>
    </xf>
    <xf numFmtId="0" fontId="2" fillId="0" borderId="39" xfId="7" applyFont="1" applyBorder="1" applyAlignment="1">
      <alignment horizontal="center" vertical="center" wrapText="1"/>
    </xf>
    <xf numFmtId="0" fontId="2" fillId="0" borderId="16" xfId="7" applyFont="1" applyBorder="1" applyAlignment="1">
      <alignment horizontal="center" vertical="center" wrapText="1"/>
    </xf>
    <xf numFmtId="0" fontId="2" fillId="0" borderId="40" xfId="7" applyFont="1" applyBorder="1" applyAlignment="1">
      <alignment horizontal="center" vertical="center" wrapText="1"/>
    </xf>
    <xf numFmtId="0" fontId="2" fillId="0" borderId="10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19" xfId="7" applyFont="1" applyBorder="1" applyAlignment="1">
      <alignment horizontal="center" vertical="center" wrapText="1"/>
    </xf>
    <xf numFmtId="0" fontId="2" fillId="0" borderId="0" xfId="7" applyFont="1" applyAlignment="1">
      <alignment horizontal="center" vertical="center" shrinkToFit="1"/>
    </xf>
    <xf numFmtId="0" fontId="18" fillId="5" borderId="0" xfId="7" applyFont="1" applyFill="1" applyAlignment="1" applyProtection="1">
      <alignment vertical="center" shrinkToFit="1"/>
      <protection locked="0"/>
    </xf>
    <xf numFmtId="0" fontId="20" fillId="0" borderId="37" xfId="7" applyFont="1" applyBorder="1" applyAlignment="1">
      <alignment vertical="center" shrinkToFit="1"/>
    </xf>
    <xf numFmtId="0" fontId="20" fillId="0" borderId="38" xfId="7" applyFont="1" applyBorder="1" applyAlignment="1">
      <alignment vertical="center" shrinkToFit="1"/>
    </xf>
    <xf numFmtId="0" fontId="20" fillId="0" borderId="37" xfId="7" applyFont="1" applyBorder="1" applyAlignment="1">
      <alignment vertical="center"/>
    </xf>
    <xf numFmtId="0" fontId="20" fillId="0" borderId="38" xfId="7" applyFont="1" applyBorder="1" applyAlignment="1">
      <alignment vertical="center"/>
    </xf>
    <xf numFmtId="0" fontId="23" fillId="0" borderId="36" xfId="0" applyFont="1" applyBorder="1" applyAlignment="1">
      <alignment horizontal="right" vertical="center"/>
    </xf>
    <xf numFmtId="0" fontId="23" fillId="0" borderId="6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36" xfId="0" applyFont="1" applyBorder="1" applyAlignment="1">
      <alignment horizontal="right" vertical="center"/>
    </xf>
  </cellXfs>
  <cellStyles count="8">
    <cellStyle name="桁区切り" xfId="1" builtinId="6"/>
    <cellStyle name="桁区切り 2" xfId="2"/>
    <cellStyle name="桁区切り 2 2" xfId="3"/>
    <cellStyle name="桁区切り 3" xfId="4"/>
    <cellStyle name="通貨 2" xfId="5"/>
    <cellStyle name="通貨 2 2" xfId="6"/>
    <cellStyle name="標準" xfId="0" builtinId="0"/>
    <cellStyle name="標準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view="pageBreakPreview" zoomScale="85" zoomScaleNormal="100" zoomScaleSheetLayoutView="85" workbookViewId="0">
      <selection activeCell="D4" sqref="D4"/>
    </sheetView>
  </sheetViews>
  <sheetFormatPr defaultRowHeight="14.25" x14ac:dyDescent="0.15"/>
  <cols>
    <col min="1" max="1" width="3.875" style="1" customWidth="1"/>
    <col min="2" max="2" width="4.5" style="1" customWidth="1"/>
    <col min="3" max="9" width="9" style="1"/>
    <col min="10" max="10" width="14.25" style="1" customWidth="1"/>
    <col min="11" max="16384" width="9" style="1"/>
  </cols>
  <sheetData>
    <row r="1" spans="1:1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8.75" x14ac:dyDescent="0.15">
      <c r="A2" s="109" t="s">
        <v>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15">
      <c r="A4" s="2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15">
      <c r="A5" s="2"/>
      <c r="B5" s="2" t="s">
        <v>91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15">
      <c r="A7" s="2"/>
      <c r="B7" s="2" t="s">
        <v>92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15">
      <c r="A9" s="2"/>
      <c r="B9" s="2" t="s">
        <v>93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15">
      <c r="A10" s="2"/>
      <c r="B10" s="2" t="s">
        <v>65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15">
      <c r="A11" s="2"/>
      <c r="B11" s="2" t="s">
        <v>94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15">
      <c r="A15" s="2" t="s">
        <v>26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15">
      <c r="A16" s="2"/>
      <c r="B16" s="2" t="s">
        <v>27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15">
      <c r="A18" s="2"/>
      <c r="B18" s="2" t="s">
        <v>66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15">
      <c r="A19" s="2"/>
      <c r="B19" s="2" t="s">
        <v>28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15">
      <c r="A21" s="2"/>
      <c r="B21" s="2" t="s">
        <v>95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15">
      <c r="A23" s="2"/>
      <c r="B23" s="2" t="s">
        <v>29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15">
      <c r="A25" s="2"/>
      <c r="B25" s="2" t="s">
        <v>30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15">
      <c r="A27" s="2"/>
      <c r="B27" s="2" t="s">
        <v>31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15">
      <c r="A29" s="2"/>
      <c r="B29" s="2" t="s">
        <v>32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15">
      <c r="A31" s="2"/>
      <c r="B31" s="2" t="s">
        <v>33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15">
      <c r="A33" s="2"/>
      <c r="B33" s="2" t="s">
        <v>34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15">
      <c r="A35" s="2"/>
      <c r="B35" s="2" t="s">
        <v>35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">
    <mergeCell ref="A2:O2"/>
  </mergeCells>
  <phoneticPr fontId="8"/>
  <pageMargins left="0.70866141732283472" right="0.70866141732283472" top="0.9448818897637796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7"/>
  <sheetViews>
    <sheetView showGridLines="0" tabSelected="1" view="pageBreakPreview" zoomScaleNormal="100" zoomScaleSheetLayoutView="100" workbookViewId="0">
      <selection activeCell="F122" sqref="F122:I122"/>
    </sheetView>
  </sheetViews>
  <sheetFormatPr defaultRowHeight="13.5" x14ac:dyDescent="0.15"/>
  <cols>
    <col min="1" max="2" width="2.875" style="16" customWidth="1"/>
    <col min="3" max="3" width="36.25" style="16" customWidth="1"/>
    <col min="4" max="4" width="9.625" style="16" customWidth="1"/>
    <col min="5" max="5" width="6.75" style="16" customWidth="1"/>
    <col min="6" max="6" width="10.25" style="16" customWidth="1"/>
    <col min="7" max="7" width="8.25" style="16" customWidth="1"/>
    <col min="8" max="8" width="9.25" style="16" customWidth="1"/>
    <col min="9" max="9" width="10.25" style="16" customWidth="1"/>
    <col min="10" max="10" width="4.5" style="16" customWidth="1"/>
    <col min="11" max="17" width="8.125" style="16" customWidth="1"/>
    <col min="18" max="18" width="3.625" style="16" customWidth="1"/>
    <col min="19" max="19" width="5.75" style="16" customWidth="1"/>
    <col min="20" max="16384" width="9" style="16"/>
  </cols>
  <sheetData>
    <row r="1" spans="1:20" x14ac:dyDescent="0.15">
      <c r="F1" s="16" t="s">
        <v>23</v>
      </c>
      <c r="G1" s="17">
        <v>8</v>
      </c>
      <c r="H1" s="18" t="s">
        <v>24</v>
      </c>
    </row>
    <row r="2" spans="1:20" x14ac:dyDescent="0.15">
      <c r="A2" s="19" t="s">
        <v>72</v>
      </c>
      <c r="B2" s="20"/>
      <c r="C2" s="20"/>
      <c r="D2" s="20"/>
      <c r="E2" s="20"/>
      <c r="F2" s="20"/>
      <c r="G2" s="20"/>
      <c r="H2" s="20"/>
      <c r="I2" s="6"/>
      <c r="J2" s="21"/>
      <c r="K2" s="21"/>
      <c r="M2" s="22"/>
    </row>
    <row r="3" spans="1:20" x14ac:dyDescent="0.15">
      <c r="A3" s="219" t="s">
        <v>12</v>
      </c>
      <c r="B3" s="219"/>
      <c r="C3" s="220"/>
      <c r="D3" s="220"/>
      <c r="E3" s="220"/>
      <c r="F3" s="220"/>
      <c r="G3" s="20"/>
      <c r="H3" s="20" t="s">
        <v>96</v>
      </c>
      <c r="I3" s="108">
        <f>G1/100</f>
        <v>0.08</v>
      </c>
      <c r="J3" s="21"/>
      <c r="K3" s="21"/>
      <c r="M3" s="22"/>
    </row>
    <row r="4" spans="1:20" ht="18.75" x14ac:dyDescent="0.15">
      <c r="A4" s="178" t="s">
        <v>73</v>
      </c>
      <c r="B4" s="178"/>
      <c r="C4" s="178"/>
      <c r="D4" s="178"/>
      <c r="E4" s="178"/>
      <c r="F4" s="178"/>
      <c r="G4" s="178"/>
      <c r="H4" s="178"/>
      <c r="I4" s="178"/>
      <c r="J4" s="21"/>
      <c r="K4" s="21"/>
      <c r="M4" s="22"/>
    </row>
    <row r="5" spans="1:20" ht="9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1"/>
      <c r="K5" s="21"/>
      <c r="M5" s="22"/>
    </row>
    <row r="6" spans="1:20" ht="18.75" x14ac:dyDescent="0.15">
      <c r="A6" s="23"/>
      <c r="B6" s="23"/>
      <c r="C6" s="93" t="s">
        <v>68</v>
      </c>
      <c r="D6" s="94"/>
      <c r="E6" s="221" t="s">
        <v>69</v>
      </c>
      <c r="F6" s="222"/>
      <c r="G6" s="94"/>
      <c r="H6" s="223" t="s">
        <v>70</v>
      </c>
      <c r="I6" s="224"/>
      <c r="J6" s="21"/>
      <c r="K6" s="21"/>
      <c r="M6" s="22"/>
    </row>
    <row r="7" spans="1:20" x14ac:dyDescent="0.15">
      <c r="A7" s="211"/>
      <c r="B7" s="211"/>
      <c r="C7" s="211"/>
      <c r="D7" s="211"/>
      <c r="E7" s="211"/>
      <c r="F7" s="211"/>
      <c r="G7" s="211"/>
      <c r="H7" s="211"/>
      <c r="I7" s="211"/>
      <c r="J7" s="21"/>
      <c r="K7" s="21"/>
      <c r="M7" s="22"/>
    </row>
    <row r="8" spans="1:20" x14ac:dyDescent="0.15">
      <c r="A8" s="93"/>
      <c r="B8" s="93"/>
      <c r="C8" s="93"/>
      <c r="D8" s="93"/>
      <c r="E8" s="93"/>
      <c r="F8" s="93"/>
      <c r="G8" s="93"/>
      <c r="H8" s="93"/>
      <c r="I8" s="93"/>
      <c r="J8" s="21"/>
      <c r="K8" s="21"/>
      <c r="M8" s="22"/>
    </row>
    <row r="9" spans="1:20" ht="66.75" customHeight="1" x14ac:dyDescent="0.15">
      <c r="A9" s="212" t="s">
        <v>0</v>
      </c>
      <c r="B9" s="213"/>
      <c r="C9" s="214"/>
      <c r="D9" s="185" t="s">
        <v>7</v>
      </c>
      <c r="E9" s="186"/>
      <c r="F9" s="186"/>
      <c r="G9" s="188" t="s">
        <v>8</v>
      </c>
      <c r="H9" s="187" t="s">
        <v>15</v>
      </c>
      <c r="I9" s="188" t="s">
        <v>10</v>
      </c>
      <c r="J9" s="24"/>
      <c r="K9" s="24"/>
      <c r="L9" s="25"/>
      <c r="M9" s="22"/>
    </row>
    <row r="10" spans="1:20" x14ac:dyDescent="0.15">
      <c r="A10" s="215"/>
      <c r="B10" s="216"/>
      <c r="C10" s="217"/>
      <c r="D10" s="26" t="s">
        <v>1</v>
      </c>
      <c r="E10" s="27" t="s">
        <v>2</v>
      </c>
      <c r="F10" s="4" t="s">
        <v>11</v>
      </c>
      <c r="G10" s="189"/>
      <c r="H10" s="218"/>
      <c r="I10" s="189"/>
      <c r="J10" s="24"/>
      <c r="K10" s="24"/>
      <c r="L10" s="25"/>
      <c r="M10" s="22"/>
    </row>
    <row r="11" spans="1:20" x14ac:dyDescent="0.15">
      <c r="A11" s="158" t="s">
        <v>48</v>
      </c>
      <c r="B11" s="191" t="s">
        <v>36</v>
      </c>
      <c r="C11" s="192"/>
      <c r="D11" s="28" t="s">
        <v>3</v>
      </c>
      <c r="E11" s="29" t="s">
        <v>3</v>
      </c>
      <c r="F11" s="30">
        <f>IF(COUNT(F12:F39)=0,"",SUM(F12:F39))</f>
        <v>0</v>
      </c>
      <c r="G11" s="10"/>
      <c r="H11" s="31">
        <f>IF(F11="","",ROUNDDOWN(F11,0))</f>
        <v>0</v>
      </c>
      <c r="I11" s="107"/>
      <c r="K11" s="33" t="s">
        <v>43</v>
      </c>
      <c r="S11" s="16" t="s">
        <v>44</v>
      </c>
      <c r="T11" s="34">
        <f>IF(H91&gt;0,IF(AND(NOT($I12="○")=TRUE,NOT($I13="○")=TRUE)=TRUE,IF($I90&gt;0,IF($H90/2-$I90&lt;0,0,ROUNDDOWN(MIN(67000,$H90/2-$I90),0)),ROUNDDOWN(MIN(200000,$H90/2),0)),"A"),IF(I90&gt;0,ROUNDDOWN(MIN(67000,H90/2-I90,H90/6),0),ROUNDDOWN(MIN(100000,H90/4,H90/2-I90),0)))</f>
        <v>0</v>
      </c>
    </row>
    <row r="12" spans="1:20" x14ac:dyDescent="0.15">
      <c r="A12" s="133"/>
      <c r="B12" s="35"/>
      <c r="C12" s="3"/>
      <c r="D12" s="36"/>
      <c r="E12" s="37"/>
      <c r="F12" s="38">
        <f>IF(D12="",0,D12*E12)</f>
        <v>0</v>
      </c>
      <c r="G12" s="193"/>
      <c r="H12" s="194"/>
      <c r="I12" s="195"/>
      <c r="K12" s="39"/>
      <c r="L12" s="39"/>
      <c r="M12" s="39"/>
      <c r="N12" s="39"/>
      <c r="O12" s="39"/>
      <c r="P12" s="39"/>
      <c r="Q12" s="39"/>
      <c r="S12" s="16" t="s">
        <v>45</v>
      </c>
      <c r="T12" s="34" t="str">
        <f>IF(H91&gt;0,IF(I90&gt;0,IF(H90/2-I90&gt;0,IF(AND(I12="○",I13="○")=TRUE,ROUNDDOWN(MIN(133000,H90/2-I90,H90/6),0),"D"),"A"),IF(AND(I12="○",I13="○")=TRUE,ROUNDDOWN(MIN(400000,H90/2-I90),0),"B")),"C")</f>
        <v>C</v>
      </c>
    </row>
    <row r="13" spans="1:20" x14ac:dyDescent="0.15">
      <c r="A13" s="133"/>
      <c r="B13" s="35"/>
      <c r="C13" s="3"/>
      <c r="D13" s="36"/>
      <c r="E13" s="37"/>
      <c r="F13" s="38" t="str">
        <f t="shared" ref="F13:F62" si="0">IF(D13="","",D13*E13)</f>
        <v/>
      </c>
      <c r="G13" s="196"/>
      <c r="H13" s="197"/>
      <c r="I13" s="198"/>
      <c r="K13" s="39"/>
      <c r="L13" s="39"/>
      <c r="M13" s="39"/>
      <c r="N13" s="39"/>
      <c r="O13" s="39"/>
      <c r="P13" s="39"/>
      <c r="Q13" s="39"/>
      <c r="S13" s="16" t="s">
        <v>46</v>
      </c>
      <c r="T13" s="34" t="str">
        <f>IF(H91&gt;0,IF(I90&gt;0,IF(H90/2-I90&gt;0,IF(OR(AND(I12="○",I13="")=TRUE,AND(I12="",I13="○")=TRUE)=TRUE,ROUNDDOWN(MIN(100000,H90/2-I90,H90/6),0),"A"),0),IF(OR(AND(I12="○",I13="")=TRUE,AND(I12="",I13="○")=TRUE)=TRUE,ROUNDDOWN(MIN(300000,H90/2-I90),0),"B")),"C")</f>
        <v>C</v>
      </c>
    </row>
    <row r="14" spans="1:20" x14ac:dyDescent="0.15">
      <c r="A14" s="133"/>
      <c r="B14" s="35"/>
      <c r="C14" s="3"/>
      <c r="D14" s="36"/>
      <c r="E14" s="37"/>
      <c r="F14" s="38" t="str">
        <f t="shared" si="0"/>
        <v/>
      </c>
      <c r="G14" s="196"/>
      <c r="H14" s="197"/>
      <c r="I14" s="198"/>
      <c r="K14" s="40"/>
      <c r="L14" s="40"/>
      <c r="M14" s="40"/>
      <c r="N14" s="40"/>
      <c r="O14" s="40"/>
      <c r="P14" s="40"/>
      <c r="Q14" s="40"/>
      <c r="S14" s="41"/>
      <c r="T14" s="42">
        <f>SUM(T11:T13)</f>
        <v>0</v>
      </c>
    </row>
    <row r="15" spans="1:20" x14ac:dyDescent="0.15">
      <c r="A15" s="133"/>
      <c r="B15" s="35"/>
      <c r="C15" s="3"/>
      <c r="D15" s="36"/>
      <c r="E15" s="37"/>
      <c r="F15" s="38" t="str">
        <f t="shared" si="0"/>
        <v/>
      </c>
      <c r="G15" s="196"/>
      <c r="H15" s="197"/>
      <c r="I15" s="198"/>
      <c r="K15" s="40"/>
      <c r="L15" s="40"/>
      <c r="M15" s="40"/>
      <c r="N15" s="40"/>
      <c r="O15" s="40"/>
      <c r="P15" s="40"/>
      <c r="Q15" s="40"/>
    </row>
    <row r="16" spans="1:20" x14ac:dyDescent="0.15">
      <c r="A16" s="133"/>
      <c r="B16" s="35"/>
      <c r="C16" s="3"/>
      <c r="D16" s="36"/>
      <c r="E16" s="37"/>
      <c r="F16" s="38" t="str">
        <f t="shared" si="0"/>
        <v/>
      </c>
      <c r="G16" s="196"/>
      <c r="H16" s="197"/>
      <c r="I16" s="198"/>
      <c r="K16" s="40"/>
      <c r="L16" s="40"/>
      <c r="M16" s="40"/>
      <c r="N16" s="40"/>
      <c r="O16" s="40"/>
      <c r="P16" s="40"/>
      <c r="Q16" s="40"/>
    </row>
    <row r="17" spans="1:13" x14ac:dyDescent="0.15">
      <c r="A17" s="133"/>
      <c r="B17" s="8"/>
      <c r="C17" s="3"/>
      <c r="D17" s="36"/>
      <c r="E17" s="37"/>
      <c r="F17" s="38" t="str">
        <f t="shared" si="0"/>
        <v/>
      </c>
      <c r="G17" s="196"/>
      <c r="H17" s="197"/>
      <c r="I17" s="198"/>
      <c r="J17" s="21"/>
      <c r="K17" s="21"/>
      <c r="M17" s="22"/>
    </row>
    <row r="18" spans="1:13" x14ac:dyDescent="0.15">
      <c r="A18" s="133"/>
      <c r="B18" s="8"/>
      <c r="C18" s="3"/>
      <c r="D18" s="36"/>
      <c r="E18" s="37"/>
      <c r="F18" s="38" t="str">
        <f t="shared" si="0"/>
        <v/>
      </c>
      <c r="G18" s="196"/>
      <c r="H18" s="197"/>
      <c r="I18" s="198"/>
      <c r="J18" s="21"/>
      <c r="K18" s="21"/>
      <c r="M18" s="22"/>
    </row>
    <row r="19" spans="1:13" x14ac:dyDescent="0.15">
      <c r="A19" s="133"/>
      <c r="B19" s="8"/>
      <c r="C19" s="3"/>
      <c r="D19" s="36"/>
      <c r="E19" s="37"/>
      <c r="F19" s="38" t="str">
        <f t="shared" si="0"/>
        <v/>
      </c>
      <c r="G19" s="196"/>
      <c r="H19" s="197"/>
      <c r="I19" s="198"/>
      <c r="J19" s="21"/>
      <c r="K19" s="21"/>
      <c r="M19" s="22"/>
    </row>
    <row r="20" spans="1:13" x14ac:dyDescent="0.15">
      <c r="A20" s="133"/>
      <c r="B20" s="8"/>
      <c r="C20" s="3"/>
      <c r="D20" s="36"/>
      <c r="E20" s="37"/>
      <c r="F20" s="38" t="str">
        <f t="shared" si="0"/>
        <v/>
      </c>
      <c r="G20" s="196"/>
      <c r="H20" s="197"/>
      <c r="I20" s="198"/>
      <c r="J20" s="21"/>
      <c r="K20" s="21"/>
      <c r="M20" s="22"/>
    </row>
    <row r="21" spans="1:13" x14ac:dyDescent="0.15">
      <c r="A21" s="133"/>
      <c r="B21" s="8"/>
      <c r="C21" s="3"/>
      <c r="D21" s="43"/>
      <c r="E21" s="37"/>
      <c r="F21" s="44" t="str">
        <f t="shared" si="0"/>
        <v/>
      </c>
      <c r="G21" s="196"/>
      <c r="H21" s="197"/>
      <c r="I21" s="198"/>
      <c r="J21" s="21"/>
      <c r="K21" s="21"/>
      <c r="M21" s="22"/>
    </row>
    <row r="22" spans="1:13" x14ac:dyDescent="0.15">
      <c r="A22" s="133"/>
      <c r="B22" s="8"/>
      <c r="C22" s="3"/>
      <c r="D22" s="43"/>
      <c r="E22" s="37"/>
      <c r="F22" s="44" t="str">
        <f t="shared" si="0"/>
        <v/>
      </c>
      <c r="G22" s="196"/>
      <c r="H22" s="197"/>
      <c r="I22" s="198"/>
      <c r="J22" s="21"/>
      <c r="K22" s="21"/>
      <c r="M22" s="22"/>
    </row>
    <row r="23" spans="1:13" x14ac:dyDescent="0.15">
      <c r="A23" s="133"/>
      <c r="B23" s="8"/>
      <c r="C23" s="3"/>
      <c r="D23" s="43"/>
      <c r="E23" s="37"/>
      <c r="F23" s="44" t="str">
        <f t="shared" si="0"/>
        <v/>
      </c>
      <c r="G23" s="196"/>
      <c r="H23" s="197"/>
      <c r="I23" s="198"/>
      <c r="J23" s="21"/>
      <c r="K23" s="21"/>
      <c r="M23" s="22"/>
    </row>
    <row r="24" spans="1:13" x14ac:dyDescent="0.15">
      <c r="A24" s="133"/>
      <c r="B24" s="8"/>
      <c r="C24" s="3"/>
      <c r="D24" s="43"/>
      <c r="E24" s="37"/>
      <c r="F24" s="44" t="str">
        <f t="shared" si="0"/>
        <v/>
      </c>
      <c r="G24" s="196"/>
      <c r="H24" s="197"/>
      <c r="I24" s="198"/>
      <c r="J24" s="21"/>
      <c r="K24" s="21"/>
      <c r="M24" s="22"/>
    </row>
    <row r="25" spans="1:13" x14ac:dyDescent="0.15">
      <c r="A25" s="133"/>
      <c r="B25" s="8"/>
      <c r="C25" s="3"/>
      <c r="D25" s="43"/>
      <c r="E25" s="37"/>
      <c r="F25" s="44" t="str">
        <f t="shared" si="0"/>
        <v/>
      </c>
      <c r="G25" s="196"/>
      <c r="H25" s="197"/>
      <c r="I25" s="198"/>
      <c r="J25" s="21"/>
      <c r="K25" s="21"/>
      <c r="M25" s="22"/>
    </row>
    <row r="26" spans="1:13" x14ac:dyDescent="0.15">
      <c r="A26" s="133"/>
      <c r="B26" s="8"/>
      <c r="C26" s="3"/>
      <c r="D26" s="43"/>
      <c r="E26" s="37"/>
      <c r="F26" s="44" t="str">
        <f t="shared" si="0"/>
        <v/>
      </c>
      <c r="G26" s="196"/>
      <c r="H26" s="197"/>
      <c r="I26" s="198"/>
      <c r="J26" s="21"/>
      <c r="K26" s="21"/>
      <c r="M26" s="22"/>
    </row>
    <row r="27" spans="1:13" x14ac:dyDescent="0.15">
      <c r="A27" s="133"/>
      <c r="B27" s="8"/>
      <c r="C27" s="3"/>
      <c r="D27" s="43"/>
      <c r="E27" s="37"/>
      <c r="F27" s="44" t="str">
        <f t="shared" si="0"/>
        <v/>
      </c>
      <c r="G27" s="196"/>
      <c r="H27" s="197"/>
      <c r="I27" s="198"/>
      <c r="J27" s="21"/>
      <c r="K27" s="21"/>
      <c r="M27" s="22"/>
    </row>
    <row r="28" spans="1:13" x14ac:dyDescent="0.15">
      <c r="A28" s="133"/>
      <c r="B28" s="8"/>
      <c r="C28" s="3"/>
      <c r="D28" s="43"/>
      <c r="E28" s="37"/>
      <c r="F28" s="44" t="str">
        <f t="shared" si="0"/>
        <v/>
      </c>
      <c r="G28" s="196"/>
      <c r="H28" s="197"/>
      <c r="I28" s="198"/>
      <c r="J28" s="21"/>
      <c r="K28" s="21"/>
      <c r="M28" s="22"/>
    </row>
    <row r="29" spans="1:13" x14ac:dyDescent="0.15">
      <c r="A29" s="133"/>
      <c r="B29" s="8"/>
      <c r="C29" s="3"/>
      <c r="D29" s="43"/>
      <c r="E29" s="37"/>
      <c r="F29" s="44" t="str">
        <f t="shared" si="0"/>
        <v/>
      </c>
      <c r="G29" s="196"/>
      <c r="H29" s="197"/>
      <c r="I29" s="198"/>
      <c r="J29" s="21"/>
      <c r="K29" s="21"/>
      <c r="M29" s="22"/>
    </row>
    <row r="30" spans="1:13" x14ac:dyDescent="0.15">
      <c r="A30" s="133"/>
      <c r="B30" s="8"/>
      <c r="C30" s="3"/>
      <c r="D30" s="43"/>
      <c r="E30" s="37"/>
      <c r="F30" s="44" t="str">
        <f t="shared" si="0"/>
        <v/>
      </c>
      <c r="G30" s="196"/>
      <c r="H30" s="197"/>
      <c r="I30" s="198"/>
      <c r="J30" s="21"/>
      <c r="K30" s="21"/>
      <c r="M30" s="22"/>
    </row>
    <row r="31" spans="1:13" x14ac:dyDescent="0.15">
      <c r="A31" s="133"/>
      <c r="B31" s="8"/>
      <c r="C31" s="3"/>
      <c r="D31" s="43"/>
      <c r="E31" s="37"/>
      <c r="F31" s="44" t="str">
        <f t="shared" si="0"/>
        <v/>
      </c>
      <c r="G31" s="196"/>
      <c r="H31" s="197"/>
      <c r="I31" s="198"/>
      <c r="J31" s="21"/>
      <c r="K31" s="21"/>
      <c r="M31" s="22"/>
    </row>
    <row r="32" spans="1:13" x14ac:dyDescent="0.15">
      <c r="A32" s="133"/>
      <c r="B32" s="8"/>
      <c r="C32" s="3"/>
      <c r="D32" s="43"/>
      <c r="E32" s="37"/>
      <c r="F32" s="44" t="str">
        <f t="shared" si="0"/>
        <v/>
      </c>
      <c r="G32" s="196"/>
      <c r="H32" s="197"/>
      <c r="I32" s="198"/>
      <c r="J32" s="21"/>
      <c r="K32" s="21"/>
      <c r="M32" s="22"/>
    </row>
    <row r="33" spans="1:13" x14ac:dyDescent="0.15">
      <c r="A33" s="133"/>
      <c r="B33" s="8"/>
      <c r="C33" s="3"/>
      <c r="D33" s="43"/>
      <c r="E33" s="37"/>
      <c r="F33" s="44" t="str">
        <f t="shared" si="0"/>
        <v/>
      </c>
      <c r="G33" s="196"/>
      <c r="H33" s="197"/>
      <c r="I33" s="198"/>
      <c r="J33" s="21"/>
      <c r="K33" s="21"/>
      <c r="M33" s="22"/>
    </row>
    <row r="34" spans="1:13" x14ac:dyDescent="0.15">
      <c r="A34" s="133"/>
      <c r="B34" s="8"/>
      <c r="C34" s="3"/>
      <c r="D34" s="43"/>
      <c r="E34" s="37"/>
      <c r="F34" s="44" t="str">
        <f t="shared" si="0"/>
        <v/>
      </c>
      <c r="G34" s="196"/>
      <c r="H34" s="197"/>
      <c r="I34" s="198"/>
      <c r="J34" s="21"/>
      <c r="K34" s="21"/>
      <c r="M34" s="22"/>
    </row>
    <row r="35" spans="1:13" x14ac:dyDescent="0.15">
      <c r="A35" s="133"/>
      <c r="B35" s="8"/>
      <c r="C35" s="3"/>
      <c r="D35" s="43"/>
      <c r="E35" s="37"/>
      <c r="F35" s="44" t="str">
        <f t="shared" si="0"/>
        <v/>
      </c>
      <c r="G35" s="196"/>
      <c r="H35" s="197"/>
      <c r="I35" s="198"/>
      <c r="J35" s="21"/>
      <c r="K35" s="21"/>
      <c r="M35" s="22"/>
    </row>
    <row r="36" spans="1:13" x14ac:dyDescent="0.15">
      <c r="A36" s="133"/>
      <c r="C36" s="3"/>
      <c r="D36" s="43"/>
      <c r="E36" s="37"/>
      <c r="F36" s="44" t="str">
        <f t="shared" si="0"/>
        <v/>
      </c>
      <c r="G36" s="196"/>
      <c r="H36" s="197"/>
      <c r="I36" s="198"/>
    </row>
    <row r="37" spans="1:13" x14ac:dyDescent="0.15">
      <c r="A37" s="133"/>
      <c r="B37" s="8"/>
      <c r="C37" s="3"/>
      <c r="D37" s="43"/>
      <c r="E37" s="37"/>
      <c r="F37" s="44" t="str">
        <f t="shared" si="0"/>
        <v/>
      </c>
      <c r="G37" s="196"/>
      <c r="H37" s="197"/>
      <c r="I37" s="198"/>
      <c r="J37" s="21"/>
      <c r="K37" s="21"/>
      <c r="M37" s="22"/>
    </row>
    <row r="38" spans="1:13" x14ac:dyDescent="0.15">
      <c r="A38" s="133"/>
      <c r="B38" s="8"/>
      <c r="C38" s="3"/>
      <c r="D38" s="43"/>
      <c r="E38" s="37"/>
      <c r="F38" s="44" t="str">
        <f t="shared" si="0"/>
        <v/>
      </c>
      <c r="G38" s="196"/>
      <c r="H38" s="197"/>
      <c r="I38" s="198"/>
      <c r="J38" s="21"/>
      <c r="K38" s="21"/>
      <c r="M38" s="22"/>
    </row>
    <row r="39" spans="1:13" x14ac:dyDescent="0.15">
      <c r="A39" s="133"/>
      <c r="B39" s="8"/>
      <c r="C39" s="3"/>
      <c r="D39" s="43"/>
      <c r="E39" s="37"/>
      <c r="F39" s="44" t="str">
        <f t="shared" si="0"/>
        <v/>
      </c>
      <c r="G39" s="199"/>
      <c r="H39" s="200"/>
      <c r="I39" s="201"/>
      <c r="J39" s="21"/>
      <c r="K39" s="21"/>
      <c r="M39" s="22"/>
    </row>
    <row r="40" spans="1:13" x14ac:dyDescent="0.15">
      <c r="A40" s="133"/>
      <c r="B40" s="202" t="s">
        <v>37</v>
      </c>
      <c r="C40" s="203"/>
      <c r="D40" s="45" t="s">
        <v>3</v>
      </c>
      <c r="E40" s="46" t="s">
        <v>3</v>
      </c>
      <c r="F40" s="47" t="str">
        <f>IF(COUNT(F41:F88)=0,"",SUM(F41:F88))</f>
        <v/>
      </c>
      <c r="G40" s="12"/>
      <c r="H40" s="48" t="str">
        <f>IF(F40="","",ROUNDDOWN(F40,0))</f>
        <v/>
      </c>
      <c r="I40" s="106"/>
      <c r="J40" s="24"/>
      <c r="K40" s="50" t="s">
        <v>42</v>
      </c>
      <c r="L40" s="25"/>
      <c r="M40" s="51"/>
    </row>
    <row r="41" spans="1:13" x14ac:dyDescent="0.15">
      <c r="A41" s="133"/>
      <c r="B41" s="8"/>
      <c r="C41" s="3"/>
      <c r="D41" s="36"/>
      <c r="E41" s="37"/>
      <c r="F41" s="44" t="str">
        <f t="shared" si="0"/>
        <v/>
      </c>
      <c r="G41" s="204"/>
      <c r="H41" s="205"/>
      <c r="I41" s="206"/>
      <c r="J41" s="21"/>
      <c r="K41" s="21"/>
      <c r="M41" s="22"/>
    </row>
    <row r="42" spans="1:13" x14ac:dyDescent="0.15">
      <c r="A42" s="133"/>
      <c r="B42" s="8"/>
      <c r="C42" s="3"/>
      <c r="D42" s="36"/>
      <c r="E42" s="37"/>
      <c r="F42" s="44" t="str">
        <f t="shared" si="0"/>
        <v/>
      </c>
      <c r="G42" s="207"/>
      <c r="H42" s="162"/>
      <c r="I42" s="163"/>
      <c r="J42" s="21"/>
      <c r="K42" s="21"/>
      <c r="M42" s="22"/>
    </row>
    <row r="43" spans="1:13" x14ac:dyDescent="0.15">
      <c r="A43" s="133"/>
      <c r="B43" s="8"/>
      <c r="C43" s="3"/>
      <c r="D43" s="36"/>
      <c r="E43" s="37"/>
      <c r="F43" s="44" t="str">
        <f t="shared" si="0"/>
        <v/>
      </c>
      <c r="G43" s="207"/>
      <c r="H43" s="162"/>
      <c r="I43" s="163"/>
      <c r="J43" s="21"/>
      <c r="K43" s="21"/>
      <c r="M43" s="22"/>
    </row>
    <row r="44" spans="1:13" x14ac:dyDescent="0.15">
      <c r="A44" s="133"/>
      <c r="B44" s="8"/>
      <c r="C44" s="3"/>
      <c r="D44" s="36"/>
      <c r="E44" s="37"/>
      <c r="F44" s="44" t="str">
        <f t="shared" si="0"/>
        <v/>
      </c>
      <c r="G44" s="207"/>
      <c r="H44" s="162"/>
      <c r="I44" s="163"/>
      <c r="J44" s="21"/>
      <c r="K44" s="21"/>
      <c r="M44" s="22"/>
    </row>
    <row r="45" spans="1:13" x14ac:dyDescent="0.15">
      <c r="A45" s="133"/>
      <c r="B45" s="8"/>
      <c r="C45" s="3"/>
      <c r="D45" s="36"/>
      <c r="E45" s="37"/>
      <c r="F45" s="44" t="str">
        <f t="shared" si="0"/>
        <v/>
      </c>
      <c r="G45" s="207"/>
      <c r="H45" s="162"/>
      <c r="I45" s="163"/>
      <c r="J45" s="21"/>
      <c r="K45" s="21"/>
      <c r="M45" s="22"/>
    </row>
    <row r="46" spans="1:13" x14ac:dyDescent="0.15">
      <c r="A46" s="133"/>
      <c r="B46" s="8"/>
      <c r="C46" s="3"/>
      <c r="D46" s="36"/>
      <c r="E46" s="37"/>
      <c r="F46" s="44" t="str">
        <f t="shared" si="0"/>
        <v/>
      </c>
      <c r="G46" s="207"/>
      <c r="H46" s="162"/>
      <c r="I46" s="163"/>
      <c r="J46" s="21"/>
      <c r="K46" s="21"/>
      <c r="M46" s="22"/>
    </row>
    <row r="47" spans="1:13" x14ac:dyDescent="0.15">
      <c r="A47" s="133"/>
      <c r="B47" s="8"/>
      <c r="C47" s="3"/>
      <c r="D47" s="36"/>
      <c r="E47" s="37"/>
      <c r="F47" s="44" t="str">
        <f t="shared" si="0"/>
        <v/>
      </c>
      <c r="G47" s="207"/>
      <c r="H47" s="162"/>
      <c r="I47" s="163"/>
      <c r="J47" s="21"/>
      <c r="K47" s="21"/>
      <c r="M47" s="22"/>
    </row>
    <row r="48" spans="1:13" x14ac:dyDescent="0.15">
      <c r="A48" s="133"/>
      <c r="B48" s="8"/>
      <c r="C48" s="3"/>
      <c r="D48" s="36"/>
      <c r="E48" s="37"/>
      <c r="F48" s="44" t="str">
        <f t="shared" si="0"/>
        <v/>
      </c>
      <c r="G48" s="207"/>
      <c r="H48" s="162"/>
      <c r="I48" s="163"/>
      <c r="J48" s="21"/>
      <c r="K48" s="21"/>
      <c r="M48" s="22"/>
    </row>
    <row r="49" spans="1:13" x14ac:dyDescent="0.15">
      <c r="A49" s="133"/>
      <c r="B49" s="8"/>
      <c r="C49" s="3"/>
      <c r="D49" s="36"/>
      <c r="E49" s="37"/>
      <c r="F49" s="44" t="str">
        <f t="shared" si="0"/>
        <v/>
      </c>
      <c r="G49" s="207"/>
      <c r="H49" s="162"/>
      <c r="I49" s="163"/>
      <c r="J49" s="21"/>
      <c r="K49" s="21"/>
      <c r="M49" s="22"/>
    </row>
    <row r="50" spans="1:13" x14ac:dyDescent="0.15">
      <c r="A50" s="133"/>
      <c r="B50" s="8"/>
      <c r="C50" s="3"/>
      <c r="D50" s="36"/>
      <c r="E50" s="37"/>
      <c r="F50" s="44" t="str">
        <f t="shared" si="0"/>
        <v/>
      </c>
      <c r="G50" s="207"/>
      <c r="H50" s="162"/>
      <c r="I50" s="163"/>
      <c r="J50" s="21"/>
      <c r="K50" s="21"/>
      <c r="M50" s="22"/>
    </row>
    <row r="51" spans="1:13" x14ac:dyDescent="0.15">
      <c r="A51" s="133"/>
      <c r="B51" s="8"/>
      <c r="C51" s="3"/>
      <c r="D51" s="36"/>
      <c r="E51" s="37"/>
      <c r="F51" s="44" t="str">
        <f t="shared" si="0"/>
        <v/>
      </c>
      <c r="G51" s="207"/>
      <c r="H51" s="162"/>
      <c r="I51" s="163"/>
      <c r="J51" s="21"/>
      <c r="K51" s="21"/>
      <c r="M51" s="22"/>
    </row>
    <row r="52" spans="1:13" x14ac:dyDescent="0.15">
      <c r="A52" s="133"/>
      <c r="B52" s="8"/>
      <c r="C52" s="3"/>
      <c r="D52" s="43"/>
      <c r="E52" s="37"/>
      <c r="F52" s="44" t="str">
        <f t="shared" si="0"/>
        <v/>
      </c>
      <c r="G52" s="207"/>
      <c r="H52" s="162"/>
      <c r="I52" s="163"/>
      <c r="J52" s="21"/>
      <c r="K52" s="21"/>
      <c r="M52" s="22"/>
    </row>
    <row r="53" spans="1:13" x14ac:dyDescent="0.15">
      <c r="A53" s="133"/>
      <c r="B53" s="8"/>
      <c r="C53" s="3"/>
      <c r="D53" s="43"/>
      <c r="E53" s="37"/>
      <c r="F53" s="44" t="str">
        <f t="shared" si="0"/>
        <v/>
      </c>
      <c r="G53" s="207"/>
      <c r="H53" s="162"/>
      <c r="I53" s="163"/>
      <c r="J53" s="21"/>
      <c r="K53" s="21"/>
    </row>
    <row r="54" spans="1:13" x14ac:dyDescent="0.15">
      <c r="A54" s="133"/>
      <c r="B54" s="8"/>
      <c r="C54" s="3"/>
      <c r="D54" s="43"/>
      <c r="E54" s="37"/>
      <c r="F54" s="44" t="str">
        <f t="shared" si="0"/>
        <v/>
      </c>
      <c r="G54" s="207"/>
      <c r="H54" s="162"/>
      <c r="I54" s="163"/>
    </row>
    <row r="55" spans="1:13" x14ac:dyDescent="0.15">
      <c r="A55" s="133"/>
      <c r="B55" s="8"/>
      <c r="C55" s="3"/>
      <c r="D55" s="43"/>
      <c r="E55" s="37"/>
      <c r="F55" s="44" t="str">
        <f t="shared" si="0"/>
        <v/>
      </c>
      <c r="G55" s="207"/>
      <c r="H55" s="162"/>
      <c r="I55" s="163"/>
    </row>
    <row r="56" spans="1:13" x14ac:dyDescent="0.15">
      <c r="A56" s="133"/>
      <c r="B56" s="8"/>
      <c r="C56" s="3"/>
      <c r="D56" s="43"/>
      <c r="E56" s="37"/>
      <c r="F56" s="44" t="str">
        <f t="shared" si="0"/>
        <v/>
      </c>
      <c r="G56" s="207"/>
      <c r="H56" s="162"/>
      <c r="I56" s="163"/>
    </row>
    <row r="57" spans="1:13" x14ac:dyDescent="0.15">
      <c r="A57" s="133"/>
      <c r="B57" s="8"/>
      <c r="C57" s="52"/>
      <c r="D57" s="43"/>
      <c r="E57" s="37"/>
      <c r="F57" s="44" t="str">
        <f t="shared" si="0"/>
        <v/>
      </c>
      <c r="G57" s="207"/>
      <c r="H57" s="162"/>
      <c r="I57" s="163"/>
    </row>
    <row r="58" spans="1:13" x14ac:dyDescent="0.15">
      <c r="A58" s="133"/>
      <c r="B58" s="8"/>
      <c r="C58" s="52"/>
      <c r="D58" s="43"/>
      <c r="E58" s="37"/>
      <c r="F58" s="44" t="str">
        <f t="shared" si="0"/>
        <v/>
      </c>
      <c r="G58" s="207"/>
      <c r="H58" s="162"/>
      <c r="I58" s="163"/>
    </row>
    <row r="59" spans="1:13" x14ac:dyDescent="0.15">
      <c r="A59" s="133"/>
      <c r="B59" s="8"/>
      <c r="C59" s="52"/>
      <c r="D59" s="43"/>
      <c r="E59" s="37"/>
      <c r="F59" s="44" t="str">
        <f t="shared" si="0"/>
        <v/>
      </c>
      <c r="G59" s="207"/>
      <c r="H59" s="162"/>
      <c r="I59" s="163"/>
    </row>
    <row r="60" spans="1:13" x14ac:dyDescent="0.15">
      <c r="A60" s="133"/>
      <c r="B60" s="8"/>
      <c r="C60" s="52"/>
      <c r="D60" s="43"/>
      <c r="E60" s="37"/>
      <c r="F60" s="44" t="str">
        <f t="shared" si="0"/>
        <v/>
      </c>
      <c r="G60" s="207"/>
      <c r="H60" s="162"/>
      <c r="I60" s="163"/>
    </row>
    <row r="61" spans="1:13" x14ac:dyDescent="0.15">
      <c r="A61" s="133"/>
      <c r="B61" s="8"/>
      <c r="C61" s="3"/>
      <c r="D61" s="43"/>
      <c r="E61" s="37"/>
      <c r="F61" s="44" t="str">
        <f t="shared" si="0"/>
        <v/>
      </c>
      <c r="G61" s="207"/>
      <c r="H61" s="162"/>
      <c r="I61" s="163"/>
    </row>
    <row r="62" spans="1:13" x14ac:dyDescent="0.15">
      <c r="A62" s="190"/>
      <c r="B62" s="53"/>
      <c r="C62" s="54"/>
      <c r="D62" s="55"/>
      <c r="E62" s="56"/>
      <c r="F62" s="57" t="str">
        <f t="shared" si="0"/>
        <v/>
      </c>
      <c r="G62" s="208"/>
      <c r="H62" s="209"/>
      <c r="I62" s="210"/>
    </row>
    <row r="63" spans="1:13" x14ac:dyDescent="0.15">
      <c r="A63" s="7"/>
      <c r="B63" s="58"/>
      <c r="C63" s="59"/>
      <c r="D63" s="60"/>
      <c r="E63" s="59"/>
      <c r="F63" s="61"/>
      <c r="G63" s="175" t="s">
        <v>98</v>
      </c>
      <c r="H63" s="175"/>
      <c r="I63" s="175"/>
    </row>
    <row r="64" spans="1:13" x14ac:dyDescent="0.15">
      <c r="A64" s="16" t="str">
        <f>A2</f>
        <v>第1号様式：別紙</v>
      </c>
    </row>
    <row r="65" spans="1:9" x14ac:dyDescent="0.15">
      <c r="A65" s="176" t="str">
        <f>A3</f>
        <v>事業者名</v>
      </c>
      <c r="B65" s="176"/>
      <c r="C65" s="177" t="str">
        <f>IF(C3="","",C3)</f>
        <v/>
      </c>
      <c r="D65" s="177"/>
      <c r="E65" s="177"/>
      <c r="F65" s="177"/>
    </row>
    <row r="66" spans="1:9" ht="18.75" x14ac:dyDescent="0.15">
      <c r="A66" s="178" t="s">
        <v>81</v>
      </c>
      <c r="B66" s="178"/>
      <c r="C66" s="178"/>
      <c r="D66" s="178"/>
      <c r="E66" s="178"/>
      <c r="F66" s="178"/>
      <c r="G66" s="178"/>
      <c r="H66" s="178"/>
      <c r="I66" s="178"/>
    </row>
    <row r="67" spans="1:9" x14ac:dyDescent="0.15">
      <c r="A67" s="19"/>
      <c r="B67" s="21"/>
      <c r="C67" s="21"/>
      <c r="D67" s="21"/>
      <c r="E67" s="21"/>
      <c r="F67" s="21"/>
      <c r="G67" s="21"/>
      <c r="H67" s="21"/>
      <c r="I67" s="21"/>
    </row>
    <row r="68" spans="1:9" ht="41.25" customHeight="1" x14ac:dyDescent="0.15">
      <c r="A68" s="179" t="s">
        <v>0</v>
      </c>
      <c r="B68" s="180"/>
      <c r="C68" s="181"/>
      <c r="D68" s="185" t="s">
        <v>7</v>
      </c>
      <c r="E68" s="186"/>
      <c r="F68" s="187"/>
      <c r="G68" s="181" t="s">
        <v>8</v>
      </c>
      <c r="H68" s="188" t="s">
        <v>9</v>
      </c>
      <c r="I68" s="188" t="s">
        <v>10</v>
      </c>
    </row>
    <row r="69" spans="1:9" ht="41.25" customHeight="1" x14ac:dyDescent="0.15">
      <c r="A69" s="182"/>
      <c r="B69" s="183"/>
      <c r="C69" s="184"/>
      <c r="D69" s="26" t="s">
        <v>1</v>
      </c>
      <c r="E69" s="27" t="s">
        <v>2</v>
      </c>
      <c r="F69" s="11" t="s">
        <v>11</v>
      </c>
      <c r="G69" s="184"/>
      <c r="H69" s="189"/>
      <c r="I69" s="189"/>
    </row>
    <row r="70" spans="1:9" x14ac:dyDescent="0.15">
      <c r="A70" s="158" t="s">
        <v>47</v>
      </c>
      <c r="B70" s="95"/>
      <c r="C70" s="3"/>
      <c r="D70" s="43"/>
      <c r="E70" s="37"/>
      <c r="F70" s="38" t="str">
        <f>IF(D70="","",D70*E70)</f>
        <v/>
      </c>
      <c r="G70" s="160"/>
      <c r="H70" s="160"/>
      <c r="I70" s="161"/>
    </row>
    <row r="71" spans="1:9" x14ac:dyDescent="0.15">
      <c r="A71" s="133"/>
      <c r="B71" s="95"/>
      <c r="C71" s="3"/>
      <c r="D71" s="43"/>
      <c r="E71" s="37"/>
      <c r="F71" s="38" t="str">
        <f>IF(D71="","",D71*E71)</f>
        <v/>
      </c>
      <c r="G71" s="162"/>
      <c r="H71" s="162"/>
      <c r="I71" s="163"/>
    </row>
    <row r="72" spans="1:9" x14ac:dyDescent="0.15">
      <c r="A72" s="133"/>
      <c r="B72" s="95"/>
      <c r="C72" s="3"/>
      <c r="D72" s="43"/>
      <c r="E72" s="37"/>
      <c r="F72" s="38" t="str">
        <f t="shared" ref="F72:F88" si="1">IF(D72="","",D72*E72)</f>
        <v/>
      </c>
      <c r="G72" s="162"/>
      <c r="H72" s="162"/>
      <c r="I72" s="163"/>
    </row>
    <row r="73" spans="1:9" x14ac:dyDescent="0.15">
      <c r="A73" s="133"/>
      <c r="B73" s="95"/>
      <c r="C73" s="3"/>
      <c r="D73" s="43"/>
      <c r="E73" s="37"/>
      <c r="F73" s="38" t="str">
        <f t="shared" si="1"/>
        <v/>
      </c>
      <c r="G73" s="162"/>
      <c r="H73" s="162"/>
      <c r="I73" s="163"/>
    </row>
    <row r="74" spans="1:9" x14ac:dyDescent="0.15">
      <c r="A74" s="133"/>
      <c r="B74" s="95"/>
      <c r="C74" s="3"/>
      <c r="D74" s="43"/>
      <c r="E74" s="37"/>
      <c r="F74" s="38" t="str">
        <f t="shared" si="1"/>
        <v/>
      </c>
      <c r="G74" s="162"/>
      <c r="H74" s="162"/>
      <c r="I74" s="163"/>
    </row>
    <row r="75" spans="1:9" x14ac:dyDescent="0.15">
      <c r="A75" s="133"/>
      <c r="B75" s="95"/>
      <c r="C75" s="3"/>
      <c r="D75" s="43"/>
      <c r="E75" s="37"/>
      <c r="F75" s="38" t="str">
        <f t="shared" si="1"/>
        <v/>
      </c>
      <c r="G75" s="162"/>
      <c r="H75" s="162"/>
      <c r="I75" s="163"/>
    </row>
    <row r="76" spans="1:9" x14ac:dyDescent="0.15">
      <c r="A76" s="133"/>
      <c r="B76" s="35"/>
      <c r="C76" s="3"/>
      <c r="D76" s="43"/>
      <c r="E76" s="37"/>
      <c r="F76" s="38" t="str">
        <f t="shared" si="1"/>
        <v/>
      </c>
      <c r="G76" s="162"/>
      <c r="H76" s="162"/>
      <c r="I76" s="163"/>
    </row>
    <row r="77" spans="1:9" x14ac:dyDescent="0.15">
      <c r="A77" s="133"/>
      <c r="B77" s="35"/>
      <c r="C77" s="3"/>
      <c r="D77" s="43"/>
      <c r="E77" s="37"/>
      <c r="F77" s="38" t="str">
        <f t="shared" si="1"/>
        <v/>
      </c>
      <c r="G77" s="162"/>
      <c r="H77" s="162"/>
      <c r="I77" s="163"/>
    </row>
    <row r="78" spans="1:9" x14ac:dyDescent="0.15">
      <c r="A78" s="133"/>
      <c r="B78" s="35"/>
      <c r="C78" s="3"/>
      <c r="D78" s="43"/>
      <c r="E78" s="37"/>
      <c r="F78" s="38" t="str">
        <f t="shared" si="1"/>
        <v/>
      </c>
      <c r="G78" s="162"/>
      <c r="H78" s="162"/>
      <c r="I78" s="163"/>
    </row>
    <row r="79" spans="1:9" x14ac:dyDescent="0.15">
      <c r="A79" s="133"/>
      <c r="B79" s="35"/>
      <c r="C79" s="3"/>
      <c r="D79" s="43"/>
      <c r="E79" s="37"/>
      <c r="F79" s="38" t="str">
        <f t="shared" si="1"/>
        <v/>
      </c>
      <c r="G79" s="162"/>
      <c r="H79" s="162"/>
      <c r="I79" s="163"/>
    </row>
    <row r="80" spans="1:9" x14ac:dyDescent="0.15">
      <c r="A80" s="133"/>
      <c r="B80" s="35"/>
      <c r="C80" s="3"/>
      <c r="D80" s="43"/>
      <c r="E80" s="37"/>
      <c r="F80" s="38" t="str">
        <f t="shared" si="1"/>
        <v/>
      </c>
      <c r="G80" s="162"/>
      <c r="H80" s="162"/>
      <c r="I80" s="163"/>
    </row>
    <row r="81" spans="1:17" x14ac:dyDescent="0.15">
      <c r="A81" s="133"/>
      <c r="B81" s="35"/>
      <c r="C81" s="3"/>
      <c r="D81" s="43"/>
      <c r="E81" s="37"/>
      <c r="F81" s="38" t="str">
        <f t="shared" si="1"/>
        <v/>
      </c>
      <c r="G81" s="162"/>
      <c r="H81" s="162"/>
      <c r="I81" s="163"/>
    </row>
    <row r="82" spans="1:17" x14ac:dyDescent="0.15">
      <c r="A82" s="133"/>
      <c r="B82" s="35"/>
      <c r="C82" s="3"/>
      <c r="D82" s="43"/>
      <c r="E82" s="37"/>
      <c r="F82" s="38" t="str">
        <f t="shared" si="1"/>
        <v/>
      </c>
      <c r="G82" s="162"/>
      <c r="H82" s="162"/>
      <c r="I82" s="163"/>
    </row>
    <row r="83" spans="1:17" x14ac:dyDescent="0.15">
      <c r="A83" s="133"/>
      <c r="B83" s="35"/>
      <c r="C83" s="3"/>
      <c r="D83" s="43"/>
      <c r="E83" s="37"/>
      <c r="F83" s="38" t="str">
        <f t="shared" si="1"/>
        <v/>
      </c>
      <c r="G83" s="162"/>
      <c r="H83" s="162"/>
      <c r="I83" s="163"/>
    </row>
    <row r="84" spans="1:17" x14ac:dyDescent="0.15">
      <c r="A84" s="133"/>
      <c r="B84" s="35"/>
      <c r="C84" s="3"/>
      <c r="D84" s="43"/>
      <c r="E84" s="37"/>
      <c r="F84" s="38" t="str">
        <f t="shared" si="1"/>
        <v/>
      </c>
      <c r="G84" s="162"/>
      <c r="H84" s="162"/>
      <c r="I84" s="163"/>
    </row>
    <row r="85" spans="1:17" x14ac:dyDescent="0.15">
      <c r="A85" s="133"/>
      <c r="B85" s="35"/>
      <c r="C85" s="3"/>
      <c r="D85" s="43"/>
      <c r="E85" s="37"/>
      <c r="F85" s="38" t="str">
        <f t="shared" si="1"/>
        <v/>
      </c>
      <c r="G85" s="162"/>
      <c r="H85" s="162"/>
      <c r="I85" s="163"/>
    </row>
    <row r="86" spans="1:17" x14ac:dyDescent="0.15">
      <c r="A86" s="133"/>
      <c r="B86" s="35"/>
      <c r="C86" s="3"/>
      <c r="D86" s="43"/>
      <c r="E86" s="37"/>
      <c r="F86" s="38" t="str">
        <f t="shared" si="1"/>
        <v/>
      </c>
      <c r="G86" s="162"/>
      <c r="H86" s="162"/>
      <c r="I86" s="163"/>
    </row>
    <row r="87" spans="1:17" x14ac:dyDescent="0.15">
      <c r="A87" s="133"/>
      <c r="B87" s="35"/>
      <c r="C87" s="3"/>
      <c r="D87" s="43"/>
      <c r="E87" s="37"/>
      <c r="F87" s="38" t="str">
        <f t="shared" si="1"/>
        <v/>
      </c>
      <c r="G87" s="162"/>
      <c r="H87" s="162"/>
      <c r="I87" s="163"/>
    </row>
    <row r="88" spans="1:17" ht="14.25" thickBot="1" x14ac:dyDescent="0.2">
      <c r="A88" s="133"/>
      <c r="B88" s="62"/>
      <c r="C88" s="3"/>
      <c r="D88" s="43"/>
      <c r="E88" s="37"/>
      <c r="F88" s="63" t="str">
        <f t="shared" si="1"/>
        <v/>
      </c>
      <c r="G88" s="164"/>
      <c r="H88" s="164"/>
      <c r="I88" s="165"/>
    </row>
    <row r="89" spans="1:17" ht="17.25" customHeight="1" thickTop="1" x14ac:dyDescent="0.15">
      <c r="A89" s="133"/>
      <c r="B89" s="166" t="s">
        <v>49</v>
      </c>
      <c r="C89" s="167"/>
      <c r="D89" s="64"/>
      <c r="E89" s="64"/>
      <c r="F89" s="65" t="str">
        <f>IF(SUM(F90:F91)&gt;0,SUM(F90:F91),"")</f>
        <v/>
      </c>
      <c r="G89" s="104"/>
      <c r="H89" s="66" t="str">
        <f>IF(SUM(H90:H91)&gt;0,SUM(H90:H91),"")</f>
        <v/>
      </c>
      <c r="I89" s="96" t="str">
        <f>IF(SUM(I90:I91)&gt;0,SUM(I90:I91),"")</f>
        <v/>
      </c>
    </row>
    <row r="90" spans="1:17" ht="21.75" customHeight="1" x14ac:dyDescent="0.15">
      <c r="A90" s="133"/>
      <c r="B90" s="8"/>
      <c r="C90" s="9" t="s">
        <v>82</v>
      </c>
      <c r="D90" s="67"/>
      <c r="E90" s="67"/>
      <c r="F90" s="68">
        <f>IF(F11="","",F11)</f>
        <v>0</v>
      </c>
      <c r="G90" s="69"/>
      <c r="H90" s="70">
        <f>IF(H11="","",H11)</f>
        <v>0</v>
      </c>
      <c r="I90" s="71">
        <f>IF(I11="",0,I11)</f>
        <v>0</v>
      </c>
    </row>
    <row r="91" spans="1:17" ht="21.75" customHeight="1" thickBot="1" x14ac:dyDescent="0.2">
      <c r="A91" s="133"/>
      <c r="B91" s="8"/>
      <c r="C91" s="9" t="s">
        <v>38</v>
      </c>
      <c r="D91" s="67"/>
      <c r="E91" s="67"/>
      <c r="F91" s="68" t="str">
        <f>IF(F40="","",F40)</f>
        <v/>
      </c>
      <c r="G91" s="72"/>
      <c r="H91" s="73">
        <f>IF(H40="",0,H40)</f>
        <v>0</v>
      </c>
      <c r="I91" s="74">
        <f>IF(I40="",0,I40)</f>
        <v>0</v>
      </c>
    </row>
    <row r="92" spans="1:17" ht="17.25" customHeight="1" thickTop="1" x14ac:dyDescent="0.15">
      <c r="A92" s="133"/>
      <c r="B92" s="168" t="s">
        <v>41</v>
      </c>
      <c r="C92" s="169"/>
      <c r="D92" s="169"/>
      <c r="E92" s="169"/>
      <c r="F92" s="170"/>
      <c r="G92" s="75"/>
      <c r="H92" s="76">
        <f>SUM(H93:H94)</f>
        <v>0</v>
      </c>
      <c r="I92" s="13" t="s">
        <v>52</v>
      </c>
    </row>
    <row r="93" spans="1:17" ht="21.75" customHeight="1" x14ac:dyDescent="0.15">
      <c r="A93" s="133"/>
      <c r="B93" s="171"/>
      <c r="C93" s="172" t="s">
        <v>82</v>
      </c>
      <c r="D93" s="173"/>
      <c r="E93" s="173"/>
      <c r="F93" s="174"/>
      <c r="G93" s="69"/>
      <c r="H93" s="105">
        <f>IF(H90="","",IF((H90/2-I90)&gt;0,IF(OR(AND(D6="",G6="")=TRUE,AND(OR(D6="○",D6="●",D6="◎")=TRUE,OR(G6="○",G6="●",G6="◎")=TRUE)=TRUE)=TRUE,"",IF(OR(G6="○",G6="●",G6="◎")=TRUE,IF(I90&gt;0,ROUNDDOWN(MIN(H90/6,67000,H90/2-I90),0),ROUNDDOWN(MIN(H90/4,100000),0)),IF(H91&gt;0,IF(I90&gt;0,ROUNDDOWN(MIN(H90/2-I90,133000,H90/6),0),ROUNDDOWN(MIN(H90/2,400000),0)),IF(I90&gt;0,ROUNDDOWN(MIN(H90/6,H90/2-I90,67000),0),ROUNDDOWN(MIN(H90/4,100000),0))))),0))</f>
        <v>0</v>
      </c>
      <c r="I93" s="14" t="s">
        <v>52</v>
      </c>
      <c r="K93" s="128" t="str">
        <f>IF(OR(AND(D6="",G6="")=TRUE,AND(OR(D6="○",D6="●",D6="◎")=TRUE,OR(G6="○",G6="●",G6="◎")=TRUE)=TRUE)=TRUE,"←冒頭の助成申請モデルのどちらかに『○』を記入してください。","")</f>
        <v>←冒頭の助成申請モデルのどちらかに『○』を記入してください。</v>
      </c>
      <c r="L93" s="128"/>
      <c r="M93" s="128"/>
      <c r="N93" s="128"/>
      <c r="O93" s="128"/>
      <c r="P93" s="128"/>
      <c r="Q93" s="128"/>
    </row>
    <row r="94" spans="1:17" ht="21.75" customHeight="1" thickBot="1" x14ac:dyDescent="0.2">
      <c r="A94" s="159"/>
      <c r="B94" s="171"/>
      <c r="C94" s="129" t="s">
        <v>38</v>
      </c>
      <c r="D94" s="130"/>
      <c r="E94" s="130"/>
      <c r="F94" s="131"/>
      <c r="G94" s="77"/>
      <c r="H94" s="78">
        <f>IF(H91="","",IF((H91*2/3-I91)&gt;0,IF(OR(AND(D6="",G6="")=TRUE,AND(OR(D6="○",D6="●",D6="◎")=TRUE,OR(G6="○",G6="●",G6="◎")=TRUE)=TRUE)=TRUE,"",IF(I91&gt;0,ROUNDDOWN(MIN(H91/6,33000,H91*2/3-I91),0),ROUNDDOWN(MIN(H91/2,100000),0))),0))</f>
        <v>0</v>
      </c>
      <c r="I94" s="15" t="s">
        <v>52</v>
      </c>
      <c r="K94" s="128"/>
      <c r="L94" s="128"/>
      <c r="M94" s="128"/>
      <c r="N94" s="128"/>
      <c r="O94" s="128"/>
      <c r="P94" s="128"/>
      <c r="Q94" s="128"/>
    </row>
    <row r="95" spans="1:17" ht="14.25" thickTop="1" x14ac:dyDescent="0.15">
      <c r="A95" s="132" t="s">
        <v>4</v>
      </c>
      <c r="B95" s="134" t="s">
        <v>67</v>
      </c>
      <c r="C95" s="135"/>
      <c r="D95" s="79" t="s">
        <v>3</v>
      </c>
      <c r="E95" s="80" t="s">
        <v>3</v>
      </c>
      <c r="F95" s="81" t="str">
        <f>IF(COUNT(F96:F106)=0,"",SUM(F96:F106))</f>
        <v/>
      </c>
      <c r="G95" s="136"/>
      <c r="H95" s="137"/>
      <c r="I95" s="138"/>
    </row>
    <row r="96" spans="1:17" x14ac:dyDescent="0.15">
      <c r="A96" s="133"/>
      <c r="B96" s="145"/>
      <c r="C96" s="5"/>
      <c r="D96" s="82"/>
      <c r="E96" s="83"/>
      <c r="F96" s="44" t="str">
        <f t="shared" ref="F96:F106" si="2">IF(D96="","",D96*E96)</f>
        <v/>
      </c>
      <c r="G96" s="139"/>
      <c r="H96" s="140"/>
      <c r="I96" s="141"/>
    </row>
    <row r="97" spans="1:9" ht="14.25" customHeight="1" x14ac:dyDescent="0.15">
      <c r="A97" s="133"/>
      <c r="B97" s="145"/>
      <c r="C97" s="5"/>
      <c r="D97" s="84"/>
      <c r="E97" s="37"/>
      <c r="F97" s="44" t="str">
        <f t="shared" si="2"/>
        <v/>
      </c>
      <c r="G97" s="139"/>
      <c r="H97" s="140"/>
      <c r="I97" s="141"/>
    </row>
    <row r="98" spans="1:9" x14ac:dyDescent="0.15">
      <c r="A98" s="133"/>
      <c r="B98" s="145"/>
      <c r="C98" s="5"/>
      <c r="D98" s="84"/>
      <c r="E98" s="37"/>
      <c r="F98" s="44" t="str">
        <f t="shared" si="2"/>
        <v/>
      </c>
      <c r="G98" s="139"/>
      <c r="H98" s="140"/>
      <c r="I98" s="141"/>
    </row>
    <row r="99" spans="1:9" x14ac:dyDescent="0.15">
      <c r="A99" s="133"/>
      <c r="B99" s="145"/>
      <c r="C99" s="5"/>
      <c r="D99" s="84"/>
      <c r="E99" s="37"/>
      <c r="F99" s="44" t="str">
        <f t="shared" si="2"/>
        <v/>
      </c>
      <c r="G99" s="139"/>
      <c r="H99" s="140"/>
      <c r="I99" s="141"/>
    </row>
    <row r="100" spans="1:9" x14ac:dyDescent="0.15">
      <c r="A100" s="133"/>
      <c r="B100" s="145"/>
      <c r="C100" s="5"/>
      <c r="D100" s="84"/>
      <c r="E100" s="37"/>
      <c r="F100" s="44" t="str">
        <f t="shared" si="2"/>
        <v/>
      </c>
      <c r="G100" s="139"/>
      <c r="H100" s="140"/>
      <c r="I100" s="141"/>
    </row>
    <row r="101" spans="1:9" x14ac:dyDescent="0.15">
      <c r="A101" s="133"/>
      <c r="B101" s="145"/>
      <c r="C101" s="5"/>
      <c r="D101" s="84"/>
      <c r="E101" s="37"/>
      <c r="F101" s="44" t="str">
        <f t="shared" si="2"/>
        <v/>
      </c>
      <c r="G101" s="139"/>
      <c r="H101" s="140"/>
      <c r="I101" s="141"/>
    </row>
    <row r="102" spans="1:9" x14ac:dyDescent="0.15">
      <c r="A102" s="133"/>
      <c r="B102" s="145"/>
      <c r="C102" s="5"/>
      <c r="D102" s="84"/>
      <c r="E102" s="37"/>
      <c r="F102" s="44" t="str">
        <f t="shared" si="2"/>
        <v/>
      </c>
      <c r="G102" s="139"/>
      <c r="H102" s="140"/>
      <c r="I102" s="141"/>
    </row>
    <row r="103" spans="1:9" x14ac:dyDescent="0.15">
      <c r="A103" s="133"/>
      <c r="B103" s="145"/>
      <c r="C103" s="5"/>
      <c r="D103" s="84"/>
      <c r="E103" s="37"/>
      <c r="F103" s="44" t="str">
        <f t="shared" si="2"/>
        <v/>
      </c>
      <c r="G103" s="139"/>
      <c r="H103" s="140"/>
      <c r="I103" s="141"/>
    </row>
    <row r="104" spans="1:9" x14ac:dyDescent="0.15">
      <c r="A104" s="133"/>
      <c r="B104" s="145"/>
      <c r="C104" s="5"/>
      <c r="D104" s="84"/>
      <c r="E104" s="37"/>
      <c r="F104" s="44" t="str">
        <f t="shared" si="2"/>
        <v/>
      </c>
      <c r="G104" s="139"/>
      <c r="H104" s="140"/>
      <c r="I104" s="141"/>
    </row>
    <row r="105" spans="1:9" x14ac:dyDescent="0.15">
      <c r="A105" s="133"/>
      <c r="B105" s="145"/>
      <c r="C105" s="5"/>
      <c r="D105" s="84"/>
      <c r="E105" s="37"/>
      <c r="F105" s="44" t="str">
        <f t="shared" si="2"/>
        <v/>
      </c>
      <c r="G105" s="139"/>
      <c r="H105" s="140"/>
      <c r="I105" s="141"/>
    </row>
    <row r="106" spans="1:9" x14ac:dyDescent="0.15">
      <c r="A106" s="133"/>
      <c r="B106" s="146"/>
      <c r="C106" s="5"/>
      <c r="D106" s="84"/>
      <c r="E106" s="37"/>
      <c r="F106" s="44" t="str">
        <f t="shared" si="2"/>
        <v/>
      </c>
      <c r="G106" s="139"/>
      <c r="H106" s="140"/>
      <c r="I106" s="141"/>
    </row>
    <row r="107" spans="1:9" x14ac:dyDescent="0.15">
      <c r="A107" s="133"/>
      <c r="B107" s="147" t="s">
        <v>14</v>
      </c>
      <c r="C107" s="148"/>
      <c r="D107" s="85" t="s">
        <v>3</v>
      </c>
      <c r="E107" s="86" t="s">
        <v>3</v>
      </c>
      <c r="F107" s="81" t="str">
        <f>IF(COUNT(F108:F115)=0,"",SUM(F108:F115))</f>
        <v/>
      </c>
      <c r="G107" s="139"/>
      <c r="H107" s="140"/>
      <c r="I107" s="141"/>
    </row>
    <row r="108" spans="1:9" x14ac:dyDescent="0.15">
      <c r="A108" s="133"/>
      <c r="B108" s="145"/>
      <c r="C108" s="5"/>
      <c r="D108" s="84"/>
      <c r="E108" s="37"/>
      <c r="F108" s="44" t="str">
        <f t="shared" ref="F108:F115" si="3">IF(D108="","",D108*E108)</f>
        <v/>
      </c>
      <c r="G108" s="139"/>
      <c r="H108" s="140"/>
      <c r="I108" s="141"/>
    </row>
    <row r="109" spans="1:9" x14ac:dyDescent="0.15">
      <c r="A109" s="133"/>
      <c r="B109" s="145"/>
      <c r="C109" s="5"/>
      <c r="D109" s="84"/>
      <c r="E109" s="37"/>
      <c r="F109" s="44" t="str">
        <f t="shared" si="3"/>
        <v/>
      </c>
      <c r="G109" s="139"/>
      <c r="H109" s="140"/>
      <c r="I109" s="141"/>
    </row>
    <row r="110" spans="1:9" x14ac:dyDescent="0.15">
      <c r="A110" s="133"/>
      <c r="B110" s="145"/>
      <c r="C110" s="5"/>
      <c r="D110" s="84"/>
      <c r="E110" s="37"/>
      <c r="F110" s="44" t="str">
        <f t="shared" si="3"/>
        <v/>
      </c>
      <c r="G110" s="139"/>
      <c r="H110" s="140"/>
      <c r="I110" s="141"/>
    </row>
    <row r="111" spans="1:9" x14ac:dyDescent="0.15">
      <c r="A111" s="133"/>
      <c r="B111" s="145"/>
      <c r="C111" s="5"/>
      <c r="D111" s="84"/>
      <c r="E111" s="37"/>
      <c r="F111" s="44" t="str">
        <f t="shared" si="3"/>
        <v/>
      </c>
      <c r="G111" s="139"/>
      <c r="H111" s="140"/>
      <c r="I111" s="141"/>
    </row>
    <row r="112" spans="1:9" x14ac:dyDescent="0.15">
      <c r="A112" s="133"/>
      <c r="B112" s="145"/>
      <c r="C112" s="5"/>
      <c r="D112" s="84"/>
      <c r="E112" s="37"/>
      <c r="F112" s="44" t="str">
        <f t="shared" si="3"/>
        <v/>
      </c>
      <c r="G112" s="139"/>
      <c r="H112" s="140"/>
      <c r="I112" s="141"/>
    </row>
    <row r="113" spans="1:9" x14ac:dyDescent="0.15">
      <c r="A113" s="133"/>
      <c r="B113" s="145"/>
      <c r="C113" s="5"/>
      <c r="D113" s="84"/>
      <c r="E113" s="37"/>
      <c r="F113" s="44" t="str">
        <f t="shared" si="3"/>
        <v/>
      </c>
      <c r="G113" s="139"/>
      <c r="H113" s="140"/>
      <c r="I113" s="141"/>
    </row>
    <row r="114" spans="1:9" x14ac:dyDescent="0.15">
      <c r="A114" s="133"/>
      <c r="B114" s="145"/>
      <c r="C114" s="5"/>
      <c r="D114" s="84"/>
      <c r="E114" s="37"/>
      <c r="F114" s="44" t="str">
        <f t="shared" si="3"/>
        <v/>
      </c>
      <c r="G114" s="139"/>
      <c r="H114" s="140"/>
      <c r="I114" s="141"/>
    </row>
    <row r="115" spans="1:9" x14ac:dyDescent="0.15">
      <c r="A115" s="133"/>
      <c r="B115" s="146"/>
      <c r="C115" s="5"/>
      <c r="D115" s="84"/>
      <c r="E115" s="37"/>
      <c r="F115" s="44" t="str">
        <f t="shared" si="3"/>
        <v/>
      </c>
      <c r="G115" s="139"/>
      <c r="H115" s="140"/>
      <c r="I115" s="141"/>
    </row>
    <row r="116" spans="1:9" x14ac:dyDescent="0.15">
      <c r="A116" s="133"/>
      <c r="B116" s="149" t="s">
        <v>50</v>
      </c>
      <c r="C116" s="150"/>
      <c r="D116" s="151" t="s">
        <v>13</v>
      </c>
      <c r="E116" s="152"/>
      <c r="F116" s="87" t="str">
        <f>IF(COUNT(F95,F107)=0,"",SUM(F95,F107))</f>
        <v/>
      </c>
      <c r="G116" s="139"/>
      <c r="H116" s="140"/>
      <c r="I116" s="141"/>
    </row>
    <row r="117" spans="1:9" x14ac:dyDescent="0.15">
      <c r="A117" s="112" t="s">
        <v>51</v>
      </c>
      <c r="B117" s="113"/>
      <c r="C117" s="114"/>
      <c r="D117" s="115">
        <f>IF(SUM(F89,F116)="","",SUM(F89,F116))</f>
        <v>0</v>
      </c>
      <c r="E117" s="116"/>
      <c r="F117" s="117"/>
      <c r="G117" s="139"/>
      <c r="H117" s="140"/>
      <c r="I117" s="141"/>
    </row>
    <row r="118" spans="1:9" x14ac:dyDescent="0.15">
      <c r="A118" s="118" t="s">
        <v>83</v>
      </c>
      <c r="B118" s="119"/>
      <c r="C118" s="120"/>
      <c r="D118" s="121">
        <f>IF(D117="","",ROUNDDOWN(D117*G1/100,3))</f>
        <v>0</v>
      </c>
      <c r="E118" s="122"/>
      <c r="F118" s="122"/>
      <c r="G118" s="139"/>
      <c r="H118" s="140"/>
      <c r="I118" s="141"/>
    </row>
    <row r="119" spans="1:9" x14ac:dyDescent="0.15">
      <c r="A119" s="123" t="s">
        <v>84</v>
      </c>
      <c r="B119" s="124"/>
      <c r="C119" s="125"/>
      <c r="D119" s="126"/>
      <c r="E119" s="127"/>
      <c r="F119" s="127"/>
      <c r="G119" s="139"/>
      <c r="H119" s="140"/>
      <c r="I119" s="141"/>
    </row>
    <row r="120" spans="1:9" x14ac:dyDescent="0.15">
      <c r="A120" s="153" t="s">
        <v>5</v>
      </c>
      <c r="B120" s="154"/>
      <c r="C120" s="155"/>
      <c r="D120" s="156">
        <f>IF(COUNT(D117:F118)=0,"",SUM(D117:F118))</f>
        <v>0</v>
      </c>
      <c r="E120" s="157"/>
      <c r="F120" s="157"/>
      <c r="G120" s="142"/>
      <c r="H120" s="143"/>
      <c r="I120" s="144"/>
    </row>
    <row r="121" spans="1:9" x14ac:dyDescent="0.15">
      <c r="A121" s="88"/>
      <c r="B121" s="88"/>
      <c r="C121" s="88"/>
      <c r="D121" s="89"/>
      <c r="E121" s="89"/>
      <c r="F121" s="90" t="s">
        <v>21</v>
      </c>
      <c r="G121" s="110" t="s">
        <v>97</v>
      </c>
      <c r="H121" s="110"/>
      <c r="I121" s="91"/>
    </row>
    <row r="122" spans="1:9" x14ac:dyDescent="0.15">
      <c r="B122" s="19"/>
      <c r="C122" s="21"/>
      <c r="D122" s="21"/>
      <c r="E122" s="21"/>
      <c r="F122" s="227" t="s">
        <v>98</v>
      </c>
      <c r="G122" s="111"/>
      <c r="H122" s="111"/>
      <c r="I122" s="111"/>
    </row>
    <row r="123" spans="1:9" x14ac:dyDescent="0.15">
      <c r="A123" s="92" t="s">
        <v>22</v>
      </c>
      <c r="B123" s="19"/>
      <c r="C123" s="21"/>
      <c r="D123" s="21"/>
      <c r="E123" s="21"/>
      <c r="F123" s="21"/>
      <c r="G123" s="21"/>
      <c r="H123" s="21"/>
      <c r="I123" s="21"/>
    </row>
    <row r="124" spans="1:9" x14ac:dyDescent="0.15">
      <c r="A124" s="19" t="s">
        <v>85</v>
      </c>
    </row>
    <row r="125" spans="1:9" x14ac:dyDescent="0.15">
      <c r="A125" s="19" t="s">
        <v>86</v>
      </c>
    </row>
    <row r="126" spans="1:9" x14ac:dyDescent="0.15">
      <c r="A126" s="19" t="s">
        <v>87</v>
      </c>
    </row>
    <row r="127" spans="1:9" x14ac:dyDescent="0.15">
      <c r="A127" s="19" t="s">
        <v>88</v>
      </c>
    </row>
  </sheetData>
  <sheetProtection password="A4DE" sheet="1" objects="1" scenarios="1"/>
  <mergeCells count="51">
    <mergeCell ref="A3:B3"/>
    <mergeCell ref="C3:F3"/>
    <mergeCell ref="A4:I4"/>
    <mergeCell ref="E6:F6"/>
    <mergeCell ref="H6:I6"/>
    <mergeCell ref="A7:I7"/>
    <mergeCell ref="A9:C10"/>
    <mergeCell ref="D9:F9"/>
    <mergeCell ref="G9:G10"/>
    <mergeCell ref="H9:H10"/>
    <mergeCell ref="I9:I10"/>
    <mergeCell ref="A11:A62"/>
    <mergeCell ref="B11:C11"/>
    <mergeCell ref="G12:I39"/>
    <mergeCell ref="B40:C40"/>
    <mergeCell ref="G41:I62"/>
    <mergeCell ref="B93:B94"/>
    <mergeCell ref="C93:F93"/>
    <mergeCell ref="G63:I63"/>
    <mergeCell ref="A65:B65"/>
    <mergeCell ref="C65:F65"/>
    <mergeCell ref="A66:I66"/>
    <mergeCell ref="A68:C69"/>
    <mergeCell ref="D68:F68"/>
    <mergeCell ref="G68:G69"/>
    <mergeCell ref="H68:H69"/>
    <mergeCell ref="I68:I69"/>
    <mergeCell ref="K93:Q94"/>
    <mergeCell ref="C94:F94"/>
    <mergeCell ref="A95:A116"/>
    <mergeCell ref="B95:C95"/>
    <mergeCell ref="G95:I120"/>
    <mergeCell ref="B96:B106"/>
    <mergeCell ref="B107:C107"/>
    <mergeCell ref="B108:B115"/>
    <mergeCell ref="B116:C116"/>
    <mergeCell ref="D116:E116"/>
    <mergeCell ref="A120:C120"/>
    <mergeCell ref="D120:F120"/>
    <mergeCell ref="A70:A94"/>
    <mergeCell ref="G70:I88"/>
    <mergeCell ref="B89:C89"/>
    <mergeCell ref="B92:F92"/>
    <mergeCell ref="G121:H121"/>
    <mergeCell ref="F122:I122"/>
    <mergeCell ref="A117:C117"/>
    <mergeCell ref="D117:F117"/>
    <mergeCell ref="A118:C118"/>
    <mergeCell ref="D118:F118"/>
    <mergeCell ref="A119:C119"/>
    <mergeCell ref="D119:F119"/>
  </mergeCells>
  <phoneticPr fontId="21"/>
  <pageMargins left="0.98425196850393704" right="0.59055118110236227" top="0.78740157480314965" bottom="0.59055118110236227" header="0.31496062992125984" footer="0.31496062992125984"/>
  <pageSetup paperSize="9" scale="89" orientation="portrait" blackAndWhite="1" r:id="rId1"/>
  <rowBreaks count="1" manualBreakCount="1">
    <brk id="63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7"/>
  <sheetViews>
    <sheetView showGridLines="0" view="pageBreakPreview" topLeftCell="A103" zoomScaleNormal="100" zoomScaleSheetLayoutView="100" workbookViewId="0">
      <selection activeCell="F122" sqref="F122:I122"/>
    </sheetView>
  </sheetViews>
  <sheetFormatPr defaultRowHeight="13.5" x14ac:dyDescent="0.15"/>
  <cols>
    <col min="1" max="2" width="2.875" style="16" customWidth="1"/>
    <col min="3" max="3" width="36.25" style="16" customWidth="1"/>
    <col min="4" max="4" width="9.625" style="16" customWidth="1"/>
    <col min="5" max="5" width="6.75" style="16" customWidth="1"/>
    <col min="6" max="6" width="10.25" style="16" customWidth="1"/>
    <col min="7" max="7" width="8.25" style="16" customWidth="1"/>
    <col min="8" max="8" width="9.25" style="16" customWidth="1"/>
    <col min="9" max="9" width="10.25" style="16" customWidth="1"/>
    <col min="10" max="10" width="4.5" style="16" customWidth="1"/>
    <col min="11" max="17" width="8.125" style="16" customWidth="1"/>
    <col min="18" max="18" width="3.625" style="16" customWidth="1"/>
    <col min="19" max="19" width="5.75" style="16" customWidth="1"/>
    <col min="20" max="16384" width="9" style="16"/>
  </cols>
  <sheetData>
    <row r="1" spans="1:20" x14ac:dyDescent="0.15">
      <c r="F1" s="16" t="s">
        <v>23</v>
      </c>
      <c r="G1" s="17">
        <v>8</v>
      </c>
      <c r="H1" s="18" t="s">
        <v>24</v>
      </c>
    </row>
    <row r="2" spans="1:20" x14ac:dyDescent="0.15">
      <c r="A2" s="19" t="s">
        <v>72</v>
      </c>
      <c r="B2" s="20"/>
      <c r="C2" s="20"/>
      <c r="D2" s="20"/>
      <c r="E2" s="20"/>
      <c r="F2" s="20"/>
      <c r="G2" s="20"/>
      <c r="H2" s="20"/>
      <c r="I2" s="6"/>
      <c r="J2" s="21"/>
      <c r="K2" s="21"/>
      <c r="M2" s="22"/>
    </row>
    <row r="3" spans="1:20" x14ac:dyDescent="0.15">
      <c r="A3" s="219" t="s">
        <v>12</v>
      </c>
      <c r="B3" s="219"/>
      <c r="C3" s="220"/>
      <c r="D3" s="220"/>
      <c r="E3" s="220"/>
      <c r="F3" s="220"/>
      <c r="G3" s="20"/>
      <c r="H3" s="20"/>
      <c r="I3" s="20"/>
      <c r="J3" s="21"/>
      <c r="K3" s="21"/>
      <c r="M3" s="22"/>
    </row>
    <row r="4" spans="1:20" ht="18.75" x14ac:dyDescent="0.15">
      <c r="A4" s="178" t="s">
        <v>73</v>
      </c>
      <c r="B4" s="178"/>
      <c r="C4" s="178"/>
      <c r="D4" s="178"/>
      <c r="E4" s="178"/>
      <c r="F4" s="178"/>
      <c r="G4" s="178"/>
      <c r="H4" s="178"/>
      <c r="I4" s="178"/>
      <c r="J4" s="21"/>
      <c r="K4" s="21"/>
      <c r="M4" s="22"/>
    </row>
    <row r="5" spans="1:20" ht="9.75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1"/>
      <c r="K5" s="21"/>
      <c r="M5" s="22"/>
    </row>
    <row r="6" spans="1:20" ht="18.75" x14ac:dyDescent="0.15">
      <c r="A6" s="23"/>
      <c r="B6" s="23"/>
      <c r="C6" s="93" t="s">
        <v>68</v>
      </c>
      <c r="D6" s="103" t="s">
        <v>71</v>
      </c>
      <c r="E6" s="221" t="s">
        <v>69</v>
      </c>
      <c r="F6" s="222"/>
      <c r="G6" s="103"/>
      <c r="H6" s="223" t="s">
        <v>70</v>
      </c>
      <c r="I6" s="224"/>
      <c r="J6" s="21"/>
      <c r="K6" s="21"/>
      <c r="M6" s="22"/>
    </row>
    <row r="7" spans="1:20" x14ac:dyDescent="0.15">
      <c r="A7" s="211"/>
      <c r="B7" s="211"/>
      <c r="C7" s="211"/>
      <c r="D7" s="211"/>
      <c r="E7" s="211"/>
      <c r="F7" s="211"/>
      <c r="G7" s="211"/>
      <c r="H7" s="211"/>
      <c r="I7" s="211"/>
      <c r="J7" s="21"/>
      <c r="K7" s="21"/>
      <c r="M7" s="22"/>
    </row>
    <row r="8" spans="1:20" x14ac:dyDescent="0.15">
      <c r="A8" s="93"/>
      <c r="B8" s="93"/>
      <c r="C8" s="93"/>
      <c r="D8" s="93"/>
      <c r="E8" s="93"/>
      <c r="F8" s="93"/>
      <c r="G8" s="93"/>
      <c r="H8" s="93"/>
      <c r="I8" s="93"/>
      <c r="J8" s="21"/>
      <c r="K8" s="21"/>
      <c r="M8" s="22"/>
    </row>
    <row r="9" spans="1:20" ht="66.75" customHeight="1" x14ac:dyDescent="0.15">
      <c r="A9" s="212" t="s">
        <v>0</v>
      </c>
      <c r="B9" s="213"/>
      <c r="C9" s="214"/>
      <c r="D9" s="185" t="s">
        <v>7</v>
      </c>
      <c r="E9" s="186"/>
      <c r="F9" s="186"/>
      <c r="G9" s="188" t="s">
        <v>8</v>
      </c>
      <c r="H9" s="187" t="s">
        <v>15</v>
      </c>
      <c r="I9" s="188" t="s">
        <v>10</v>
      </c>
      <c r="J9" s="24"/>
      <c r="K9" s="24"/>
      <c r="L9" s="25"/>
      <c r="M9" s="22"/>
    </row>
    <row r="10" spans="1:20" x14ac:dyDescent="0.15">
      <c r="A10" s="215"/>
      <c r="B10" s="216"/>
      <c r="C10" s="217"/>
      <c r="D10" s="26" t="s">
        <v>1</v>
      </c>
      <c r="E10" s="27" t="s">
        <v>2</v>
      </c>
      <c r="F10" s="4" t="s">
        <v>11</v>
      </c>
      <c r="G10" s="189"/>
      <c r="H10" s="218"/>
      <c r="I10" s="189"/>
      <c r="J10" s="24"/>
      <c r="K10" s="24"/>
      <c r="L10" s="25"/>
      <c r="M10" s="22"/>
    </row>
    <row r="11" spans="1:20" x14ac:dyDescent="0.15">
      <c r="A11" s="158" t="s">
        <v>48</v>
      </c>
      <c r="B11" s="191" t="s">
        <v>36</v>
      </c>
      <c r="C11" s="192"/>
      <c r="D11" s="28" t="s">
        <v>3</v>
      </c>
      <c r="E11" s="29" t="s">
        <v>3</v>
      </c>
      <c r="F11" s="30">
        <f>IF(COUNT(F12:F39)=0,"",SUM(F12:F39))</f>
        <v>715000</v>
      </c>
      <c r="G11" s="10" t="s">
        <v>20</v>
      </c>
      <c r="H11" s="31">
        <f>IF(F11="","",ROUNDDOWN(F11,0))</f>
        <v>715000</v>
      </c>
      <c r="I11" s="32">
        <v>120000</v>
      </c>
      <c r="K11" s="33" t="s">
        <v>43</v>
      </c>
      <c r="S11" s="16" t="s">
        <v>44</v>
      </c>
      <c r="T11" s="34">
        <f>IF(H91&gt;0,IF(AND(NOT($I12="○")=TRUE,NOT($I13="○")=TRUE)=TRUE,IF($I90&gt;0,IF($H90/2-$I90&lt;0,0,ROUNDDOWN(MIN(67000,$H90/2-$I90),0)),ROUNDDOWN(MIN(200000,$H90/2),0)),"A"),IF(I90&gt;0,ROUNDDOWN(MIN(67000,H90/2-I90,H90/6),0),ROUNDDOWN(MIN(100000,H90/4,H90/2-I90),0)))</f>
        <v>67000</v>
      </c>
    </row>
    <row r="12" spans="1:20" x14ac:dyDescent="0.15">
      <c r="A12" s="133"/>
      <c r="B12" s="35"/>
      <c r="C12" s="3" t="s">
        <v>74</v>
      </c>
      <c r="D12" s="36">
        <v>10000</v>
      </c>
      <c r="E12" s="37">
        <v>1</v>
      </c>
      <c r="F12" s="38">
        <f>IF(D12="",0,D12*E12)</f>
        <v>10000</v>
      </c>
      <c r="G12" s="193"/>
      <c r="H12" s="194"/>
      <c r="I12" s="195"/>
      <c r="K12" s="39"/>
      <c r="L12" s="39"/>
      <c r="M12" s="39"/>
      <c r="N12" s="39"/>
      <c r="O12" s="39"/>
      <c r="P12" s="39"/>
      <c r="Q12" s="39"/>
      <c r="S12" s="16" t="s">
        <v>45</v>
      </c>
      <c r="T12" s="34" t="str">
        <f>IF(H91&gt;0,IF(I90&gt;0,IF(H90/2-I90&gt;0,IF(AND(I12="○",I13="○")=TRUE,ROUNDDOWN(MIN(133000,H90/2-I90,H90/6),0),"D"),"A"),IF(AND(I12="○",I13="○")=TRUE,ROUNDDOWN(MIN(400000,H90/2-I90),0),"B")),"C")</f>
        <v>D</v>
      </c>
    </row>
    <row r="13" spans="1:20" x14ac:dyDescent="0.15">
      <c r="A13" s="133"/>
      <c r="B13" s="35"/>
      <c r="C13" s="3" t="s">
        <v>90</v>
      </c>
      <c r="D13" s="36">
        <v>180000</v>
      </c>
      <c r="E13" s="37">
        <v>3</v>
      </c>
      <c r="F13" s="38">
        <f t="shared" ref="F13:F20" si="0">IF(D13="","",D13*E13)</f>
        <v>540000</v>
      </c>
      <c r="G13" s="196"/>
      <c r="H13" s="197"/>
      <c r="I13" s="198"/>
      <c r="K13" s="39"/>
      <c r="L13" s="39"/>
      <c r="M13" s="39"/>
      <c r="N13" s="39"/>
      <c r="O13" s="39"/>
      <c r="P13" s="39"/>
      <c r="Q13" s="39"/>
      <c r="S13" s="16" t="s">
        <v>46</v>
      </c>
      <c r="T13" s="34" t="str">
        <f>IF(H91&gt;0,IF(I90&gt;0,IF(H90/2-I90&gt;0,IF(OR(AND(I12="○",I13="")=TRUE,AND(I12="",I13="○")=TRUE)=TRUE,ROUNDDOWN(MIN(100000,H90/2-I90,H90/6),0),"A"),0),IF(OR(AND(I12="○",I13="")=TRUE,AND(I12="",I13="○")=TRUE)=TRUE,ROUNDDOWN(MIN(300000,H90/2-I90),0),"B")),"C")</f>
        <v>A</v>
      </c>
    </row>
    <row r="14" spans="1:20" x14ac:dyDescent="0.15">
      <c r="A14" s="133"/>
      <c r="B14" s="35"/>
      <c r="C14" s="3" t="s">
        <v>75</v>
      </c>
      <c r="D14" s="36">
        <v>20000</v>
      </c>
      <c r="E14" s="37">
        <v>1</v>
      </c>
      <c r="F14" s="38">
        <f t="shared" si="0"/>
        <v>20000</v>
      </c>
      <c r="G14" s="196"/>
      <c r="H14" s="197"/>
      <c r="I14" s="198"/>
      <c r="K14" s="40"/>
      <c r="L14" s="40"/>
      <c r="M14" s="40"/>
      <c r="N14" s="40"/>
      <c r="O14" s="40"/>
      <c r="P14" s="40"/>
      <c r="Q14" s="40"/>
      <c r="S14" s="41"/>
      <c r="T14" s="42">
        <f>SUM(T11:T13)</f>
        <v>67000</v>
      </c>
    </row>
    <row r="15" spans="1:20" x14ac:dyDescent="0.15">
      <c r="A15" s="133"/>
      <c r="B15" s="35"/>
      <c r="C15" s="3" t="s">
        <v>76</v>
      </c>
      <c r="D15" s="36">
        <v>60000</v>
      </c>
      <c r="E15" s="37">
        <v>1</v>
      </c>
      <c r="F15" s="38">
        <f t="shared" si="0"/>
        <v>60000</v>
      </c>
      <c r="G15" s="196"/>
      <c r="H15" s="197"/>
      <c r="I15" s="198"/>
      <c r="K15" s="40"/>
      <c r="L15" s="40"/>
      <c r="M15" s="40"/>
      <c r="N15" s="40"/>
      <c r="O15" s="40"/>
      <c r="P15" s="40"/>
      <c r="Q15" s="40"/>
    </row>
    <row r="16" spans="1:20" x14ac:dyDescent="0.15">
      <c r="A16" s="133"/>
      <c r="B16" s="35"/>
      <c r="C16" s="3" t="s">
        <v>77</v>
      </c>
      <c r="D16" s="36">
        <v>30000</v>
      </c>
      <c r="E16" s="37">
        <v>1</v>
      </c>
      <c r="F16" s="38">
        <f t="shared" si="0"/>
        <v>30000</v>
      </c>
      <c r="G16" s="196"/>
      <c r="H16" s="197"/>
      <c r="I16" s="198"/>
      <c r="K16" s="40"/>
      <c r="L16" s="40"/>
      <c r="M16" s="40"/>
      <c r="N16" s="40"/>
      <c r="O16" s="40"/>
      <c r="P16" s="40"/>
      <c r="Q16" s="40"/>
    </row>
    <row r="17" spans="1:13" x14ac:dyDescent="0.15">
      <c r="A17" s="133"/>
      <c r="B17" s="8"/>
      <c r="C17" s="3" t="s">
        <v>78</v>
      </c>
      <c r="D17" s="36">
        <v>15000</v>
      </c>
      <c r="E17" s="37">
        <v>1</v>
      </c>
      <c r="F17" s="38">
        <f t="shared" si="0"/>
        <v>15000</v>
      </c>
      <c r="G17" s="196"/>
      <c r="H17" s="197"/>
      <c r="I17" s="198"/>
      <c r="J17" s="21"/>
      <c r="K17" s="21"/>
      <c r="M17" s="22"/>
    </row>
    <row r="18" spans="1:13" x14ac:dyDescent="0.15">
      <c r="A18" s="133"/>
      <c r="B18" s="8"/>
      <c r="C18" s="3" t="s">
        <v>79</v>
      </c>
      <c r="D18" s="36">
        <v>25000</v>
      </c>
      <c r="E18" s="37">
        <v>1</v>
      </c>
      <c r="F18" s="38">
        <f t="shared" si="0"/>
        <v>25000</v>
      </c>
      <c r="G18" s="196"/>
      <c r="H18" s="197"/>
      <c r="I18" s="198"/>
      <c r="J18" s="21"/>
      <c r="K18" s="21"/>
      <c r="M18" s="22"/>
    </row>
    <row r="19" spans="1:13" x14ac:dyDescent="0.15">
      <c r="A19" s="133"/>
      <c r="B19" s="8"/>
      <c r="C19" s="3" t="s">
        <v>80</v>
      </c>
      <c r="D19" s="36">
        <v>15000</v>
      </c>
      <c r="E19" s="37">
        <v>1</v>
      </c>
      <c r="F19" s="38">
        <f t="shared" si="0"/>
        <v>15000</v>
      </c>
      <c r="G19" s="196"/>
      <c r="H19" s="197"/>
      <c r="I19" s="198"/>
      <c r="J19" s="21"/>
      <c r="K19" s="21"/>
      <c r="M19" s="22"/>
    </row>
    <row r="20" spans="1:13" x14ac:dyDescent="0.15">
      <c r="A20" s="133"/>
      <c r="B20" s="8"/>
      <c r="C20" s="3"/>
      <c r="D20" s="36"/>
      <c r="E20" s="37"/>
      <c r="F20" s="38" t="str">
        <f t="shared" si="0"/>
        <v/>
      </c>
      <c r="G20" s="196"/>
      <c r="H20" s="197"/>
      <c r="I20" s="198"/>
      <c r="J20" s="21"/>
      <c r="K20" s="21"/>
      <c r="M20" s="22"/>
    </row>
    <row r="21" spans="1:13" x14ac:dyDescent="0.15">
      <c r="A21" s="133"/>
      <c r="B21" s="8"/>
      <c r="C21" s="3"/>
      <c r="D21" s="43"/>
      <c r="E21" s="37"/>
      <c r="F21" s="44" t="str">
        <f t="shared" ref="F21:F62" si="1">IF(D21="","",D21*E21)</f>
        <v/>
      </c>
      <c r="G21" s="196"/>
      <c r="H21" s="197"/>
      <c r="I21" s="198"/>
      <c r="J21" s="21"/>
      <c r="K21" s="21"/>
      <c r="M21" s="22"/>
    </row>
    <row r="22" spans="1:13" x14ac:dyDescent="0.15">
      <c r="A22" s="133"/>
      <c r="B22" s="8"/>
      <c r="C22" s="3"/>
      <c r="D22" s="43"/>
      <c r="E22" s="37"/>
      <c r="F22" s="44" t="str">
        <f t="shared" si="1"/>
        <v/>
      </c>
      <c r="G22" s="196"/>
      <c r="H22" s="197"/>
      <c r="I22" s="198"/>
      <c r="J22" s="21"/>
      <c r="K22" s="21"/>
      <c r="M22" s="22"/>
    </row>
    <row r="23" spans="1:13" x14ac:dyDescent="0.15">
      <c r="A23" s="133"/>
      <c r="B23" s="8"/>
      <c r="C23" s="3"/>
      <c r="D23" s="43"/>
      <c r="E23" s="37"/>
      <c r="F23" s="44" t="str">
        <f t="shared" si="1"/>
        <v/>
      </c>
      <c r="G23" s="196"/>
      <c r="H23" s="197"/>
      <c r="I23" s="198"/>
      <c r="J23" s="21"/>
      <c r="K23" s="21"/>
      <c r="M23" s="22"/>
    </row>
    <row r="24" spans="1:13" x14ac:dyDescent="0.15">
      <c r="A24" s="133"/>
      <c r="B24" s="8"/>
      <c r="C24" s="3"/>
      <c r="D24" s="43"/>
      <c r="E24" s="37"/>
      <c r="F24" s="44" t="str">
        <f t="shared" si="1"/>
        <v/>
      </c>
      <c r="G24" s="196"/>
      <c r="H24" s="197"/>
      <c r="I24" s="198"/>
      <c r="J24" s="21"/>
      <c r="K24" s="21"/>
      <c r="M24" s="22"/>
    </row>
    <row r="25" spans="1:13" x14ac:dyDescent="0.15">
      <c r="A25" s="133"/>
      <c r="B25" s="8"/>
      <c r="C25" s="3"/>
      <c r="D25" s="43"/>
      <c r="E25" s="37"/>
      <c r="F25" s="44" t="str">
        <f t="shared" si="1"/>
        <v/>
      </c>
      <c r="G25" s="196"/>
      <c r="H25" s="197"/>
      <c r="I25" s="198"/>
      <c r="J25" s="21"/>
      <c r="K25" s="21"/>
      <c r="M25" s="22"/>
    </row>
    <row r="26" spans="1:13" x14ac:dyDescent="0.15">
      <c r="A26" s="133"/>
      <c r="B26" s="8"/>
      <c r="C26" s="3"/>
      <c r="D26" s="43"/>
      <c r="E26" s="37"/>
      <c r="F26" s="44" t="str">
        <f t="shared" si="1"/>
        <v/>
      </c>
      <c r="G26" s="196"/>
      <c r="H26" s="197"/>
      <c r="I26" s="198"/>
      <c r="J26" s="21"/>
      <c r="K26" s="21"/>
      <c r="M26" s="22"/>
    </row>
    <row r="27" spans="1:13" x14ac:dyDescent="0.15">
      <c r="A27" s="133"/>
      <c r="B27" s="8"/>
      <c r="C27" s="3"/>
      <c r="D27" s="43"/>
      <c r="E27" s="37"/>
      <c r="F27" s="44" t="str">
        <f t="shared" si="1"/>
        <v/>
      </c>
      <c r="G27" s="196"/>
      <c r="H27" s="197"/>
      <c r="I27" s="198"/>
      <c r="J27" s="21"/>
      <c r="K27" s="21"/>
      <c r="M27" s="22"/>
    </row>
    <row r="28" spans="1:13" x14ac:dyDescent="0.15">
      <c r="A28" s="133"/>
      <c r="B28" s="8"/>
      <c r="C28" s="3"/>
      <c r="D28" s="43"/>
      <c r="E28" s="37"/>
      <c r="F28" s="44" t="str">
        <f t="shared" si="1"/>
        <v/>
      </c>
      <c r="G28" s="196"/>
      <c r="H28" s="197"/>
      <c r="I28" s="198"/>
      <c r="J28" s="21"/>
      <c r="K28" s="21"/>
      <c r="M28" s="22"/>
    </row>
    <row r="29" spans="1:13" x14ac:dyDescent="0.15">
      <c r="A29" s="133"/>
      <c r="B29" s="8"/>
      <c r="C29" s="3"/>
      <c r="D29" s="43"/>
      <c r="E29" s="37"/>
      <c r="F29" s="44" t="str">
        <f t="shared" si="1"/>
        <v/>
      </c>
      <c r="G29" s="196"/>
      <c r="H29" s="197"/>
      <c r="I29" s="198"/>
      <c r="J29" s="21"/>
      <c r="K29" s="21"/>
      <c r="M29" s="22"/>
    </row>
    <row r="30" spans="1:13" x14ac:dyDescent="0.15">
      <c r="A30" s="133"/>
      <c r="B30" s="8"/>
      <c r="C30" s="3"/>
      <c r="D30" s="43"/>
      <c r="E30" s="37"/>
      <c r="F30" s="44" t="str">
        <f t="shared" si="1"/>
        <v/>
      </c>
      <c r="G30" s="196"/>
      <c r="H30" s="197"/>
      <c r="I30" s="198"/>
      <c r="J30" s="21"/>
      <c r="K30" s="21"/>
      <c r="M30" s="22"/>
    </row>
    <row r="31" spans="1:13" x14ac:dyDescent="0.15">
      <c r="A31" s="133"/>
      <c r="B31" s="8"/>
      <c r="C31" s="3"/>
      <c r="D31" s="43"/>
      <c r="E31" s="37"/>
      <c r="F31" s="44" t="str">
        <f t="shared" si="1"/>
        <v/>
      </c>
      <c r="G31" s="196"/>
      <c r="H31" s="197"/>
      <c r="I31" s="198"/>
      <c r="J31" s="21"/>
      <c r="K31" s="21"/>
      <c r="M31" s="22"/>
    </row>
    <row r="32" spans="1:13" x14ac:dyDescent="0.15">
      <c r="A32" s="133"/>
      <c r="B32" s="8"/>
      <c r="C32" s="3"/>
      <c r="D32" s="43"/>
      <c r="E32" s="37"/>
      <c r="F32" s="44" t="str">
        <f t="shared" si="1"/>
        <v/>
      </c>
      <c r="G32" s="196"/>
      <c r="H32" s="197"/>
      <c r="I32" s="198"/>
      <c r="J32" s="21"/>
      <c r="K32" s="21"/>
      <c r="M32" s="22"/>
    </row>
    <row r="33" spans="1:13" x14ac:dyDescent="0.15">
      <c r="A33" s="133"/>
      <c r="B33" s="8"/>
      <c r="C33" s="3"/>
      <c r="D33" s="43"/>
      <c r="E33" s="37"/>
      <c r="F33" s="44" t="str">
        <f t="shared" si="1"/>
        <v/>
      </c>
      <c r="G33" s="196"/>
      <c r="H33" s="197"/>
      <c r="I33" s="198"/>
      <c r="J33" s="21"/>
      <c r="K33" s="21"/>
      <c r="M33" s="22"/>
    </row>
    <row r="34" spans="1:13" x14ac:dyDescent="0.15">
      <c r="A34" s="133"/>
      <c r="B34" s="8"/>
      <c r="C34" s="3"/>
      <c r="D34" s="43"/>
      <c r="E34" s="37"/>
      <c r="F34" s="44" t="str">
        <f t="shared" si="1"/>
        <v/>
      </c>
      <c r="G34" s="196"/>
      <c r="H34" s="197"/>
      <c r="I34" s="198"/>
      <c r="J34" s="21"/>
      <c r="K34" s="21"/>
      <c r="M34" s="22"/>
    </row>
    <row r="35" spans="1:13" x14ac:dyDescent="0.15">
      <c r="A35" s="133"/>
      <c r="B35" s="8"/>
      <c r="C35" s="3"/>
      <c r="D35" s="43"/>
      <c r="E35" s="37"/>
      <c r="F35" s="44" t="str">
        <f t="shared" si="1"/>
        <v/>
      </c>
      <c r="G35" s="196"/>
      <c r="H35" s="197"/>
      <c r="I35" s="198"/>
      <c r="J35" s="21"/>
      <c r="K35" s="21"/>
      <c r="M35" s="22"/>
    </row>
    <row r="36" spans="1:13" x14ac:dyDescent="0.15">
      <c r="A36" s="133"/>
      <c r="C36" s="3"/>
      <c r="D36" s="43"/>
      <c r="E36" s="37"/>
      <c r="F36" s="44" t="str">
        <f t="shared" si="1"/>
        <v/>
      </c>
      <c r="G36" s="196"/>
      <c r="H36" s="197"/>
      <c r="I36" s="198"/>
    </row>
    <row r="37" spans="1:13" x14ac:dyDescent="0.15">
      <c r="A37" s="133"/>
      <c r="B37" s="8"/>
      <c r="C37" s="3"/>
      <c r="D37" s="43"/>
      <c r="E37" s="37"/>
      <c r="F37" s="44" t="str">
        <f t="shared" si="1"/>
        <v/>
      </c>
      <c r="G37" s="196"/>
      <c r="H37" s="197"/>
      <c r="I37" s="198"/>
      <c r="J37" s="21"/>
      <c r="K37" s="21"/>
      <c r="M37" s="22"/>
    </row>
    <row r="38" spans="1:13" x14ac:dyDescent="0.15">
      <c r="A38" s="133"/>
      <c r="B38" s="8"/>
      <c r="C38" s="3"/>
      <c r="D38" s="43"/>
      <c r="E38" s="37"/>
      <c r="F38" s="44" t="str">
        <f t="shared" si="1"/>
        <v/>
      </c>
      <c r="G38" s="196"/>
      <c r="H38" s="197"/>
      <c r="I38" s="198"/>
      <c r="J38" s="21"/>
      <c r="K38" s="21"/>
      <c r="M38" s="22"/>
    </row>
    <row r="39" spans="1:13" x14ac:dyDescent="0.15">
      <c r="A39" s="133"/>
      <c r="B39" s="8"/>
      <c r="C39" s="3"/>
      <c r="D39" s="43"/>
      <c r="E39" s="37"/>
      <c r="F39" s="44" t="str">
        <f t="shared" si="1"/>
        <v/>
      </c>
      <c r="G39" s="199"/>
      <c r="H39" s="200"/>
      <c r="I39" s="201"/>
      <c r="J39" s="21"/>
      <c r="K39" s="21"/>
      <c r="M39" s="22"/>
    </row>
    <row r="40" spans="1:13" x14ac:dyDescent="0.15">
      <c r="A40" s="133"/>
      <c r="B40" s="202" t="s">
        <v>37</v>
      </c>
      <c r="C40" s="203"/>
      <c r="D40" s="45" t="s">
        <v>3</v>
      </c>
      <c r="E40" s="46" t="s">
        <v>3</v>
      </c>
      <c r="F40" s="47">
        <f>IF(COUNT(F41:F88)=0,"",SUM(F41:F88))</f>
        <v>106000</v>
      </c>
      <c r="G40" s="12" t="s">
        <v>64</v>
      </c>
      <c r="H40" s="48">
        <f>IF(F40="","",ROUNDDOWN(F40,0))</f>
        <v>106000</v>
      </c>
      <c r="I40" s="49">
        <v>35333</v>
      </c>
      <c r="J40" s="24"/>
      <c r="K40" s="50" t="s">
        <v>42</v>
      </c>
      <c r="L40" s="25"/>
      <c r="M40" s="51"/>
    </row>
    <row r="41" spans="1:13" x14ac:dyDescent="0.15">
      <c r="A41" s="133"/>
      <c r="B41" s="8"/>
      <c r="C41" s="3" t="s">
        <v>53</v>
      </c>
      <c r="D41" s="36">
        <v>10000</v>
      </c>
      <c r="E41" s="37">
        <v>1</v>
      </c>
      <c r="F41" s="44">
        <f t="shared" si="1"/>
        <v>10000</v>
      </c>
      <c r="G41" s="204"/>
      <c r="H41" s="205"/>
      <c r="I41" s="206"/>
      <c r="J41" s="21"/>
      <c r="K41" s="21"/>
      <c r="M41" s="22"/>
    </row>
    <row r="42" spans="1:13" x14ac:dyDescent="0.15">
      <c r="A42" s="133"/>
      <c r="B42" s="8"/>
      <c r="C42" s="3" t="s">
        <v>54</v>
      </c>
      <c r="D42" s="36">
        <v>15000</v>
      </c>
      <c r="E42" s="37">
        <v>1</v>
      </c>
      <c r="F42" s="44">
        <f t="shared" si="1"/>
        <v>15000</v>
      </c>
      <c r="G42" s="207"/>
      <c r="H42" s="162"/>
      <c r="I42" s="163"/>
      <c r="J42" s="21"/>
      <c r="K42" s="21"/>
      <c r="M42" s="22"/>
    </row>
    <row r="43" spans="1:13" x14ac:dyDescent="0.15">
      <c r="A43" s="133"/>
      <c r="B43" s="8"/>
      <c r="C43" s="3" t="s">
        <v>55</v>
      </c>
      <c r="D43" s="36">
        <v>20000</v>
      </c>
      <c r="E43" s="37">
        <v>1</v>
      </c>
      <c r="F43" s="44">
        <f t="shared" si="1"/>
        <v>20000</v>
      </c>
      <c r="G43" s="207"/>
      <c r="H43" s="162"/>
      <c r="I43" s="163"/>
      <c r="J43" s="21"/>
      <c r="K43" s="21"/>
      <c r="M43" s="22"/>
    </row>
    <row r="44" spans="1:13" x14ac:dyDescent="0.15">
      <c r="A44" s="133"/>
      <c r="B44" s="8"/>
      <c r="C44" s="3" t="s">
        <v>56</v>
      </c>
      <c r="D44" s="36">
        <v>7500</v>
      </c>
      <c r="E44" s="37">
        <v>1</v>
      </c>
      <c r="F44" s="44">
        <f t="shared" si="1"/>
        <v>7500</v>
      </c>
      <c r="G44" s="207"/>
      <c r="H44" s="162"/>
      <c r="I44" s="163"/>
      <c r="J44" s="21"/>
      <c r="K44" s="21"/>
      <c r="M44" s="22"/>
    </row>
    <row r="45" spans="1:13" x14ac:dyDescent="0.15">
      <c r="A45" s="133"/>
      <c r="B45" s="8"/>
      <c r="C45" s="3" t="s">
        <v>57</v>
      </c>
      <c r="D45" s="36">
        <v>8000</v>
      </c>
      <c r="E45" s="37">
        <v>1</v>
      </c>
      <c r="F45" s="44">
        <f t="shared" si="1"/>
        <v>8000</v>
      </c>
      <c r="G45" s="207"/>
      <c r="H45" s="162"/>
      <c r="I45" s="163"/>
      <c r="J45" s="21"/>
      <c r="K45" s="21"/>
      <c r="M45" s="22"/>
    </row>
    <row r="46" spans="1:13" x14ac:dyDescent="0.15">
      <c r="A46" s="133"/>
      <c r="B46" s="8"/>
      <c r="C46" s="3" t="s">
        <v>58</v>
      </c>
      <c r="D46" s="36">
        <v>9000</v>
      </c>
      <c r="E46" s="37">
        <v>1</v>
      </c>
      <c r="F46" s="44">
        <f t="shared" si="1"/>
        <v>9000</v>
      </c>
      <c r="G46" s="207"/>
      <c r="H46" s="162"/>
      <c r="I46" s="163"/>
      <c r="J46" s="21"/>
      <c r="K46" s="21"/>
      <c r="M46" s="22"/>
    </row>
    <row r="47" spans="1:13" x14ac:dyDescent="0.15">
      <c r="A47" s="133"/>
      <c r="B47" s="8"/>
      <c r="C47" s="3" t="s">
        <v>59</v>
      </c>
      <c r="D47" s="36">
        <v>5000</v>
      </c>
      <c r="E47" s="37">
        <v>1</v>
      </c>
      <c r="F47" s="44">
        <f t="shared" si="1"/>
        <v>5000</v>
      </c>
      <c r="G47" s="207"/>
      <c r="H47" s="162"/>
      <c r="I47" s="163"/>
      <c r="J47" s="21"/>
      <c r="K47" s="21"/>
      <c r="M47" s="22"/>
    </row>
    <row r="48" spans="1:13" x14ac:dyDescent="0.15">
      <c r="A48" s="133"/>
      <c r="B48" s="8"/>
      <c r="C48" s="3" t="s">
        <v>60</v>
      </c>
      <c r="D48" s="36">
        <v>7500</v>
      </c>
      <c r="E48" s="37">
        <v>1</v>
      </c>
      <c r="F48" s="44">
        <f t="shared" si="1"/>
        <v>7500</v>
      </c>
      <c r="G48" s="207"/>
      <c r="H48" s="162"/>
      <c r="I48" s="163"/>
      <c r="J48" s="21"/>
      <c r="K48" s="21"/>
      <c r="M48" s="22"/>
    </row>
    <row r="49" spans="1:13" x14ac:dyDescent="0.15">
      <c r="A49" s="133"/>
      <c r="B49" s="8"/>
      <c r="C49" s="3" t="s">
        <v>61</v>
      </c>
      <c r="D49" s="36">
        <v>9000</v>
      </c>
      <c r="E49" s="37">
        <v>1</v>
      </c>
      <c r="F49" s="44">
        <f t="shared" si="1"/>
        <v>9000</v>
      </c>
      <c r="G49" s="207"/>
      <c r="H49" s="162"/>
      <c r="I49" s="163"/>
      <c r="J49" s="21"/>
      <c r="K49" s="21"/>
      <c r="M49" s="22"/>
    </row>
    <row r="50" spans="1:13" x14ac:dyDescent="0.15">
      <c r="A50" s="133"/>
      <c r="B50" s="8"/>
      <c r="C50" s="3" t="s">
        <v>62</v>
      </c>
      <c r="D50" s="36">
        <v>10000</v>
      </c>
      <c r="E50" s="37">
        <v>1</v>
      </c>
      <c r="F50" s="44">
        <f t="shared" si="1"/>
        <v>10000</v>
      </c>
      <c r="G50" s="207"/>
      <c r="H50" s="162"/>
      <c r="I50" s="163"/>
      <c r="J50" s="21"/>
      <c r="K50" s="21"/>
      <c r="M50" s="22"/>
    </row>
    <row r="51" spans="1:13" x14ac:dyDescent="0.15">
      <c r="A51" s="133"/>
      <c r="B51" s="8"/>
      <c r="C51" s="3" t="s">
        <v>63</v>
      </c>
      <c r="D51" s="36">
        <v>5000</v>
      </c>
      <c r="E51" s="37">
        <v>1</v>
      </c>
      <c r="F51" s="44">
        <f t="shared" si="1"/>
        <v>5000</v>
      </c>
      <c r="G51" s="207"/>
      <c r="H51" s="162"/>
      <c r="I51" s="163"/>
      <c r="J51" s="21"/>
      <c r="K51" s="21"/>
      <c r="M51" s="22"/>
    </row>
    <row r="52" spans="1:13" x14ac:dyDescent="0.15">
      <c r="A52" s="133"/>
      <c r="B52" s="8"/>
      <c r="C52" s="3"/>
      <c r="D52" s="43"/>
      <c r="E52" s="37"/>
      <c r="F52" s="44" t="str">
        <f t="shared" si="1"/>
        <v/>
      </c>
      <c r="G52" s="207"/>
      <c r="H52" s="162"/>
      <c r="I52" s="163"/>
      <c r="J52" s="21"/>
      <c r="K52" s="21"/>
      <c r="M52" s="22"/>
    </row>
    <row r="53" spans="1:13" x14ac:dyDescent="0.15">
      <c r="A53" s="133"/>
      <c r="B53" s="8"/>
      <c r="C53" s="3"/>
      <c r="D53" s="43"/>
      <c r="E53" s="37"/>
      <c r="F53" s="44" t="str">
        <f t="shared" si="1"/>
        <v/>
      </c>
      <c r="G53" s="207"/>
      <c r="H53" s="162"/>
      <c r="I53" s="163"/>
      <c r="J53" s="21"/>
      <c r="K53" s="21"/>
    </row>
    <row r="54" spans="1:13" x14ac:dyDescent="0.15">
      <c r="A54" s="133"/>
      <c r="B54" s="8"/>
      <c r="C54" s="3"/>
      <c r="D54" s="43"/>
      <c r="E54" s="37"/>
      <c r="F54" s="44" t="str">
        <f t="shared" si="1"/>
        <v/>
      </c>
      <c r="G54" s="207"/>
      <c r="H54" s="162"/>
      <c r="I54" s="163"/>
    </row>
    <row r="55" spans="1:13" x14ac:dyDescent="0.15">
      <c r="A55" s="133"/>
      <c r="B55" s="8"/>
      <c r="C55" s="3"/>
      <c r="D55" s="43"/>
      <c r="E55" s="37"/>
      <c r="F55" s="44" t="str">
        <f t="shared" si="1"/>
        <v/>
      </c>
      <c r="G55" s="207"/>
      <c r="H55" s="162"/>
      <c r="I55" s="163"/>
    </row>
    <row r="56" spans="1:13" x14ac:dyDescent="0.15">
      <c r="A56" s="133"/>
      <c r="B56" s="8"/>
      <c r="C56" s="3"/>
      <c r="D56" s="43"/>
      <c r="E56" s="37"/>
      <c r="F56" s="44" t="str">
        <f t="shared" si="1"/>
        <v/>
      </c>
      <c r="G56" s="207"/>
      <c r="H56" s="162"/>
      <c r="I56" s="163"/>
    </row>
    <row r="57" spans="1:13" x14ac:dyDescent="0.15">
      <c r="A57" s="133"/>
      <c r="B57" s="8"/>
      <c r="C57" s="52"/>
      <c r="D57" s="43"/>
      <c r="E57" s="37"/>
      <c r="F57" s="44" t="str">
        <f t="shared" si="1"/>
        <v/>
      </c>
      <c r="G57" s="207"/>
      <c r="H57" s="162"/>
      <c r="I57" s="163"/>
    </row>
    <row r="58" spans="1:13" x14ac:dyDescent="0.15">
      <c r="A58" s="133"/>
      <c r="B58" s="8"/>
      <c r="C58" s="52"/>
      <c r="D58" s="43"/>
      <c r="E58" s="37"/>
      <c r="F58" s="44" t="str">
        <f t="shared" si="1"/>
        <v/>
      </c>
      <c r="G58" s="207"/>
      <c r="H58" s="162"/>
      <c r="I58" s="163"/>
    </row>
    <row r="59" spans="1:13" x14ac:dyDescent="0.15">
      <c r="A59" s="133"/>
      <c r="B59" s="8"/>
      <c r="C59" s="52"/>
      <c r="D59" s="43"/>
      <c r="E59" s="37"/>
      <c r="F59" s="44" t="str">
        <f t="shared" si="1"/>
        <v/>
      </c>
      <c r="G59" s="207"/>
      <c r="H59" s="162"/>
      <c r="I59" s="163"/>
    </row>
    <row r="60" spans="1:13" x14ac:dyDescent="0.15">
      <c r="A60" s="133"/>
      <c r="B60" s="8"/>
      <c r="C60" s="52"/>
      <c r="D60" s="43"/>
      <c r="E60" s="37"/>
      <c r="F60" s="44" t="str">
        <f t="shared" si="1"/>
        <v/>
      </c>
      <c r="G60" s="207"/>
      <c r="H60" s="162"/>
      <c r="I60" s="163"/>
    </row>
    <row r="61" spans="1:13" x14ac:dyDescent="0.15">
      <c r="A61" s="133"/>
      <c r="B61" s="8"/>
      <c r="C61" s="3"/>
      <c r="D61" s="43"/>
      <c r="E61" s="37"/>
      <c r="F61" s="44" t="str">
        <f t="shared" si="1"/>
        <v/>
      </c>
      <c r="G61" s="207"/>
      <c r="H61" s="162"/>
      <c r="I61" s="163"/>
    </row>
    <row r="62" spans="1:13" x14ac:dyDescent="0.15">
      <c r="A62" s="190"/>
      <c r="B62" s="53"/>
      <c r="C62" s="54"/>
      <c r="D62" s="55"/>
      <c r="E62" s="56"/>
      <c r="F62" s="57" t="str">
        <f t="shared" si="1"/>
        <v/>
      </c>
      <c r="G62" s="208"/>
      <c r="H62" s="209"/>
      <c r="I62" s="210"/>
    </row>
    <row r="63" spans="1:13" x14ac:dyDescent="0.15">
      <c r="A63" s="7"/>
      <c r="B63" s="58"/>
      <c r="C63" s="59"/>
      <c r="D63" s="60"/>
      <c r="E63" s="59"/>
      <c r="F63" s="61"/>
      <c r="G63" s="175" t="s">
        <v>98</v>
      </c>
      <c r="H63" s="175"/>
      <c r="I63" s="175"/>
    </row>
    <row r="64" spans="1:13" x14ac:dyDescent="0.15">
      <c r="A64" s="16" t="str">
        <f>A2</f>
        <v>第1号様式：別紙</v>
      </c>
    </row>
    <row r="65" spans="1:9" x14ac:dyDescent="0.15">
      <c r="A65" s="176" t="str">
        <f>A3</f>
        <v>事業者名</v>
      </c>
      <c r="B65" s="176"/>
      <c r="C65" s="177" t="str">
        <f>IF(C3="","",C3)</f>
        <v/>
      </c>
      <c r="D65" s="177"/>
      <c r="E65" s="177"/>
      <c r="F65" s="177"/>
    </row>
    <row r="66" spans="1:9" ht="18.75" x14ac:dyDescent="0.15">
      <c r="A66" s="178" t="s">
        <v>81</v>
      </c>
      <c r="B66" s="178"/>
      <c r="C66" s="178"/>
      <c r="D66" s="178"/>
      <c r="E66" s="178"/>
      <c r="F66" s="178"/>
      <c r="G66" s="178"/>
      <c r="H66" s="178"/>
      <c r="I66" s="178"/>
    </row>
    <row r="67" spans="1:9" x14ac:dyDescent="0.15">
      <c r="A67" s="19"/>
      <c r="B67" s="21"/>
      <c r="C67" s="21"/>
      <c r="D67" s="21"/>
      <c r="E67" s="21"/>
      <c r="F67" s="21"/>
      <c r="G67" s="21"/>
      <c r="H67" s="21"/>
      <c r="I67" s="21"/>
    </row>
    <row r="68" spans="1:9" ht="41.25" customHeight="1" x14ac:dyDescent="0.15">
      <c r="A68" s="179" t="s">
        <v>0</v>
      </c>
      <c r="B68" s="180"/>
      <c r="C68" s="181"/>
      <c r="D68" s="185" t="s">
        <v>7</v>
      </c>
      <c r="E68" s="186"/>
      <c r="F68" s="187"/>
      <c r="G68" s="181" t="s">
        <v>8</v>
      </c>
      <c r="H68" s="188" t="s">
        <v>9</v>
      </c>
      <c r="I68" s="188" t="s">
        <v>10</v>
      </c>
    </row>
    <row r="69" spans="1:9" ht="41.25" customHeight="1" x14ac:dyDescent="0.15">
      <c r="A69" s="182"/>
      <c r="B69" s="183"/>
      <c r="C69" s="184"/>
      <c r="D69" s="26" t="s">
        <v>1</v>
      </c>
      <c r="E69" s="27" t="s">
        <v>2</v>
      </c>
      <c r="F69" s="11" t="s">
        <v>11</v>
      </c>
      <c r="G69" s="184"/>
      <c r="H69" s="189"/>
      <c r="I69" s="189"/>
    </row>
    <row r="70" spans="1:9" x14ac:dyDescent="0.15">
      <c r="A70" s="158" t="s">
        <v>47</v>
      </c>
      <c r="B70" s="95"/>
      <c r="C70" s="3"/>
      <c r="D70" s="43"/>
      <c r="E70" s="37"/>
      <c r="F70" s="38" t="str">
        <f>IF(D70="","",D70*E70)</f>
        <v/>
      </c>
      <c r="G70" s="160"/>
      <c r="H70" s="160"/>
      <c r="I70" s="161"/>
    </row>
    <row r="71" spans="1:9" x14ac:dyDescent="0.15">
      <c r="A71" s="133"/>
      <c r="B71" s="95"/>
      <c r="C71" s="3"/>
      <c r="D71" s="43"/>
      <c r="E71" s="37"/>
      <c r="F71" s="38" t="str">
        <f>IF(D71="","",D71*E71)</f>
        <v/>
      </c>
      <c r="G71" s="162"/>
      <c r="H71" s="162"/>
      <c r="I71" s="163"/>
    </row>
    <row r="72" spans="1:9" x14ac:dyDescent="0.15">
      <c r="A72" s="133"/>
      <c r="B72" s="95"/>
      <c r="C72" s="3"/>
      <c r="D72" s="43"/>
      <c r="E72" s="37"/>
      <c r="F72" s="38" t="str">
        <f t="shared" ref="F72:F81" si="2">IF(D72="","",D72*E72)</f>
        <v/>
      </c>
      <c r="G72" s="162"/>
      <c r="H72" s="162"/>
      <c r="I72" s="163"/>
    </row>
    <row r="73" spans="1:9" x14ac:dyDescent="0.15">
      <c r="A73" s="133"/>
      <c r="B73" s="95"/>
      <c r="C73" s="3"/>
      <c r="D73" s="43"/>
      <c r="E73" s="37"/>
      <c r="F73" s="38" t="str">
        <f t="shared" si="2"/>
        <v/>
      </c>
      <c r="G73" s="162"/>
      <c r="H73" s="162"/>
      <c r="I73" s="163"/>
    </row>
    <row r="74" spans="1:9" x14ac:dyDescent="0.15">
      <c r="A74" s="133"/>
      <c r="B74" s="95"/>
      <c r="C74" s="3"/>
      <c r="D74" s="43"/>
      <c r="E74" s="37"/>
      <c r="F74" s="38" t="str">
        <f t="shared" si="2"/>
        <v/>
      </c>
      <c r="G74" s="162"/>
      <c r="H74" s="162"/>
      <c r="I74" s="163"/>
    </row>
    <row r="75" spans="1:9" x14ac:dyDescent="0.15">
      <c r="A75" s="133"/>
      <c r="B75" s="95"/>
      <c r="C75" s="3"/>
      <c r="D75" s="43"/>
      <c r="E75" s="37"/>
      <c r="F75" s="38" t="str">
        <f t="shared" si="2"/>
        <v/>
      </c>
      <c r="G75" s="162"/>
      <c r="H75" s="162"/>
      <c r="I75" s="163"/>
    </row>
    <row r="76" spans="1:9" x14ac:dyDescent="0.15">
      <c r="A76" s="133"/>
      <c r="B76" s="35"/>
      <c r="C76" s="3"/>
      <c r="D76" s="43"/>
      <c r="E76" s="37"/>
      <c r="F76" s="38" t="str">
        <f t="shared" si="2"/>
        <v/>
      </c>
      <c r="G76" s="162"/>
      <c r="H76" s="162"/>
      <c r="I76" s="163"/>
    </row>
    <row r="77" spans="1:9" x14ac:dyDescent="0.15">
      <c r="A77" s="133"/>
      <c r="B77" s="35"/>
      <c r="C77" s="3"/>
      <c r="D77" s="43"/>
      <c r="E77" s="37"/>
      <c r="F77" s="38" t="str">
        <f t="shared" si="2"/>
        <v/>
      </c>
      <c r="G77" s="162"/>
      <c r="H77" s="162"/>
      <c r="I77" s="163"/>
    </row>
    <row r="78" spans="1:9" x14ac:dyDescent="0.15">
      <c r="A78" s="133"/>
      <c r="B78" s="35"/>
      <c r="C78" s="3"/>
      <c r="D78" s="43"/>
      <c r="E78" s="37"/>
      <c r="F78" s="38" t="str">
        <f t="shared" si="2"/>
        <v/>
      </c>
      <c r="G78" s="162"/>
      <c r="H78" s="162"/>
      <c r="I78" s="163"/>
    </row>
    <row r="79" spans="1:9" x14ac:dyDescent="0.15">
      <c r="A79" s="133"/>
      <c r="B79" s="35"/>
      <c r="C79" s="3"/>
      <c r="D79" s="43"/>
      <c r="E79" s="37"/>
      <c r="F79" s="38" t="str">
        <f t="shared" si="2"/>
        <v/>
      </c>
      <c r="G79" s="162"/>
      <c r="H79" s="162"/>
      <c r="I79" s="163"/>
    </row>
    <row r="80" spans="1:9" x14ac:dyDescent="0.15">
      <c r="A80" s="133"/>
      <c r="B80" s="35"/>
      <c r="C80" s="3"/>
      <c r="D80" s="43"/>
      <c r="E80" s="37"/>
      <c r="F80" s="38" t="str">
        <f t="shared" si="2"/>
        <v/>
      </c>
      <c r="G80" s="162"/>
      <c r="H80" s="162"/>
      <c r="I80" s="163"/>
    </row>
    <row r="81" spans="1:17" x14ac:dyDescent="0.15">
      <c r="A81" s="133"/>
      <c r="B81" s="35"/>
      <c r="C81" s="3"/>
      <c r="D81" s="43"/>
      <c r="E81" s="37"/>
      <c r="F81" s="38" t="str">
        <f t="shared" si="2"/>
        <v/>
      </c>
      <c r="G81" s="162"/>
      <c r="H81" s="162"/>
      <c r="I81" s="163"/>
    </row>
    <row r="82" spans="1:17" x14ac:dyDescent="0.15">
      <c r="A82" s="133"/>
      <c r="B82" s="35"/>
      <c r="C82" s="3"/>
      <c r="D82" s="43"/>
      <c r="E82" s="37"/>
      <c r="F82" s="38" t="str">
        <f t="shared" ref="F82:F88" si="3">IF(D82="","",D82*E82)</f>
        <v/>
      </c>
      <c r="G82" s="162"/>
      <c r="H82" s="162"/>
      <c r="I82" s="163"/>
    </row>
    <row r="83" spans="1:17" x14ac:dyDescent="0.15">
      <c r="A83" s="133"/>
      <c r="B83" s="35"/>
      <c r="C83" s="3"/>
      <c r="D83" s="43"/>
      <c r="E83" s="37"/>
      <c r="F83" s="38" t="str">
        <f t="shared" si="3"/>
        <v/>
      </c>
      <c r="G83" s="162"/>
      <c r="H83" s="162"/>
      <c r="I83" s="163"/>
    </row>
    <row r="84" spans="1:17" x14ac:dyDescent="0.15">
      <c r="A84" s="133"/>
      <c r="B84" s="35"/>
      <c r="C84" s="3"/>
      <c r="D84" s="43"/>
      <c r="E84" s="37"/>
      <c r="F84" s="38" t="str">
        <f t="shared" si="3"/>
        <v/>
      </c>
      <c r="G84" s="162"/>
      <c r="H84" s="162"/>
      <c r="I84" s="163"/>
    </row>
    <row r="85" spans="1:17" x14ac:dyDescent="0.15">
      <c r="A85" s="133"/>
      <c r="B85" s="35"/>
      <c r="C85" s="3"/>
      <c r="D85" s="43"/>
      <c r="E85" s="37"/>
      <c r="F85" s="38" t="str">
        <f t="shared" si="3"/>
        <v/>
      </c>
      <c r="G85" s="162"/>
      <c r="H85" s="162"/>
      <c r="I85" s="163"/>
    </row>
    <row r="86" spans="1:17" x14ac:dyDescent="0.15">
      <c r="A86" s="133"/>
      <c r="B86" s="35"/>
      <c r="C86" s="3"/>
      <c r="D86" s="43"/>
      <c r="E86" s="37"/>
      <c r="F86" s="38" t="str">
        <f t="shared" si="3"/>
        <v/>
      </c>
      <c r="G86" s="162"/>
      <c r="H86" s="162"/>
      <c r="I86" s="163"/>
    </row>
    <row r="87" spans="1:17" x14ac:dyDescent="0.15">
      <c r="A87" s="133"/>
      <c r="B87" s="35"/>
      <c r="C87" s="3"/>
      <c r="D87" s="43"/>
      <c r="E87" s="37"/>
      <c r="F87" s="38" t="str">
        <f t="shared" si="3"/>
        <v/>
      </c>
      <c r="G87" s="162"/>
      <c r="H87" s="162"/>
      <c r="I87" s="163"/>
    </row>
    <row r="88" spans="1:17" ht="14.25" thickBot="1" x14ac:dyDescent="0.2">
      <c r="A88" s="133"/>
      <c r="B88" s="62"/>
      <c r="C88" s="3"/>
      <c r="D88" s="43"/>
      <c r="E88" s="37"/>
      <c r="F88" s="63" t="str">
        <f t="shared" si="3"/>
        <v/>
      </c>
      <c r="G88" s="164"/>
      <c r="H88" s="164"/>
      <c r="I88" s="165"/>
    </row>
    <row r="89" spans="1:17" ht="17.25" customHeight="1" thickTop="1" x14ac:dyDescent="0.15">
      <c r="A89" s="133"/>
      <c r="B89" s="166" t="s">
        <v>49</v>
      </c>
      <c r="C89" s="167"/>
      <c r="D89" s="64"/>
      <c r="E89" s="64"/>
      <c r="F89" s="65">
        <f>IF(SUM(F90:F91)&gt;0,SUM(F90:F91),"")</f>
        <v>821000</v>
      </c>
      <c r="G89" s="104"/>
      <c r="H89" s="66">
        <f>IF(SUM(H90:H91)&gt;0,SUM(H90:H91),"")</f>
        <v>821000</v>
      </c>
      <c r="I89" s="96">
        <f>IF(SUM(I90:I91)&gt;0,SUM(I90:I91),"")</f>
        <v>155333</v>
      </c>
    </row>
    <row r="90" spans="1:17" ht="21.75" customHeight="1" x14ac:dyDescent="0.15">
      <c r="A90" s="133"/>
      <c r="B90" s="8"/>
      <c r="C90" s="9" t="s">
        <v>82</v>
      </c>
      <c r="D90" s="67"/>
      <c r="E90" s="67"/>
      <c r="F90" s="68">
        <f>IF(F11="","",F11)</f>
        <v>715000</v>
      </c>
      <c r="G90" s="69"/>
      <c r="H90" s="70">
        <f>IF(H11="","",H11)</f>
        <v>715000</v>
      </c>
      <c r="I90" s="71">
        <f>IF(I11="",0,I11)</f>
        <v>120000</v>
      </c>
    </row>
    <row r="91" spans="1:17" ht="21.75" customHeight="1" thickBot="1" x14ac:dyDescent="0.2">
      <c r="A91" s="133"/>
      <c r="B91" s="8"/>
      <c r="C91" s="9" t="s">
        <v>38</v>
      </c>
      <c r="D91" s="67"/>
      <c r="E91" s="67"/>
      <c r="F91" s="68">
        <f>IF(F40="","",F40)</f>
        <v>106000</v>
      </c>
      <c r="G91" s="72"/>
      <c r="H91" s="73">
        <f>IF(H40="",0,H40)</f>
        <v>106000</v>
      </c>
      <c r="I91" s="74">
        <f>IF(I40="",0,I40)</f>
        <v>35333</v>
      </c>
    </row>
    <row r="92" spans="1:17" ht="17.25" customHeight="1" thickTop="1" x14ac:dyDescent="0.15">
      <c r="A92" s="133"/>
      <c r="B92" s="168" t="s">
        <v>41</v>
      </c>
      <c r="C92" s="169"/>
      <c r="D92" s="169"/>
      <c r="E92" s="169"/>
      <c r="F92" s="170"/>
      <c r="G92" s="75"/>
      <c r="H92" s="76">
        <f>SUM(H93:H94)</f>
        <v>136832</v>
      </c>
      <c r="I92" s="13" t="s">
        <v>52</v>
      </c>
    </row>
    <row r="93" spans="1:17" ht="21.75" customHeight="1" x14ac:dyDescent="0.15">
      <c r="A93" s="133"/>
      <c r="B93" s="171"/>
      <c r="C93" s="172" t="s">
        <v>82</v>
      </c>
      <c r="D93" s="173"/>
      <c r="E93" s="173"/>
      <c r="F93" s="174"/>
      <c r="G93" s="69"/>
      <c r="H93" s="105">
        <f>IF(H90="","",IF((H90/2-I90)&gt;0,IF(OR(AND(D6="",G6="")=TRUE,AND(OR(D6="○",D6="●",D6="◎")=TRUE,OR(G6="○",G6="●",G6="◎")=TRUE)=TRUE)=TRUE,"",IF(OR(G6="○",G6="●",G6="◎")=TRUE,IF(I90&gt;0,ROUNDDOWN(MIN(H90/6,67000,H90/2-I90),0),ROUNDDOWN(MIN(H90/4,100000),0)),IF(H91&gt;0,IF(I90&gt;0,ROUNDDOWN(MIN(H90/2-I90,133000,H90/6),0),ROUNDDOWN(MIN(H90/2,400000),0)),IF(I90&gt;0,ROUNDDOWN(MIN(H90/6,H90/2-I90,67000),0),ROUNDDOWN(MIN(H90/4,100000),0))))),0))</f>
        <v>119166</v>
      </c>
      <c r="I93" s="14" t="s">
        <v>52</v>
      </c>
      <c r="K93" s="128" t="str">
        <f>IF(OR(AND(D6="",G6="")=TRUE,AND(OR(D6="○",D6="●",D6="◎")=TRUE,OR(G6="○",G6="●",G6="◎")=TRUE)=TRUE)=TRUE,"←冒頭の助成申請モデルのどちらかに『○』を記入してください。","")</f>
        <v/>
      </c>
      <c r="L93" s="128"/>
      <c r="M93" s="128"/>
      <c r="N93" s="128"/>
      <c r="O93" s="128"/>
      <c r="P93" s="128"/>
      <c r="Q93" s="128"/>
    </row>
    <row r="94" spans="1:17" ht="21.75" customHeight="1" thickBot="1" x14ac:dyDescent="0.2">
      <c r="A94" s="159"/>
      <c r="B94" s="171"/>
      <c r="C94" s="129" t="s">
        <v>38</v>
      </c>
      <c r="D94" s="130"/>
      <c r="E94" s="130"/>
      <c r="F94" s="131"/>
      <c r="G94" s="77"/>
      <c r="H94" s="78">
        <f>IF(H91="","",IF((H91*2/3-I91)&gt;0,IF(OR(AND(D6="",G6="")=TRUE,AND(OR(D6="○",D6="●",D6="◎")=TRUE,OR(G6="○",G6="●",G6="◎")=TRUE)=TRUE)=TRUE,"",IF(I91&gt;0,ROUNDDOWN(MIN(H91/6,33000,H91*2/3-I91),0),ROUNDDOWN(MIN(H91/2,100000),0))),0))</f>
        <v>17666</v>
      </c>
      <c r="I94" s="15" t="s">
        <v>52</v>
      </c>
      <c r="K94" s="128"/>
      <c r="L94" s="128"/>
      <c r="M94" s="128"/>
      <c r="N94" s="128"/>
      <c r="O94" s="128"/>
      <c r="P94" s="128"/>
      <c r="Q94" s="128"/>
    </row>
    <row r="95" spans="1:17" ht="14.25" thickTop="1" x14ac:dyDescent="0.15">
      <c r="A95" s="132" t="s">
        <v>4</v>
      </c>
      <c r="B95" s="134" t="s">
        <v>67</v>
      </c>
      <c r="C95" s="135"/>
      <c r="D95" s="79" t="s">
        <v>3</v>
      </c>
      <c r="E95" s="80" t="s">
        <v>3</v>
      </c>
      <c r="F95" s="81">
        <f>IF(COUNT(F96:F106)=0,"",SUM(F96:F106))</f>
        <v>18000</v>
      </c>
      <c r="G95" s="136"/>
      <c r="H95" s="137"/>
      <c r="I95" s="138"/>
    </row>
    <row r="96" spans="1:17" x14ac:dyDescent="0.15">
      <c r="A96" s="133"/>
      <c r="B96" s="145"/>
      <c r="C96" s="5" t="s">
        <v>16</v>
      </c>
      <c r="D96" s="82">
        <v>5000</v>
      </c>
      <c r="E96" s="83">
        <v>1</v>
      </c>
      <c r="F96" s="44">
        <f t="shared" ref="F96:F106" si="4">IF(D96="","",D96*E96)</f>
        <v>5000</v>
      </c>
      <c r="G96" s="139"/>
      <c r="H96" s="140"/>
      <c r="I96" s="141"/>
    </row>
    <row r="97" spans="1:9" ht="14.25" customHeight="1" x14ac:dyDescent="0.15">
      <c r="A97" s="133"/>
      <c r="B97" s="145"/>
      <c r="C97" s="5" t="s">
        <v>39</v>
      </c>
      <c r="D97" s="84">
        <v>10000</v>
      </c>
      <c r="E97" s="37">
        <v>1</v>
      </c>
      <c r="F97" s="44">
        <f t="shared" si="4"/>
        <v>10000</v>
      </c>
      <c r="G97" s="139"/>
      <c r="H97" s="140"/>
      <c r="I97" s="141"/>
    </row>
    <row r="98" spans="1:9" x14ac:dyDescent="0.15">
      <c r="A98" s="133"/>
      <c r="B98" s="145"/>
      <c r="C98" s="5" t="s">
        <v>40</v>
      </c>
      <c r="D98" s="84">
        <v>3000</v>
      </c>
      <c r="E98" s="37">
        <v>1</v>
      </c>
      <c r="F98" s="44">
        <f t="shared" si="4"/>
        <v>3000</v>
      </c>
      <c r="G98" s="139"/>
      <c r="H98" s="140"/>
      <c r="I98" s="141"/>
    </row>
    <row r="99" spans="1:9" x14ac:dyDescent="0.15">
      <c r="A99" s="133"/>
      <c r="B99" s="145"/>
      <c r="C99" s="5"/>
      <c r="D99" s="84"/>
      <c r="E99" s="37"/>
      <c r="F99" s="44" t="str">
        <f t="shared" si="4"/>
        <v/>
      </c>
      <c r="G99" s="139"/>
      <c r="H99" s="140"/>
      <c r="I99" s="141"/>
    </row>
    <row r="100" spans="1:9" x14ac:dyDescent="0.15">
      <c r="A100" s="133"/>
      <c r="B100" s="145"/>
      <c r="C100" s="5"/>
      <c r="D100" s="84"/>
      <c r="E100" s="37"/>
      <c r="F100" s="44" t="str">
        <f t="shared" si="4"/>
        <v/>
      </c>
      <c r="G100" s="139"/>
      <c r="H100" s="140"/>
      <c r="I100" s="141"/>
    </row>
    <row r="101" spans="1:9" x14ac:dyDescent="0.15">
      <c r="A101" s="133"/>
      <c r="B101" s="145"/>
      <c r="C101" s="5"/>
      <c r="D101" s="84"/>
      <c r="E101" s="37"/>
      <c r="F101" s="44" t="str">
        <f t="shared" si="4"/>
        <v/>
      </c>
      <c r="G101" s="139"/>
      <c r="H101" s="140"/>
      <c r="I101" s="141"/>
    </row>
    <row r="102" spans="1:9" x14ac:dyDescent="0.15">
      <c r="A102" s="133"/>
      <c r="B102" s="145"/>
      <c r="C102" s="5"/>
      <c r="D102" s="84"/>
      <c r="E102" s="37"/>
      <c r="F102" s="44" t="str">
        <f t="shared" si="4"/>
        <v/>
      </c>
      <c r="G102" s="139"/>
      <c r="H102" s="140"/>
      <c r="I102" s="141"/>
    </row>
    <row r="103" spans="1:9" x14ac:dyDescent="0.15">
      <c r="A103" s="133"/>
      <c r="B103" s="145"/>
      <c r="C103" s="5"/>
      <c r="D103" s="84"/>
      <c r="E103" s="37"/>
      <c r="F103" s="44" t="str">
        <f t="shared" si="4"/>
        <v/>
      </c>
      <c r="G103" s="139"/>
      <c r="H103" s="140"/>
      <c r="I103" s="141"/>
    </row>
    <row r="104" spans="1:9" x14ac:dyDescent="0.15">
      <c r="A104" s="133"/>
      <c r="B104" s="145"/>
      <c r="C104" s="5"/>
      <c r="D104" s="84"/>
      <c r="E104" s="37"/>
      <c r="F104" s="44" t="str">
        <f t="shared" si="4"/>
        <v/>
      </c>
      <c r="G104" s="139"/>
      <c r="H104" s="140"/>
      <c r="I104" s="141"/>
    </row>
    <row r="105" spans="1:9" x14ac:dyDescent="0.15">
      <c r="A105" s="133"/>
      <c r="B105" s="145"/>
      <c r="C105" s="5"/>
      <c r="D105" s="84"/>
      <c r="E105" s="37"/>
      <c r="F105" s="44" t="str">
        <f t="shared" si="4"/>
        <v/>
      </c>
      <c r="G105" s="139"/>
      <c r="H105" s="140"/>
      <c r="I105" s="141"/>
    </row>
    <row r="106" spans="1:9" x14ac:dyDescent="0.15">
      <c r="A106" s="133"/>
      <c r="B106" s="146"/>
      <c r="C106" s="5"/>
      <c r="D106" s="84"/>
      <c r="E106" s="37"/>
      <c r="F106" s="44" t="str">
        <f t="shared" si="4"/>
        <v/>
      </c>
      <c r="G106" s="139"/>
      <c r="H106" s="140"/>
      <c r="I106" s="141"/>
    </row>
    <row r="107" spans="1:9" x14ac:dyDescent="0.15">
      <c r="A107" s="133"/>
      <c r="B107" s="147" t="s">
        <v>14</v>
      </c>
      <c r="C107" s="148"/>
      <c r="D107" s="85" t="s">
        <v>3</v>
      </c>
      <c r="E107" s="86" t="s">
        <v>3</v>
      </c>
      <c r="F107" s="81">
        <f>IF(COUNT(F108:F115)=0,"",SUM(F108:F115))</f>
        <v>2890.0000000000005</v>
      </c>
      <c r="G107" s="139"/>
      <c r="H107" s="140"/>
      <c r="I107" s="141"/>
    </row>
    <row r="108" spans="1:9" x14ac:dyDescent="0.15">
      <c r="A108" s="133"/>
      <c r="B108" s="145"/>
      <c r="C108" s="5" t="s">
        <v>17</v>
      </c>
      <c r="D108" s="84">
        <v>2154.8000000000002</v>
      </c>
      <c r="E108" s="37">
        <v>1</v>
      </c>
      <c r="F108" s="44">
        <f t="shared" ref="F108:F115" si="5">IF(D108="","",D108*E108)</f>
        <v>2154.8000000000002</v>
      </c>
      <c r="G108" s="139"/>
      <c r="H108" s="140"/>
      <c r="I108" s="141"/>
    </row>
    <row r="109" spans="1:9" x14ac:dyDescent="0.15">
      <c r="A109" s="133"/>
      <c r="B109" s="145"/>
      <c r="C109" s="5" t="s">
        <v>18</v>
      </c>
      <c r="D109" s="84">
        <v>500.8</v>
      </c>
      <c r="E109" s="37">
        <v>1</v>
      </c>
      <c r="F109" s="44">
        <f t="shared" si="5"/>
        <v>500.8</v>
      </c>
      <c r="G109" s="139"/>
      <c r="H109" s="140"/>
      <c r="I109" s="141"/>
    </row>
    <row r="110" spans="1:9" x14ac:dyDescent="0.15">
      <c r="A110" s="133"/>
      <c r="B110" s="145"/>
      <c r="C110" s="5" t="s">
        <v>19</v>
      </c>
      <c r="D110" s="84">
        <v>234.4</v>
      </c>
      <c r="E110" s="37">
        <v>1</v>
      </c>
      <c r="F110" s="44">
        <f t="shared" si="5"/>
        <v>234.4</v>
      </c>
      <c r="G110" s="139"/>
      <c r="H110" s="140"/>
      <c r="I110" s="141"/>
    </row>
    <row r="111" spans="1:9" x14ac:dyDescent="0.15">
      <c r="A111" s="133"/>
      <c r="B111" s="145"/>
      <c r="C111" s="5"/>
      <c r="D111" s="84"/>
      <c r="E111" s="37"/>
      <c r="F111" s="44" t="str">
        <f t="shared" si="5"/>
        <v/>
      </c>
      <c r="G111" s="139"/>
      <c r="H111" s="140"/>
      <c r="I111" s="141"/>
    </row>
    <row r="112" spans="1:9" x14ac:dyDescent="0.15">
      <c r="A112" s="133"/>
      <c r="B112" s="145"/>
      <c r="C112" s="5"/>
      <c r="D112" s="84"/>
      <c r="E112" s="37"/>
      <c r="F112" s="44" t="str">
        <f t="shared" si="5"/>
        <v/>
      </c>
      <c r="G112" s="139"/>
      <c r="H112" s="140"/>
      <c r="I112" s="141"/>
    </row>
    <row r="113" spans="1:9" x14ac:dyDescent="0.15">
      <c r="A113" s="133"/>
      <c r="B113" s="145"/>
      <c r="C113" s="5"/>
      <c r="D113" s="84"/>
      <c r="E113" s="37"/>
      <c r="F113" s="44" t="str">
        <f t="shared" si="5"/>
        <v/>
      </c>
      <c r="G113" s="139"/>
      <c r="H113" s="140"/>
      <c r="I113" s="141"/>
    </row>
    <row r="114" spans="1:9" x14ac:dyDescent="0.15">
      <c r="A114" s="133"/>
      <c r="B114" s="145"/>
      <c r="C114" s="5"/>
      <c r="D114" s="84"/>
      <c r="E114" s="37"/>
      <c r="F114" s="44" t="str">
        <f t="shared" si="5"/>
        <v/>
      </c>
      <c r="G114" s="139"/>
      <c r="H114" s="140"/>
      <c r="I114" s="141"/>
    </row>
    <row r="115" spans="1:9" x14ac:dyDescent="0.15">
      <c r="A115" s="133"/>
      <c r="B115" s="146"/>
      <c r="C115" s="5"/>
      <c r="D115" s="84"/>
      <c r="E115" s="37"/>
      <c r="F115" s="44" t="str">
        <f t="shared" si="5"/>
        <v/>
      </c>
      <c r="G115" s="139"/>
      <c r="H115" s="140"/>
      <c r="I115" s="141"/>
    </row>
    <row r="116" spans="1:9" x14ac:dyDescent="0.15">
      <c r="A116" s="133"/>
      <c r="B116" s="149" t="s">
        <v>50</v>
      </c>
      <c r="C116" s="150"/>
      <c r="D116" s="151" t="s">
        <v>13</v>
      </c>
      <c r="E116" s="152"/>
      <c r="F116" s="87">
        <f>IF(COUNT(F95,F107)=0,"",SUM(F95,F107))</f>
        <v>20890</v>
      </c>
      <c r="G116" s="139"/>
      <c r="H116" s="140"/>
      <c r="I116" s="141"/>
    </row>
    <row r="117" spans="1:9" x14ac:dyDescent="0.15">
      <c r="A117" s="112" t="s">
        <v>51</v>
      </c>
      <c r="B117" s="113"/>
      <c r="C117" s="114"/>
      <c r="D117" s="115">
        <f>IF(SUM(F89,F116)="","",SUM(F89,F116))</f>
        <v>841890</v>
      </c>
      <c r="E117" s="116"/>
      <c r="F117" s="117"/>
      <c r="G117" s="139"/>
      <c r="H117" s="140"/>
      <c r="I117" s="141"/>
    </row>
    <row r="118" spans="1:9" x14ac:dyDescent="0.15">
      <c r="A118" s="118" t="s">
        <v>83</v>
      </c>
      <c r="B118" s="119"/>
      <c r="C118" s="120"/>
      <c r="D118" s="121">
        <f>IF(D117="","",ROUNDDOWN(D117*G1/100,3))</f>
        <v>67351.199999999997</v>
      </c>
      <c r="E118" s="122"/>
      <c r="F118" s="122"/>
      <c r="G118" s="139"/>
      <c r="H118" s="140"/>
      <c r="I118" s="141"/>
    </row>
    <row r="119" spans="1:9" x14ac:dyDescent="0.15">
      <c r="A119" s="123" t="s">
        <v>84</v>
      </c>
      <c r="B119" s="124"/>
      <c r="C119" s="125"/>
      <c r="D119" s="126"/>
      <c r="E119" s="127"/>
      <c r="F119" s="127"/>
      <c r="G119" s="139"/>
      <c r="H119" s="140"/>
      <c r="I119" s="141"/>
    </row>
    <row r="120" spans="1:9" x14ac:dyDescent="0.15">
      <c r="A120" s="153" t="s">
        <v>5</v>
      </c>
      <c r="B120" s="154"/>
      <c r="C120" s="155"/>
      <c r="D120" s="156">
        <f>IF(COUNT(D117:F118)=0,"",SUM(D117:F118))</f>
        <v>909241.2</v>
      </c>
      <c r="E120" s="157"/>
      <c r="F120" s="157"/>
      <c r="G120" s="142"/>
      <c r="H120" s="143"/>
      <c r="I120" s="144"/>
    </row>
    <row r="121" spans="1:9" x14ac:dyDescent="0.15">
      <c r="A121" s="97"/>
      <c r="B121" s="88"/>
      <c r="C121" s="88"/>
      <c r="D121" s="89"/>
      <c r="E121" s="89"/>
      <c r="F121" s="98" t="s">
        <v>21</v>
      </c>
      <c r="G121" s="110" t="s">
        <v>89</v>
      </c>
      <c r="H121" s="110"/>
      <c r="I121" s="99"/>
    </row>
    <row r="122" spans="1:9" x14ac:dyDescent="0.15">
      <c r="A122" s="100"/>
      <c r="B122" s="101"/>
      <c r="C122" s="102"/>
      <c r="D122" s="102"/>
      <c r="E122" s="102"/>
      <c r="F122" s="228" t="s">
        <v>98</v>
      </c>
      <c r="G122" s="225"/>
      <c r="H122" s="225"/>
      <c r="I122" s="226"/>
    </row>
    <row r="123" spans="1:9" x14ac:dyDescent="0.15">
      <c r="A123" s="92" t="s">
        <v>22</v>
      </c>
      <c r="B123" s="19"/>
      <c r="C123" s="21"/>
      <c r="D123" s="21"/>
      <c r="E123" s="21"/>
      <c r="F123" s="21"/>
      <c r="G123" s="21"/>
      <c r="H123" s="21"/>
      <c r="I123" s="21"/>
    </row>
    <row r="124" spans="1:9" x14ac:dyDescent="0.15">
      <c r="A124" s="19" t="s">
        <v>85</v>
      </c>
    </row>
    <row r="125" spans="1:9" x14ac:dyDescent="0.15">
      <c r="A125" s="19" t="s">
        <v>86</v>
      </c>
    </row>
    <row r="126" spans="1:9" x14ac:dyDescent="0.15">
      <c r="A126" s="19" t="s">
        <v>87</v>
      </c>
    </row>
    <row r="127" spans="1:9" x14ac:dyDescent="0.15">
      <c r="A127" s="19" t="s">
        <v>88</v>
      </c>
    </row>
  </sheetData>
  <sheetProtection password="A4DE" sheet="1" objects="1" scenarios="1"/>
  <mergeCells count="51">
    <mergeCell ref="F122:I122"/>
    <mergeCell ref="C93:F93"/>
    <mergeCell ref="C94:F94"/>
    <mergeCell ref="G68:G69"/>
    <mergeCell ref="H68:H69"/>
    <mergeCell ref="I68:I69"/>
    <mergeCell ref="D117:F117"/>
    <mergeCell ref="A118:C118"/>
    <mergeCell ref="G121:H121"/>
    <mergeCell ref="A117:C117"/>
    <mergeCell ref="D119:F119"/>
    <mergeCell ref="A119:C119"/>
    <mergeCell ref="B93:B94"/>
    <mergeCell ref="A95:A116"/>
    <mergeCell ref="B107:C107"/>
    <mergeCell ref="B11:C11"/>
    <mergeCell ref="A7:I7"/>
    <mergeCell ref="A9:C10"/>
    <mergeCell ref="D9:F9"/>
    <mergeCell ref="A68:C69"/>
    <mergeCell ref="G41:I62"/>
    <mergeCell ref="A70:A94"/>
    <mergeCell ref="G95:I120"/>
    <mergeCell ref="B96:B106"/>
    <mergeCell ref="B108:B115"/>
    <mergeCell ref="B116:C116"/>
    <mergeCell ref="D118:F118"/>
    <mergeCell ref="A120:C120"/>
    <mergeCell ref="D120:F120"/>
    <mergeCell ref="D116:E116"/>
    <mergeCell ref="A66:I66"/>
    <mergeCell ref="A11:A62"/>
    <mergeCell ref="G63:I63"/>
    <mergeCell ref="B92:F92"/>
    <mergeCell ref="B95:C95"/>
    <mergeCell ref="H6:I6"/>
    <mergeCell ref="K93:Q94"/>
    <mergeCell ref="A3:B3"/>
    <mergeCell ref="D68:F68"/>
    <mergeCell ref="G12:I39"/>
    <mergeCell ref="B40:C40"/>
    <mergeCell ref="G70:I88"/>
    <mergeCell ref="B89:C89"/>
    <mergeCell ref="A4:I4"/>
    <mergeCell ref="C65:F65"/>
    <mergeCell ref="G9:G10"/>
    <mergeCell ref="C3:F3"/>
    <mergeCell ref="I9:I10"/>
    <mergeCell ref="A65:B65"/>
    <mergeCell ref="E6:F6"/>
    <mergeCell ref="H9:H10"/>
  </mergeCells>
  <phoneticPr fontId="13"/>
  <pageMargins left="0.98425196850393704" right="0.59055118110236227" top="0.78740157480314965" bottom="0.59055118110236227" header="0.31496062992125984" footer="0.31496062992125984"/>
  <pageSetup paperSize="9" scale="89" orientation="portrait" blackAndWhite="1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2D8D5F-1C75-4C99-B4D2-D4935BB7BEF2}"/>
</file>

<file path=customXml/itemProps2.xml><?xml version="1.0" encoding="utf-8"?>
<ds:datastoreItem xmlns:ds="http://schemas.openxmlformats.org/officeDocument/2006/customXml" ds:itemID="{483199D1-181C-4769-9A3D-EF60A8A20890}"/>
</file>

<file path=customXml/itemProps3.xml><?xml version="1.0" encoding="utf-8"?>
<ds:datastoreItem xmlns:ds="http://schemas.openxmlformats.org/officeDocument/2006/customXml" ds:itemID="{924D2766-FCDE-41E4-BF27-395B891C7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説明書</vt:lpstr>
      <vt:lpstr>用紙</vt:lpstr>
      <vt:lpstr>記載例</vt:lpstr>
      <vt:lpstr>記載例!Print_Area</vt:lpstr>
      <vt:lpstr>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2016-05-30T04:06:18Z</dcterms:created>
  <dcterms:modified xsi:type="dcterms:W3CDTF">2019-06-13T03:00:37Z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