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codeName="ThisWorkbook" defaultThemeVersion="124226"/>
  <bookViews>
    <workbookView xWindow="-108" yWindow="-108" windowWidth="23256" windowHeight="12576" tabRatio="917"/>
  </bookViews>
  <sheets>
    <sheet name="共通様式１_助成対象事業経費内訳（全体）" sheetId="65" r:id="rId1"/>
    <sheet name="共通様式１_助成対象事業経費内訳（太陽光）" sheetId="66" r:id="rId2"/>
    <sheet name="共通様式１_助成対象事業経費内訳（太陽光を除く）" sheetId="67" r:id="rId3"/>
    <sheet name="共通様式１_蓄電池" sheetId="68" r:id="rId4"/>
  </sheets>
  <externalReferences>
    <externalReference r:id="rId5"/>
    <externalReference r:id="rId6"/>
    <externalReference r:id="rId7"/>
  </externalReferences>
  <definedNames>
    <definedName name="_xlnm.Print_Area" localSheetId="0">'共通様式１_助成対象事業経費内訳（全体）'!$A$1:$G$29</definedName>
    <definedName name="_xlnm.Print_Area" localSheetId="1">'共通様式１_助成対象事業経費内訳（太陽光）'!$B$1:$K$44</definedName>
    <definedName name="_xlnm.Print_Area" localSheetId="2">'共通様式１_助成対象事業経費内訳（太陽光を除く）'!$B$1:$K$46</definedName>
    <definedName name="_xlnm.Print_Area" localSheetId="3">共通様式１_蓄電池!$B$2:$K$49</definedName>
    <definedName name="設備">[1]データ参照シート!$B$2</definedName>
    <definedName name="大分類">#REF!</definedName>
    <definedName name="別1その2">[2]対策!$K$2:$K$9</definedName>
  </definedNames>
  <calcPr calcId="162913"/>
</workbook>
</file>

<file path=xl/calcChain.xml><?xml version="1.0" encoding="utf-8"?>
<calcChain xmlns="http://schemas.openxmlformats.org/spreadsheetml/2006/main">
  <c r="G4" i="65" l="1"/>
  <c r="D5" i="65"/>
  <c r="L14" i="65" s="1"/>
  <c r="I9" i="68" l="1"/>
  <c r="I11" i="68"/>
  <c r="E11" i="68"/>
  <c r="I10" i="68" l="1"/>
  <c r="G7" i="66"/>
  <c r="F6" i="67"/>
  <c r="F2" i="66" l="1"/>
  <c r="F7" i="66"/>
  <c r="G43" i="68"/>
  <c r="F43" i="68"/>
  <c r="E43" i="68"/>
  <c r="H42" i="68"/>
  <c r="H41" i="68"/>
  <c r="H40" i="68"/>
  <c r="H39" i="68"/>
  <c r="H38" i="68"/>
  <c r="H37" i="68"/>
  <c r="H36" i="68"/>
  <c r="H35" i="68"/>
  <c r="H34" i="68"/>
  <c r="H33" i="68"/>
  <c r="H32" i="68"/>
  <c r="H31" i="68"/>
  <c r="G31" i="68"/>
  <c r="F31" i="68"/>
  <c r="E31" i="68"/>
  <c r="H30" i="68"/>
  <c r="H29" i="68"/>
  <c r="H28" i="68"/>
  <c r="H27" i="68"/>
  <c r="H26" i="68"/>
  <c r="H25" i="68"/>
  <c r="H24" i="68"/>
  <c r="H23" i="68"/>
  <c r="H22" i="68"/>
  <c r="H21" i="68"/>
  <c r="G20" i="68"/>
  <c r="F20" i="68"/>
  <c r="F45" i="68" s="1"/>
  <c r="E20" i="68"/>
  <c r="E45" i="68" s="1"/>
  <c r="H19" i="68"/>
  <c r="N18" i="68"/>
  <c r="H18" i="68"/>
  <c r="G7" i="68"/>
  <c r="F7" i="68"/>
  <c r="G43" i="67"/>
  <c r="G38" i="67"/>
  <c r="F38" i="67"/>
  <c r="E38" i="67"/>
  <c r="Q29" i="67"/>
  <c r="G26" i="67"/>
  <c r="F26" i="67"/>
  <c r="E26" i="67"/>
  <c r="V17" i="67"/>
  <c r="W15" i="67"/>
  <c r="V15" i="67"/>
  <c r="R15" i="67"/>
  <c r="G15" i="67"/>
  <c r="F15" i="67"/>
  <c r="E15" i="67"/>
  <c r="R14" i="67"/>
  <c r="N12" i="67"/>
  <c r="Q15" i="67"/>
  <c r="F2" i="67"/>
  <c r="G38" i="66"/>
  <c r="F38" i="66"/>
  <c r="E38" i="66"/>
  <c r="G26" i="66"/>
  <c r="F26" i="66"/>
  <c r="E26" i="66"/>
  <c r="G15" i="66"/>
  <c r="F15" i="66"/>
  <c r="E15" i="66"/>
  <c r="N14" i="66"/>
  <c r="O14" i="66" s="1"/>
  <c r="O2" i="66"/>
  <c r="C5" i="65"/>
  <c r="B5" i="65"/>
  <c r="A10" i="65"/>
  <c r="G45" i="68" l="1"/>
  <c r="R21" i="68" s="1"/>
  <c r="H43" i="68"/>
  <c r="S12" i="67"/>
  <c r="Q12" i="67"/>
  <c r="O16" i="67" s="1"/>
  <c r="E45" i="67" s="1"/>
  <c r="P14" i="66"/>
  <c r="O17" i="66" s="1"/>
  <c r="F40" i="67"/>
  <c r="F41" i="67" s="1"/>
  <c r="F39" i="67" s="1"/>
  <c r="S19" i="68"/>
  <c r="Q18" i="68"/>
  <c r="O22" i="68" s="1"/>
  <c r="I10" i="66"/>
  <c r="I10" i="67" s="1"/>
  <c r="I15" i="68" s="1"/>
  <c r="G43" i="66"/>
  <c r="G45" i="67" s="1"/>
  <c r="G48" i="68" s="1"/>
  <c r="G40" i="67"/>
  <c r="C8" i="65" s="1"/>
  <c r="E40" i="67"/>
  <c r="E41" i="67" s="1"/>
  <c r="E39" i="67" s="1"/>
  <c r="G40" i="66"/>
  <c r="R16" i="66" s="1"/>
  <c r="P12" i="67"/>
  <c r="E40" i="66"/>
  <c r="E41" i="66" s="1"/>
  <c r="E39" i="66" s="1"/>
  <c r="F40" i="66"/>
  <c r="F41" i="66" s="1"/>
  <c r="F39" i="66" s="1"/>
  <c r="O18" i="68"/>
  <c r="R14" i="66"/>
  <c r="D6" i="65"/>
  <c r="E46" i="68"/>
  <c r="E44" i="68" s="1"/>
  <c r="F46" i="68"/>
  <c r="F44" i="68" s="1"/>
  <c r="D7" i="65"/>
  <c r="O3" i="67"/>
  <c r="Q14" i="66"/>
  <c r="O12" i="67"/>
  <c r="P18" i="68"/>
  <c r="O21" i="68" s="1"/>
  <c r="S14" i="66"/>
  <c r="U15" i="67"/>
  <c r="Y15" i="67" s="1"/>
  <c r="R12" i="67"/>
  <c r="H29" i="67" s="1"/>
  <c r="I29" i="67" s="1"/>
  <c r="R19" i="68"/>
  <c r="I33" i="68" s="1"/>
  <c r="C7" i="65" l="1"/>
  <c r="G46" i="68"/>
  <c r="G44" i="68" s="1"/>
  <c r="H30" i="66"/>
  <c r="I30" i="66" s="1"/>
  <c r="H25" i="66"/>
  <c r="I25" i="66" s="1"/>
  <c r="H24" i="66"/>
  <c r="I24" i="66" s="1"/>
  <c r="H17" i="66"/>
  <c r="I17" i="66" s="1"/>
  <c r="H16" i="66"/>
  <c r="H18" i="66"/>
  <c r="I18" i="66" s="1"/>
  <c r="H19" i="66"/>
  <c r="I19" i="66" s="1"/>
  <c r="H31" i="66"/>
  <c r="I31" i="66" s="1"/>
  <c r="H32" i="66"/>
  <c r="I32" i="66" s="1"/>
  <c r="H13" i="66"/>
  <c r="I13" i="66" s="1"/>
  <c r="H34" i="66"/>
  <c r="I34" i="66" s="1"/>
  <c r="H20" i="66"/>
  <c r="I20" i="66" s="1"/>
  <c r="H37" i="66"/>
  <c r="I37" i="66" s="1"/>
  <c r="H22" i="66"/>
  <c r="I22" i="66" s="1"/>
  <c r="H12" i="66"/>
  <c r="H27" i="66"/>
  <c r="H23" i="66"/>
  <c r="I23" i="66" s="1"/>
  <c r="H35" i="66"/>
  <c r="I35" i="66" s="1"/>
  <c r="H36" i="66"/>
  <c r="I36" i="66" s="1"/>
  <c r="H21" i="66"/>
  <c r="I21" i="66" s="1"/>
  <c r="H28" i="66"/>
  <c r="I28" i="66" s="1"/>
  <c r="H29" i="66"/>
  <c r="I29" i="66" s="1"/>
  <c r="H33" i="66"/>
  <c r="I33" i="66" s="1"/>
  <c r="H14" i="66"/>
  <c r="I14" i="66" s="1"/>
  <c r="D8" i="65"/>
  <c r="H17" i="68"/>
  <c r="B8" i="65"/>
  <c r="G41" i="67"/>
  <c r="G39" i="67" s="1"/>
  <c r="H33" i="67"/>
  <c r="I33" i="67" s="1"/>
  <c r="H35" i="67"/>
  <c r="I35" i="67" s="1"/>
  <c r="H22" i="67"/>
  <c r="I22" i="67" s="1"/>
  <c r="H37" i="67"/>
  <c r="I37" i="67" s="1"/>
  <c r="H30" i="67"/>
  <c r="I30" i="67" s="1"/>
  <c r="H27" i="67"/>
  <c r="H12" i="67"/>
  <c r="H31" i="67"/>
  <c r="I31" i="67" s="1"/>
  <c r="H28" i="67"/>
  <c r="I28" i="67" s="1"/>
  <c r="H21" i="67"/>
  <c r="I21" i="67" s="1"/>
  <c r="H25" i="67"/>
  <c r="I25" i="67" s="1"/>
  <c r="H18" i="67"/>
  <c r="I18" i="67" s="1"/>
  <c r="H34" i="67"/>
  <c r="I34" i="67" s="1"/>
  <c r="H19" i="67"/>
  <c r="I19" i="67" s="1"/>
  <c r="H17" i="67"/>
  <c r="I17" i="67" s="1"/>
  <c r="H32" i="67"/>
  <c r="I32" i="67" s="1"/>
  <c r="H20" i="67"/>
  <c r="I20" i="67" s="1"/>
  <c r="H14" i="67"/>
  <c r="I14" i="67" s="1"/>
  <c r="H23" i="67"/>
  <c r="I23" i="67" s="1"/>
  <c r="H13" i="67"/>
  <c r="I13" i="67" s="1"/>
  <c r="H16" i="67"/>
  <c r="H36" i="67"/>
  <c r="I36" i="67" s="1"/>
  <c r="H24" i="67"/>
  <c r="I24" i="67" s="1"/>
  <c r="B6" i="65"/>
  <c r="I30" i="68"/>
  <c r="C6" i="65"/>
  <c r="G41" i="66"/>
  <c r="G39" i="66" s="1"/>
  <c r="B7" i="65"/>
  <c r="E7" i="65" s="1"/>
  <c r="O18" i="66"/>
  <c r="E43" i="66" s="1"/>
  <c r="I28" i="68"/>
  <c r="I24" i="68"/>
  <c r="I40" i="68"/>
  <c r="I22" i="68"/>
  <c r="I38" i="68"/>
  <c r="I37" i="68"/>
  <c r="I25" i="68"/>
  <c r="I19" i="68"/>
  <c r="I21" i="68"/>
  <c r="I41" i="68"/>
  <c r="E48" i="68"/>
  <c r="I18" i="68"/>
  <c r="I23" i="68"/>
  <c r="I27" i="68"/>
  <c r="I42" i="68"/>
  <c r="I39" i="68"/>
  <c r="I26" i="68"/>
  <c r="I32" i="68"/>
  <c r="I35" i="68"/>
  <c r="I29" i="68"/>
  <c r="O4" i="68"/>
  <c r="I34" i="68"/>
  <c r="I36" i="68"/>
  <c r="I16" i="66" l="1"/>
  <c r="H26" i="66"/>
  <c r="E8" i="65"/>
  <c r="H20" i="68"/>
  <c r="H45" i="68" s="1"/>
  <c r="I17" i="68"/>
  <c r="I20" i="68" s="1"/>
  <c r="I27" i="66"/>
  <c r="H38" i="66"/>
  <c r="I12" i="66"/>
  <c r="I15" i="66" s="1"/>
  <c r="H15" i="66"/>
  <c r="E6" i="65"/>
  <c r="I27" i="67"/>
  <c r="I38" i="67" s="1"/>
  <c r="H38" i="67"/>
  <c r="I12" i="67"/>
  <c r="I15" i="67" s="1"/>
  <c r="H15" i="67"/>
  <c r="I16" i="67"/>
  <c r="I26" i="67" s="1"/>
  <c r="H26" i="67"/>
  <c r="I43" i="68"/>
  <c r="I38" i="66"/>
  <c r="I31" i="68"/>
  <c r="D9" i="65" l="1"/>
  <c r="H46" i="68"/>
  <c r="H44" i="68" s="1"/>
  <c r="I44" i="68" s="1"/>
  <c r="R22" i="68"/>
  <c r="R23" i="68" s="1"/>
  <c r="H40" i="67"/>
  <c r="I40" i="67"/>
  <c r="I45" i="68"/>
  <c r="C9" i="65" l="1"/>
  <c r="H41" i="67"/>
  <c r="H39" i="67" s="1"/>
  <c r="I39" i="67" s="1"/>
  <c r="I41" i="67" s="1"/>
  <c r="Q14" i="67"/>
  <c r="Q16" i="67" s="1"/>
  <c r="Q17" i="67" s="1"/>
  <c r="O17" i="67"/>
  <c r="Q2" i="67"/>
  <c r="O23" i="68"/>
  <c r="O24" i="68" s="1"/>
  <c r="I48" i="68" s="1"/>
  <c r="D10" i="65" s="1"/>
  <c r="I46" i="68"/>
  <c r="O19" i="67" l="1"/>
  <c r="I45" i="67" s="1"/>
  <c r="C10" i="65" s="1"/>
  <c r="X15" i="67"/>
  <c r="Q28" i="67" l="1"/>
  <c r="Q27" i="67" s="1"/>
  <c r="I26" i="66"/>
  <c r="I40" i="66" s="1"/>
  <c r="O19" i="66" s="1"/>
  <c r="H40" i="66"/>
  <c r="R17" i="66" s="1"/>
  <c r="O20" i="66" l="1"/>
  <c r="H41" i="66"/>
  <c r="H39" i="66" s="1"/>
  <c r="I39" i="66" s="1"/>
  <c r="I41" i="66" s="1"/>
  <c r="B9" i="65"/>
  <c r="E9" i="65" s="1"/>
  <c r="I43" i="66" l="1"/>
  <c r="B10" i="65" s="1"/>
  <c r="E10" i="65" s="1"/>
  <c r="L16" i="65" l="1"/>
  <c r="L15" i="65" s="1"/>
  <c r="F10" i="65" s="1"/>
  <c r="G10" i="65" s="1"/>
</calcChain>
</file>

<file path=xl/comments1.xml><?xml version="1.0" encoding="utf-8"?>
<comments xmlns="http://schemas.openxmlformats.org/spreadsheetml/2006/main">
  <authors>
    <author>作成者</author>
  </authors>
  <commentLis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2.xml><?xml version="1.0" encoding="utf-8"?>
<comments xmlns="http://schemas.openxmlformats.org/spreadsheetml/2006/main">
  <authors>
    <author>作成者</author>
  </authors>
  <commentList>
    <comment ref="F10" authorId="0" shapeId="0">
      <text>
        <r>
          <rPr>
            <b/>
            <sz val="9"/>
            <color indexed="81"/>
            <rFont val="MS P ゴシック"/>
            <family val="3"/>
            <charset val="128"/>
          </rPr>
          <t>都助成対象経費と重複して交付される国等補助金の額を記載してください。</t>
        </r>
      </text>
    </comment>
    <comment ref="F40" authorId="0" shapeId="0">
      <text>
        <r>
          <rPr>
            <sz val="9"/>
            <color indexed="81"/>
            <rFont val="MS P ゴシック"/>
            <family val="3"/>
            <charset val="128"/>
          </rPr>
          <t xml:space="preserve">国等補助金の交付決定通知書の額と乖離がある場合は、別紙説明資料を添付してください。
</t>
        </r>
      </text>
    </comment>
  </commentList>
</comments>
</file>

<file path=xl/comments3.xml><?xml version="1.0" encoding="utf-8"?>
<comments xmlns="http://schemas.openxmlformats.org/spreadsheetml/2006/main">
  <authors>
    <author>作成者</author>
  </authors>
  <commentList>
    <comment ref="F15" authorId="0" shapeId="0">
      <text>
        <r>
          <rPr>
            <b/>
            <sz val="9"/>
            <color indexed="81"/>
            <rFont val="MS P ゴシック"/>
            <family val="3"/>
            <charset val="128"/>
          </rPr>
          <t>都助成対象経費と重複して交付される国等補助金の額を記載してください。</t>
        </r>
      </text>
    </comment>
    <comment ref="F45" authorId="0" shapeId="0">
      <text>
        <r>
          <rPr>
            <sz val="9"/>
            <color indexed="81"/>
            <rFont val="MS P ゴシック"/>
            <family val="3"/>
            <charset val="128"/>
          </rPr>
          <t>国等補助金の交付決定通知書の額と乖離がある場合は、別紙説明資料を添付してください。</t>
        </r>
      </text>
    </comment>
  </commentList>
</comments>
</file>

<file path=xl/sharedStrings.xml><?xml version="1.0" encoding="utf-8"?>
<sst xmlns="http://schemas.openxmlformats.org/spreadsheetml/2006/main" count="454" uniqueCount="130">
  <si>
    <t>合計</t>
    <rPh sb="0" eb="2">
      <t>ゴウケイ</t>
    </rPh>
    <phoneticPr fontId="17"/>
  </si>
  <si>
    <t>設備の種類</t>
    <rPh sb="0" eb="2">
      <t>セツビ</t>
    </rPh>
    <rPh sb="3" eb="5">
      <t>シュルイ</t>
    </rPh>
    <phoneticPr fontId="17"/>
  </si>
  <si>
    <t>交付申請</t>
    <rPh sb="0" eb="2">
      <t>コウフ</t>
    </rPh>
    <rPh sb="2" eb="4">
      <t>シンセイ</t>
    </rPh>
    <phoneticPr fontId="17"/>
  </si>
  <si>
    <t>2/3</t>
    <phoneticPr fontId="17"/>
  </si>
  <si>
    <t>実績報告</t>
    <rPh sb="0" eb="2">
      <t>ジッセキ</t>
    </rPh>
    <rPh sb="2" eb="4">
      <t>ホウコク</t>
    </rPh>
    <phoneticPr fontId="17"/>
  </si>
  <si>
    <t>1/2</t>
    <phoneticPr fontId="17"/>
  </si>
  <si>
    <t>kWh</t>
    <phoneticPr fontId="17"/>
  </si>
  <si>
    <t>申請者区分</t>
    <rPh sb="0" eb="3">
      <t>シンセイシャ</t>
    </rPh>
    <rPh sb="3" eb="5">
      <t>クブン</t>
    </rPh>
    <phoneticPr fontId="16"/>
  </si>
  <si>
    <t>１．太陽光発電に関する事業（※蓄電池を除く）</t>
    <rPh sb="2" eb="5">
      <t>タイヨウコウ</t>
    </rPh>
    <rPh sb="5" eb="7">
      <t>ハツデン</t>
    </rPh>
    <rPh sb="8" eb="9">
      <t>カン</t>
    </rPh>
    <rPh sb="11" eb="13">
      <t>ジギョウ</t>
    </rPh>
    <rPh sb="15" eb="18">
      <t>チクデンチ</t>
    </rPh>
    <rPh sb="19" eb="20">
      <t>ノゾ</t>
    </rPh>
    <phoneticPr fontId="17"/>
  </si>
  <si>
    <t>都助成率</t>
    <phoneticPr fontId="17"/>
  </si>
  <si>
    <t>国補助併用</t>
    <rPh sb="0" eb="1">
      <t>クニ</t>
    </rPh>
    <rPh sb="1" eb="3">
      <t>ホジョ</t>
    </rPh>
    <rPh sb="3" eb="5">
      <t>ヘイヨウ</t>
    </rPh>
    <phoneticPr fontId="17"/>
  </si>
  <si>
    <t>上限額</t>
    <rPh sb="0" eb="2">
      <t>ジョウゲン</t>
    </rPh>
    <rPh sb="2" eb="3">
      <t>ガク</t>
    </rPh>
    <phoneticPr fontId="17"/>
  </si>
  <si>
    <t>発電容量（kW）</t>
    <rPh sb="0" eb="2">
      <t>ハツデン</t>
    </rPh>
    <rPh sb="2" eb="4">
      <t>ヨウリョウ</t>
    </rPh>
    <phoneticPr fontId="17"/>
  </si>
  <si>
    <t>都助成率・上限額</t>
    <rPh sb="0" eb="1">
      <t>ト</t>
    </rPh>
    <rPh sb="1" eb="3">
      <t>ジョセイ</t>
    </rPh>
    <rPh sb="3" eb="4">
      <t>リツ</t>
    </rPh>
    <rPh sb="5" eb="8">
      <t>ジョウゲンガク</t>
    </rPh>
    <phoneticPr fontId="17"/>
  </si>
  <si>
    <t>国等補助金
の併用</t>
    <rPh sb="0" eb="1">
      <t>クニ</t>
    </rPh>
    <rPh sb="1" eb="2">
      <t>トウ</t>
    </rPh>
    <rPh sb="2" eb="5">
      <t>ホジョキン</t>
    </rPh>
    <rPh sb="7" eb="9">
      <t>ヘイヨウ</t>
    </rPh>
    <phoneticPr fontId="17"/>
  </si>
  <si>
    <t>選択してください</t>
    <rPh sb="0" eb="2">
      <t>センタク</t>
    </rPh>
    <phoneticPr fontId="17"/>
  </si>
  <si>
    <t>太陽光発電</t>
    <rPh sb="0" eb="3">
      <t>タイヨウコウ</t>
    </rPh>
    <rPh sb="3" eb="5">
      <t>ハツデン</t>
    </rPh>
    <phoneticPr fontId="17"/>
  </si>
  <si>
    <t>200,000円/kW</t>
    <rPh sb="7" eb="8">
      <t>エン</t>
    </rPh>
    <phoneticPr fontId="17"/>
  </si>
  <si>
    <t>併用あり</t>
    <rPh sb="0" eb="2">
      <t>ヘイヨウ</t>
    </rPh>
    <phoneticPr fontId="17"/>
  </si>
  <si>
    <t>１億円</t>
    <rPh sb="1" eb="3">
      <t>オクエン</t>
    </rPh>
    <phoneticPr fontId="17"/>
  </si>
  <si>
    <t>150,000円/kW</t>
    <rPh sb="7" eb="8">
      <t>エン</t>
    </rPh>
    <phoneticPr fontId="17"/>
  </si>
  <si>
    <t>併用なし</t>
    <rPh sb="0" eb="2">
      <t>ヘイヨウ</t>
    </rPh>
    <phoneticPr fontId="17"/>
  </si>
  <si>
    <t>7,500万円</t>
    <rPh sb="5" eb="7">
      <t>マンエン</t>
    </rPh>
    <phoneticPr fontId="17"/>
  </si>
  <si>
    <t>総事業費</t>
    <rPh sb="0" eb="4">
      <t>ソウジギョウヒ</t>
    </rPh>
    <phoneticPr fontId="17"/>
  </si>
  <si>
    <t>国等補助</t>
    <rPh sb="0" eb="1">
      <t>クニ</t>
    </rPh>
    <rPh sb="1" eb="2">
      <t>トウ</t>
    </rPh>
    <rPh sb="2" eb="4">
      <t>ホジョ</t>
    </rPh>
    <phoneticPr fontId="17"/>
  </si>
  <si>
    <t>都助成</t>
    <rPh sb="0" eb="1">
      <t>ト</t>
    </rPh>
    <rPh sb="1" eb="3">
      <t>ジョセイ</t>
    </rPh>
    <phoneticPr fontId="17"/>
  </si>
  <si>
    <t>備考</t>
    <rPh sb="0" eb="2">
      <t>ビコウ</t>
    </rPh>
    <phoneticPr fontId="17"/>
  </si>
  <si>
    <t>経費の内容</t>
    <rPh sb="0" eb="2">
      <t>ケイヒ</t>
    </rPh>
    <rPh sb="3" eb="5">
      <t>ナイヨウ</t>
    </rPh>
    <phoneticPr fontId="17"/>
  </si>
  <si>
    <t>助成事業に要する経費</t>
    <rPh sb="0" eb="2">
      <t>ジョセイ</t>
    </rPh>
    <rPh sb="2" eb="4">
      <t>ジギョウ</t>
    </rPh>
    <rPh sb="5" eb="6">
      <t>ヨウ</t>
    </rPh>
    <rPh sb="8" eb="10">
      <t>ケイヒ</t>
    </rPh>
    <phoneticPr fontId="17"/>
  </si>
  <si>
    <t>都の助成対象となる国等補助</t>
    <rPh sb="0" eb="1">
      <t>ト</t>
    </rPh>
    <rPh sb="2" eb="4">
      <t>ジョセイ</t>
    </rPh>
    <rPh sb="4" eb="6">
      <t>タイショウ</t>
    </rPh>
    <rPh sb="9" eb="10">
      <t>クニ</t>
    </rPh>
    <rPh sb="10" eb="11">
      <t>トウ</t>
    </rPh>
    <rPh sb="11" eb="13">
      <t>ホジョ</t>
    </rPh>
    <phoneticPr fontId="17"/>
  </si>
  <si>
    <t>国等補助控除無し都助成対象経費</t>
    <rPh sb="0" eb="1">
      <t>クニ</t>
    </rPh>
    <rPh sb="1" eb="2">
      <t>トウ</t>
    </rPh>
    <rPh sb="2" eb="4">
      <t>ホジョ</t>
    </rPh>
    <rPh sb="4" eb="6">
      <t>コウジョ</t>
    </rPh>
    <rPh sb="6" eb="7">
      <t>ナ</t>
    </rPh>
    <rPh sb="8" eb="9">
      <t>ト</t>
    </rPh>
    <rPh sb="9" eb="11">
      <t>ジョセイ</t>
    </rPh>
    <rPh sb="11" eb="13">
      <t>タイショウ</t>
    </rPh>
    <rPh sb="13" eb="15">
      <t>ケイヒ</t>
    </rPh>
    <phoneticPr fontId="17"/>
  </si>
  <si>
    <t>国等補助控除後の都助成対象</t>
    <rPh sb="0" eb="1">
      <t>クニ</t>
    </rPh>
    <rPh sb="1" eb="2">
      <t>トウ</t>
    </rPh>
    <rPh sb="2" eb="4">
      <t>ホジョ</t>
    </rPh>
    <rPh sb="4" eb="6">
      <t>コウジョ</t>
    </rPh>
    <rPh sb="6" eb="7">
      <t>ゴ</t>
    </rPh>
    <rPh sb="8" eb="9">
      <t>ト</t>
    </rPh>
    <rPh sb="9" eb="11">
      <t>ジョセイ</t>
    </rPh>
    <rPh sb="11" eb="13">
      <t>タイショウ</t>
    </rPh>
    <phoneticPr fontId="17"/>
  </si>
  <si>
    <t>3</t>
    <phoneticPr fontId="17"/>
  </si>
  <si>
    <t>2</t>
    <phoneticPr fontId="17"/>
  </si>
  <si>
    <t>区分</t>
    <rPh sb="0" eb="2">
      <t>クブン</t>
    </rPh>
    <phoneticPr fontId="17"/>
  </si>
  <si>
    <t>内訳</t>
    <rPh sb="0" eb="2">
      <t>ウチワケ</t>
    </rPh>
    <phoneticPr fontId="17"/>
  </si>
  <si>
    <t>明細番号</t>
    <rPh sb="0" eb="2">
      <t>メイサイ</t>
    </rPh>
    <rPh sb="2" eb="4">
      <t>バンゴウ</t>
    </rPh>
    <phoneticPr fontId="17"/>
  </si>
  <si>
    <t>金額</t>
    <rPh sb="0" eb="2">
      <t>キンガク</t>
    </rPh>
    <phoneticPr fontId="17"/>
  </si>
  <si>
    <t>1</t>
    <phoneticPr fontId="17"/>
  </si>
  <si>
    <t>設計費</t>
    <rPh sb="0" eb="2">
      <t>セッケイ</t>
    </rPh>
    <rPh sb="2" eb="3">
      <t>ヒ</t>
    </rPh>
    <phoneticPr fontId="17"/>
  </si>
  <si>
    <t>←触らない</t>
    <rPh sb="1" eb="2">
      <t>サワ</t>
    </rPh>
    <phoneticPr fontId="17"/>
  </si>
  <si>
    <t>小計</t>
    <rPh sb="0" eb="2">
      <t>ショウケイ</t>
    </rPh>
    <phoneticPr fontId="17"/>
  </si>
  <si>
    <t>設備費</t>
    <rPh sb="0" eb="3">
      <t>セツビヒ</t>
    </rPh>
    <phoneticPr fontId="17"/>
  </si>
  <si>
    <t>上限計算</t>
    <rPh sb="0" eb="2">
      <t>ジョウゲン</t>
    </rPh>
    <rPh sb="2" eb="4">
      <t>ケイサン</t>
    </rPh>
    <phoneticPr fontId="17"/>
  </si>
  <si>
    <t>国補助控除前</t>
    <rPh sb="0" eb="1">
      <t>クニ</t>
    </rPh>
    <rPh sb="1" eb="3">
      <t>ホジョ</t>
    </rPh>
    <rPh sb="3" eb="5">
      <t>コウジョ</t>
    </rPh>
    <rPh sb="5" eb="6">
      <t>マエ</t>
    </rPh>
    <phoneticPr fontId="17"/>
  </si>
  <si>
    <t>kw単価</t>
    <rPh sb="2" eb="4">
      <t>タンカ</t>
    </rPh>
    <phoneticPr fontId="17"/>
  </si>
  <si>
    <t>国補助控除後</t>
    <rPh sb="0" eb="1">
      <t>クニ</t>
    </rPh>
    <rPh sb="1" eb="3">
      <t>ホジョ</t>
    </rPh>
    <rPh sb="3" eb="5">
      <t>コウジョ</t>
    </rPh>
    <rPh sb="5" eb="6">
      <t>ゴ</t>
    </rPh>
    <phoneticPr fontId="17"/>
  </si>
  <si>
    <t>事業上限</t>
    <rPh sb="0" eb="2">
      <t>ジギョウ</t>
    </rPh>
    <rPh sb="2" eb="4">
      <t>ジョウゲン</t>
    </rPh>
    <phoneticPr fontId="17"/>
  </si>
  <si>
    <t>割合</t>
    <rPh sb="0" eb="2">
      <t>ワリアイ</t>
    </rPh>
    <phoneticPr fontId="17"/>
  </si>
  <si>
    <t>本申請助成申請額</t>
    <rPh sb="0" eb="1">
      <t>ホン</t>
    </rPh>
    <rPh sb="1" eb="3">
      <t>シンセイ</t>
    </rPh>
    <rPh sb="3" eb="5">
      <t>ジョセイ</t>
    </rPh>
    <rPh sb="5" eb="8">
      <t>シンセイガク</t>
    </rPh>
    <phoneticPr fontId="17"/>
  </si>
  <si>
    <t>交付申請額</t>
    <rPh sb="0" eb="2">
      <t>コウフ</t>
    </rPh>
    <rPh sb="2" eb="4">
      <t>シンセイ</t>
    </rPh>
    <rPh sb="4" eb="5">
      <t>ガク</t>
    </rPh>
    <phoneticPr fontId="17"/>
  </si>
  <si>
    <t>申請区分</t>
    <rPh sb="0" eb="2">
      <t>シンセイ</t>
    </rPh>
    <rPh sb="2" eb="4">
      <t>クブン</t>
    </rPh>
    <phoneticPr fontId="17"/>
  </si>
  <si>
    <t>申請区分を選択してください</t>
    <rPh sb="0" eb="2">
      <t>シンセイ</t>
    </rPh>
    <rPh sb="2" eb="4">
      <t>クブン</t>
    </rPh>
    <rPh sb="5" eb="7">
      <t>センタク</t>
    </rPh>
    <phoneticPr fontId="17"/>
  </si>
  <si>
    <t>開始届</t>
    <rPh sb="0" eb="2">
      <t>カイシ</t>
    </rPh>
    <rPh sb="2" eb="3">
      <t>トドケ</t>
    </rPh>
    <phoneticPr fontId="17"/>
  </si>
  <si>
    <t>計画変更</t>
    <rPh sb="0" eb="2">
      <t>ケイカク</t>
    </rPh>
    <rPh sb="2" eb="4">
      <t>ヘンコウ</t>
    </rPh>
    <phoneticPr fontId="17"/>
  </si>
  <si>
    <t>工事費</t>
    <rPh sb="0" eb="3">
      <t>コウジヒ</t>
    </rPh>
    <phoneticPr fontId="17"/>
  </si>
  <si>
    <t>都の助成対象となる国等補助交付額</t>
    <rPh sb="0" eb="1">
      <t>ト</t>
    </rPh>
    <rPh sb="2" eb="4">
      <t>ジョセイ</t>
    </rPh>
    <rPh sb="4" eb="6">
      <t>タイショウ</t>
    </rPh>
    <rPh sb="9" eb="10">
      <t>クニ</t>
    </rPh>
    <rPh sb="10" eb="11">
      <t>トウ</t>
    </rPh>
    <rPh sb="11" eb="13">
      <t>ホジョ</t>
    </rPh>
    <rPh sb="13" eb="16">
      <t>コウフガク</t>
    </rPh>
    <phoneticPr fontId="17"/>
  </si>
  <si>
    <t>都仮算定
助成金額</t>
    <rPh sb="0" eb="1">
      <t>ト</t>
    </rPh>
    <rPh sb="1" eb="2">
      <t>カリ</t>
    </rPh>
    <rPh sb="2" eb="4">
      <t>サンテイ</t>
    </rPh>
    <rPh sb="5" eb="7">
      <t>ジョセイ</t>
    </rPh>
    <rPh sb="7" eb="9">
      <t>キンガク</t>
    </rPh>
    <phoneticPr fontId="17"/>
  </si>
  <si>
    <t>都の助成対象となる国等補助交付額</t>
    <phoneticPr fontId="17"/>
  </si>
  <si>
    <t>国等補助控除無し都助成対象経費</t>
    <phoneticPr fontId="17"/>
  </si>
  <si>
    <t>国等補助控除後の都助成対象</t>
    <phoneticPr fontId="17"/>
  </si>
  <si>
    <t>都助成
交付申請額</t>
    <rPh sb="0" eb="1">
      <t>ト</t>
    </rPh>
    <rPh sb="4" eb="6">
      <t>コウフ</t>
    </rPh>
    <rPh sb="6" eb="8">
      <t>シンセイ</t>
    </rPh>
    <rPh sb="8" eb="9">
      <t>ガク</t>
    </rPh>
    <phoneticPr fontId="1"/>
  </si>
  <si>
    <t>都助成
実績報告額</t>
    <phoneticPr fontId="1"/>
  </si>
  <si>
    <t>実績報告額</t>
    <rPh sb="0" eb="2">
      <t>ジッセキ</t>
    </rPh>
    <rPh sb="2" eb="4">
      <t>ホウコク</t>
    </rPh>
    <rPh sb="4" eb="5">
      <t>ガク</t>
    </rPh>
    <phoneticPr fontId="17"/>
  </si>
  <si>
    <t>交付申請（実施要綱第５条一項サ）</t>
    <rPh sb="0" eb="2">
      <t>コウフ</t>
    </rPh>
    <rPh sb="2" eb="4">
      <t>シンセイ</t>
    </rPh>
    <rPh sb="5" eb="7">
      <t>ジッシ</t>
    </rPh>
    <rPh sb="7" eb="9">
      <t>ヨウコウ</t>
    </rPh>
    <rPh sb="9" eb="10">
      <t>ダイ</t>
    </rPh>
    <rPh sb="11" eb="12">
      <t>ジョウ</t>
    </rPh>
    <rPh sb="12" eb="13">
      <t>１</t>
    </rPh>
    <rPh sb="13" eb="14">
      <t>コウ</t>
    </rPh>
    <phoneticPr fontId="17"/>
  </si>
  <si>
    <t>開始届（実施要綱第５条一項サ）</t>
    <rPh sb="0" eb="2">
      <t>カイシ</t>
    </rPh>
    <rPh sb="2" eb="3">
      <t>トドケ</t>
    </rPh>
    <phoneticPr fontId="17"/>
  </si>
  <si>
    <t>計画変更（実施要綱第５条一項サ）</t>
    <rPh sb="0" eb="2">
      <t>ケイカク</t>
    </rPh>
    <rPh sb="2" eb="4">
      <t>ヘンコウ</t>
    </rPh>
    <phoneticPr fontId="17"/>
  </si>
  <si>
    <t>実績報告（実施要綱第５条一項サ）</t>
    <rPh sb="0" eb="2">
      <t>ジッセキ</t>
    </rPh>
    <rPh sb="2" eb="4">
      <t>ホウコク</t>
    </rPh>
    <phoneticPr fontId="17"/>
  </si>
  <si>
    <t>消費税</t>
    <rPh sb="0" eb="3">
      <t>ショウヒゼイ</t>
    </rPh>
    <phoneticPr fontId="17"/>
  </si>
  <si>
    <t>合計(税抜）</t>
    <rPh sb="0" eb="2">
      <t>ゴウケイ</t>
    </rPh>
    <rPh sb="3" eb="5">
      <t>ゼイヌキ</t>
    </rPh>
    <phoneticPr fontId="17"/>
  </si>
  <si>
    <t>合計（税込）</t>
    <rPh sb="0" eb="2">
      <t>ゴウケイ</t>
    </rPh>
    <rPh sb="3" eb="5">
      <t>ゼイコ</t>
    </rPh>
    <phoneticPr fontId="17"/>
  </si>
  <si>
    <t>算定上限額</t>
    <rPh sb="0" eb="2">
      <t>サンテイ</t>
    </rPh>
    <rPh sb="2" eb="4">
      <t>ジョウゲン</t>
    </rPh>
    <rPh sb="4" eb="5">
      <t>ガク</t>
    </rPh>
    <phoneticPr fontId="17"/>
  </si>
  <si>
    <t>２．太陽光発電以外に関する事業（※蓄電池を除く）</t>
    <rPh sb="2" eb="5">
      <t>タイヨウコウ</t>
    </rPh>
    <rPh sb="5" eb="7">
      <t>ハツデン</t>
    </rPh>
    <rPh sb="7" eb="9">
      <t>イガイ</t>
    </rPh>
    <rPh sb="10" eb="11">
      <t>カン</t>
    </rPh>
    <rPh sb="13" eb="15">
      <t>ジギョウ</t>
    </rPh>
    <rPh sb="17" eb="20">
      <t>チクデンチ</t>
    </rPh>
    <rPh sb="21" eb="22">
      <t>ノゾ</t>
    </rPh>
    <phoneticPr fontId="17"/>
  </si>
  <si>
    <t>投資回収年数</t>
    <rPh sb="0" eb="2">
      <t>トウシ</t>
    </rPh>
    <rPh sb="2" eb="4">
      <t>カイシュウ</t>
    </rPh>
    <rPh sb="4" eb="6">
      <t>ネンスウ</t>
    </rPh>
    <phoneticPr fontId="17"/>
  </si>
  <si>
    <t>耐用年数</t>
    <rPh sb="0" eb="2">
      <t>タイヨウ</t>
    </rPh>
    <rPh sb="2" eb="4">
      <t>ネンスウ</t>
    </rPh>
    <phoneticPr fontId="17"/>
  </si>
  <si>
    <t>耐用年数 or　投資回収年数から算出される上限額</t>
    <rPh sb="0" eb="2">
      <t>タイヨウ</t>
    </rPh>
    <rPh sb="2" eb="4">
      <t>ネンスウ</t>
    </rPh>
    <rPh sb="8" eb="10">
      <t>トウシ</t>
    </rPh>
    <rPh sb="10" eb="12">
      <t>カイシュウ</t>
    </rPh>
    <rPh sb="12" eb="14">
      <t>ネンスウ</t>
    </rPh>
    <rPh sb="16" eb="18">
      <t>サンシュツ</t>
    </rPh>
    <rPh sb="21" eb="24">
      <t>ジョウゲンガク</t>
    </rPh>
    <phoneticPr fontId="17"/>
  </si>
  <si>
    <t>←触らない(</t>
    <rPh sb="1" eb="2">
      <t>サワ</t>
    </rPh>
    <phoneticPr fontId="17"/>
  </si>
  <si>
    <t>助成率</t>
    <rPh sb="0" eb="2">
      <t>ジョセイ</t>
    </rPh>
    <rPh sb="2" eb="3">
      <t>リツ</t>
    </rPh>
    <phoneticPr fontId="17"/>
  </si>
  <si>
    <t>年間削減電力料金</t>
    <rPh sb="0" eb="2">
      <t>ネンカン</t>
    </rPh>
    <rPh sb="2" eb="4">
      <t>サクゲン</t>
    </rPh>
    <rPh sb="4" eb="6">
      <t>デンリョク</t>
    </rPh>
    <rPh sb="6" eb="8">
      <t>リョウキン</t>
    </rPh>
    <phoneticPr fontId="17"/>
  </si>
  <si>
    <t>維持管理費</t>
    <rPh sb="0" eb="2">
      <t>イジ</t>
    </rPh>
    <rPh sb="2" eb="5">
      <t>カンリヒ</t>
    </rPh>
    <phoneticPr fontId="17"/>
  </si>
  <si>
    <t>法定耐用年数</t>
    <rPh sb="0" eb="2">
      <t>ホウテイ</t>
    </rPh>
    <rPh sb="2" eb="4">
      <t>タイヨウ</t>
    </rPh>
    <rPh sb="4" eb="6">
      <t>ネンスウ</t>
    </rPh>
    <phoneticPr fontId="17"/>
  </si>
  <si>
    <t>1or2</t>
    <phoneticPr fontId="17"/>
  </si>
  <si>
    <t>助成金額</t>
    <rPh sb="0" eb="4">
      <t>ジョセイキンガク</t>
    </rPh>
    <phoneticPr fontId="17"/>
  </si>
  <si>
    <t>助成率で算出される額</t>
    <rPh sb="0" eb="2">
      <t>ジョセイ</t>
    </rPh>
    <rPh sb="2" eb="3">
      <t>リツ</t>
    </rPh>
    <rPh sb="4" eb="6">
      <t>サンシュツ</t>
    </rPh>
    <rPh sb="9" eb="10">
      <t>ガク</t>
    </rPh>
    <phoneticPr fontId="17"/>
  </si>
  <si>
    <t>年間削減金額</t>
    <rPh sb="0" eb="2">
      <t>ネンカン</t>
    </rPh>
    <rPh sb="2" eb="4">
      <t>サクゲン</t>
    </rPh>
    <rPh sb="4" eb="6">
      <t>キンガク</t>
    </rPh>
    <phoneticPr fontId="17"/>
  </si>
  <si>
    <t>耐用年数から算出</t>
    <rPh sb="0" eb="2">
      <t>タイヨウ</t>
    </rPh>
    <rPh sb="2" eb="4">
      <t>ネンスウ</t>
    </rPh>
    <rPh sb="6" eb="8">
      <t>サンシュツ</t>
    </rPh>
    <phoneticPr fontId="17"/>
  </si>
  <si>
    <t>発電設備区分</t>
    <rPh sb="0" eb="2">
      <t>ハツデン</t>
    </rPh>
    <rPh sb="2" eb="4">
      <t>セツビ</t>
    </rPh>
    <rPh sb="4" eb="6">
      <t>クブン</t>
    </rPh>
    <phoneticPr fontId="17"/>
  </si>
  <si>
    <t>風力発電</t>
    <rPh sb="0" eb="2">
      <t>フウリョク</t>
    </rPh>
    <rPh sb="2" eb="4">
      <t>ハツデン</t>
    </rPh>
    <phoneticPr fontId="17"/>
  </si>
  <si>
    <t>水力発電</t>
    <rPh sb="0" eb="2">
      <t>スイリョク</t>
    </rPh>
    <rPh sb="2" eb="4">
      <t>ハツデン</t>
    </rPh>
    <phoneticPr fontId="17"/>
  </si>
  <si>
    <t>地熱発電</t>
    <rPh sb="0" eb="2">
      <t>チネツ</t>
    </rPh>
    <rPh sb="2" eb="4">
      <t>ハツデン</t>
    </rPh>
    <phoneticPr fontId="17"/>
  </si>
  <si>
    <t>バイオマス発電</t>
    <rPh sb="5" eb="7">
      <t>ハツデン</t>
    </rPh>
    <phoneticPr fontId="17"/>
  </si>
  <si>
    <t>合計（税抜）</t>
    <rPh sb="0" eb="2">
      <t>ゴウケイ</t>
    </rPh>
    <rPh sb="3" eb="5">
      <t>ゼイヌキ</t>
    </rPh>
    <phoneticPr fontId="17"/>
  </si>
  <si>
    <t>３．蓄電池に関する事業</t>
    <rPh sb="2" eb="5">
      <t>チクデンチ</t>
    </rPh>
    <rPh sb="6" eb="7">
      <t>カン</t>
    </rPh>
    <rPh sb="9" eb="11">
      <t>ジギョウ</t>
    </rPh>
    <phoneticPr fontId="17"/>
  </si>
  <si>
    <t>200,000円/kWh</t>
    <rPh sb="7" eb="8">
      <t>エン</t>
    </rPh>
    <phoneticPr fontId="17"/>
  </si>
  <si>
    <t>150,000円/kWh</t>
    <rPh sb="7" eb="8">
      <t>エン</t>
    </rPh>
    <phoneticPr fontId="17"/>
  </si>
  <si>
    <t>助成対象となる蓄電池容量</t>
    <rPh sb="0" eb="2">
      <t>ジョセイ</t>
    </rPh>
    <rPh sb="2" eb="4">
      <t>タイショウ</t>
    </rPh>
    <rPh sb="7" eb="10">
      <t>チクデンチ</t>
    </rPh>
    <rPh sb="10" eb="12">
      <t>ヨウリョウ</t>
    </rPh>
    <phoneticPr fontId="17"/>
  </si>
  <si>
    <t>都助成対象比率</t>
    <rPh sb="0" eb="1">
      <t>ト</t>
    </rPh>
    <rPh sb="1" eb="3">
      <t>ジョセイ</t>
    </rPh>
    <rPh sb="3" eb="5">
      <t>タイショウ</t>
    </rPh>
    <rPh sb="5" eb="7">
      <t>ヒリツ</t>
    </rPh>
    <phoneticPr fontId="17"/>
  </si>
  <si>
    <t>kwh単価</t>
    <rPh sb="3" eb="5">
      <t>タンカ</t>
    </rPh>
    <phoneticPr fontId="17"/>
  </si>
  <si>
    <t>全体の事業費及び助成金申請額</t>
    <rPh sb="0" eb="2">
      <t>ゼンタイ</t>
    </rPh>
    <rPh sb="3" eb="5">
      <t>ジギョウ</t>
    </rPh>
    <rPh sb="5" eb="6">
      <t>ヒ</t>
    </rPh>
    <rPh sb="6" eb="7">
      <t>オヨ</t>
    </rPh>
    <rPh sb="8" eb="11">
      <t>ジョセイキン</t>
    </rPh>
    <rPh sb="11" eb="13">
      <t>シンセイ</t>
    </rPh>
    <rPh sb="13" eb="14">
      <t>ガク</t>
    </rPh>
    <phoneticPr fontId="17"/>
  </si>
  <si>
    <t>合算上限額</t>
    <rPh sb="0" eb="2">
      <t>ガッサン</t>
    </rPh>
    <rPh sb="2" eb="5">
      <t>ジョウゲンガク</t>
    </rPh>
    <phoneticPr fontId="17"/>
  </si>
  <si>
    <t>備考欄</t>
    <rPh sb="0" eb="2">
      <t>ビコウ</t>
    </rPh>
    <rPh sb="2" eb="3">
      <t>ラン</t>
    </rPh>
    <phoneticPr fontId="17"/>
  </si>
  <si>
    <t>1/2</t>
  </si>
  <si>
    <t>２億円</t>
    <rPh sb="1" eb="3">
      <t>オクエン</t>
    </rPh>
    <phoneticPr fontId="17"/>
  </si>
  <si>
    <t>2/3</t>
  </si>
  <si>
    <t>都助成対象上限容量</t>
    <rPh sb="0" eb="1">
      <t>ト</t>
    </rPh>
    <rPh sb="1" eb="3">
      <t>ジョセイ</t>
    </rPh>
    <rPh sb="3" eb="5">
      <t>タイショウ</t>
    </rPh>
    <rPh sb="5" eb="7">
      <t>ジョウゲン</t>
    </rPh>
    <rPh sb="7" eb="9">
      <t>ヨウリョウ</t>
    </rPh>
    <phoneticPr fontId="17"/>
  </si>
  <si>
    <t>都助成上限額</t>
    <rPh sb="0" eb="1">
      <t>ト</t>
    </rPh>
    <rPh sb="1" eb="3">
      <t>ジョセイ</t>
    </rPh>
    <rPh sb="3" eb="6">
      <t>ジョウゲンガク</t>
    </rPh>
    <phoneticPr fontId="17"/>
  </si>
  <si>
    <t>太陽光発電</t>
    <rPh sb="0" eb="3">
      <t>タイヨウコウ</t>
    </rPh>
    <rPh sb="3" eb="5">
      <t>ハツデン</t>
    </rPh>
    <phoneticPr fontId="16"/>
  </si>
  <si>
    <t>風力発電</t>
    <rPh sb="0" eb="2">
      <t>フウリョク</t>
    </rPh>
    <rPh sb="2" eb="4">
      <t>ハツデン</t>
    </rPh>
    <phoneticPr fontId="16"/>
  </si>
  <si>
    <t>水力発電</t>
    <rPh sb="0" eb="2">
      <t>スイリョク</t>
    </rPh>
    <rPh sb="2" eb="4">
      <t>ハツデン</t>
    </rPh>
    <phoneticPr fontId="16"/>
  </si>
  <si>
    <t>地熱発電</t>
    <rPh sb="0" eb="2">
      <t>チネツ</t>
    </rPh>
    <rPh sb="2" eb="4">
      <t>ハツデン</t>
    </rPh>
    <phoneticPr fontId="16"/>
  </si>
  <si>
    <t>バイオマス発電</t>
    <rPh sb="5" eb="7">
      <t>ハツデン</t>
    </rPh>
    <phoneticPr fontId="16"/>
  </si>
  <si>
    <t>太陽光発電+風力発電</t>
    <rPh sb="0" eb="3">
      <t>タイヨウコウ</t>
    </rPh>
    <rPh sb="3" eb="5">
      <t>ハツデン</t>
    </rPh>
    <rPh sb="6" eb="8">
      <t>フウリョク</t>
    </rPh>
    <rPh sb="8" eb="10">
      <t>ハツデン</t>
    </rPh>
    <phoneticPr fontId="16"/>
  </si>
  <si>
    <t>太陽光発電+水力発電</t>
    <rPh sb="0" eb="3">
      <t>タイヨウコウ</t>
    </rPh>
    <rPh sb="3" eb="5">
      <t>ハツデン</t>
    </rPh>
    <rPh sb="6" eb="8">
      <t>スイリョク</t>
    </rPh>
    <rPh sb="8" eb="10">
      <t>ハツデン</t>
    </rPh>
    <phoneticPr fontId="16"/>
  </si>
  <si>
    <t>太陽光発電+地熱発電</t>
    <rPh sb="0" eb="3">
      <t>タイヨウコウ</t>
    </rPh>
    <rPh sb="3" eb="5">
      <t>ハツデン</t>
    </rPh>
    <rPh sb="6" eb="8">
      <t>チネツ</t>
    </rPh>
    <rPh sb="8" eb="10">
      <t>ハツデン</t>
    </rPh>
    <phoneticPr fontId="16"/>
  </si>
  <si>
    <t>太陽光発電+バイオマス発電</t>
    <rPh sb="0" eb="3">
      <t>タイヨウコウ</t>
    </rPh>
    <rPh sb="3" eb="5">
      <t>ハツデン</t>
    </rPh>
    <rPh sb="11" eb="13">
      <t>ハツデン</t>
    </rPh>
    <phoneticPr fontId="16"/>
  </si>
  <si>
    <t>風力発電+水力発電</t>
    <rPh sb="0" eb="2">
      <t>フウリョク</t>
    </rPh>
    <rPh sb="2" eb="4">
      <t>ハツデン</t>
    </rPh>
    <rPh sb="5" eb="7">
      <t>スイリョク</t>
    </rPh>
    <rPh sb="7" eb="9">
      <t>ハツデン</t>
    </rPh>
    <phoneticPr fontId="16"/>
  </si>
  <si>
    <t>風力発電+地熱発電</t>
    <rPh sb="0" eb="2">
      <t>フウリョク</t>
    </rPh>
    <rPh sb="2" eb="4">
      <t>ハツデン</t>
    </rPh>
    <rPh sb="5" eb="7">
      <t>チネツ</t>
    </rPh>
    <rPh sb="7" eb="9">
      <t>ハツデン</t>
    </rPh>
    <phoneticPr fontId="16"/>
  </si>
  <si>
    <t>風力発電+バイオマス発電</t>
    <rPh sb="0" eb="2">
      <t>フウリョク</t>
    </rPh>
    <rPh sb="2" eb="4">
      <t>ハツデン</t>
    </rPh>
    <rPh sb="10" eb="12">
      <t>ハツデン</t>
    </rPh>
    <phoneticPr fontId="16"/>
  </si>
  <si>
    <t>水力発電+地熱発電</t>
    <rPh sb="0" eb="2">
      <t>スイリョク</t>
    </rPh>
    <rPh sb="2" eb="4">
      <t>ハツデン</t>
    </rPh>
    <rPh sb="5" eb="7">
      <t>チネツ</t>
    </rPh>
    <rPh sb="7" eb="9">
      <t>ハツデン</t>
    </rPh>
    <phoneticPr fontId="16"/>
  </si>
  <si>
    <t>水力発電+バイオマス発電</t>
    <rPh sb="0" eb="2">
      <t>スイリョク</t>
    </rPh>
    <rPh sb="2" eb="4">
      <t>ハツデン</t>
    </rPh>
    <rPh sb="10" eb="12">
      <t>ハツデン</t>
    </rPh>
    <phoneticPr fontId="16"/>
  </si>
  <si>
    <t>地熱発電+バイオマス発電</t>
    <rPh sb="0" eb="2">
      <t>チネツ</t>
    </rPh>
    <rPh sb="2" eb="4">
      <t>ハツデン</t>
    </rPh>
    <rPh sb="10" eb="12">
      <t>ハツデン</t>
    </rPh>
    <phoneticPr fontId="16"/>
  </si>
  <si>
    <t>バイオマス燃料製造</t>
    <rPh sb="5" eb="7">
      <t>ネンリョウ</t>
    </rPh>
    <rPh sb="7" eb="9">
      <t>セイゾウ</t>
    </rPh>
    <phoneticPr fontId="16"/>
  </si>
  <si>
    <t>共通様式１　助成対象事業経費内訳</t>
    <phoneticPr fontId="16"/>
  </si>
  <si>
    <t>共通様式１　助成対象事業経費内訳</t>
    <rPh sb="6" eb="8">
      <t>ジョセイ</t>
    </rPh>
    <rPh sb="8" eb="10">
      <t>タイショウ</t>
    </rPh>
    <rPh sb="10" eb="12">
      <t>ジギョウ</t>
    </rPh>
    <rPh sb="12" eb="14">
      <t>ケイヒ</t>
    </rPh>
    <rPh sb="14" eb="16">
      <t>ウチワケ</t>
    </rPh>
    <phoneticPr fontId="17"/>
  </si>
  <si>
    <t>蓄電池</t>
    <rPh sb="0" eb="3">
      <t>チクデンチ</t>
    </rPh>
    <phoneticPr fontId="16"/>
  </si>
  <si>
    <t>蓄電池総容量</t>
    <rPh sb="0" eb="3">
      <t>チクデンチ</t>
    </rPh>
    <rPh sb="3" eb="4">
      <t>ソウ</t>
    </rPh>
    <rPh sb="4" eb="6">
      <t>ヨウリョウ</t>
    </rPh>
    <phoneticPr fontId="16"/>
  </si>
  <si>
    <t>上記以外の助成対象外となる蓄電池容量</t>
    <rPh sb="5" eb="7">
      <t>ジョセイ</t>
    </rPh>
    <rPh sb="7" eb="9">
      <t>タイショウ</t>
    </rPh>
    <rPh sb="9" eb="10">
      <t>ガイ</t>
    </rPh>
    <rPh sb="13" eb="16">
      <t>チクデンチ</t>
    </rPh>
    <rPh sb="16" eb="18">
      <t>ヨウリョウ</t>
    </rPh>
    <phoneticPr fontId="17"/>
  </si>
  <si>
    <t>蓄電池上限</t>
    <rPh sb="0" eb="3">
      <t>チクデンチ</t>
    </rPh>
    <rPh sb="3" eb="5">
      <t>ジョウゲン</t>
    </rPh>
    <phoneticPr fontId="16"/>
  </si>
  <si>
    <t>発電設備上限</t>
    <rPh sb="0" eb="2">
      <t>ハツデン</t>
    </rPh>
    <rPh sb="2" eb="4">
      <t>セツビ</t>
    </rPh>
    <rPh sb="4" eb="6">
      <t>ジョウゲン</t>
    </rPh>
    <phoneticPr fontId="16"/>
  </si>
  <si>
    <t>発電設備容量（kW）</t>
    <rPh sb="0" eb="2">
      <t>ハツデン</t>
    </rPh>
    <rPh sb="2" eb="4">
      <t>セツビ</t>
    </rPh>
    <rPh sb="4" eb="6">
      <t>ヨウリョウ</t>
    </rPh>
    <phoneticPr fontId="1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</si>
</sst>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0.00_ "/>
    <numFmt numFmtId="177" formatCode="#,##0_ ;[Red]\-#,##0\ "/>
    <numFmt numFmtId="178" formatCode="0_);[Red]\(0\)"/>
    <numFmt numFmtId="179" formatCode="#,##0.000000000;[Red]\-#,##0.000000000"/>
    <numFmt numFmtId="180" formatCode="0.00000"/>
    <numFmt numFmtId="181" formatCode="0_ "/>
    <numFmt numFmtId="182" formatCode="0.00_);[Red]\(0.00\)"/>
    <numFmt numFmtId="183" formatCode="#,##0.0;[Red]\-#,##0.0"/>
  </numFmts>
  <fonts count="28">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Arial Unicode MS"/>
      <family val="3"/>
      <charset val="128"/>
    </font>
    <font>
      <sz val="11"/>
      <color theme="1"/>
      <name val="ＭＳ Ｐゴシック"/>
      <family val="3"/>
      <charset val="128"/>
      <scheme val="minor"/>
    </font>
    <font>
      <sz val="16"/>
      <color theme="1"/>
      <name val="ＭＳ ゴシック"/>
      <family val="3"/>
      <charset val="128"/>
    </font>
    <font>
      <sz val="11"/>
      <color theme="1"/>
      <name val="ＭＳ Ｐ明朝"/>
      <family val="1"/>
      <charset val="128"/>
    </font>
    <font>
      <sz val="8"/>
      <color theme="1"/>
      <name val="ＭＳ Ｐ明朝"/>
      <family val="1"/>
      <charset val="128"/>
    </font>
    <font>
      <b/>
      <sz val="11"/>
      <color theme="1"/>
      <name val="ＭＳ Ｐ明朝"/>
      <family val="1"/>
      <charset val="128"/>
    </font>
    <font>
      <sz val="9"/>
      <color theme="1"/>
      <name val="ＭＳ Ｐ明朝"/>
      <family val="1"/>
      <charset val="128"/>
    </font>
    <font>
      <sz val="10"/>
      <color theme="1"/>
      <name val="ＭＳ Ｐ明朝"/>
      <family val="1"/>
      <charset val="128"/>
    </font>
    <font>
      <sz val="6"/>
      <name val="ＭＳ Ｐゴシック"/>
      <family val="3"/>
      <charset val="128"/>
      <scheme val="minor"/>
    </font>
    <font>
      <sz val="6"/>
      <name val="ＭＳ Ｐゴシック"/>
      <family val="2"/>
      <charset val="128"/>
      <scheme val="minor"/>
    </font>
    <font>
      <b/>
      <sz val="9"/>
      <color theme="1"/>
      <name val="ＭＳ Ｐ明朝"/>
      <family val="1"/>
      <charset val="128"/>
    </font>
    <font>
      <b/>
      <sz val="10"/>
      <color theme="1"/>
      <name val="ＭＳ Ｐ明朝"/>
      <family val="1"/>
      <charset val="128"/>
    </font>
    <font>
      <b/>
      <sz val="6"/>
      <color theme="1"/>
      <name val="ＭＳ Ｐ明朝"/>
      <family val="1"/>
      <charset val="128"/>
    </font>
    <font>
      <b/>
      <sz val="14"/>
      <color theme="1"/>
      <name val="ＭＳ Ｐ明朝"/>
      <family val="1"/>
      <charset val="128"/>
    </font>
    <font>
      <sz val="16"/>
      <color theme="1"/>
      <name val="ＭＳ Ｐ明朝"/>
      <family val="1"/>
      <charset val="128"/>
    </font>
    <font>
      <b/>
      <sz val="9"/>
      <color indexed="81"/>
      <name val="MS P ゴシック"/>
      <family val="3"/>
      <charset val="128"/>
    </font>
    <font>
      <sz val="9"/>
      <color indexed="81"/>
      <name val="MS P ゴシック"/>
      <family val="3"/>
      <charset val="128"/>
    </font>
    <font>
      <b/>
      <sz val="9"/>
      <color rgb="FFFF0000"/>
      <name val="ＭＳ Ｐ明朝"/>
      <family val="1"/>
      <charset val="128"/>
    </font>
    <font>
      <b/>
      <sz val="8"/>
      <color theme="1"/>
      <name val="ＭＳ Ｐ明朝"/>
      <family val="1"/>
      <charset val="128"/>
    </font>
    <font>
      <sz val="9"/>
      <name val="ＭＳ Ｐ明朝"/>
      <family val="1"/>
      <charset val="128"/>
    </font>
  </fonts>
  <fills count="8">
    <fill>
      <patternFill patternType="none"/>
    </fill>
    <fill>
      <patternFill patternType="gray125"/>
    </fill>
    <fill>
      <patternFill patternType="solid">
        <fgColor rgb="FFFFFF66"/>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rgb="FFFFFF99"/>
        <bgColor indexed="64"/>
      </patternFill>
    </fill>
  </fills>
  <borders count="57">
    <border>
      <left/>
      <right/>
      <top/>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medium">
        <color indexed="64"/>
      </right>
      <top/>
      <bottom style="medium">
        <color indexed="64"/>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diagonalUp="1">
      <left style="medium">
        <color indexed="64"/>
      </left>
      <right style="medium">
        <color indexed="64"/>
      </right>
      <top/>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left style="thick">
        <color indexed="64"/>
      </left>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right style="dotted">
        <color indexed="64"/>
      </right>
      <top style="medium">
        <color indexed="64"/>
      </top>
      <bottom/>
      <diagonal/>
    </border>
    <border>
      <left/>
      <right style="dotted">
        <color indexed="64"/>
      </right>
      <top/>
      <bottom style="medium">
        <color indexed="64"/>
      </bottom>
      <diagonal/>
    </border>
    <border>
      <left style="medium">
        <color indexed="64"/>
      </left>
      <right/>
      <top style="thin">
        <color indexed="64"/>
      </top>
      <bottom/>
      <diagonal/>
    </border>
    <border diagonalUp="1">
      <left style="thin">
        <color indexed="64"/>
      </left>
      <right/>
      <top style="thin">
        <color indexed="64"/>
      </top>
      <bottom/>
      <diagonal style="thin">
        <color indexed="64"/>
      </diagonal>
    </border>
    <border diagonalUp="1">
      <left style="medium">
        <color indexed="64"/>
      </left>
      <right style="medium">
        <color indexed="64"/>
      </right>
      <top style="thin">
        <color indexed="64"/>
      </top>
      <bottom/>
      <diagonal style="thin">
        <color indexed="64"/>
      </diagonal>
    </border>
    <border diagonalUp="1">
      <left style="thin">
        <color indexed="64"/>
      </left>
      <right/>
      <top/>
      <bottom/>
      <diagonal style="thin">
        <color indexed="64"/>
      </diagonal>
    </border>
    <border diagonalUp="1">
      <left style="thin">
        <color indexed="64"/>
      </left>
      <right/>
      <top/>
      <bottom style="thin">
        <color indexed="64"/>
      </bottom>
      <diagonal style="thin">
        <color indexed="64"/>
      </diagonal>
    </border>
    <border diagonalUp="1">
      <left style="medium">
        <color indexed="64"/>
      </left>
      <right style="medium">
        <color indexed="64"/>
      </right>
      <top/>
      <bottom style="thin">
        <color indexed="64"/>
      </bottom>
      <diagonal style="thin">
        <color indexed="64"/>
      </diagonal>
    </border>
  </borders>
  <cellStyleXfs count="21">
    <xf numFmtId="0" fontId="0" fillId="0" borderId="0">
      <alignment vertical="center"/>
    </xf>
    <xf numFmtId="38" fontId="9" fillId="0" borderId="0" applyFont="0" applyFill="0" applyBorder="0" applyAlignment="0" applyProtection="0">
      <alignment vertical="center"/>
    </xf>
    <xf numFmtId="38" fontId="7" fillId="0" borderId="0" applyFont="0" applyFill="0" applyBorder="0" applyAlignment="0" applyProtection="0">
      <alignment vertical="center"/>
    </xf>
    <xf numFmtId="0" fontId="7" fillId="0" borderId="0">
      <alignment vertical="center"/>
    </xf>
    <xf numFmtId="0" fontId="8" fillId="0" borderId="0"/>
    <xf numFmtId="0" fontId="10" fillId="0" borderId="0">
      <alignment vertical="center"/>
    </xf>
    <xf numFmtId="0" fontId="9" fillId="0" borderId="0">
      <alignment vertical="center"/>
    </xf>
    <xf numFmtId="0" fontId="6" fillId="0" borderId="0">
      <alignment vertical="center"/>
    </xf>
    <xf numFmtId="0" fontId="5" fillId="0" borderId="0">
      <alignment vertical="center"/>
    </xf>
    <xf numFmtId="38"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0" fontId="7" fillId="0" borderId="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cellStyleXfs>
  <cellXfs count="244">
    <xf numFmtId="0" fontId="0" fillId="0" borderId="0" xfId="0">
      <alignment vertical="center"/>
    </xf>
    <xf numFmtId="0" fontId="14" fillId="0" borderId="0" xfId="19" applyFont="1" applyProtection="1">
      <alignment vertical="center"/>
    </xf>
    <xf numFmtId="49" fontId="14" fillId="0" borderId="0" xfId="19" applyNumberFormat="1" applyFont="1" applyProtection="1">
      <alignment vertical="center"/>
    </xf>
    <xf numFmtId="0" fontId="11" fillId="0" borderId="0" xfId="19" applyFont="1" applyProtection="1">
      <alignment vertical="center"/>
    </xf>
    <xf numFmtId="49" fontId="14" fillId="0" borderId="37" xfId="19" applyNumberFormat="1" applyFont="1" applyBorder="1" applyProtection="1">
      <alignment vertical="center"/>
    </xf>
    <xf numFmtId="0" fontId="14" fillId="0" borderId="38" xfId="19" applyNumberFormat="1" applyFont="1" applyBorder="1" applyAlignment="1" applyProtection="1">
      <alignment vertical="center" shrinkToFit="1"/>
    </xf>
    <xf numFmtId="49" fontId="14" fillId="0" borderId="13" xfId="19" applyNumberFormat="1" applyFont="1" applyBorder="1" applyProtection="1">
      <alignment vertical="center"/>
    </xf>
    <xf numFmtId="0" fontId="14" fillId="0" borderId="13" xfId="19" applyFont="1" applyBorder="1" applyAlignment="1" applyProtection="1">
      <alignment horizontal="center" vertical="center"/>
    </xf>
    <xf numFmtId="0" fontId="14" fillId="0" borderId="13" xfId="19" applyFont="1" applyBorder="1" applyAlignment="1" applyProtection="1">
      <alignment horizontal="center" vertical="center" wrapText="1"/>
    </xf>
    <xf numFmtId="0" fontId="14" fillId="0" borderId="0" xfId="19" applyFont="1" applyFill="1" applyBorder="1" applyAlignment="1" applyProtection="1">
      <alignment horizontal="center" vertical="center"/>
    </xf>
    <xf numFmtId="38" fontId="14" fillId="0" borderId="13" xfId="20" applyFont="1" applyBorder="1" applyProtection="1">
      <alignment vertical="center"/>
    </xf>
    <xf numFmtId="0" fontId="18" fillId="0" borderId="3" xfId="19" applyFont="1" applyBorder="1" applyAlignment="1" applyProtection="1">
      <alignment horizontal="centerContinuous" vertical="center"/>
    </xf>
    <xf numFmtId="0" fontId="18" fillId="0" borderId="2" xfId="19" applyFont="1" applyBorder="1" applyAlignment="1" applyProtection="1">
      <alignment horizontal="centerContinuous" vertical="center"/>
    </xf>
    <xf numFmtId="0" fontId="18" fillId="0" borderId="5" xfId="19" applyFont="1" applyBorder="1" applyAlignment="1" applyProtection="1">
      <alignment horizontal="centerContinuous" vertical="center"/>
    </xf>
    <xf numFmtId="0" fontId="18" fillId="0" borderId="13" xfId="19" applyFont="1" applyBorder="1" applyAlignment="1" applyProtection="1">
      <alignment horizontal="center" vertical="center"/>
    </xf>
    <xf numFmtId="0" fontId="18" fillId="0" borderId="13" xfId="19" applyFont="1" applyBorder="1" applyAlignment="1" applyProtection="1">
      <alignment horizontal="centerContinuous" vertical="center"/>
    </xf>
    <xf numFmtId="0" fontId="18" fillId="0" borderId="13" xfId="19" applyFont="1" applyBorder="1" applyAlignment="1" applyProtection="1">
      <alignment vertical="center" wrapText="1"/>
    </xf>
    <xf numFmtId="0" fontId="18" fillId="0" borderId="13" xfId="19" applyFont="1" applyBorder="1" applyAlignment="1" applyProtection="1">
      <alignment horizontal="centerContinuous" vertical="center" wrapText="1"/>
    </xf>
    <xf numFmtId="0" fontId="18" fillId="0" borderId="3" xfId="19" applyFont="1" applyBorder="1" applyAlignment="1" applyProtection="1">
      <alignment horizontal="centerContinuous" vertical="center" wrapText="1"/>
    </xf>
    <xf numFmtId="0" fontId="14" fillId="0" borderId="13" xfId="19" applyFont="1" applyBorder="1" applyProtection="1">
      <alignment vertical="center"/>
    </xf>
    <xf numFmtId="179" fontId="14" fillId="0" borderId="13" xfId="20" applyNumberFormat="1" applyFont="1" applyBorder="1" applyProtection="1">
      <alignment vertical="center"/>
    </xf>
    <xf numFmtId="0" fontId="18" fillId="0" borderId="13" xfId="19" applyFont="1" applyBorder="1" applyAlignment="1" applyProtection="1">
      <alignment horizontal="center" vertical="center" shrinkToFit="1"/>
    </xf>
    <xf numFmtId="0" fontId="18" fillId="0" borderId="3" xfId="19" applyFont="1" applyBorder="1" applyAlignment="1" applyProtection="1">
      <alignment horizontal="center" vertical="center"/>
    </xf>
    <xf numFmtId="40" fontId="14" fillId="0" borderId="13" xfId="20" applyNumberFormat="1" applyFont="1" applyBorder="1" applyProtection="1">
      <alignment vertical="center"/>
    </xf>
    <xf numFmtId="38" fontId="15" fillId="0" borderId="3" xfId="20" applyFont="1" applyBorder="1" applyProtection="1">
      <alignment vertical="center"/>
    </xf>
    <xf numFmtId="0" fontId="14" fillId="0" borderId="0" xfId="19" applyNumberFormat="1" applyFont="1" applyProtection="1">
      <alignment vertical="center"/>
    </xf>
    <xf numFmtId="49" fontId="14" fillId="0" borderId="15" xfId="19" applyNumberFormat="1" applyFont="1" applyBorder="1" applyProtection="1">
      <alignment vertical="center"/>
    </xf>
    <xf numFmtId="40" fontId="14" fillId="0" borderId="15" xfId="20" applyNumberFormat="1" applyFont="1" applyBorder="1" applyProtection="1">
      <alignment vertical="center"/>
    </xf>
    <xf numFmtId="38" fontId="14" fillId="0" borderId="15" xfId="20" applyFont="1" applyBorder="1" applyProtection="1">
      <alignment vertical="center"/>
    </xf>
    <xf numFmtId="38" fontId="15" fillId="0" borderId="1" xfId="20" applyFont="1" applyBorder="1" applyProtection="1">
      <alignment vertical="center"/>
    </xf>
    <xf numFmtId="0" fontId="14" fillId="0" borderId="37" xfId="19" applyNumberFormat="1" applyFont="1" applyBorder="1" applyProtection="1">
      <alignment vertical="center"/>
    </xf>
    <xf numFmtId="0" fontId="14" fillId="0" borderId="39" xfId="19" applyNumberFormat="1" applyFont="1" applyBorder="1" applyProtection="1">
      <alignment vertical="center"/>
    </xf>
    <xf numFmtId="38" fontId="14" fillId="0" borderId="39" xfId="20" applyFont="1" applyBorder="1" applyProtection="1">
      <alignment vertical="center"/>
    </xf>
    <xf numFmtId="38" fontId="14" fillId="0" borderId="38" xfId="20" applyFont="1" applyBorder="1" applyProtection="1">
      <alignment vertical="center"/>
    </xf>
    <xf numFmtId="0" fontId="19" fillId="3" borderId="39" xfId="19" applyFont="1" applyFill="1" applyBorder="1" applyProtection="1">
      <alignment vertical="center"/>
    </xf>
    <xf numFmtId="38" fontId="19" fillId="3" borderId="39" xfId="20" applyFont="1" applyFill="1" applyBorder="1" applyProtection="1">
      <alignment vertical="center"/>
    </xf>
    <xf numFmtId="38" fontId="19" fillId="3" borderId="40" xfId="20" applyFont="1" applyFill="1" applyBorder="1" applyProtection="1">
      <alignment vertical="center"/>
    </xf>
    <xf numFmtId="38" fontId="15" fillId="0" borderId="4" xfId="20" applyFont="1" applyBorder="1" applyProtection="1">
      <alignment vertical="center"/>
    </xf>
    <xf numFmtId="0" fontId="14" fillId="0" borderId="41" xfId="19" applyNumberFormat="1" applyFont="1" applyBorder="1" applyAlignment="1" applyProtection="1">
      <alignment horizontal="centerContinuous" vertical="center"/>
    </xf>
    <xf numFmtId="0" fontId="14" fillId="0" borderId="42" xfId="19" applyNumberFormat="1" applyFont="1" applyBorder="1" applyAlignment="1" applyProtection="1">
      <alignment horizontal="centerContinuous" vertical="center"/>
    </xf>
    <xf numFmtId="0" fontId="14" fillId="0" borderId="13" xfId="19" applyNumberFormat="1" applyFont="1" applyBorder="1" applyProtection="1">
      <alignment vertical="center"/>
    </xf>
    <xf numFmtId="38" fontId="14" fillId="0" borderId="13" xfId="19" applyNumberFormat="1" applyFont="1" applyBorder="1" applyProtection="1">
      <alignment vertical="center"/>
    </xf>
    <xf numFmtId="0" fontId="14" fillId="0" borderId="43" xfId="19" applyNumberFormat="1" applyFont="1" applyBorder="1" applyProtection="1">
      <alignment vertical="center"/>
    </xf>
    <xf numFmtId="38" fontId="14" fillId="0" borderId="44" xfId="20" applyFont="1" applyBorder="1" applyProtection="1">
      <alignment vertical="center"/>
    </xf>
    <xf numFmtId="38" fontId="14" fillId="0" borderId="44" xfId="19" applyNumberFormat="1" applyFont="1" applyBorder="1" applyProtection="1">
      <alignment vertical="center"/>
    </xf>
    <xf numFmtId="0" fontId="14" fillId="0" borderId="45" xfId="19" applyNumberFormat="1" applyFont="1" applyBorder="1" applyProtection="1">
      <alignment vertical="center"/>
    </xf>
    <xf numFmtId="38" fontId="14" fillId="0" borderId="46" xfId="20" applyFont="1" applyBorder="1" applyProtection="1">
      <alignment vertical="center"/>
    </xf>
    <xf numFmtId="0" fontId="14" fillId="0" borderId="47" xfId="19" applyNumberFormat="1" applyFont="1" applyBorder="1" applyProtection="1">
      <alignment vertical="center"/>
    </xf>
    <xf numFmtId="38" fontId="14" fillId="0" borderId="48" xfId="19" applyNumberFormat="1" applyFont="1" applyBorder="1" applyProtection="1">
      <alignment vertical="center"/>
    </xf>
    <xf numFmtId="40" fontId="14" fillId="0" borderId="0" xfId="19" applyNumberFormat="1" applyFont="1" applyProtection="1">
      <alignment vertical="center"/>
    </xf>
    <xf numFmtId="40" fontId="14" fillId="0" borderId="0" xfId="20" applyNumberFormat="1" applyFont="1" applyProtection="1">
      <alignment vertical="center"/>
    </xf>
    <xf numFmtId="38" fontId="14" fillId="0" borderId="0" xfId="19" applyNumberFormat="1" applyFont="1" applyProtection="1">
      <alignment vertical="center"/>
    </xf>
    <xf numFmtId="0" fontId="20" fillId="0" borderId="13" xfId="19" applyFont="1" applyBorder="1" applyAlignment="1" applyProtection="1">
      <alignment vertical="center" wrapText="1"/>
    </xf>
    <xf numFmtId="0" fontId="20" fillId="0" borderId="13" xfId="19" applyFont="1" applyBorder="1" applyAlignment="1" applyProtection="1">
      <alignment horizontal="center" vertical="center" wrapText="1"/>
    </xf>
    <xf numFmtId="0" fontId="20" fillId="0" borderId="3" xfId="19" applyFont="1" applyBorder="1" applyAlignment="1" applyProtection="1">
      <alignment horizontal="center" vertical="center" wrapText="1"/>
    </xf>
    <xf numFmtId="0" fontId="14" fillId="0" borderId="13" xfId="19" applyNumberFormat="1" applyFont="1" applyBorder="1" applyAlignment="1" applyProtection="1">
      <alignment vertical="center" shrinkToFit="1"/>
    </xf>
    <xf numFmtId="0" fontId="14" fillId="0" borderId="13" xfId="19" applyNumberFormat="1" applyFont="1" applyBorder="1" applyAlignment="1" applyProtection="1">
      <alignment vertical="center" wrapText="1" shrinkToFit="1"/>
    </xf>
    <xf numFmtId="0" fontId="14" fillId="0" borderId="0" xfId="19" applyFont="1" applyBorder="1" applyProtection="1">
      <alignment vertical="center"/>
    </xf>
    <xf numFmtId="0" fontId="22" fillId="0" borderId="0" xfId="19" applyFont="1" applyFill="1" applyBorder="1" applyAlignment="1" applyProtection="1">
      <alignment vertical="center"/>
    </xf>
    <xf numFmtId="180" fontId="14" fillId="0" borderId="0" xfId="19" applyNumberFormat="1" applyFont="1" applyProtection="1">
      <alignment vertical="center"/>
    </xf>
    <xf numFmtId="0" fontId="14" fillId="0" borderId="13" xfId="19" applyFont="1" applyBorder="1" applyAlignment="1">
      <alignment vertical="center"/>
    </xf>
    <xf numFmtId="0" fontId="14" fillId="6" borderId="13" xfId="19" applyFont="1" applyFill="1" applyBorder="1" applyAlignment="1">
      <alignment vertical="center"/>
    </xf>
    <xf numFmtId="0" fontId="26" fillId="0" borderId="13" xfId="19" applyFont="1" applyBorder="1" applyAlignment="1" applyProtection="1">
      <alignment horizontal="centerContinuous" vertical="center" wrapText="1"/>
    </xf>
    <xf numFmtId="0" fontId="19" fillId="0" borderId="13" xfId="19" applyFont="1" applyBorder="1" applyAlignment="1" applyProtection="1">
      <alignment horizontal="center" vertical="center"/>
    </xf>
    <xf numFmtId="0" fontId="19" fillId="0" borderId="13" xfId="19" applyFont="1" applyBorder="1" applyAlignment="1" applyProtection="1">
      <alignment horizontal="center" vertical="center" shrinkToFit="1"/>
    </xf>
    <xf numFmtId="0" fontId="19" fillId="0" borderId="3" xfId="19" applyFont="1" applyBorder="1" applyAlignment="1" applyProtection="1">
      <alignment horizontal="center" vertical="center"/>
    </xf>
    <xf numFmtId="0" fontId="14" fillId="0" borderId="27" xfId="19" applyNumberFormat="1" applyFont="1" applyBorder="1" applyAlignment="1" applyProtection="1">
      <alignment horizontal="centerContinuous" vertical="center"/>
    </xf>
    <xf numFmtId="0" fontId="14" fillId="0" borderId="28" xfId="19" applyNumberFormat="1" applyFont="1" applyBorder="1" applyAlignment="1" applyProtection="1">
      <alignment horizontal="centerContinuous" vertical="center"/>
    </xf>
    <xf numFmtId="182" fontId="14" fillId="0" borderId="13" xfId="19" applyNumberFormat="1" applyFont="1" applyBorder="1" applyAlignment="1" applyProtection="1">
      <alignment horizontal="center" vertical="center" shrinkToFit="1"/>
    </xf>
    <xf numFmtId="2" fontId="14" fillId="0" borderId="13" xfId="19" applyNumberFormat="1" applyFont="1" applyBorder="1" applyAlignment="1" applyProtection="1">
      <alignment horizontal="center" vertical="center" shrinkToFit="1"/>
    </xf>
    <xf numFmtId="0" fontId="14" fillId="0" borderId="24" xfId="19" applyNumberFormat="1" applyFont="1" applyBorder="1" applyAlignment="1" applyProtection="1">
      <alignment vertical="center" shrinkToFit="1"/>
    </xf>
    <xf numFmtId="38" fontId="14" fillId="0" borderId="25" xfId="20" applyFont="1" applyBorder="1" applyProtection="1">
      <alignment vertical="center"/>
    </xf>
    <xf numFmtId="178" fontId="14" fillId="0" borderId="13" xfId="19" applyNumberFormat="1" applyFont="1" applyBorder="1" applyAlignment="1" applyProtection="1">
      <alignment horizontal="center" vertical="center" shrinkToFit="1"/>
    </xf>
    <xf numFmtId="176" fontId="14" fillId="0" borderId="13" xfId="19" applyNumberFormat="1" applyFont="1" applyBorder="1" applyProtection="1">
      <alignment vertical="center"/>
    </xf>
    <xf numFmtId="181" fontId="14" fillId="0" borderId="13" xfId="19" applyNumberFormat="1" applyFont="1" applyBorder="1" applyProtection="1">
      <alignment vertical="center"/>
    </xf>
    <xf numFmtId="38" fontId="14" fillId="0" borderId="25" xfId="19" applyNumberFormat="1" applyFont="1" applyBorder="1" applyProtection="1">
      <alignment vertical="center"/>
    </xf>
    <xf numFmtId="0" fontId="14" fillId="0" borderId="36" xfId="19" applyNumberFormat="1" applyFont="1" applyBorder="1" applyAlignment="1" applyProtection="1">
      <alignment vertical="center" shrinkToFit="1"/>
    </xf>
    <xf numFmtId="38" fontId="14" fillId="0" borderId="30" xfId="20" applyFont="1" applyBorder="1" applyProtection="1">
      <alignment vertical="center"/>
    </xf>
    <xf numFmtId="0" fontId="14" fillId="0" borderId="51" xfId="19" applyNumberFormat="1" applyFont="1" applyBorder="1" applyAlignment="1" applyProtection="1">
      <alignment vertical="center" shrinkToFit="1"/>
    </xf>
    <xf numFmtId="38" fontId="14" fillId="0" borderId="30" xfId="19" applyNumberFormat="1" applyFont="1" applyBorder="1" applyProtection="1">
      <alignment vertical="center"/>
    </xf>
    <xf numFmtId="0" fontId="14" fillId="0" borderId="34" xfId="19" applyNumberFormat="1" applyFont="1" applyBorder="1" applyAlignment="1" applyProtection="1">
      <alignment vertical="center" shrinkToFit="1"/>
    </xf>
    <xf numFmtId="38" fontId="14" fillId="0" borderId="26" xfId="19" applyNumberFormat="1" applyFont="1" applyBorder="1" applyProtection="1">
      <alignment vertical="center"/>
    </xf>
    <xf numFmtId="0" fontId="18" fillId="0" borderId="13" xfId="19" applyFont="1" applyBorder="1" applyAlignment="1" applyProtection="1">
      <alignment horizontal="center" vertical="center" wrapText="1"/>
    </xf>
    <xf numFmtId="0" fontId="18" fillId="0" borderId="3" xfId="19" applyFont="1" applyBorder="1" applyAlignment="1" applyProtection="1">
      <alignment horizontal="center" vertical="center" wrapText="1"/>
    </xf>
    <xf numFmtId="0" fontId="14" fillId="0" borderId="0" xfId="19" applyFont="1" applyFill="1" applyBorder="1" applyAlignment="1" applyProtection="1">
      <alignment vertical="center"/>
    </xf>
    <xf numFmtId="0" fontId="14" fillId="0" borderId="13" xfId="19" applyFont="1" applyBorder="1" applyAlignment="1" applyProtection="1">
      <alignment horizontal="center" vertical="center" shrinkToFit="1"/>
    </xf>
    <xf numFmtId="0" fontId="12" fillId="0" borderId="13" xfId="19" applyFont="1" applyBorder="1" applyAlignment="1" applyProtection="1">
      <alignment horizontal="center" vertical="center"/>
    </xf>
    <xf numFmtId="0" fontId="12" fillId="0" borderId="0" xfId="19" applyFont="1" applyFill="1" applyBorder="1" applyAlignment="1" applyProtection="1">
      <alignment horizontal="center" vertical="center"/>
    </xf>
    <xf numFmtId="0" fontId="14" fillId="0" borderId="0" xfId="19" applyFont="1" applyBorder="1" applyAlignment="1" applyProtection="1">
      <alignment horizontal="center" vertical="center"/>
    </xf>
    <xf numFmtId="0" fontId="11" fillId="0" borderId="0" xfId="19" applyFont="1" applyFill="1" applyBorder="1" applyAlignment="1" applyProtection="1">
      <alignment vertical="center"/>
    </xf>
    <xf numFmtId="183" fontId="14" fillId="0" borderId="0" xfId="20" applyNumberFormat="1" applyFont="1" applyFill="1" applyBorder="1" applyAlignment="1" applyProtection="1">
      <alignment horizontal="center" vertical="center"/>
    </xf>
    <xf numFmtId="0" fontId="14" fillId="0" borderId="0" xfId="19" applyFont="1" applyFill="1" applyBorder="1" applyAlignment="1" applyProtection="1">
      <alignment horizontal="center" vertical="center" shrinkToFit="1"/>
      <protection locked="0"/>
    </xf>
    <xf numFmtId="38" fontId="14" fillId="0" borderId="0" xfId="20" applyFont="1" applyFill="1" applyBorder="1" applyAlignment="1" applyProtection="1">
      <alignment horizontal="center" vertical="center"/>
    </xf>
    <xf numFmtId="0" fontId="14" fillId="0" borderId="0" xfId="19" applyFont="1" applyFill="1" applyBorder="1" applyAlignment="1" applyProtection="1">
      <alignment horizontal="center" vertical="center"/>
      <protection locked="0"/>
    </xf>
    <xf numFmtId="2" fontId="14" fillId="7" borderId="13" xfId="19" applyNumberFormat="1" applyFont="1" applyFill="1" applyBorder="1" applyAlignment="1" applyProtection="1">
      <alignment horizontal="center" vertical="center" shrinkToFit="1"/>
      <protection locked="0"/>
    </xf>
    <xf numFmtId="38" fontId="14" fillId="0" borderId="0" xfId="20" applyFont="1" applyFill="1" applyBorder="1" applyAlignment="1" applyProtection="1">
      <alignment horizontal="left" vertical="center"/>
    </xf>
    <xf numFmtId="2" fontId="14" fillId="3" borderId="13" xfId="19" applyNumberFormat="1" applyFont="1" applyFill="1" applyBorder="1" applyAlignment="1" applyProtection="1">
      <alignment horizontal="center" vertical="center"/>
    </xf>
    <xf numFmtId="0" fontId="14" fillId="0" borderId="0" xfId="19" applyFont="1" applyFill="1" applyBorder="1" applyAlignment="1" applyProtection="1">
      <alignment horizontal="left" vertical="center"/>
    </xf>
    <xf numFmtId="38" fontId="14" fillId="0" borderId="0" xfId="20" applyFont="1" applyBorder="1" applyProtection="1">
      <alignment vertical="center"/>
    </xf>
    <xf numFmtId="49" fontId="14" fillId="0" borderId="0" xfId="19" applyNumberFormat="1" applyFont="1" applyBorder="1" applyProtection="1">
      <alignment vertical="center"/>
    </xf>
    <xf numFmtId="9" fontId="14" fillId="3" borderId="13" xfId="19" applyNumberFormat="1" applyFont="1" applyFill="1" applyBorder="1" applyAlignment="1" applyProtection="1">
      <alignment horizontal="center" vertical="center"/>
    </xf>
    <xf numFmtId="49" fontId="14" fillId="0" borderId="0" xfId="20" applyNumberFormat="1" applyFont="1" applyBorder="1" applyProtection="1">
      <alignment vertical="center"/>
    </xf>
    <xf numFmtId="0" fontId="14" fillId="0" borderId="0" xfId="19" applyFont="1" applyAlignment="1" applyProtection="1">
      <alignment vertical="center"/>
    </xf>
    <xf numFmtId="0" fontId="13" fillId="0" borderId="0" xfId="19" applyFont="1" applyProtection="1">
      <alignment vertical="center"/>
    </xf>
    <xf numFmtId="0" fontId="14" fillId="0" borderId="13" xfId="19" applyFont="1" applyBorder="1" applyAlignment="1" applyProtection="1">
      <alignment vertical="center" wrapText="1"/>
    </xf>
    <xf numFmtId="0" fontId="14" fillId="0" borderId="0" xfId="19" applyFont="1" applyAlignment="1" applyProtection="1">
      <alignment vertical="center" wrapText="1"/>
    </xf>
    <xf numFmtId="38" fontId="14" fillId="0" borderId="13" xfId="19" applyNumberFormat="1" applyFont="1" applyBorder="1" applyAlignment="1" applyProtection="1">
      <alignment vertical="center" shrinkToFit="1"/>
    </xf>
    <xf numFmtId="38" fontId="14" fillId="3" borderId="13" xfId="1" applyFont="1" applyFill="1" applyBorder="1" applyAlignment="1" applyProtection="1">
      <alignment horizontal="center" vertical="center"/>
    </xf>
    <xf numFmtId="38" fontId="14" fillId="3" borderId="13" xfId="19" applyNumberFormat="1" applyFont="1" applyFill="1" applyBorder="1" applyAlignment="1" applyProtection="1">
      <alignment vertical="center" shrinkToFit="1"/>
    </xf>
    <xf numFmtId="38" fontId="14" fillId="0" borderId="3" xfId="19" applyNumberFormat="1" applyFont="1" applyBorder="1" applyAlignment="1" applyProtection="1">
      <alignment vertical="center" shrinkToFit="1"/>
    </xf>
    <xf numFmtId="38" fontId="14" fillId="7" borderId="13" xfId="20" applyNumberFormat="1" applyFont="1" applyFill="1" applyBorder="1" applyAlignment="1" applyProtection="1">
      <alignment horizontal="center" vertical="center"/>
      <protection locked="0"/>
    </xf>
    <xf numFmtId="0" fontId="14" fillId="5" borderId="0" xfId="19" applyFont="1" applyFill="1" applyBorder="1" applyAlignment="1" applyProtection="1">
      <alignment horizontal="center" vertical="center"/>
    </xf>
    <xf numFmtId="181" fontId="14" fillId="5" borderId="0" xfId="19" applyNumberFormat="1" applyFont="1" applyFill="1" applyBorder="1" applyAlignment="1" applyProtection="1">
      <alignment horizontal="center" vertical="center"/>
    </xf>
    <xf numFmtId="38" fontId="14" fillId="7" borderId="13" xfId="1" applyFont="1" applyFill="1" applyBorder="1" applyProtection="1">
      <alignment vertical="center"/>
      <protection locked="0"/>
    </xf>
    <xf numFmtId="40" fontId="14" fillId="7" borderId="13" xfId="20" applyNumberFormat="1" applyFont="1" applyFill="1" applyBorder="1" applyAlignment="1" applyProtection="1">
      <alignment horizontal="center" vertical="center"/>
      <protection locked="0"/>
    </xf>
    <xf numFmtId="0" fontId="14" fillId="0" borderId="13" xfId="19" applyFont="1" applyBorder="1" applyAlignment="1" applyProtection="1">
      <alignment horizontal="center" vertical="center"/>
    </xf>
    <xf numFmtId="0" fontId="14" fillId="4" borderId="13" xfId="19" applyFont="1" applyFill="1" applyBorder="1" applyAlignment="1" applyProtection="1">
      <alignment horizontal="center" vertical="center"/>
      <protection locked="0"/>
    </xf>
    <xf numFmtId="177" fontId="14" fillId="5" borderId="6" xfId="20" applyNumberFormat="1" applyFont="1" applyFill="1" applyBorder="1" applyAlignment="1" applyProtection="1">
      <alignment horizontal="center" vertical="center"/>
      <protection locked="0"/>
    </xf>
    <xf numFmtId="176" fontId="14" fillId="5" borderId="6" xfId="19" applyNumberFormat="1" applyFont="1" applyFill="1" applyBorder="1" applyAlignment="1" applyProtection="1">
      <alignment horizontal="center" vertical="center"/>
    </xf>
    <xf numFmtId="0" fontId="14" fillId="3" borderId="13" xfId="19" applyFont="1" applyFill="1" applyBorder="1" applyAlignment="1" applyProtection="1">
      <alignment horizontal="center" vertical="center" shrinkToFit="1"/>
    </xf>
    <xf numFmtId="38" fontId="14" fillId="3" borderId="13" xfId="20" applyFont="1" applyFill="1" applyBorder="1" applyAlignment="1" applyProtection="1">
      <alignment horizontal="center" vertical="center"/>
    </xf>
    <xf numFmtId="0" fontId="14" fillId="3" borderId="13" xfId="19" applyFont="1" applyFill="1" applyBorder="1" applyAlignment="1" applyProtection="1">
      <alignment horizontal="center" vertical="center" wrapText="1" shrinkToFit="1"/>
    </xf>
    <xf numFmtId="38" fontId="14" fillId="0" borderId="33" xfId="19" applyNumberFormat="1" applyFont="1" applyBorder="1" applyAlignment="1" applyProtection="1">
      <alignment vertical="center" shrinkToFit="1"/>
    </xf>
    <xf numFmtId="0" fontId="27" fillId="0" borderId="13" xfId="19" applyFont="1" applyBorder="1" applyProtection="1">
      <alignment vertical="center"/>
    </xf>
    <xf numFmtId="0" fontId="15" fillId="7" borderId="13" xfId="19" applyFont="1" applyFill="1" applyBorder="1" applyAlignment="1" applyProtection="1">
      <alignment vertical="center" shrinkToFit="1"/>
      <protection locked="0"/>
    </xf>
    <xf numFmtId="38" fontId="15" fillId="7" borderId="13" xfId="20" applyFont="1" applyFill="1" applyBorder="1" applyAlignment="1" applyProtection="1">
      <alignment vertical="center" shrinkToFit="1"/>
      <protection locked="0"/>
    </xf>
    <xf numFmtId="38" fontId="15" fillId="0" borderId="3" xfId="20" applyFont="1" applyBorder="1" applyAlignment="1" applyProtection="1">
      <alignment vertical="center" shrinkToFit="1"/>
    </xf>
    <xf numFmtId="0" fontId="15" fillId="7" borderId="15" xfId="19" applyFont="1" applyFill="1" applyBorder="1" applyAlignment="1" applyProtection="1">
      <alignment vertical="center" shrinkToFit="1"/>
      <protection locked="0"/>
    </xf>
    <xf numFmtId="38" fontId="15" fillId="7" borderId="15" xfId="20" applyFont="1" applyFill="1" applyBorder="1" applyAlignment="1" applyProtection="1">
      <alignment vertical="center" shrinkToFit="1"/>
      <protection locked="0"/>
    </xf>
    <xf numFmtId="38" fontId="15" fillId="0" borderId="1" xfId="20" applyFont="1" applyBorder="1" applyAlignment="1" applyProtection="1">
      <alignment vertical="center" shrinkToFit="1"/>
    </xf>
    <xf numFmtId="0" fontId="15" fillId="7" borderId="12" xfId="19" applyFont="1" applyFill="1" applyBorder="1" applyAlignment="1" applyProtection="1">
      <alignment vertical="center" shrinkToFit="1"/>
      <protection locked="0"/>
    </xf>
    <xf numFmtId="38" fontId="15" fillId="7" borderId="12" xfId="20" applyFont="1" applyFill="1" applyBorder="1" applyAlignment="1" applyProtection="1">
      <alignment vertical="center" shrinkToFit="1"/>
      <protection locked="0"/>
    </xf>
    <xf numFmtId="38" fontId="15" fillId="0" borderId="4" xfId="20" applyFont="1" applyBorder="1" applyAlignment="1" applyProtection="1">
      <alignment vertical="center" shrinkToFit="1"/>
    </xf>
    <xf numFmtId="2" fontId="14" fillId="3" borderId="13" xfId="19" applyNumberFormat="1" applyFont="1" applyFill="1" applyBorder="1" applyAlignment="1" applyProtection="1">
      <alignment horizontal="center" vertical="center" shrinkToFit="1"/>
    </xf>
    <xf numFmtId="40" fontId="14" fillId="5" borderId="6" xfId="20" applyNumberFormat="1" applyFont="1" applyFill="1" applyBorder="1" applyAlignment="1" applyProtection="1">
      <alignment horizontal="center" vertical="center" shrinkToFit="1"/>
      <protection locked="0"/>
    </xf>
    <xf numFmtId="38" fontId="14" fillId="0" borderId="0" xfId="1" applyFont="1" applyProtection="1">
      <alignment vertical="center"/>
    </xf>
    <xf numFmtId="0" fontId="14" fillId="2" borderId="1" xfId="19" applyFont="1" applyFill="1" applyBorder="1" applyAlignment="1" applyProtection="1">
      <alignment horizontal="left" vertical="top" wrapText="1"/>
      <protection locked="0"/>
    </xf>
    <xf numFmtId="0" fontId="0" fillId="0" borderId="6" xfId="0" applyBorder="1" applyAlignment="1" applyProtection="1">
      <alignment horizontal="left" vertical="top" wrapText="1"/>
      <protection locked="0"/>
    </xf>
    <xf numFmtId="0" fontId="0" fillId="0" borderId="7" xfId="0" applyBorder="1" applyAlignment="1" applyProtection="1">
      <alignment horizontal="left" vertical="top" wrapText="1"/>
      <protection locked="0"/>
    </xf>
    <xf numFmtId="0" fontId="0" fillId="0" borderId="8" xfId="0" applyBorder="1" applyAlignment="1" applyProtection="1">
      <alignment horizontal="left" vertical="top" wrapText="1"/>
      <protection locked="0"/>
    </xf>
    <xf numFmtId="0" fontId="0" fillId="0" borderId="0" xfId="0" applyAlignment="1" applyProtection="1">
      <alignment horizontal="left" vertical="top" wrapText="1"/>
      <protection locked="0"/>
    </xf>
    <xf numFmtId="0" fontId="0" fillId="0" borderId="9" xfId="0" applyBorder="1" applyAlignment="1" applyProtection="1">
      <alignment horizontal="left" vertical="top" wrapText="1"/>
      <protection locked="0"/>
    </xf>
    <xf numFmtId="0" fontId="0" fillId="0" borderId="4" xfId="0" applyBorder="1" applyAlignment="1" applyProtection="1">
      <alignment horizontal="left" vertical="top" wrapText="1"/>
      <protection locked="0"/>
    </xf>
    <xf numFmtId="0" fontId="0" fillId="0" borderId="10" xfId="0" applyBorder="1" applyAlignment="1" applyProtection="1">
      <alignment horizontal="left" vertical="top" wrapText="1"/>
      <protection locked="0"/>
    </xf>
    <xf numFmtId="0" fontId="0" fillId="0" borderId="11" xfId="0" applyBorder="1" applyAlignment="1" applyProtection="1">
      <alignment horizontal="left" vertical="top" wrapText="1"/>
      <protection locked="0"/>
    </xf>
    <xf numFmtId="0" fontId="13" fillId="4" borderId="18" xfId="19" applyFont="1" applyFill="1" applyBorder="1" applyAlignment="1" applyProtection="1">
      <alignment horizontal="center" vertical="center" shrinkToFit="1"/>
      <protection locked="0"/>
    </xf>
    <xf numFmtId="0" fontId="13" fillId="4" borderId="22" xfId="19" applyFont="1" applyFill="1" applyBorder="1" applyAlignment="1" applyProtection="1">
      <alignment horizontal="center" vertical="center" shrinkToFit="1"/>
      <protection locked="0"/>
    </xf>
    <xf numFmtId="0" fontId="0" fillId="0" borderId="23" xfId="0" applyBorder="1" applyAlignment="1">
      <alignment vertical="center" shrinkToFit="1"/>
    </xf>
    <xf numFmtId="0" fontId="14" fillId="0" borderId="13" xfId="19" applyFont="1" applyBorder="1" applyAlignment="1" applyProtection="1">
      <alignment horizontal="center" vertical="center"/>
    </xf>
    <xf numFmtId="0" fontId="11" fillId="0" borderId="13" xfId="19" applyFont="1" applyBorder="1" applyAlignment="1" applyProtection="1">
      <alignment horizontal="center" vertical="center"/>
    </xf>
    <xf numFmtId="0" fontId="14" fillId="0" borderId="3" xfId="19" applyFont="1" applyBorder="1" applyAlignment="1" applyProtection="1">
      <alignment horizontal="center" vertical="center"/>
    </xf>
    <xf numFmtId="0" fontId="11" fillId="0" borderId="3" xfId="19" applyFont="1" applyBorder="1" applyAlignment="1" applyProtection="1">
      <alignment horizontal="center" vertical="center"/>
    </xf>
    <xf numFmtId="0" fontId="14" fillId="0" borderId="32" xfId="19" applyFont="1" applyBorder="1" applyAlignment="1" applyProtection="1">
      <alignment horizontal="center" vertical="center" wrapText="1"/>
    </xf>
    <xf numFmtId="0" fontId="11" fillId="0" borderId="29" xfId="19" applyFont="1" applyBorder="1" applyAlignment="1" applyProtection="1">
      <alignment horizontal="center" vertical="center" wrapText="1"/>
    </xf>
    <xf numFmtId="0" fontId="14" fillId="0" borderId="52" xfId="19" applyFont="1" applyBorder="1" applyAlignment="1" applyProtection="1">
      <alignment vertical="center" shrinkToFit="1"/>
    </xf>
    <xf numFmtId="0" fontId="11" fillId="0" borderId="54" xfId="19" applyFont="1" applyBorder="1" applyAlignment="1" applyProtection="1">
      <alignment vertical="center" shrinkToFit="1"/>
    </xf>
    <xf numFmtId="0" fontId="11" fillId="0" borderId="55" xfId="19" applyFont="1" applyBorder="1" applyAlignment="1" applyProtection="1">
      <alignment vertical="center" shrinkToFit="1"/>
    </xf>
    <xf numFmtId="0" fontId="14" fillId="0" borderId="53" xfId="19" applyFont="1" applyBorder="1" applyAlignment="1" applyProtection="1">
      <alignment vertical="center" shrinkToFit="1"/>
    </xf>
    <xf numFmtId="0" fontId="11" fillId="0" borderId="31" xfId="19" applyFont="1" applyBorder="1" applyAlignment="1" applyProtection="1">
      <alignment vertical="center" shrinkToFit="1"/>
    </xf>
    <xf numFmtId="0" fontId="11" fillId="0" borderId="56" xfId="19" applyFont="1" applyBorder="1" applyAlignment="1" applyProtection="1">
      <alignment vertical="center" shrinkToFit="1"/>
    </xf>
    <xf numFmtId="0" fontId="18" fillId="0" borderId="1" xfId="19" applyFont="1" applyBorder="1" applyAlignment="1" applyProtection="1">
      <alignment horizontal="center" vertical="center"/>
    </xf>
    <xf numFmtId="0" fontId="13" fillId="0" borderId="7" xfId="19" applyFont="1" applyBorder="1" applyAlignment="1" applyProtection="1">
      <alignment horizontal="center" vertical="center"/>
    </xf>
    <xf numFmtId="0" fontId="11" fillId="0" borderId="4" xfId="19" applyFont="1" applyBorder="1" applyAlignment="1" applyProtection="1">
      <alignment horizontal="center" vertical="center"/>
    </xf>
    <xf numFmtId="0" fontId="11" fillId="0" borderId="11" xfId="19" applyFont="1" applyBorder="1" applyAlignment="1" applyProtection="1">
      <alignment horizontal="center" vertical="center"/>
    </xf>
    <xf numFmtId="0" fontId="13" fillId="3" borderId="18" xfId="19" applyFont="1" applyFill="1" applyBorder="1" applyAlignment="1" applyProtection="1">
      <alignment horizontal="center" vertical="center" shrinkToFit="1"/>
    </xf>
    <xf numFmtId="0" fontId="13" fillId="3" borderId="23" xfId="19" applyFont="1" applyFill="1" applyBorder="1" applyAlignment="1">
      <alignment horizontal="center" vertical="center" shrinkToFit="1"/>
    </xf>
    <xf numFmtId="49" fontId="14" fillId="0" borderId="13" xfId="19" applyNumberFormat="1" applyFont="1" applyBorder="1" applyAlignment="1" applyProtection="1">
      <alignment vertical="center"/>
    </xf>
    <xf numFmtId="0" fontId="11" fillId="0" borderId="13" xfId="19" applyFont="1" applyBorder="1" applyAlignment="1" applyProtection="1">
      <alignment vertical="center"/>
    </xf>
    <xf numFmtId="0" fontId="11" fillId="0" borderId="2" xfId="19" applyFont="1" applyBorder="1" applyAlignment="1" applyProtection="1">
      <alignment horizontal="center" vertical="center"/>
    </xf>
    <xf numFmtId="0" fontId="11" fillId="0" borderId="5" xfId="19" applyFont="1" applyBorder="1" applyAlignment="1" applyProtection="1">
      <alignment horizontal="center" vertical="center"/>
    </xf>
    <xf numFmtId="0" fontId="15" fillId="0" borderId="3" xfId="19" applyFont="1" applyBorder="1" applyAlignment="1" applyProtection="1">
      <alignment vertical="center" shrinkToFit="1"/>
      <protection locked="0"/>
    </xf>
    <xf numFmtId="0" fontId="15" fillId="0" borderId="5" xfId="19" applyFont="1" applyBorder="1" applyAlignment="1" applyProtection="1">
      <alignment vertical="center" shrinkToFit="1"/>
      <protection locked="0"/>
    </xf>
    <xf numFmtId="0" fontId="14" fillId="0" borderId="3" xfId="19" applyFont="1" applyBorder="1" applyAlignment="1" applyProtection="1">
      <alignment vertical="center"/>
      <protection locked="0"/>
    </xf>
    <xf numFmtId="0" fontId="11" fillId="0" borderId="5" xfId="19" applyFont="1" applyBorder="1" applyAlignment="1" applyProtection="1">
      <alignment vertical="center"/>
      <protection locked="0"/>
    </xf>
    <xf numFmtId="0" fontId="19" fillId="0" borderId="15" xfId="19" applyFont="1" applyBorder="1" applyAlignment="1" applyProtection="1">
      <alignment vertical="center" textRotation="255"/>
    </xf>
    <xf numFmtId="0" fontId="19" fillId="0" borderId="17" xfId="19" applyFont="1" applyBorder="1" applyAlignment="1" applyProtection="1">
      <alignment vertical="center" textRotation="255"/>
    </xf>
    <xf numFmtId="0" fontId="15" fillId="0" borderId="1" xfId="19" applyFont="1" applyBorder="1" applyAlignment="1" applyProtection="1">
      <alignment vertical="center" shrinkToFit="1"/>
      <protection locked="0"/>
    </xf>
    <xf numFmtId="0" fontId="15" fillId="0" borderId="7" xfId="19" applyFont="1" applyBorder="1" applyAlignment="1" applyProtection="1">
      <alignment vertical="center" shrinkToFit="1"/>
      <protection locked="0"/>
    </xf>
    <xf numFmtId="0" fontId="19" fillId="0" borderId="37" xfId="19" applyFont="1" applyBorder="1" applyAlignment="1" applyProtection="1">
      <alignment horizontal="center" vertical="center"/>
    </xf>
    <xf numFmtId="0" fontId="19" fillId="0" borderId="39" xfId="19" applyFont="1" applyBorder="1" applyAlignment="1" applyProtection="1">
      <alignment horizontal="center" vertical="center"/>
    </xf>
    <xf numFmtId="0" fontId="15" fillId="0" borderId="40" xfId="19" applyFont="1" applyBorder="1" applyAlignment="1" applyProtection="1">
      <alignment vertical="center"/>
      <protection locked="0"/>
    </xf>
    <xf numFmtId="0" fontId="15" fillId="0" borderId="23" xfId="19" applyFont="1" applyBorder="1" applyAlignment="1" applyProtection="1">
      <alignment vertical="center"/>
      <protection locked="0"/>
    </xf>
    <xf numFmtId="0" fontId="15" fillId="0" borderId="4" xfId="19" applyFont="1" applyBorder="1" applyAlignment="1" applyProtection="1">
      <alignment vertical="center" shrinkToFit="1"/>
      <protection locked="0"/>
    </xf>
    <xf numFmtId="0" fontId="15" fillId="0" borderId="11" xfId="19" applyFont="1" applyBorder="1" applyAlignment="1" applyProtection="1">
      <alignment vertical="center" shrinkToFit="1"/>
      <protection locked="0"/>
    </xf>
    <xf numFmtId="0" fontId="14" fillId="0" borderId="35" xfId="19" applyFont="1" applyBorder="1" applyAlignment="1" applyProtection="1">
      <alignment horizontal="center" vertical="center"/>
    </xf>
    <xf numFmtId="0" fontId="11" fillId="0" borderId="35" xfId="19" applyFont="1" applyBorder="1" applyAlignment="1" applyProtection="1">
      <alignment horizontal="center" vertical="center"/>
    </xf>
    <xf numFmtId="0" fontId="19" fillId="0" borderId="19" xfId="19" applyFont="1" applyBorder="1" applyAlignment="1" applyProtection="1">
      <alignment horizontal="center" vertical="center"/>
    </xf>
    <xf numFmtId="0" fontId="19" fillId="0" borderId="35" xfId="19" applyFont="1" applyBorder="1" applyAlignment="1">
      <alignment vertical="center"/>
    </xf>
    <xf numFmtId="0" fontId="19" fillId="0" borderId="49" xfId="19" applyFont="1" applyBorder="1" applyAlignment="1">
      <alignment vertical="center"/>
    </xf>
    <xf numFmtId="0" fontId="19" fillId="0" borderId="20" xfId="19" applyFont="1" applyBorder="1" applyAlignment="1">
      <alignment vertical="center"/>
    </xf>
    <xf numFmtId="0" fontId="19" fillId="0" borderId="14" xfId="19" applyFont="1" applyBorder="1" applyAlignment="1">
      <alignment vertical="center"/>
    </xf>
    <xf numFmtId="0" fontId="19" fillId="0" borderId="50" xfId="19" applyFont="1" applyBorder="1" applyAlignment="1">
      <alignment vertical="center"/>
    </xf>
    <xf numFmtId="38" fontId="21" fillId="3" borderId="35" xfId="19" applyNumberFormat="1" applyFont="1" applyFill="1" applyBorder="1" applyAlignment="1" applyProtection="1">
      <alignment horizontal="center" vertical="center"/>
    </xf>
    <xf numFmtId="0" fontId="21" fillId="3" borderId="21" xfId="19" applyFont="1" applyFill="1" applyBorder="1" applyAlignment="1">
      <alignment horizontal="center" vertical="center"/>
    </xf>
    <xf numFmtId="0" fontId="21" fillId="3" borderId="14" xfId="19" applyFont="1" applyFill="1" applyBorder="1" applyAlignment="1">
      <alignment horizontal="center" vertical="center"/>
    </xf>
    <xf numFmtId="0" fontId="21" fillId="3" borderId="16" xfId="19" applyFont="1" applyFill="1" applyBorder="1" applyAlignment="1">
      <alignment horizontal="center" vertical="center"/>
    </xf>
    <xf numFmtId="0" fontId="19" fillId="0" borderId="19" xfId="19" applyFont="1" applyBorder="1" applyAlignment="1" applyProtection="1">
      <alignment horizontal="center" vertical="center" shrinkToFit="1"/>
    </xf>
    <xf numFmtId="0" fontId="19" fillId="0" borderId="49" xfId="19" applyFont="1" applyBorder="1" applyAlignment="1">
      <alignment vertical="center" shrinkToFit="1"/>
    </xf>
    <xf numFmtId="0" fontId="19" fillId="0" borderId="20" xfId="19" applyFont="1" applyBorder="1" applyAlignment="1">
      <alignment vertical="center" shrinkToFit="1"/>
    </xf>
    <xf numFmtId="0" fontId="19" fillId="0" borderId="50" xfId="19" applyFont="1" applyBorder="1" applyAlignment="1">
      <alignment vertical="center" shrinkToFit="1"/>
    </xf>
    <xf numFmtId="38" fontId="21" fillId="3" borderId="35" xfId="19" applyNumberFormat="1" applyFont="1" applyFill="1" applyBorder="1" applyAlignment="1">
      <alignment horizontal="center" vertical="center"/>
    </xf>
    <xf numFmtId="0" fontId="21" fillId="3" borderId="35" xfId="19" applyFont="1" applyFill="1" applyBorder="1" applyAlignment="1">
      <alignment horizontal="center" vertical="center"/>
    </xf>
    <xf numFmtId="0" fontId="18" fillId="3" borderId="18" xfId="19" applyFont="1" applyFill="1" applyBorder="1" applyAlignment="1" applyProtection="1">
      <alignment horizontal="center" vertical="center" shrinkToFit="1"/>
    </xf>
    <xf numFmtId="0" fontId="18" fillId="3" borderId="23" xfId="19" applyFont="1" applyFill="1" applyBorder="1" applyAlignment="1">
      <alignment horizontal="center" vertical="center" shrinkToFit="1"/>
    </xf>
    <xf numFmtId="0" fontId="14" fillId="0" borderId="5" xfId="19" applyFont="1" applyBorder="1" applyAlignment="1">
      <alignment vertical="center"/>
    </xf>
    <xf numFmtId="0" fontId="18" fillId="4" borderId="13" xfId="19" applyFont="1" applyFill="1" applyBorder="1" applyAlignment="1" applyProtection="1">
      <alignment horizontal="center" vertical="center"/>
      <protection locked="0"/>
    </xf>
    <xf numFmtId="0" fontId="18" fillId="4" borderId="13" xfId="19" applyFont="1" applyFill="1" applyBorder="1" applyAlignment="1" applyProtection="1">
      <alignment vertical="center"/>
      <protection locked="0"/>
    </xf>
    <xf numFmtId="0" fontId="14" fillId="0" borderId="13" xfId="19" applyFont="1" applyBorder="1" applyAlignment="1" applyProtection="1">
      <alignment vertical="center"/>
    </xf>
    <xf numFmtId="0" fontId="14" fillId="0" borderId="2" xfId="19" applyFont="1" applyBorder="1" applyAlignment="1" applyProtection="1">
      <alignment horizontal="center" vertical="center"/>
    </xf>
    <xf numFmtId="0" fontId="25" fillId="0" borderId="0" xfId="19" applyFont="1" applyBorder="1" applyAlignment="1" applyProtection="1">
      <alignment horizontal="center" vertical="center" wrapText="1"/>
    </xf>
    <xf numFmtId="0" fontId="25" fillId="0" borderId="0" xfId="19" applyFont="1" applyAlignment="1">
      <alignment horizontal="center" vertical="center" wrapText="1"/>
    </xf>
    <xf numFmtId="0" fontId="25" fillId="0" borderId="0" xfId="19" applyFont="1" applyBorder="1" applyAlignment="1">
      <alignment horizontal="center" vertical="center" wrapText="1"/>
    </xf>
    <xf numFmtId="0" fontId="18" fillId="0" borderId="7" xfId="19" applyFont="1" applyBorder="1" applyAlignment="1" applyProtection="1">
      <alignment horizontal="center" vertical="center"/>
    </xf>
    <xf numFmtId="0" fontId="14" fillId="0" borderId="4" xfId="19" applyFont="1" applyBorder="1" applyAlignment="1" applyProtection="1">
      <alignment horizontal="center" vertical="center"/>
    </xf>
    <xf numFmtId="0" fontId="14" fillId="0" borderId="11" xfId="19" applyFont="1" applyBorder="1" applyAlignment="1" applyProtection="1">
      <alignment horizontal="center" vertical="center"/>
    </xf>
    <xf numFmtId="0" fontId="15" fillId="0" borderId="3" xfId="19" applyFont="1" applyBorder="1" applyAlignment="1" applyProtection="1">
      <alignment vertical="center"/>
      <protection locked="0"/>
    </xf>
    <xf numFmtId="0" fontId="15" fillId="0" borderId="5" xfId="19" applyFont="1" applyBorder="1" applyAlignment="1" applyProtection="1">
      <alignment vertical="center"/>
      <protection locked="0"/>
    </xf>
    <xf numFmtId="0" fontId="15" fillId="0" borderId="4" xfId="19" applyFont="1" applyBorder="1" applyAlignment="1" applyProtection="1">
      <alignment vertical="center"/>
      <protection locked="0"/>
    </xf>
    <xf numFmtId="0" fontId="15" fillId="0" borderId="11" xfId="19" applyFont="1" applyBorder="1" applyAlignment="1" applyProtection="1">
      <alignment vertical="center"/>
      <protection locked="0"/>
    </xf>
    <xf numFmtId="38" fontId="13" fillId="3" borderId="35" xfId="19" applyNumberFormat="1" applyFont="1" applyFill="1" applyBorder="1" applyAlignment="1" applyProtection="1">
      <alignment horizontal="center" vertical="center"/>
    </xf>
    <xf numFmtId="0" fontId="13" fillId="3" borderId="21" xfId="19" applyFont="1" applyFill="1" applyBorder="1" applyAlignment="1">
      <alignment horizontal="center" vertical="center"/>
    </xf>
    <xf numFmtId="0" fontId="13" fillId="3" borderId="14" xfId="19" applyFont="1" applyFill="1" applyBorder="1" applyAlignment="1">
      <alignment horizontal="center" vertical="center"/>
    </xf>
    <xf numFmtId="0" fontId="13" fillId="3" borderId="16" xfId="19" applyFont="1" applyFill="1" applyBorder="1" applyAlignment="1">
      <alignment horizontal="center" vertical="center"/>
    </xf>
    <xf numFmtId="38" fontId="13" fillId="3" borderId="35" xfId="19" applyNumberFormat="1" applyFont="1" applyFill="1" applyBorder="1" applyAlignment="1">
      <alignment horizontal="center" vertical="center"/>
    </xf>
    <xf numFmtId="0" fontId="13" fillId="3" borderId="35" xfId="19" applyFont="1" applyFill="1" applyBorder="1" applyAlignment="1">
      <alignment horizontal="center" vertical="center"/>
    </xf>
    <xf numFmtId="0" fontId="19" fillId="0" borderId="0" xfId="19" applyFont="1" applyBorder="1" applyAlignment="1" applyProtection="1">
      <alignment vertical="center"/>
    </xf>
    <xf numFmtId="0" fontId="19" fillId="0" borderId="0" xfId="19" applyFont="1" applyBorder="1" applyAlignment="1">
      <alignment vertical="center"/>
    </xf>
    <xf numFmtId="38" fontId="13" fillId="5" borderId="0" xfId="20" applyFont="1" applyFill="1" applyBorder="1" applyAlignment="1" applyProtection="1">
      <alignment horizontal="center" vertical="center"/>
    </xf>
    <xf numFmtId="38" fontId="13" fillId="5" borderId="0" xfId="20" applyFont="1" applyFill="1" applyBorder="1" applyAlignment="1">
      <alignment horizontal="center" vertical="center"/>
    </xf>
    <xf numFmtId="38" fontId="13" fillId="5" borderId="14" xfId="20" applyFont="1" applyFill="1" applyBorder="1" applyAlignment="1">
      <alignment horizontal="center" vertical="center"/>
    </xf>
    <xf numFmtId="0" fontId="25" fillId="0" borderId="0" xfId="19" applyFont="1" applyBorder="1" applyAlignment="1" applyProtection="1">
      <alignment horizontal="center" vertical="center"/>
    </xf>
    <xf numFmtId="0" fontId="25" fillId="0" borderId="0" xfId="19" applyFont="1" applyAlignment="1">
      <alignment horizontal="center" vertical="center"/>
    </xf>
    <xf numFmtId="0" fontId="25" fillId="0" borderId="14" xfId="19" applyFont="1" applyBorder="1" applyAlignment="1">
      <alignment horizontal="center" vertical="center"/>
    </xf>
    <xf numFmtId="0" fontId="13" fillId="0" borderId="0" xfId="19" applyFont="1" applyFill="1" applyBorder="1" applyAlignment="1" applyProtection="1">
      <alignment horizontal="center" vertical="center" shrinkToFit="1"/>
    </xf>
    <xf numFmtId="0" fontId="13" fillId="0" borderId="0" xfId="19" applyFont="1" applyFill="1" applyBorder="1" applyAlignment="1">
      <alignment horizontal="center" vertical="center" shrinkToFit="1"/>
    </xf>
    <xf numFmtId="0" fontId="14" fillId="3" borderId="13" xfId="19" applyFont="1" applyFill="1" applyBorder="1" applyAlignment="1" applyProtection="1">
      <alignment horizontal="center" vertical="center"/>
    </xf>
    <xf numFmtId="0" fontId="11" fillId="3" borderId="13" xfId="19" applyFont="1" applyFill="1" applyBorder="1" applyAlignment="1" applyProtection="1">
      <alignment vertical="center"/>
    </xf>
    <xf numFmtId="0" fontId="14" fillId="0" borderId="3" xfId="19" applyFont="1" applyBorder="1" applyAlignment="1" applyProtection="1">
      <alignment vertical="center"/>
    </xf>
    <xf numFmtId="0" fontId="14" fillId="0" borderId="2" xfId="19" applyFont="1" applyBorder="1" applyAlignment="1" applyProtection="1">
      <alignment vertical="center"/>
    </xf>
    <xf numFmtId="0" fontId="14" fillId="0" borderId="5" xfId="19" applyFont="1" applyBorder="1" applyAlignment="1" applyProtection="1">
      <alignment vertical="center"/>
    </xf>
    <xf numFmtId="0" fontId="14" fillId="0" borderId="13" xfId="19" applyFont="1" applyFill="1" applyBorder="1" applyAlignment="1" applyProtection="1">
      <alignment horizontal="left" vertical="center"/>
      <protection locked="0"/>
    </xf>
    <xf numFmtId="0" fontId="11" fillId="0" borderId="13" xfId="19" applyFont="1" applyBorder="1" applyAlignment="1">
      <alignment vertical="center"/>
    </xf>
    <xf numFmtId="0" fontId="14" fillId="0" borderId="6" xfId="19" applyFont="1" applyBorder="1" applyAlignment="1" applyProtection="1">
      <alignment vertical="center"/>
    </xf>
    <xf numFmtId="0" fontId="11" fillId="0" borderId="6" xfId="19" applyFont="1" applyBorder="1" applyAlignment="1">
      <alignment vertical="center"/>
    </xf>
  </cellXfs>
  <cellStyles count="21">
    <cellStyle name="桁区切り" xfId="1" builtinId="6"/>
    <cellStyle name="桁区切り 2" xfId="9"/>
    <cellStyle name="桁区切り 2 10" xfId="2"/>
    <cellStyle name="桁区切り 2 2" xfId="20"/>
    <cellStyle name="桁区切り 3" xfId="11"/>
    <cellStyle name="桁区切り 4" xfId="13"/>
    <cellStyle name="桁区切り 5" xfId="15"/>
    <cellStyle name="標準" xfId="0" builtinId="0"/>
    <cellStyle name="標準 2" xfId="3"/>
    <cellStyle name="標準 2 2" xfId="6"/>
    <cellStyle name="標準 2 3" xfId="4"/>
    <cellStyle name="標準 2 4" xfId="17"/>
    <cellStyle name="標準 3" xfId="7"/>
    <cellStyle name="標準 3 2" xfId="16"/>
    <cellStyle name="標準 4" xfId="5"/>
    <cellStyle name="標準 4 3" xfId="18"/>
    <cellStyle name="標準 5" xfId="8"/>
    <cellStyle name="標準 5 2" xfId="19"/>
    <cellStyle name="標準 6" xfId="10"/>
    <cellStyle name="標準 7" xfId="12"/>
    <cellStyle name="標準 8" xfId="14"/>
  </cellStyles>
  <dxfs count="0"/>
  <tableStyles count="0" defaultTableStyle="TableStyleMedium2" defaultPivotStyle="PivotStyleLight16"/>
  <colors>
    <mruColors>
      <color rgb="FFFFFF99"/>
      <color rgb="FFFFFF66"/>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00002\&#32207;&#21209;&#37096;\&#26481;&#20140;&#37117;&#22320;&#29699;&#28201;&#26262;&#21270;&#38450;&#27490;&#27963;&#21205;&#25512;&#36914;&#12475;&#12531;&#12479;&#12540;\&#21109;&#12456;&#12493;&#25903;&#25588;&#12481;&#12540;&#12512;\&#65320;&#65298;&#65304;\&#22320;&#29987;&#22320;&#28040;&#22411;&#20877;&#29983;&#21487;&#33021;&#12456;&#12493;&#12523;&#12462;&#12540;&#23566;&#20837;&#25313;&#22823;&#20107;&#26989;\SII_&#20877;&#29983;&#21487;&#33021;&#12456;&#12493;&#12523;&#12462;&#12540;&#20107;&#26989;&#32773;&#25903;&#25588;&#20107;&#26989;&#36027;&#35036;&#21161;&#37329;\SII_H28&#23455;&#26045;&#35336;&#30011;&#26360;&#31561;&#65288;&#30330;&#38651;&#35373;&#20633;&#21450;&#12403;&#33988;&#38651;&#27744;&#21033;&#29992;&#65289;28ts_d_koufu06-1.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B5sv3\&#12463;&#12540;&#12523;&#12493;&#12483;&#12488;&#20849;&#26377;\Users\center-96-pc\Documents\&#12467;&#12472;&#12455;&#12493;&#38306;&#20418;\&#35201;&#32177;\&#31532;16&#21495;&#27096;&#24335;%20&#21161;&#25104;&#20107;&#26989;&#23455;&#26045;&#35336;&#30011;&#26360;(&#21407;&#32025;)H25041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26481;&#20140;&#37117;&#22320;&#29699;&#28201;&#26262;&#21270;&#38450;&#27490;&#27963;&#21205;&#25512;&#36914;&#12475;&#12531;&#12479;&#12540;/&#21109;&#12456;&#12493;&#25903;&#25588;&#12481;&#12540;&#12512;/&#65330;&#65300;/&#22320;&#29987;&#22320;&#28040;&#20877;&#12456;&#12493;&#22679;&#24375;&#12503;&#12525;&#12472;&#12455;&#12463;&#12488;R4/02_&#20132;&#20184;&#35201;&#32177;&#12539;&#27096;&#24335;FMT/03_&#27096;&#24335;&#12539;FMT/03_&#20108;&#23450;&#35036;&#27491;&#65288;&#37117;&#22806;&#65289;/01_&#30906;&#23450;&#27096;&#24335;/&#12304;&#24120;&#12395;&#26368;&#26032;&#12305;_&#30906;&#23450;&#27096;&#24335;_&#37117;&#22806;_&#20108;&#23450;&#35036;&#27491;_&#27096;&#2433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作成手順"/>
      <sheetName val="汎用入力規則リスト"/>
      <sheetName val="データ参照シート"/>
      <sheetName val="チェックリスト"/>
      <sheetName val="（別紙3）役員名簿"/>
      <sheetName val="3-1実施計画概要（発電）"/>
      <sheetName val="3-2　設備導入事業経費の配分（当年度）（発電）"/>
      <sheetName val="3-2　設備導入事業経費の配分（他年度１）（発電）"/>
      <sheetName val="3-2　設備導入事業経費の配分（他年度２）（発電）"/>
      <sheetName val="3-2　設備導入事業経費の配分（他年度３）（発電）"/>
      <sheetName val="3-2　設備導入事業経費の配分（総計）（発電）"/>
      <sheetName val="3-4　補助事業に要する経費及びその調達方法"/>
      <sheetName val="3-6　発電単価の算定について"/>
      <sheetName val="3-7　設備及び導入効果（太陽光発電）"/>
      <sheetName val="3-7　設備及び導入効果（風力発電）"/>
      <sheetName val="3-7　設備及び導入効果（バイオマス発電）"/>
      <sheetName val="3-7　設備及び導入効果（水力発電）"/>
      <sheetName val="3-7　設備及び導入効果（地熱発電）"/>
      <sheetName val="3-8　補助対象設備の機器リスト"/>
      <sheetName val="3-18　バイオマス依存率(熱利用)"/>
      <sheetName val="3-24　事業実施に関連する事項（発電）"/>
      <sheetName val="3-25　事業実施体制"/>
      <sheetName val="3-26　事業実施予定スケジュール"/>
      <sheetName val="【参考】日本標準産業中分類"/>
    </sheetNames>
    <sheetDataSet>
      <sheetData sheetId="0"/>
      <sheetData sheetId="1"/>
      <sheetData sheetId="2">
        <row r="2">
          <cell r="B2">
            <v>0</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記載・印刷要領"/>
      <sheetName val="基本情報"/>
      <sheetName val="横変換"/>
      <sheetName val="業種リスト"/>
      <sheetName val="建物分類"/>
      <sheetName val="対策"/>
      <sheetName val="１"/>
      <sheetName val="17-1"/>
      <sheetName val="17-2"/>
      <sheetName val="17-3"/>
      <sheetName val="17-4"/>
      <sheetName val="17-5-1"/>
      <sheetName val="15-5-2"/>
      <sheetName val="15-6"/>
      <sheetName val="15-7"/>
      <sheetName val="15-8"/>
      <sheetName val="15-9"/>
      <sheetName val="15別1-1"/>
      <sheetName val="15別1-2"/>
      <sheetName val="15別1-3"/>
      <sheetName val="15別1-4"/>
      <sheetName val="15別1-5"/>
      <sheetName val="15別1-6"/>
      <sheetName val="15別2"/>
      <sheetName val="15別3-1"/>
      <sheetName val="15別3-2"/>
      <sheetName val="15別3-3"/>
      <sheetName val="15別4-1"/>
      <sheetName val="15別4-2"/>
      <sheetName val="15別5"/>
    </sheetNames>
    <sheetDataSet>
      <sheetData sheetId="0"/>
      <sheetData sheetId="1"/>
      <sheetData sheetId="2"/>
      <sheetData sheetId="3"/>
      <sheetData sheetId="4"/>
      <sheetData sheetId="5">
        <row r="2">
          <cell r="K2" t="str">
            <v>①製造業</v>
          </cell>
        </row>
        <row r="3">
          <cell r="K3" t="str">
            <v>①建設業</v>
          </cell>
        </row>
        <row r="4">
          <cell r="K4" t="str">
            <v>①運輸業</v>
          </cell>
        </row>
        <row r="5">
          <cell r="K5" t="str">
            <v>①その他</v>
          </cell>
        </row>
        <row r="6">
          <cell r="K6" t="str">
            <v>②卸売業</v>
          </cell>
        </row>
        <row r="7">
          <cell r="K7" t="str">
            <v>③サービス業</v>
          </cell>
        </row>
        <row r="8">
          <cell r="K8" t="str">
            <v>④小売業</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目次"/>
      <sheetName val="提出方法"/>
      <sheetName val="記載要領"/>
      <sheetName val="日本標準産業中分類"/>
      <sheetName val="会社規模判断資料"/>
      <sheetName val="基本情報"/>
      <sheetName val="第１号"/>
      <sheetName val="第１号_第二面"/>
      <sheetName val="第２号 (助成対象事業者用)"/>
      <sheetName val="第２号 (共同申請者用) "/>
      <sheetName val="第２号 (手続き代行者用)"/>
      <sheetName val="第3号"/>
      <sheetName val="第４号(太陽光）"/>
      <sheetName val="第４号（風力)"/>
      <sheetName val="第４号（水力)"/>
      <sheetName val="第４号（地熱)"/>
      <sheetName val="第４号（ﾊﾞｲｵﾏｽ発電)"/>
      <sheetName val="第４号（共通_環境価値）"/>
      <sheetName val="別紙１"/>
      <sheetName val="別紙２"/>
      <sheetName val="別紙３"/>
      <sheetName val="別紙３ (2)"/>
      <sheetName val="共通様式_助成対象事業経費内訳（全体）"/>
      <sheetName val="共通様式_助成対象事業経費内訳（太陽光）"/>
      <sheetName val="共通様式_助成対象事業経費内訳（太陽光を除く）"/>
      <sheetName val="共通様式_蓄電池"/>
      <sheetName val="補助資料（機器按分）"/>
      <sheetName val="第7号様式"/>
      <sheetName val="第8号様式"/>
      <sheetName val="第9号様式"/>
      <sheetName val="第11号様式"/>
      <sheetName val="第13号様式"/>
      <sheetName val="第14号様式"/>
      <sheetName val="第15号様式"/>
      <sheetName val="第17の1号様式"/>
      <sheetName val="第17の2号様式"/>
      <sheetName val="第17の3号様式"/>
      <sheetName val="第21号様式"/>
      <sheetName val="第22号様式"/>
      <sheetName val="第24号様式"/>
    </sheetNames>
    <sheetDataSet>
      <sheetData sheetId="0"/>
      <sheetData sheetId="1"/>
      <sheetData sheetId="2"/>
      <sheetData sheetId="3"/>
      <sheetData sheetId="4"/>
      <sheetData sheetId="5">
        <row r="2">
          <cell r="E2"/>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R29"/>
  <sheetViews>
    <sheetView showGridLines="0" showZeros="0" tabSelected="1" view="pageBreakPreview" zoomScale="85" zoomScaleNormal="100" zoomScaleSheetLayoutView="85" workbookViewId="0"/>
  </sheetViews>
  <sheetFormatPr defaultColWidth="8.88671875" defaultRowHeight="10.8"/>
  <cols>
    <col min="1" max="1" width="14.21875" style="1" customWidth="1"/>
    <col min="2" max="7" width="11.5546875" style="1" customWidth="1"/>
    <col min="8" max="10" width="8.88671875" style="1"/>
    <col min="11" max="11" width="0" style="1" hidden="1" customWidth="1"/>
    <col min="12" max="12" width="12.6640625" style="1" hidden="1" customWidth="1"/>
    <col min="13" max="18" width="8.88671875" style="1" hidden="1" customWidth="1"/>
    <col min="19" max="19" width="0" style="1" hidden="1" customWidth="1"/>
    <col min="20" max="16384" width="8.88671875" style="1"/>
  </cols>
  <sheetData>
    <row r="1" spans="1:18" ht="18" customHeight="1" thickBot="1">
      <c r="A1" s="3" t="s">
        <v>122</v>
      </c>
    </row>
    <row r="2" spans="1:18" ht="18" customHeight="1" thickBot="1">
      <c r="A2" s="103" t="s">
        <v>98</v>
      </c>
      <c r="D2" s="145" t="s">
        <v>52</v>
      </c>
      <c r="E2" s="146"/>
      <c r="F2" s="147"/>
    </row>
    <row r="3" spans="1:18" ht="11.4" thickBot="1"/>
    <row r="4" spans="1:18" ht="25.2">
      <c r="A4" s="104" t="s">
        <v>34</v>
      </c>
      <c r="B4" s="123">
        <v>1</v>
      </c>
      <c r="C4" s="123">
        <v>2</v>
      </c>
      <c r="D4" s="123">
        <v>3</v>
      </c>
      <c r="E4" s="148" t="s">
        <v>0</v>
      </c>
      <c r="F4" s="150" t="s">
        <v>99</v>
      </c>
      <c r="G4" s="152" t="str">
        <f>IFERROR((VLOOKUP(D2,L4:Q8,6,FALSE)),"")</f>
        <v>申請区分を選択してください</v>
      </c>
      <c r="L4" s="25" t="s">
        <v>52</v>
      </c>
      <c r="M4" s="52" t="s">
        <v>56</v>
      </c>
      <c r="N4" s="53" t="s">
        <v>30</v>
      </c>
      <c r="O4" s="54" t="s">
        <v>31</v>
      </c>
      <c r="P4" s="53" t="s">
        <v>57</v>
      </c>
      <c r="Q4" s="25" t="s">
        <v>52</v>
      </c>
      <c r="R4" s="2"/>
    </row>
    <row r="5" spans="1:18" ht="26.4" customHeight="1">
      <c r="A5" s="104" t="s">
        <v>1</v>
      </c>
      <c r="B5" s="123" t="str">
        <f>'共通様式１_助成対象事業経費内訳（太陽光）'!B7</f>
        <v>太陽光発電</v>
      </c>
      <c r="C5" s="123" t="str">
        <f>IF('共通様式１_助成対象事業経費内訳（太陽光を除く）'!B6="選択してください","",'共通様式１_助成対象事業経費内訳（太陽光を除く）'!B6)</f>
        <v/>
      </c>
      <c r="D5" s="123" t="str">
        <f>IF(共通様式１_蓄電池!E9="","","蓄電池")</f>
        <v/>
      </c>
      <c r="E5" s="149"/>
      <c r="F5" s="151"/>
      <c r="G5" s="153"/>
      <c r="L5" s="40" t="s">
        <v>2</v>
      </c>
      <c r="M5" s="55" t="s">
        <v>58</v>
      </c>
      <c r="N5" s="55" t="s">
        <v>59</v>
      </c>
      <c r="O5" s="55" t="s">
        <v>60</v>
      </c>
      <c r="P5" s="55" t="s">
        <v>61</v>
      </c>
      <c r="Q5" s="25" t="s">
        <v>50</v>
      </c>
      <c r="R5" s="2"/>
    </row>
    <row r="6" spans="1:18" ht="26.4" customHeight="1">
      <c r="A6" s="104" t="s">
        <v>28</v>
      </c>
      <c r="B6" s="108">
        <f>'共通様式１_助成対象事業経費内訳（太陽光）'!E40</f>
        <v>0</v>
      </c>
      <c r="C6" s="108">
        <f>'共通様式１_助成対象事業経費内訳（太陽光を除く）'!E40</f>
        <v>0</v>
      </c>
      <c r="D6" s="108">
        <f>共通様式１_蓄電池!E45</f>
        <v>0</v>
      </c>
      <c r="E6" s="108">
        <f>SUM(B6:D6)</f>
        <v>0</v>
      </c>
      <c r="F6" s="154"/>
      <c r="G6" s="157"/>
      <c r="L6" s="40" t="s">
        <v>53</v>
      </c>
      <c r="M6" s="55" t="s">
        <v>58</v>
      </c>
      <c r="N6" s="55" t="s">
        <v>59</v>
      </c>
      <c r="O6" s="55" t="s">
        <v>60</v>
      </c>
      <c r="P6" s="55" t="s">
        <v>61</v>
      </c>
      <c r="Q6" s="25" t="s">
        <v>50</v>
      </c>
      <c r="R6" s="2"/>
    </row>
    <row r="7" spans="1:18" ht="31.8" customHeight="1">
      <c r="A7" s="104" t="s">
        <v>29</v>
      </c>
      <c r="B7" s="108">
        <f>'共通様式１_助成対象事業経費内訳（太陽光）'!F40</f>
        <v>0</v>
      </c>
      <c r="C7" s="108">
        <f>'共通様式１_助成対象事業経費内訳（太陽光を除く）'!F40</f>
        <v>0</v>
      </c>
      <c r="D7" s="108">
        <f>共通様式１_蓄電池!F45</f>
        <v>0</v>
      </c>
      <c r="E7" s="108">
        <f t="shared" ref="E7:E9" si="0">SUM(B7:D7)</f>
        <v>0</v>
      </c>
      <c r="F7" s="155"/>
      <c r="G7" s="158"/>
      <c r="L7" s="40" t="s">
        <v>54</v>
      </c>
      <c r="M7" s="55" t="s">
        <v>58</v>
      </c>
      <c r="N7" s="55" t="s">
        <v>59</v>
      </c>
      <c r="O7" s="55" t="s">
        <v>60</v>
      </c>
      <c r="P7" s="55" t="s">
        <v>61</v>
      </c>
      <c r="Q7" s="25" t="s">
        <v>50</v>
      </c>
      <c r="R7" s="2"/>
    </row>
    <row r="8" spans="1:18" ht="31.8" customHeight="1">
      <c r="A8" s="104" t="s">
        <v>30</v>
      </c>
      <c r="B8" s="108">
        <f>'共通様式１_助成対象事業経費内訳（太陽光）'!G40</f>
        <v>0</v>
      </c>
      <c r="C8" s="108">
        <f>'共通様式１_助成対象事業経費内訳（太陽光を除く）'!G40</f>
        <v>0</v>
      </c>
      <c r="D8" s="108">
        <f>共通様式１_蓄電池!G45</f>
        <v>0</v>
      </c>
      <c r="E8" s="108">
        <f t="shared" si="0"/>
        <v>0</v>
      </c>
      <c r="F8" s="155"/>
      <c r="G8" s="158"/>
      <c r="L8" s="40" t="s">
        <v>4</v>
      </c>
      <c r="M8" s="55" t="s">
        <v>58</v>
      </c>
      <c r="N8" s="55" t="s">
        <v>59</v>
      </c>
      <c r="O8" s="55" t="s">
        <v>60</v>
      </c>
      <c r="P8" s="56" t="s">
        <v>62</v>
      </c>
      <c r="Q8" s="25" t="s">
        <v>63</v>
      </c>
      <c r="R8" s="2"/>
    </row>
    <row r="9" spans="1:18" ht="31.8" customHeight="1">
      <c r="A9" s="104" t="s">
        <v>31</v>
      </c>
      <c r="B9" s="108">
        <f>'共通様式１_助成対象事業経費内訳（太陽光）'!H40</f>
        <v>0</v>
      </c>
      <c r="C9" s="108">
        <f>'共通様式１_助成対象事業経費内訳（太陽光を除く）'!H40</f>
        <v>0</v>
      </c>
      <c r="D9" s="108">
        <f>共通様式１_蓄電池!H45</f>
        <v>0</v>
      </c>
      <c r="E9" s="108">
        <f t="shared" si="0"/>
        <v>0</v>
      </c>
      <c r="F9" s="156"/>
      <c r="G9" s="159"/>
      <c r="L9" s="40" t="s">
        <v>64</v>
      </c>
      <c r="M9" s="55" t="s">
        <v>58</v>
      </c>
      <c r="N9" s="55" t="s">
        <v>59</v>
      </c>
      <c r="O9" s="55" t="s">
        <v>60</v>
      </c>
      <c r="P9" s="55" t="s">
        <v>61</v>
      </c>
      <c r="Q9" s="25" t="s">
        <v>50</v>
      </c>
    </row>
    <row r="10" spans="1:18" ht="31.8" customHeight="1" thickBot="1">
      <c r="A10" s="104" t="str">
        <f>G4</f>
        <v>申請区分を選択してください</v>
      </c>
      <c r="B10" s="108">
        <f>'共通様式１_助成対象事業経費内訳（太陽光）'!I43</f>
        <v>0</v>
      </c>
      <c r="C10" s="108">
        <f>'共通様式１_助成対象事業経費内訳（太陽光を除く）'!I45</f>
        <v>0</v>
      </c>
      <c r="D10" s="108">
        <f>共通様式１_蓄電池!I48</f>
        <v>0</v>
      </c>
      <c r="E10" s="108">
        <f>SUM(B10:D10)</f>
        <v>0</v>
      </c>
      <c r="F10" s="109">
        <f>SUM(L14:L15)</f>
        <v>0</v>
      </c>
      <c r="G10" s="122">
        <f>MIN(E10:F10)</f>
        <v>0</v>
      </c>
      <c r="L10" s="40" t="s">
        <v>65</v>
      </c>
      <c r="M10" s="55" t="s">
        <v>58</v>
      </c>
      <c r="N10" s="55" t="s">
        <v>59</v>
      </c>
      <c r="O10" s="55" t="s">
        <v>60</v>
      </c>
      <c r="P10" s="55" t="s">
        <v>61</v>
      </c>
      <c r="Q10" s="25" t="s">
        <v>50</v>
      </c>
    </row>
    <row r="11" spans="1:18" ht="18" customHeight="1">
      <c r="L11" s="40" t="s">
        <v>66</v>
      </c>
      <c r="M11" s="55" t="s">
        <v>58</v>
      </c>
      <c r="N11" s="55" t="s">
        <v>59</v>
      </c>
      <c r="O11" s="55" t="s">
        <v>60</v>
      </c>
      <c r="P11" s="55" t="s">
        <v>61</v>
      </c>
      <c r="Q11" s="25" t="s">
        <v>50</v>
      </c>
    </row>
    <row r="12" spans="1:18" ht="18" customHeight="1">
      <c r="L12" s="40" t="s">
        <v>67</v>
      </c>
      <c r="M12" s="55" t="s">
        <v>58</v>
      </c>
      <c r="N12" s="55" t="s">
        <v>59</v>
      </c>
      <c r="O12" s="55" t="s">
        <v>60</v>
      </c>
      <c r="P12" s="56" t="s">
        <v>62</v>
      </c>
      <c r="Q12" s="25" t="s">
        <v>63</v>
      </c>
    </row>
    <row r="13" spans="1:18" ht="18" customHeight="1">
      <c r="A13" s="1" t="s">
        <v>100</v>
      </c>
    </row>
    <row r="14" spans="1:18" ht="18" customHeight="1">
      <c r="A14" s="136"/>
      <c r="B14" s="137"/>
      <c r="C14" s="137"/>
      <c r="D14" s="137"/>
      <c r="E14" s="137"/>
      <c r="F14" s="137"/>
      <c r="G14" s="138"/>
      <c r="H14" s="105"/>
      <c r="I14" s="105"/>
      <c r="K14" s="1" t="s">
        <v>127</v>
      </c>
      <c r="L14" s="135">
        <f>IF(D5="蓄電池",100000000,0)</f>
        <v>0</v>
      </c>
    </row>
    <row r="15" spans="1:18" ht="18" customHeight="1">
      <c r="A15" s="139"/>
      <c r="B15" s="140"/>
      <c r="C15" s="140"/>
      <c r="D15" s="140"/>
      <c r="E15" s="140"/>
      <c r="F15" s="140"/>
      <c r="G15" s="141"/>
      <c r="K15" s="1" t="s">
        <v>128</v>
      </c>
      <c r="L15" s="135">
        <f>IF(L16=0,0,200000000)</f>
        <v>0</v>
      </c>
    </row>
    <row r="16" spans="1:18" ht="18" customHeight="1">
      <c r="A16" s="139"/>
      <c r="B16" s="140"/>
      <c r="C16" s="140"/>
      <c r="D16" s="140"/>
      <c r="E16" s="140"/>
      <c r="F16" s="140"/>
      <c r="G16" s="141"/>
      <c r="K16" s="51" t="s">
        <v>128</v>
      </c>
      <c r="L16" s="135">
        <f>SUM(B10:C10)</f>
        <v>0</v>
      </c>
    </row>
    <row r="17" spans="1:7" ht="18" customHeight="1">
      <c r="A17" s="139"/>
      <c r="B17" s="140"/>
      <c r="C17" s="140"/>
      <c r="D17" s="140"/>
      <c r="E17" s="140"/>
      <c r="F17" s="140"/>
      <c r="G17" s="141"/>
    </row>
    <row r="18" spans="1:7" ht="18" customHeight="1">
      <c r="A18" s="139"/>
      <c r="B18" s="140"/>
      <c r="C18" s="140"/>
      <c r="D18" s="140"/>
      <c r="E18" s="140"/>
      <c r="F18" s="140"/>
      <c r="G18" s="141"/>
    </row>
    <row r="19" spans="1:7" ht="18" customHeight="1">
      <c r="A19" s="139"/>
      <c r="B19" s="140"/>
      <c r="C19" s="140"/>
      <c r="D19" s="140"/>
      <c r="E19" s="140"/>
      <c r="F19" s="140"/>
      <c r="G19" s="141"/>
    </row>
    <row r="20" spans="1:7" ht="18" customHeight="1">
      <c r="A20" s="139"/>
      <c r="B20" s="140"/>
      <c r="C20" s="140"/>
      <c r="D20" s="140"/>
      <c r="E20" s="140"/>
      <c r="F20" s="140"/>
      <c r="G20" s="141"/>
    </row>
    <row r="21" spans="1:7" ht="18" customHeight="1">
      <c r="A21" s="139"/>
      <c r="B21" s="140"/>
      <c r="C21" s="140"/>
      <c r="D21" s="140"/>
      <c r="E21" s="140"/>
      <c r="F21" s="140"/>
      <c r="G21" s="141"/>
    </row>
    <row r="22" spans="1:7" ht="18" customHeight="1">
      <c r="A22" s="139"/>
      <c r="B22" s="140"/>
      <c r="C22" s="140"/>
      <c r="D22" s="140"/>
      <c r="E22" s="140"/>
      <c r="F22" s="140"/>
      <c r="G22" s="141"/>
    </row>
    <row r="23" spans="1:7" ht="18" customHeight="1">
      <c r="A23" s="139"/>
      <c r="B23" s="140"/>
      <c r="C23" s="140"/>
      <c r="D23" s="140"/>
      <c r="E23" s="140"/>
      <c r="F23" s="140"/>
      <c r="G23" s="141"/>
    </row>
    <row r="24" spans="1:7" ht="18" customHeight="1">
      <c r="A24" s="139"/>
      <c r="B24" s="140"/>
      <c r="C24" s="140"/>
      <c r="D24" s="140"/>
      <c r="E24" s="140"/>
      <c r="F24" s="140"/>
      <c r="G24" s="141"/>
    </row>
    <row r="25" spans="1:7" ht="18" customHeight="1">
      <c r="A25" s="139"/>
      <c r="B25" s="140"/>
      <c r="C25" s="140"/>
      <c r="D25" s="140"/>
      <c r="E25" s="140"/>
      <c r="F25" s="140"/>
      <c r="G25" s="141"/>
    </row>
    <row r="26" spans="1:7" ht="18" customHeight="1">
      <c r="A26" s="139"/>
      <c r="B26" s="140"/>
      <c r="C26" s="140"/>
      <c r="D26" s="140"/>
      <c r="E26" s="140"/>
      <c r="F26" s="140"/>
      <c r="G26" s="141"/>
    </row>
    <row r="27" spans="1:7" ht="18" customHeight="1">
      <c r="A27" s="142"/>
      <c r="B27" s="143"/>
      <c r="C27" s="143"/>
      <c r="D27" s="143"/>
      <c r="E27" s="143"/>
      <c r="F27" s="143"/>
      <c r="G27" s="144"/>
    </row>
    <row r="28" spans="1:7" ht="18" customHeight="1"/>
    <row r="29" spans="1:7" ht="18" customHeight="1"/>
  </sheetData>
  <sheetProtection algorithmName="SHA-512" hashValue="ibYIxwH6luVTU87ULATJZXriOECCaBHb+nFMGB44kTx8U4sZNKioccyc4XTJ0IWBRECiriUW+6+nlX9QR7E/qg==" saltValue="XFr8ObYGm6nRqliod+YZqg==" spinCount="100000" sheet="1" formatCells="0"/>
  <mergeCells count="7">
    <mergeCell ref="A14:G27"/>
    <mergeCell ref="D2:F2"/>
    <mergeCell ref="E4:E5"/>
    <mergeCell ref="F4:F5"/>
    <mergeCell ref="G4:G5"/>
    <mergeCell ref="F6:F9"/>
    <mergeCell ref="G6:G9"/>
  </mergeCells>
  <phoneticPr fontId="16"/>
  <dataValidations count="1">
    <dataValidation type="list" allowBlank="1" showInputMessage="1" showErrorMessage="1" sqref="D2:E2">
      <formula1>$L$4:$L$8</formula1>
    </dataValidation>
  </dataValidations>
  <pageMargins left="0.70866141732283472" right="0.70866141732283472" top="0.74803149606299213" bottom="0.74803149606299213" header="0.31496062992125984" footer="0.31496062992125984"/>
  <pageSetup paperSize="9" orientation="portrait" blackAndWhite="1"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5"/>
  <sheetViews>
    <sheetView showGridLines="0" showZeros="0" view="pageBreakPreview" topLeftCell="A2" zoomScale="85" zoomScaleNormal="100" zoomScaleSheetLayoutView="85" workbookViewId="0">
      <selection activeCell="H55" sqref="H55"/>
    </sheetView>
  </sheetViews>
  <sheetFormatPr defaultColWidth="8.88671875" defaultRowHeight="10.8"/>
  <cols>
    <col min="1" max="1" width="2.109375" style="1" customWidth="1"/>
    <col min="2" max="2" width="4.44140625" style="1" customWidth="1"/>
    <col min="3" max="3" width="13.21875" style="1" customWidth="1"/>
    <col min="4" max="4" width="13.33203125" style="1" customWidth="1"/>
    <col min="5" max="5" width="12.88671875" style="1" customWidth="1"/>
    <col min="6" max="6" width="10.44140625" style="1" customWidth="1"/>
    <col min="7" max="7" width="14.21875" style="1" customWidth="1"/>
    <col min="8" max="8" width="12.88671875" style="1" customWidth="1"/>
    <col min="9" max="9" width="11.77734375" style="1" customWidth="1"/>
    <col min="10" max="10" width="6.6640625" style="1" customWidth="1"/>
    <col min="11" max="11" width="1.44140625" style="1" customWidth="1"/>
    <col min="12" max="12" width="24.21875" style="1" customWidth="1"/>
    <col min="13" max="13" width="24.21875" style="1" hidden="1" customWidth="1"/>
    <col min="14" max="23" width="24.21875" style="2" hidden="1" customWidth="1"/>
    <col min="24" max="24" width="24.21875" style="2" customWidth="1"/>
    <col min="25" max="27" width="8.88671875" style="2"/>
    <col min="28" max="16384" width="8.88671875" style="1"/>
  </cols>
  <sheetData>
    <row r="1" spans="2:20" ht="10.199999999999999" hidden="1" customHeight="1" thickBot="1"/>
    <row r="2" spans="2:20" ht="13.8" thickBot="1">
      <c r="C2" s="3" t="s">
        <v>123</v>
      </c>
      <c r="D2" s="3"/>
      <c r="F2" s="164" t="str">
        <f>'共通様式１_助成対象事業経費内訳（全体）'!D2</f>
        <v>申請区分を選択してください</v>
      </c>
      <c r="G2" s="165"/>
      <c r="N2" s="4" t="s">
        <v>7</v>
      </c>
      <c r="O2" s="5">
        <f>[3]基本情報!E2</f>
        <v>0</v>
      </c>
    </row>
    <row r="3" spans="2:20" ht="9" hidden="1" customHeight="1"/>
    <row r="4" spans="2:20" ht="13.2">
      <c r="C4" s="3" t="s">
        <v>8</v>
      </c>
    </row>
    <row r="5" spans="2:20" ht="13.2" hidden="1">
      <c r="N5" s="166" t="s">
        <v>9</v>
      </c>
      <c r="O5" s="167"/>
      <c r="P5" s="6" t="s">
        <v>10</v>
      </c>
      <c r="Q5" s="6" t="s">
        <v>11</v>
      </c>
    </row>
    <row r="6" spans="2:20" ht="26.4" customHeight="1">
      <c r="B6" s="148" t="s">
        <v>1</v>
      </c>
      <c r="C6" s="167"/>
      <c r="D6" s="7" t="s">
        <v>12</v>
      </c>
      <c r="E6" s="150" t="s">
        <v>13</v>
      </c>
      <c r="F6" s="168"/>
      <c r="G6" s="169"/>
      <c r="H6" s="8" t="s">
        <v>14</v>
      </c>
      <c r="I6" s="9"/>
      <c r="J6" s="9"/>
      <c r="N6" s="6"/>
      <c r="O6" s="6" t="s">
        <v>15</v>
      </c>
      <c r="P6" s="6" t="s">
        <v>15</v>
      </c>
      <c r="Q6" s="6"/>
    </row>
    <row r="7" spans="2:20" ht="13.2">
      <c r="B7" s="148" t="s">
        <v>16</v>
      </c>
      <c r="C7" s="167"/>
      <c r="D7" s="110"/>
      <c r="E7" s="119" t="s">
        <v>101</v>
      </c>
      <c r="F7" s="120" t="str">
        <f>IF(E7=O7,N7,N8)</f>
        <v>150,000円/kW</v>
      </c>
      <c r="G7" s="120" t="str">
        <f>IF(E7=O8,Q8)</f>
        <v>２億円</v>
      </c>
      <c r="H7" s="116" t="s">
        <v>15</v>
      </c>
      <c r="I7" s="9"/>
      <c r="J7" s="9"/>
      <c r="N7" s="10" t="s">
        <v>17</v>
      </c>
      <c r="O7" s="6" t="s">
        <v>3</v>
      </c>
      <c r="P7" s="6" t="s">
        <v>18</v>
      </c>
      <c r="Q7" s="10" t="s">
        <v>19</v>
      </c>
    </row>
    <row r="8" spans="2:20">
      <c r="C8" s="9"/>
      <c r="D8" s="9"/>
      <c r="E8" s="9"/>
      <c r="F8" s="9"/>
      <c r="G8" s="9"/>
      <c r="H8" s="9"/>
      <c r="I8" s="9"/>
      <c r="J8" s="9"/>
      <c r="N8" s="10" t="s">
        <v>20</v>
      </c>
      <c r="O8" s="6" t="s">
        <v>5</v>
      </c>
      <c r="P8" s="6" t="s">
        <v>21</v>
      </c>
      <c r="Q8" s="10" t="s">
        <v>102</v>
      </c>
    </row>
    <row r="9" spans="2:20">
      <c r="B9" s="11" t="s">
        <v>23</v>
      </c>
      <c r="C9" s="12"/>
      <c r="D9" s="12"/>
      <c r="E9" s="13"/>
      <c r="F9" s="14" t="s">
        <v>24</v>
      </c>
      <c r="G9" s="11" t="s">
        <v>25</v>
      </c>
      <c r="H9" s="12"/>
      <c r="I9" s="11"/>
      <c r="J9" s="160" t="s">
        <v>26</v>
      </c>
      <c r="K9" s="161"/>
    </row>
    <row r="10" spans="2:20" ht="30" customHeight="1">
      <c r="B10" s="15" t="s">
        <v>27</v>
      </c>
      <c r="C10" s="15"/>
      <c r="D10" s="15" t="s">
        <v>28</v>
      </c>
      <c r="E10" s="15"/>
      <c r="F10" s="16" t="s">
        <v>29</v>
      </c>
      <c r="G10" s="17" t="s">
        <v>30</v>
      </c>
      <c r="H10" s="18" t="s">
        <v>105</v>
      </c>
      <c r="I10" s="18" t="str">
        <f>VLOOKUP(F2,N29:S33,5,FALSE)</f>
        <v>都仮算定
助成金額</v>
      </c>
      <c r="J10" s="162"/>
      <c r="K10" s="163"/>
      <c r="M10" s="19" t="s">
        <v>21</v>
      </c>
      <c r="N10" s="6" t="s">
        <v>3</v>
      </c>
      <c r="O10" s="20">
        <v>0.66666666666600005</v>
      </c>
      <c r="P10" s="10">
        <v>200000</v>
      </c>
      <c r="Q10" s="10">
        <v>100000000</v>
      </c>
      <c r="R10" s="6" t="s">
        <v>32</v>
      </c>
      <c r="S10" s="6" t="s">
        <v>33</v>
      </c>
    </row>
    <row r="11" spans="2:20" ht="22.05" customHeight="1">
      <c r="B11" s="14" t="s">
        <v>34</v>
      </c>
      <c r="C11" s="14" t="s">
        <v>35</v>
      </c>
      <c r="D11" s="21" t="s">
        <v>36</v>
      </c>
      <c r="E11" s="14" t="s">
        <v>37</v>
      </c>
      <c r="F11" s="14" t="s">
        <v>37</v>
      </c>
      <c r="G11" s="14" t="s">
        <v>37</v>
      </c>
      <c r="H11" s="22" t="s">
        <v>37</v>
      </c>
      <c r="I11" s="22" t="s">
        <v>37</v>
      </c>
      <c r="J11" s="172"/>
      <c r="K11" s="173"/>
      <c r="M11" s="19" t="s">
        <v>21</v>
      </c>
      <c r="N11" s="6" t="s">
        <v>5</v>
      </c>
      <c r="O11" s="23">
        <v>0.5</v>
      </c>
      <c r="P11" s="10">
        <v>150000</v>
      </c>
      <c r="Q11" s="10">
        <v>200000000</v>
      </c>
      <c r="R11" s="6" t="s">
        <v>33</v>
      </c>
      <c r="S11" s="6" t="s">
        <v>38</v>
      </c>
    </row>
    <row r="12" spans="2:20" ht="22.05" customHeight="1">
      <c r="B12" s="174" t="s">
        <v>39</v>
      </c>
      <c r="C12" s="124"/>
      <c r="D12" s="124"/>
      <c r="E12" s="125"/>
      <c r="F12" s="125"/>
      <c r="G12" s="125"/>
      <c r="H12" s="126">
        <f>(G12*$S$14)/$R$14</f>
        <v>0</v>
      </c>
      <c r="I12" s="126">
        <f>H12-F12</f>
        <v>0</v>
      </c>
      <c r="J12" s="170"/>
      <c r="K12" s="171"/>
      <c r="M12" s="19"/>
      <c r="N12" s="6"/>
      <c r="O12" s="20"/>
      <c r="P12" s="10"/>
      <c r="Q12" s="10"/>
      <c r="R12" s="6"/>
      <c r="S12" s="6"/>
      <c r="T12" s="25"/>
    </row>
    <row r="13" spans="2:20" ht="22.05" customHeight="1" thickBot="1">
      <c r="B13" s="175"/>
      <c r="C13" s="124"/>
      <c r="D13" s="124"/>
      <c r="E13" s="125"/>
      <c r="F13" s="125"/>
      <c r="G13" s="125"/>
      <c r="H13" s="126">
        <f t="shared" ref="H13:H14" si="0">(G13*$S$14)/$R$14</f>
        <v>0</v>
      </c>
      <c r="I13" s="126">
        <f>H13-F13</f>
        <v>0</v>
      </c>
      <c r="J13" s="170"/>
      <c r="K13" s="171"/>
      <c r="M13" s="19"/>
      <c r="N13" s="26"/>
      <c r="O13" s="27"/>
      <c r="P13" s="28"/>
      <c r="Q13" s="28"/>
      <c r="R13" s="26"/>
      <c r="S13" s="26"/>
    </row>
    <row r="14" spans="2:20" ht="22.05" customHeight="1" thickBot="1">
      <c r="B14" s="175"/>
      <c r="C14" s="127"/>
      <c r="D14" s="127"/>
      <c r="E14" s="128"/>
      <c r="F14" s="128"/>
      <c r="G14" s="128"/>
      <c r="H14" s="129">
        <f t="shared" si="0"/>
        <v>0</v>
      </c>
      <c r="I14" s="126">
        <f>H14-F14</f>
        <v>0</v>
      </c>
      <c r="J14" s="176"/>
      <c r="K14" s="177"/>
      <c r="N14" s="30" t="str">
        <f>E7</f>
        <v>1/2</v>
      </c>
      <c r="O14" s="31">
        <f>IF($N$14="2/3",O10,O11)</f>
        <v>0.5</v>
      </c>
      <c r="P14" s="32">
        <f>IF($N$14="2/3",P10,P11)</f>
        <v>150000</v>
      </c>
      <c r="Q14" s="33">
        <f>IF($N$14="2/3",Q10,Q11)</f>
        <v>200000000</v>
      </c>
      <c r="R14" s="33" t="str">
        <f>IF($N$14="2/3",R10,R11)</f>
        <v>2</v>
      </c>
      <c r="S14" s="33" t="str">
        <f>IF($N$14="2/3",S10,S11)</f>
        <v>1</v>
      </c>
      <c r="T14" s="25" t="s">
        <v>40</v>
      </c>
    </row>
    <row r="15" spans="2:20" ht="22.05" customHeight="1" thickBot="1">
      <c r="B15" s="178" t="s">
        <v>41</v>
      </c>
      <c r="C15" s="179"/>
      <c r="D15" s="34"/>
      <c r="E15" s="35">
        <f>SUM(E12:E14)</f>
        <v>0</v>
      </c>
      <c r="F15" s="35">
        <f t="shared" ref="F15" si="1">SUM(F12:F14)</f>
        <v>0</v>
      </c>
      <c r="G15" s="35">
        <f>SUM(G12:G14)</f>
        <v>0</v>
      </c>
      <c r="H15" s="35">
        <f>SUM(H12:H14)</f>
        <v>0</v>
      </c>
      <c r="I15" s="36">
        <f>SUM(I12:I14)</f>
        <v>0</v>
      </c>
      <c r="J15" s="180"/>
      <c r="K15" s="181"/>
    </row>
    <row r="16" spans="2:20" ht="22.05" customHeight="1" thickTop="1">
      <c r="B16" s="175" t="s">
        <v>42</v>
      </c>
      <c r="C16" s="130"/>
      <c r="D16" s="130"/>
      <c r="E16" s="131"/>
      <c r="F16" s="131"/>
      <c r="G16" s="131"/>
      <c r="H16" s="132">
        <f>(G16*$S$14)/$R$14</f>
        <v>0</v>
      </c>
      <c r="I16" s="132">
        <f>H16-F16</f>
        <v>0</v>
      </c>
      <c r="J16" s="182"/>
      <c r="K16" s="183"/>
      <c r="N16" s="38" t="s">
        <v>43</v>
      </c>
      <c r="O16" s="39"/>
      <c r="P16" s="25"/>
      <c r="Q16" s="40" t="s">
        <v>44</v>
      </c>
      <c r="R16" s="106">
        <f>G40</f>
        <v>0</v>
      </c>
      <c r="S16" s="25"/>
    </row>
    <row r="17" spans="2:19" ht="22.05" customHeight="1">
      <c r="B17" s="175"/>
      <c r="C17" s="124"/>
      <c r="D17" s="124"/>
      <c r="E17" s="125"/>
      <c r="F17" s="125"/>
      <c r="G17" s="125"/>
      <c r="H17" s="126">
        <f>(G17*$S$14)/$R$14</f>
        <v>0</v>
      </c>
      <c r="I17" s="126">
        <f>H17-F17</f>
        <v>0</v>
      </c>
      <c r="J17" s="170"/>
      <c r="K17" s="171"/>
      <c r="N17" s="42" t="s">
        <v>45</v>
      </c>
      <c r="O17" s="43">
        <f>IF(D7&lt;1,ROUNDDOWN(D7,1)*P14*R18,ROUNDDOWN(D7,0)*P14*R18)</f>
        <v>0</v>
      </c>
      <c r="P17" s="25" t="s">
        <v>40</v>
      </c>
      <c r="Q17" s="40" t="s">
        <v>46</v>
      </c>
      <c r="R17" s="106">
        <f>H40</f>
        <v>0</v>
      </c>
      <c r="S17" s="25"/>
    </row>
    <row r="18" spans="2:19" ht="22.05" customHeight="1">
      <c r="B18" s="175"/>
      <c r="C18" s="124"/>
      <c r="D18" s="124"/>
      <c r="E18" s="125"/>
      <c r="F18" s="125"/>
      <c r="G18" s="125"/>
      <c r="H18" s="126">
        <f t="shared" ref="H18:H24" si="2">(G18*$S$14)/$R$14</f>
        <v>0</v>
      </c>
      <c r="I18" s="126">
        <f t="shared" ref="I18:I24" si="3">H18-F18</f>
        <v>0</v>
      </c>
      <c r="J18" s="170"/>
      <c r="K18" s="171"/>
      <c r="N18" s="42" t="s">
        <v>47</v>
      </c>
      <c r="O18" s="44">
        <f>Q14</f>
        <v>200000000</v>
      </c>
      <c r="P18" s="25" t="s">
        <v>40</v>
      </c>
      <c r="Q18" s="40" t="s">
        <v>48</v>
      </c>
      <c r="R18" s="40">
        <v>1</v>
      </c>
      <c r="S18" s="25"/>
    </row>
    <row r="19" spans="2:19" ht="22.05" customHeight="1">
      <c r="B19" s="175"/>
      <c r="C19" s="124"/>
      <c r="D19" s="124"/>
      <c r="E19" s="125"/>
      <c r="F19" s="125"/>
      <c r="G19" s="125"/>
      <c r="H19" s="126">
        <f t="shared" si="2"/>
        <v>0</v>
      </c>
      <c r="I19" s="126">
        <f t="shared" si="3"/>
        <v>0</v>
      </c>
      <c r="J19" s="170"/>
      <c r="K19" s="171"/>
      <c r="N19" s="45" t="s">
        <v>49</v>
      </c>
      <c r="O19" s="46">
        <f>IF(O2="実施要綱第5条第一項サ", I41,I40)</f>
        <v>0</v>
      </c>
      <c r="P19" s="25" t="s">
        <v>40</v>
      </c>
      <c r="Q19" s="25"/>
      <c r="R19" s="25"/>
      <c r="S19" s="25"/>
    </row>
    <row r="20" spans="2:19" ht="22.05" customHeight="1" thickBot="1">
      <c r="B20" s="175"/>
      <c r="C20" s="124"/>
      <c r="D20" s="124"/>
      <c r="E20" s="125"/>
      <c r="F20" s="125"/>
      <c r="G20" s="125"/>
      <c r="H20" s="126">
        <f t="shared" si="2"/>
        <v>0</v>
      </c>
      <c r="I20" s="126">
        <f t="shared" si="3"/>
        <v>0</v>
      </c>
      <c r="J20" s="170"/>
      <c r="K20" s="171"/>
      <c r="N20" s="47" t="s">
        <v>50</v>
      </c>
      <c r="O20" s="48">
        <f>IFERROR((ROUNDDOWN(MIN(O17:O19),-3)),"")</f>
        <v>0</v>
      </c>
      <c r="P20" s="25" t="s">
        <v>40</v>
      </c>
      <c r="Q20" s="49"/>
      <c r="R20" s="25"/>
      <c r="S20" s="25"/>
    </row>
    <row r="21" spans="2:19" ht="22.05" customHeight="1" thickTop="1">
      <c r="B21" s="175"/>
      <c r="C21" s="124"/>
      <c r="D21" s="124"/>
      <c r="E21" s="125"/>
      <c r="F21" s="125"/>
      <c r="G21" s="125"/>
      <c r="H21" s="126">
        <f t="shared" si="2"/>
        <v>0</v>
      </c>
      <c r="I21" s="126">
        <f t="shared" si="3"/>
        <v>0</v>
      </c>
      <c r="J21" s="170"/>
      <c r="K21" s="171"/>
      <c r="N21" s="25"/>
      <c r="O21" s="25"/>
      <c r="P21" s="25"/>
      <c r="Q21" s="50"/>
      <c r="R21" s="25"/>
      <c r="S21" s="25"/>
    </row>
    <row r="22" spans="2:19" ht="22.05" customHeight="1">
      <c r="B22" s="175"/>
      <c r="C22" s="124"/>
      <c r="D22" s="124"/>
      <c r="E22" s="125"/>
      <c r="F22" s="125"/>
      <c r="G22" s="125"/>
      <c r="H22" s="126">
        <f t="shared" si="2"/>
        <v>0</v>
      </c>
      <c r="I22" s="126">
        <f t="shared" si="3"/>
        <v>0</v>
      </c>
      <c r="J22" s="170"/>
      <c r="K22" s="171"/>
      <c r="N22" s="25" t="s">
        <v>51</v>
      </c>
      <c r="O22" s="51"/>
      <c r="P22" s="25"/>
      <c r="Q22" s="25"/>
      <c r="R22" s="25"/>
      <c r="S22" s="25"/>
    </row>
    <row r="23" spans="2:19" ht="22.05" customHeight="1">
      <c r="B23" s="175"/>
      <c r="C23" s="124"/>
      <c r="D23" s="124"/>
      <c r="E23" s="125"/>
      <c r="F23" s="125"/>
      <c r="G23" s="125"/>
      <c r="H23" s="126">
        <f t="shared" si="2"/>
        <v>0</v>
      </c>
      <c r="I23" s="126">
        <f t="shared" si="3"/>
        <v>0</v>
      </c>
      <c r="J23" s="170"/>
      <c r="K23" s="171"/>
      <c r="N23" s="25" t="s">
        <v>52</v>
      </c>
      <c r="O23" s="25"/>
      <c r="P23" s="25"/>
      <c r="Q23" s="25"/>
      <c r="R23" s="25"/>
      <c r="S23" s="25"/>
    </row>
    <row r="24" spans="2:19" ht="22.05" customHeight="1">
      <c r="B24" s="175"/>
      <c r="C24" s="124"/>
      <c r="D24" s="124"/>
      <c r="E24" s="125"/>
      <c r="F24" s="125"/>
      <c r="G24" s="125"/>
      <c r="H24" s="126">
        <f t="shared" si="2"/>
        <v>0</v>
      </c>
      <c r="I24" s="126">
        <f t="shared" si="3"/>
        <v>0</v>
      </c>
      <c r="J24" s="170"/>
      <c r="K24" s="171"/>
      <c r="N24" s="40" t="s">
        <v>2</v>
      </c>
      <c r="O24" s="40"/>
      <c r="P24" s="40"/>
      <c r="Q24" s="40"/>
      <c r="R24" s="25"/>
      <c r="S24" s="25"/>
    </row>
    <row r="25" spans="2:19" ht="22.05" customHeight="1" thickBot="1">
      <c r="B25" s="175"/>
      <c r="C25" s="127"/>
      <c r="D25" s="127"/>
      <c r="E25" s="128"/>
      <c r="F25" s="128"/>
      <c r="G25" s="128"/>
      <c r="H25" s="129">
        <f>(G25*$S$14)/$R$14</f>
        <v>0</v>
      </c>
      <c r="I25" s="126">
        <f>H25-F25</f>
        <v>0</v>
      </c>
      <c r="J25" s="170"/>
      <c r="K25" s="171"/>
      <c r="N25" s="40" t="s">
        <v>53</v>
      </c>
      <c r="O25" s="40"/>
      <c r="P25" s="40"/>
      <c r="Q25" s="40"/>
      <c r="R25" s="25"/>
      <c r="S25" s="25"/>
    </row>
    <row r="26" spans="2:19" ht="22.05" customHeight="1" thickBot="1">
      <c r="B26" s="178" t="s">
        <v>41</v>
      </c>
      <c r="C26" s="179"/>
      <c r="D26" s="34"/>
      <c r="E26" s="35">
        <f>SUM(E16:E25)</f>
        <v>0</v>
      </c>
      <c r="F26" s="35">
        <f t="shared" ref="F26:I26" si="4">SUM(F16:F25)</f>
        <v>0</v>
      </c>
      <c r="G26" s="35">
        <f t="shared" si="4"/>
        <v>0</v>
      </c>
      <c r="H26" s="35">
        <f>SUM(H16:H25)</f>
        <v>0</v>
      </c>
      <c r="I26" s="35">
        <f t="shared" si="4"/>
        <v>0</v>
      </c>
      <c r="J26" s="180"/>
      <c r="K26" s="181"/>
      <c r="N26" s="40" t="s">
        <v>54</v>
      </c>
      <c r="O26" s="40"/>
      <c r="P26" s="40"/>
      <c r="Q26" s="40"/>
      <c r="R26" s="25"/>
      <c r="S26" s="25"/>
    </row>
    <row r="27" spans="2:19" ht="22.05" customHeight="1">
      <c r="B27" s="175" t="s">
        <v>55</v>
      </c>
      <c r="C27" s="130"/>
      <c r="D27" s="130"/>
      <c r="E27" s="131"/>
      <c r="F27" s="131"/>
      <c r="G27" s="131"/>
      <c r="H27" s="132">
        <f>(G27*$S$14)/$R$14</f>
        <v>0</v>
      </c>
      <c r="I27" s="126">
        <f>H27-F27</f>
        <v>0</v>
      </c>
      <c r="J27" s="170"/>
      <c r="K27" s="171"/>
      <c r="N27" s="40" t="s">
        <v>4</v>
      </c>
      <c r="O27" s="40"/>
      <c r="P27" s="40"/>
      <c r="Q27" s="40"/>
      <c r="R27" s="25"/>
      <c r="S27" s="25"/>
    </row>
    <row r="28" spans="2:19" ht="22.05" customHeight="1">
      <c r="B28" s="175"/>
      <c r="C28" s="124"/>
      <c r="D28" s="124"/>
      <c r="E28" s="125"/>
      <c r="F28" s="125"/>
      <c r="G28" s="125"/>
      <c r="H28" s="126">
        <f t="shared" ref="H28:H37" si="5">(G28*$S$14)/$R$14</f>
        <v>0</v>
      </c>
      <c r="I28" s="126">
        <f t="shared" ref="I28:I37" si="6">H28-F28</f>
        <v>0</v>
      </c>
      <c r="J28" s="170"/>
      <c r="K28" s="171"/>
      <c r="N28" s="25"/>
      <c r="O28" s="25"/>
      <c r="P28" s="25"/>
      <c r="Q28" s="25"/>
      <c r="R28" s="25"/>
      <c r="S28" s="25"/>
    </row>
    <row r="29" spans="2:19" ht="22.05" customHeight="1">
      <c r="B29" s="175"/>
      <c r="C29" s="124"/>
      <c r="D29" s="124"/>
      <c r="E29" s="125"/>
      <c r="F29" s="125"/>
      <c r="G29" s="125"/>
      <c r="H29" s="126">
        <f t="shared" si="5"/>
        <v>0</v>
      </c>
      <c r="I29" s="126">
        <f t="shared" si="6"/>
        <v>0</v>
      </c>
      <c r="J29" s="170"/>
      <c r="K29" s="171"/>
      <c r="N29" s="25" t="s">
        <v>52</v>
      </c>
      <c r="O29" s="52" t="s">
        <v>56</v>
      </c>
      <c r="P29" s="53" t="s">
        <v>30</v>
      </c>
      <c r="Q29" s="54" t="s">
        <v>31</v>
      </c>
      <c r="R29" s="53" t="s">
        <v>57</v>
      </c>
      <c r="S29" s="25" t="s">
        <v>52</v>
      </c>
    </row>
    <row r="30" spans="2:19" ht="22.05" customHeight="1">
      <c r="B30" s="175"/>
      <c r="C30" s="124"/>
      <c r="D30" s="124"/>
      <c r="E30" s="125"/>
      <c r="F30" s="125"/>
      <c r="G30" s="125"/>
      <c r="H30" s="126">
        <f t="shared" si="5"/>
        <v>0</v>
      </c>
      <c r="I30" s="126">
        <f t="shared" si="6"/>
        <v>0</v>
      </c>
      <c r="J30" s="170"/>
      <c r="K30" s="171"/>
      <c r="N30" s="40" t="s">
        <v>2</v>
      </c>
      <c r="O30" s="55" t="s">
        <v>58</v>
      </c>
      <c r="P30" s="55" t="s">
        <v>59</v>
      </c>
      <c r="Q30" s="55" t="s">
        <v>60</v>
      </c>
      <c r="R30" s="55" t="s">
        <v>61</v>
      </c>
      <c r="S30" s="25" t="s">
        <v>50</v>
      </c>
    </row>
    <row r="31" spans="2:19" ht="22.05" customHeight="1">
      <c r="B31" s="175"/>
      <c r="C31" s="124"/>
      <c r="D31" s="124"/>
      <c r="E31" s="125"/>
      <c r="F31" s="125"/>
      <c r="G31" s="125"/>
      <c r="H31" s="126">
        <f t="shared" si="5"/>
        <v>0</v>
      </c>
      <c r="I31" s="126">
        <f t="shared" si="6"/>
        <v>0</v>
      </c>
      <c r="J31" s="170"/>
      <c r="K31" s="171"/>
      <c r="N31" s="40" t="s">
        <v>53</v>
      </c>
      <c r="O31" s="55" t="s">
        <v>58</v>
      </c>
      <c r="P31" s="55" t="s">
        <v>59</v>
      </c>
      <c r="Q31" s="55" t="s">
        <v>60</v>
      </c>
      <c r="R31" s="55" t="s">
        <v>61</v>
      </c>
      <c r="S31" s="25" t="s">
        <v>50</v>
      </c>
    </row>
    <row r="32" spans="2:19" ht="22.05" customHeight="1">
      <c r="B32" s="175"/>
      <c r="C32" s="124"/>
      <c r="D32" s="124"/>
      <c r="E32" s="125"/>
      <c r="F32" s="125"/>
      <c r="G32" s="125"/>
      <c r="H32" s="126">
        <f t="shared" si="5"/>
        <v>0</v>
      </c>
      <c r="I32" s="126">
        <f t="shared" si="6"/>
        <v>0</v>
      </c>
      <c r="J32" s="170"/>
      <c r="K32" s="171"/>
      <c r="N32" s="40" t="s">
        <v>54</v>
      </c>
      <c r="O32" s="55" t="s">
        <v>58</v>
      </c>
      <c r="P32" s="55" t="s">
        <v>59</v>
      </c>
      <c r="Q32" s="55" t="s">
        <v>60</v>
      </c>
      <c r="R32" s="55" t="s">
        <v>61</v>
      </c>
      <c r="S32" s="25" t="s">
        <v>50</v>
      </c>
    </row>
    <row r="33" spans="2:19" ht="22.05" customHeight="1">
      <c r="B33" s="175"/>
      <c r="C33" s="124"/>
      <c r="D33" s="124"/>
      <c r="E33" s="125"/>
      <c r="F33" s="125"/>
      <c r="G33" s="125"/>
      <c r="H33" s="126">
        <f t="shared" si="5"/>
        <v>0</v>
      </c>
      <c r="I33" s="126">
        <f t="shared" si="6"/>
        <v>0</v>
      </c>
      <c r="J33" s="170"/>
      <c r="K33" s="171"/>
      <c r="N33" s="40" t="s">
        <v>4</v>
      </c>
      <c r="O33" s="55" t="s">
        <v>58</v>
      </c>
      <c r="P33" s="55" t="s">
        <v>59</v>
      </c>
      <c r="Q33" s="55" t="s">
        <v>60</v>
      </c>
      <c r="R33" s="56" t="s">
        <v>62</v>
      </c>
      <c r="S33" s="25" t="s">
        <v>63</v>
      </c>
    </row>
    <row r="34" spans="2:19" ht="22.05" customHeight="1">
      <c r="B34" s="175"/>
      <c r="C34" s="124"/>
      <c r="D34" s="124"/>
      <c r="E34" s="125"/>
      <c r="F34" s="125"/>
      <c r="G34" s="125"/>
      <c r="H34" s="126">
        <f t="shared" si="5"/>
        <v>0</v>
      </c>
      <c r="I34" s="126">
        <f t="shared" si="6"/>
        <v>0</v>
      </c>
      <c r="J34" s="170"/>
      <c r="K34" s="171"/>
      <c r="N34" s="40" t="s">
        <v>64</v>
      </c>
      <c r="O34" s="55" t="s">
        <v>58</v>
      </c>
      <c r="P34" s="55" t="s">
        <v>59</v>
      </c>
      <c r="Q34" s="55" t="s">
        <v>60</v>
      </c>
      <c r="R34" s="55" t="s">
        <v>61</v>
      </c>
      <c r="S34" s="25" t="s">
        <v>50</v>
      </c>
    </row>
    <row r="35" spans="2:19" ht="22.05" customHeight="1">
      <c r="B35" s="175"/>
      <c r="C35" s="124"/>
      <c r="D35" s="124"/>
      <c r="E35" s="125"/>
      <c r="F35" s="125"/>
      <c r="G35" s="125"/>
      <c r="H35" s="126">
        <f>(G35*$S$14)/$R$14</f>
        <v>0</v>
      </c>
      <c r="I35" s="126">
        <f t="shared" si="6"/>
        <v>0</v>
      </c>
      <c r="J35" s="170"/>
      <c r="K35" s="171"/>
      <c r="N35" s="40" t="s">
        <v>65</v>
      </c>
      <c r="O35" s="55" t="s">
        <v>58</v>
      </c>
      <c r="P35" s="55" t="s">
        <v>59</v>
      </c>
      <c r="Q35" s="55" t="s">
        <v>60</v>
      </c>
      <c r="R35" s="55" t="s">
        <v>61</v>
      </c>
      <c r="S35" s="25" t="s">
        <v>50</v>
      </c>
    </row>
    <row r="36" spans="2:19" ht="22.05" customHeight="1">
      <c r="B36" s="175"/>
      <c r="C36" s="124"/>
      <c r="D36" s="124"/>
      <c r="E36" s="125"/>
      <c r="F36" s="125"/>
      <c r="G36" s="125"/>
      <c r="H36" s="126">
        <f t="shared" si="5"/>
        <v>0</v>
      </c>
      <c r="I36" s="126">
        <f t="shared" si="6"/>
        <v>0</v>
      </c>
      <c r="J36" s="170"/>
      <c r="K36" s="171"/>
      <c r="N36" s="40" t="s">
        <v>66</v>
      </c>
      <c r="O36" s="55" t="s">
        <v>58</v>
      </c>
      <c r="P36" s="55" t="s">
        <v>59</v>
      </c>
      <c r="Q36" s="55" t="s">
        <v>60</v>
      </c>
      <c r="R36" s="55" t="s">
        <v>61</v>
      </c>
      <c r="S36" s="25" t="s">
        <v>50</v>
      </c>
    </row>
    <row r="37" spans="2:19" ht="22.05" customHeight="1" thickBot="1">
      <c r="B37" s="175"/>
      <c r="C37" s="127"/>
      <c r="D37" s="127"/>
      <c r="E37" s="128"/>
      <c r="F37" s="128"/>
      <c r="G37" s="128"/>
      <c r="H37" s="129">
        <f t="shared" si="5"/>
        <v>0</v>
      </c>
      <c r="I37" s="126">
        <f t="shared" si="6"/>
        <v>0</v>
      </c>
      <c r="J37" s="170"/>
      <c r="K37" s="171"/>
      <c r="N37" s="40" t="s">
        <v>67</v>
      </c>
      <c r="O37" s="55" t="s">
        <v>58</v>
      </c>
      <c r="P37" s="55" t="s">
        <v>59</v>
      </c>
      <c r="Q37" s="55" t="s">
        <v>60</v>
      </c>
      <c r="R37" s="56" t="s">
        <v>62</v>
      </c>
      <c r="S37" s="25" t="s">
        <v>63</v>
      </c>
    </row>
    <row r="38" spans="2:19" ht="22.05" customHeight="1" thickBot="1">
      <c r="B38" s="178" t="s">
        <v>41</v>
      </c>
      <c r="C38" s="179"/>
      <c r="D38" s="35"/>
      <c r="E38" s="35">
        <f>SUM(E27:E37)</f>
        <v>0</v>
      </c>
      <c r="F38" s="35">
        <f t="shared" ref="F38:I38" si="7">SUM(F27:F37)</f>
        <v>0</v>
      </c>
      <c r="G38" s="35">
        <f t="shared" si="7"/>
        <v>0</v>
      </c>
      <c r="H38" s="35">
        <f t="shared" si="7"/>
        <v>0</v>
      </c>
      <c r="I38" s="35">
        <f t="shared" si="7"/>
        <v>0</v>
      </c>
      <c r="J38" s="180"/>
      <c r="K38" s="181"/>
    </row>
    <row r="39" spans="2:19" ht="22.05" hidden="1" customHeight="1" thickBot="1">
      <c r="B39" s="178" t="s">
        <v>68</v>
      </c>
      <c r="C39" s="179"/>
      <c r="D39" s="35"/>
      <c r="E39" s="35">
        <f>E41-E40</f>
        <v>0</v>
      </c>
      <c r="F39" s="35">
        <f t="shared" ref="F39:G39" si="8">F41-F40</f>
        <v>0</v>
      </c>
      <c r="G39" s="35">
        <f t="shared" si="8"/>
        <v>0</v>
      </c>
      <c r="H39" s="35">
        <f>H41-H40</f>
        <v>0</v>
      </c>
      <c r="I39" s="35">
        <f>(H39*$S$14)/$R$14</f>
        <v>0</v>
      </c>
      <c r="J39" s="180"/>
      <c r="K39" s="181"/>
    </row>
    <row r="40" spans="2:19" ht="22.05" customHeight="1" thickBot="1">
      <c r="B40" s="178" t="s">
        <v>69</v>
      </c>
      <c r="C40" s="179"/>
      <c r="D40" s="35"/>
      <c r="E40" s="35">
        <f>E15+E26+E38</f>
        <v>0</v>
      </c>
      <c r="F40" s="35">
        <f t="shared" ref="F40:H40" si="9">F15+F26+F38</f>
        <v>0</v>
      </c>
      <c r="G40" s="35">
        <f t="shared" si="9"/>
        <v>0</v>
      </c>
      <c r="H40" s="35">
        <f t="shared" si="9"/>
        <v>0</v>
      </c>
      <c r="I40" s="35">
        <f>I15+I26+I38</f>
        <v>0</v>
      </c>
      <c r="J40" s="180"/>
      <c r="K40" s="181"/>
    </row>
    <row r="41" spans="2:19" ht="22.05" hidden="1" customHeight="1" thickBot="1">
      <c r="B41" s="178" t="s">
        <v>70</v>
      </c>
      <c r="C41" s="179"/>
      <c r="D41" s="35"/>
      <c r="E41" s="35">
        <f>ROUNDDOWN(E40*1.1,0)</f>
        <v>0</v>
      </c>
      <c r="F41" s="35">
        <f t="shared" ref="F41:H41" si="10">ROUNDDOWN(F40*1.1,0)</f>
        <v>0</v>
      </c>
      <c r="G41" s="35">
        <f t="shared" si="10"/>
        <v>0</v>
      </c>
      <c r="H41" s="35">
        <f t="shared" si="10"/>
        <v>0</v>
      </c>
      <c r="I41" s="35">
        <f>SUM(I39:I40)</f>
        <v>0</v>
      </c>
      <c r="J41" s="180"/>
      <c r="K41" s="181"/>
    </row>
    <row r="42" spans="2:19" ht="10.199999999999999" customHeight="1" thickBot="1">
      <c r="B42" s="184"/>
      <c r="C42" s="185"/>
      <c r="D42" s="57"/>
    </row>
    <row r="43" spans="2:19" ht="7.8" customHeight="1">
      <c r="B43" s="186" t="s">
        <v>71</v>
      </c>
      <c r="C43" s="187"/>
      <c r="D43" s="188"/>
      <c r="E43" s="192">
        <f>IFERROR((MIN(O17:O18)),"")</f>
        <v>0</v>
      </c>
      <c r="F43" s="193"/>
      <c r="G43" s="196" t="str">
        <f>IFERROR((VLOOKUP(F2,N29:S37,6,FALSE)),"")</f>
        <v>申請区分を選択してください</v>
      </c>
      <c r="H43" s="197"/>
      <c r="I43" s="200">
        <f>O20</f>
        <v>0</v>
      </c>
      <c r="J43" s="201"/>
      <c r="K43" s="193"/>
    </row>
    <row r="44" spans="2:19" ht="11.4" thickBot="1">
      <c r="B44" s="189"/>
      <c r="C44" s="190"/>
      <c r="D44" s="191"/>
      <c r="E44" s="194"/>
      <c r="F44" s="195"/>
      <c r="G44" s="198"/>
      <c r="H44" s="199"/>
      <c r="I44" s="194"/>
      <c r="J44" s="194"/>
      <c r="K44" s="195"/>
    </row>
    <row r="45" spans="2:19" ht="13.8" customHeight="1">
      <c r="B45" s="58"/>
      <c r="C45" s="58"/>
      <c r="D45" s="58"/>
      <c r="E45" s="58"/>
      <c r="F45" s="58"/>
      <c r="G45" s="58"/>
      <c r="H45" s="58"/>
      <c r="I45" s="58"/>
    </row>
  </sheetData>
  <sheetProtection algorithmName="SHA-512" hashValue="GF0Fv4k751dzfvVES6rUgrwS8g3dCF9tPHZRjQdy7f3HsL/m0Ws022UQM+w3qnR/tS7MZux3oN6U6mb8vC1qHw==" saltValue="7Y1HCVyK3DpbD8kodEaM2A==" spinCount="100000" sheet="1" formatCells="0"/>
  <mergeCells count="51">
    <mergeCell ref="B42:C42"/>
    <mergeCell ref="B43:D44"/>
    <mergeCell ref="E43:F44"/>
    <mergeCell ref="G43:H44"/>
    <mergeCell ref="I43:K44"/>
    <mergeCell ref="B39:C39"/>
    <mergeCell ref="J39:K39"/>
    <mergeCell ref="B40:C40"/>
    <mergeCell ref="J40:K40"/>
    <mergeCell ref="B41:C41"/>
    <mergeCell ref="J41:K41"/>
    <mergeCell ref="J33:K33"/>
    <mergeCell ref="J34:K34"/>
    <mergeCell ref="J35:K35"/>
    <mergeCell ref="J36:K36"/>
    <mergeCell ref="J37:K37"/>
    <mergeCell ref="B38:C38"/>
    <mergeCell ref="J38:K38"/>
    <mergeCell ref="J25:K25"/>
    <mergeCell ref="B26:C26"/>
    <mergeCell ref="J26:K26"/>
    <mergeCell ref="B27:B37"/>
    <mergeCell ref="J27:K27"/>
    <mergeCell ref="J28:K28"/>
    <mergeCell ref="J29:K29"/>
    <mergeCell ref="J30:K30"/>
    <mergeCell ref="J31:K31"/>
    <mergeCell ref="J32:K32"/>
    <mergeCell ref="B16:B25"/>
    <mergeCell ref="J16:K16"/>
    <mergeCell ref="J17:K17"/>
    <mergeCell ref="J18:K18"/>
    <mergeCell ref="J24:K24"/>
    <mergeCell ref="J11:K11"/>
    <mergeCell ref="B12:B14"/>
    <mergeCell ref="J12:K12"/>
    <mergeCell ref="J13:K13"/>
    <mergeCell ref="J14:K14"/>
    <mergeCell ref="B15:C15"/>
    <mergeCell ref="J15:K15"/>
    <mergeCell ref="J19:K19"/>
    <mergeCell ref="J20:K20"/>
    <mergeCell ref="J21:K21"/>
    <mergeCell ref="J22:K22"/>
    <mergeCell ref="J23:K23"/>
    <mergeCell ref="J9:K10"/>
    <mergeCell ref="F2:G2"/>
    <mergeCell ref="N5:O5"/>
    <mergeCell ref="B6:C6"/>
    <mergeCell ref="E6:G6"/>
    <mergeCell ref="B7:C7"/>
  </mergeCells>
  <phoneticPr fontId="16"/>
  <dataValidations count="1">
    <dataValidation type="list" allowBlank="1" showInputMessage="1" showErrorMessage="1" sqref="H7">
      <formula1>$P$6:$P$8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46"/>
  <sheetViews>
    <sheetView showGridLines="0" showZeros="0" view="pageBreakPreview" topLeftCell="A2" zoomScale="85" zoomScaleNormal="100" zoomScaleSheetLayoutView="85" workbookViewId="0">
      <selection activeCell="G45" sqref="G45:H46"/>
    </sheetView>
  </sheetViews>
  <sheetFormatPr defaultColWidth="8.88671875" defaultRowHeight="10.8"/>
  <cols>
    <col min="1" max="1" width="2.109375" style="1" customWidth="1"/>
    <col min="2" max="2" width="5.6640625" style="1" customWidth="1"/>
    <col min="3" max="3" width="14.21875" style="1" customWidth="1"/>
    <col min="4" max="4" width="13.33203125" style="1" customWidth="1"/>
    <col min="5" max="5" width="11.5546875" style="1" customWidth="1"/>
    <col min="6" max="6" width="12.88671875" style="1" customWidth="1"/>
    <col min="7" max="7" width="13.109375" style="1" customWidth="1"/>
    <col min="8" max="8" width="11.109375" style="1" customWidth="1"/>
    <col min="9" max="9" width="11" style="1" customWidth="1"/>
    <col min="10" max="10" width="6.77734375" style="1" customWidth="1"/>
    <col min="11" max="11" width="1.5546875" style="1" customWidth="1"/>
    <col min="12" max="12" width="8.88671875" style="1"/>
    <col min="13" max="13" width="8.88671875" style="1" hidden="1" customWidth="1"/>
    <col min="14" max="14" width="15.77734375" style="2" hidden="1" customWidth="1"/>
    <col min="15" max="15" width="18.109375" style="2" hidden="1" customWidth="1"/>
    <col min="16" max="16" width="16.44140625" style="2" hidden="1" customWidth="1"/>
    <col min="17" max="17" width="15.21875" style="2" hidden="1" customWidth="1"/>
    <col min="18" max="21" width="8.88671875" style="2" hidden="1" customWidth="1"/>
    <col min="22" max="22" width="14.88671875" style="2" hidden="1" customWidth="1"/>
    <col min="23" max="23" width="8.88671875" style="2" hidden="1" customWidth="1"/>
    <col min="24" max="24" width="12.77734375" style="2" hidden="1" customWidth="1"/>
    <col min="25" max="25" width="8.88671875" style="2" hidden="1" customWidth="1"/>
    <col min="26" max="26" width="8.88671875" style="2" customWidth="1"/>
    <col min="27" max="27" width="8.88671875" style="2"/>
    <col min="28" max="16384" width="8.88671875" style="1"/>
  </cols>
  <sheetData>
    <row r="1" spans="2:25" ht="7.8" hidden="1" customHeight="1" thickBot="1"/>
    <row r="2" spans="2:25" ht="13.8" thickBot="1">
      <c r="C2" s="3" t="s">
        <v>123</v>
      </c>
      <c r="F2" s="202" t="str">
        <f>'共通様式１_助成対象事業経費内訳（全体）'!D2</f>
        <v>申請区分を選択してください</v>
      </c>
      <c r="G2" s="203"/>
      <c r="Q2" s="59" t="e">
        <f>ROUNDDOWN((H40-I40)/(E7-F7),0)</f>
        <v>#DIV/0!</v>
      </c>
    </row>
    <row r="3" spans="2:25" ht="9" hidden="1" customHeight="1" thickBot="1">
      <c r="N3" s="4" t="s">
        <v>7</v>
      </c>
      <c r="O3" s="5">
        <f>'共通様式１_助成対象事業経費内訳（太陽光）'!O2</f>
        <v>0</v>
      </c>
    </row>
    <row r="4" spans="2:25" ht="13.2">
      <c r="C4" s="3" t="s">
        <v>72</v>
      </c>
      <c r="T4" s="60"/>
    </row>
    <row r="5" spans="2:25" ht="21" customHeight="1">
      <c r="B5" s="150" t="s">
        <v>1</v>
      </c>
      <c r="C5" s="204"/>
      <c r="D5" s="115" t="s">
        <v>12</v>
      </c>
      <c r="E5" s="150" t="s">
        <v>13</v>
      </c>
      <c r="F5" s="208"/>
      <c r="G5" s="8" t="s">
        <v>14</v>
      </c>
      <c r="N5" s="166" t="s">
        <v>9</v>
      </c>
      <c r="O5" s="207"/>
      <c r="P5" s="6" t="s">
        <v>10</v>
      </c>
      <c r="Q5" s="6" t="s">
        <v>11</v>
      </c>
      <c r="T5" s="61"/>
    </row>
    <row r="6" spans="2:25" ht="15" customHeight="1">
      <c r="B6" s="205" t="s">
        <v>15</v>
      </c>
      <c r="C6" s="206"/>
      <c r="D6" s="113"/>
      <c r="E6" s="121" t="s">
        <v>101</v>
      </c>
      <c r="F6" s="120" t="str">
        <f>IF(E6=O8,Q8)</f>
        <v>２億円</v>
      </c>
      <c r="G6" s="116" t="s">
        <v>15</v>
      </c>
      <c r="H6" s="111"/>
      <c r="I6" s="209"/>
      <c r="J6" s="210"/>
      <c r="N6" s="6"/>
      <c r="O6" s="6" t="s">
        <v>15</v>
      </c>
      <c r="P6" s="6" t="s">
        <v>15</v>
      </c>
      <c r="Q6" s="6"/>
    </row>
    <row r="7" spans="2:25" ht="9" customHeight="1">
      <c r="E7" s="117"/>
      <c r="F7" s="117"/>
      <c r="G7" s="118"/>
      <c r="H7" s="112"/>
      <c r="I7" s="211"/>
      <c r="J7" s="210"/>
      <c r="N7" s="10" t="s">
        <v>17</v>
      </c>
      <c r="O7" s="6" t="s">
        <v>3</v>
      </c>
      <c r="P7" s="6" t="s">
        <v>18</v>
      </c>
      <c r="Q7" s="10" t="s">
        <v>19</v>
      </c>
    </row>
    <row r="8" spans="2:25" ht="7.8" hidden="1" customHeight="1">
      <c r="C8" s="9"/>
      <c r="D8" s="9"/>
      <c r="E8" s="9"/>
      <c r="F8" s="9"/>
      <c r="G8" s="9"/>
      <c r="H8" s="9"/>
      <c r="I8" s="9"/>
      <c r="J8" s="9"/>
      <c r="N8" s="10" t="s">
        <v>20</v>
      </c>
      <c r="O8" s="6" t="s">
        <v>5</v>
      </c>
      <c r="P8" s="6" t="s">
        <v>21</v>
      </c>
      <c r="Q8" s="10" t="s">
        <v>102</v>
      </c>
    </row>
    <row r="9" spans="2:25">
      <c r="B9" s="11" t="s">
        <v>23</v>
      </c>
      <c r="C9" s="12"/>
      <c r="D9" s="12"/>
      <c r="E9" s="13"/>
      <c r="F9" s="14" t="s">
        <v>24</v>
      </c>
      <c r="G9" s="11" t="s">
        <v>25</v>
      </c>
      <c r="H9" s="12"/>
      <c r="I9" s="11"/>
      <c r="J9" s="160" t="s">
        <v>26</v>
      </c>
      <c r="K9" s="212"/>
    </row>
    <row r="10" spans="2:25" ht="30" customHeight="1">
      <c r="B10" s="15" t="s">
        <v>27</v>
      </c>
      <c r="C10" s="15"/>
      <c r="D10" s="15" t="s">
        <v>28</v>
      </c>
      <c r="E10" s="15"/>
      <c r="F10" s="16" t="s">
        <v>56</v>
      </c>
      <c r="G10" s="17" t="s">
        <v>30</v>
      </c>
      <c r="H10" s="18" t="s">
        <v>31</v>
      </c>
      <c r="I10" s="18" t="str">
        <f>'共通様式１_助成対象事業経費内訳（太陽光）'!I10</f>
        <v>都仮算定
助成金額</v>
      </c>
      <c r="J10" s="213"/>
      <c r="K10" s="214"/>
      <c r="N10" s="6" t="s">
        <v>3</v>
      </c>
      <c r="O10" s="20">
        <v>0.66666666666600005</v>
      </c>
      <c r="P10" s="10">
        <v>200000</v>
      </c>
      <c r="Q10" s="10">
        <v>100000000</v>
      </c>
      <c r="R10" s="6" t="s">
        <v>32</v>
      </c>
      <c r="S10" s="6" t="s">
        <v>33</v>
      </c>
    </row>
    <row r="11" spans="2:25" ht="22.05" customHeight="1" thickBot="1">
      <c r="B11" s="63" t="s">
        <v>34</v>
      </c>
      <c r="C11" s="63" t="s">
        <v>35</v>
      </c>
      <c r="D11" s="64" t="s">
        <v>36</v>
      </c>
      <c r="E11" s="63" t="s">
        <v>37</v>
      </c>
      <c r="F11" s="63" t="s">
        <v>37</v>
      </c>
      <c r="G11" s="63" t="s">
        <v>37</v>
      </c>
      <c r="H11" s="65" t="s">
        <v>37</v>
      </c>
      <c r="I11" s="65" t="s">
        <v>37</v>
      </c>
      <c r="J11" s="215"/>
      <c r="K11" s="216"/>
      <c r="N11" s="26" t="s">
        <v>5</v>
      </c>
      <c r="O11" s="27">
        <v>0.5</v>
      </c>
      <c r="P11" s="28">
        <v>150000</v>
      </c>
      <c r="Q11" s="28">
        <v>200000000</v>
      </c>
      <c r="R11" s="26" t="s">
        <v>33</v>
      </c>
      <c r="S11" s="26" t="s">
        <v>38</v>
      </c>
    </row>
    <row r="12" spans="2:25" ht="22.05" customHeight="1" thickBot="1">
      <c r="B12" s="174" t="s">
        <v>39</v>
      </c>
      <c r="C12" s="124"/>
      <c r="D12" s="124"/>
      <c r="E12" s="125"/>
      <c r="F12" s="125"/>
      <c r="G12" s="125"/>
      <c r="H12" s="24">
        <f>(G12*$S$12)/$R$12</f>
        <v>0</v>
      </c>
      <c r="I12" s="24">
        <f>H12-F12</f>
        <v>0</v>
      </c>
      <c r="J12" s="215"/>
      <c r="K12" s="216"/>
      <c r="N12" s="30" t="str">
        <f>E6</f>
        <v>1/2</v>
      </c>
      <c r="O12" s="31">
        <f>IF($N$12="2/3",O10,O11)</f>
        <v>0.5</v>
      </c>
      <c r="P12" s="32">
        <f t="shared" ref="P12:S12" si="0">IF($N$12="2/3",P10,P11)</f>
        <v>150000</v>
      </c>
      <c r="Q12" s="33">
        <f>IF($N$12="2/3",Q10,Q11)</f>
        <v>200000000</v>
      </c>
      <c r="R12" s="33" t="str">
        <f t="shared" si="0"/>
        <v>2</v>
      </c>
      <c r="S12" s="33" t="str">
        <f t="shared" si="0"/>
        <v>1</v>
      </c>
      <c r="T12" s="25" t="s">
        <v>40</v>
      </c>
    </row>
    <row r="13" spans="2:25" ht="22.05" customHeight="1" thickBot="1">
      <c r="B13" s="175"/>
      <c r="C13" s="124"/>
      <c r="D13" s="124"/>
      <c r="E13" s="125"/>
      <c r="F13" s="125"/>
      <c r="G13" s="125"/>
      <c r="H13" s="24">
        <f t="shared" ref="H13:H14" si="1">(G13*$S$12)/$R$12</f>
        <v>0</v>
      </c>
      <c r="I13" s="24">
        <f t="shared" ref="I13:I14" si="2">H13-F13</f>
        <v>0</v>
      </c>
      <c r="J13" s="215"/>
      <c r="K13" s="216"/>
      <c r="U13" s="2" t="s">
        <v>75</v>
      </c>
    </row>
    <row r="14" spans="2:25" ht="22.05" customHeight="1" thickBot="1">
      <c r="B14" s="175"/>
      <c r="C14" s="127"/>
      <c r="D14" s="127"/>
      <c r="E14" s="128"/>
      <c r="F14" s="128"/>
      <c r="G14" s="128"/>
      <c r="H14" s="29">
        <f t="shared" si="1"/>
        <v>0</v>
      </c>
      <c r="I14" s="24">
        <f t="shared" si="2"/>
        <v>0</v>
      </c>
      <c r="J14" s="215"/>
      <c r="K14" s="216"/>
      <c r="N14" s="66" t="s">
        <v>43</v>
      </c>
      <c r="O14" s="67"/>
      <c r="P14" s="25"/>
      <c r="Q14" s="68">
        <f>G7</f>
        <v>0</v>
      </c>
      <c r="R14" s="69" t="e">
        <f>#REF!</f>
        <v>#REF!</v>
      </c>
      <c r="S14" s="25" t="s">
        <v>76</v>
      </c>
      <c r="U14" s="6" t="s">
        <v>77</v>
      </c>
      <c r="V14" s="6" t="s">
        <v>78</v>
      </c>
      <c r="W14" s="6" t="s">
        <v>79</v>
      </c>
      <c r="X14" s="6" t="s">
        <v>80</v>
      </c>
      <c r="Y14" s="6" t="s">
        <v>81</v>
      </c>
    </row>
    <row r="15" spans="2:25" ht="22.05" customHeight="1" thickBot="1">
      <c r="B15" s="178" t="s">
        <v>41</v>
      </c>
      <c r="C15" s="179"/>
      <c r="D15" s="34"/>
      <c r="E15" s="35">
        <f>SUM(E12:E14)</f>
        <v>0</v>
      </c>
      <c r="F15" s="35">
        <f t="shared" ref="F15" si="3">SUM(F12:F14)</f>
        <v>0</v>
      </c>
      <c r="G15" s="35">
        <f>SUM(G12:G14)</f>
        <v>0</v>
      </c>
      <c r="H15" s="35">
        <f>SUM(H12:H14)</f>
        <v>0</v>
      </c>
      <c r="I15" s="35">
        <f>SUM(I12:I14)</f>
        <v>0</v>
      </c>
      <c r="J15" s="180"/>
      <c r="K15" s="181"/>
      <c r="N15" s="70" t="s">
        <v>82</v>
      </c>
      <c r="O15" s="71"/>
      <c r="P15" s="25" t="s">
        <v>40</v>
      </c>
      <c r="Q15" s="72">
        <f>H7</f>
        <v>0</v>
      </c>
      <c r="R15" s="69">
        <f>H6</f>
        <v>0</v>
      </c>
      <c r="S15" s="25" t="s">
        <v>40</v>
      </c>
      <c r="U15" s="73" t="str">
        <f>N12</f>
        <v>1/2</v>
      </c>
      <c r="V15" s="10">
        <f>E7</f>
        <v>0</v>
      </c>
      <c r="W15" s="10">
        <f>F7</f>
        <v>0</v>
      </c>
      <c r="X15" s="73">
        <f>Q16</f>
        <v>0</v>
      </c>
      <c r="Y15" s="74">
        <f>IF(U15="2/3",2,1)</f>
        <v>1</v>
      </c>
    </row>
    <row r="16" spans="2:25" ht="22.05" customHeight="1">
      <c r="B16" s="175" t="s">
        <v>42</v>
      </c>
      <c r="C16" s="130"/>
      <c r="D16" s="130"/>
      <c r="E16" s="131"/>
      <c r="F16" s="131"/>
      <c r="G16" s="131"/>
      <c r="H16" s="37">
        <f>(G16*$S$12)/$R$12</f>
        <v>0</v>
      </c>
      <c r="I16" s="37">
        <f>H16-F16</f>
        <v>0</v>
      </c>
      <c r="J16" s="217"/>
      <c r="K16" s="218"/>
      <c r="N16" s="70" t="s">
        <v>47</v>
      </c>
      <c r="O16" s="75">
        <f>Q12</f>
        <v>200000000</v>
      </c>
      <c r="P16" s="25" t="s">
        <v>40</v>
      </c>
      <c r="Q16" s="69">
        <f>MIN(Q14:Q15)</f>
        <v>0</v>
      </c>
      <c r="R16" s="69"/>
      <c r="S16" s="25" t="s">
        <v>40</v>
      </c>
      <c r="U16" s="73"/>
      <c r="V16" s="74"/>
      <c r="W16" s="74"/>
      <c r="X16" s="74"/>
      <c r="Y16" s="74"/>
    </row>
    <row r="17" spans="2:22" ht="22.05" customHeight="1">
      <c r="B17" s="175"/>
      <c r="C17" s="124"/>
      <c r="D17" s="124"/>
      <c r="E17" s="125"/>
      <c r="F17" s="125"/>
      <c r="G17" s="125"/>
      <c r="H17" s="24">
        <f t="shared" ref="H17:H25" si="4">(G17*$S$12)/$R$12</f>
        <v>0</v>
      </c>
      <c r="I17" s="24">
        <f t="shared" ref="I17:I25" si="5">H17-F17</f>
        <v>0</v>
      </c>
      <c r="J17" s="215"/>
      <c r="K17" s="216"/>
      <c r="N17" s="76" t="s">
        <v>83</v>
      </c>
      <c r="O17" s="77">
        <f>IF(O3="実施要綱第5条第一項サ", I41,I40)</f>
        <v>0</v>
      </c>
      <c r="P17" s="25" t="s">
        <v>40</v>
      </c>
      <c r="Q17" s="55" t="e">
        <f>VLOOKUP(Q16,Q14:R15,2,FALSE)</f>
        <v>#REF!</v>
      </c>
      <c r="R17" s="55"/>
      <c r="S17" s="25" t="s">
        <v>40</v>
      </c>
      <c r="U17" s="2" t="s">
        <v>84</v>
      </c>
      <c r="V17" s="51">
        <f>E7-F7</f>
        <v>0</v>
      </c>
    </row>
    <row r="18" spans="2:22" ht="22.05" customHeight="1">
      <c r="B18" s="175"/>
      <c r="C18" s="124"/>
      <c r="D18" s="124"/>
      <c r="E18" s="125"/>
      <c r="F18" s="125"/>
      <c r="G18" s="125"/>
      <c r="H18" s="24">
        <f t="shared" si="4"/>
        <v>0</v>
      </c>
      <c r="I18" s="24">
        <f t="shared" si="5"/>
        <v>0</v>
      </c>
      <c r="J18" s="215"/>
      <c r="K18" s="216"/>
      <c r="N18" s="78" t="s">
        <v>85</v>
      </c>
      <c r="O18" s="79"/>
      <c r="P18" s="25" t="s">
        <v>40</v>
      </c>
      <c r="Q18" s="25"/>
      <c r="R18" s="25"/>
      <c r="S18" s="25"/>
    </row>
    <row r="19" spans="2:22" ht="22.05" customHeight="1" thickBot="1">
      <c r="B19" s="175"/>
      <c r="C19" s="124"/>
      <c r="D19" s="124"/>
      <c r="E19" s="125"/>
      <c r="F19" s="125"/>
      <c r="G19" s="125"/>
      <c r="H19" s="24">
        <f t="shared" si="4"/>
        <v>0</v>
      </c>
      <c r="I19" s="24">
        <f t="shared" si="5"/>
        <v>0</v>
      </c>
      <c r="J19" s="215"/>
      <c r="K19" s="216"/>
      <c r="N19" s="80" t="s">
        <v>50</v>
      </c>
      <c r="O19" s="81">
        <f>IFERROR((ROUNDDOWN(MIN(O16:O18),-3)),"")</f>
        <v>0</v>
      </c>
      <c r="P19" s="25" t="s">
        <v>40</v>
      </c>
      <c r="Q19" s="25"/>
      <c r="R19" s="25"/>
      <c r="S19" s="25"/>
    </row>
    <row r="20" spans="2:22" ht="22.05" customHeight="1">
      <c r="B20" s="175"/>
      <c r="C20" s="124"/>
      <c r="D20" s="124"/>
      <c r="E20" s="125"/>
      <c r="F20" s="125"/>
      <c r="G20" s="125"/>
      <c r="H20" s="24">
        <f t="shared" si="4"/>
        <v>0</v>
      </c>
      <c r="I20" s="24">
        <f t="shared" si="5"/>
        <v>0</v>
      </c>
      <c r="J20" s="215"/>
      <c r="K20" s="216"/>
      <c r="N20" s="25" t="s">
        <v>51</v>
      </c>
      <c r="O20" s="51"/>
      <c r="P20" s="25"/>
      <c r="Q20" s="25"/>
      <c r="R20" s="25"/>
      <c r="S20" s="25"/>
    </row>
    <row r="21" spans="2:22" ht="22.05" customHeight="1">
      <c r="B21" s="175"/>
      <c r="C21" s="124"/>
      <c r="D21" s="124"/>
      <c r="E21" s="125"/>
      <c r="F21" s="125"/>
      <c r="G21" s="125"/>
      <c r="H21" s="24">
        <f t="shared" si="4"/>
        <v>0</v>
      </c>
      <c r="I21" s="24">
        <f t="shared" si="5"/>
        <v>0</v>
      </c>
      <c r="J21" s="215"/>
      <c r="K21" s="216"/>
      <c r="N21" s="25" t="s">
        <v>52</v>
      </c>
      <c r="O21" s="16" t="s">
        <v>56</v>
      </c>
      <c r="P21" s="82" t="s">
        <v>30</v>
      </c>
      <c r="Q21" s="83" t="s">
        <v>31</v>
      </c>
      <c r="R21" s="82" t="s">
        <v>57</v>
      </c>
      <c r="S21" s="25" t="s">
        <v>52</v>
      </c>
    </row>
    <row r="22" spans="2:22" ht="22.05" customHeight="1">
      <c r="B22" s="175"/>
      <c r="C22" s="124"/>
      <c r="D22" s="124"/>
      <c r="E22" s="125"/>
      <c r="F22" s="125"/>
      <c r="G22" s="125"/>
      <c r="H22" s="24">
        <f t="shared" si="4"/>
        <v>0</v>
      </c>
      <c r="I22" s="24">
        <f t="shared" si="5"/>
        <v>0</v>
      </c>
      <c r="J22" s="215"/>
      <c r="K22" s="216"/>
      <c r="N22" s="40" t="s">
        <v>2</v>
      </c>
      <c r="O22" s="55" t="s">
        <v>58</v>
      </c>
      <c r="P22" s="55" t="s">
        <v>59</v>
      </c>
      <c r="Q22" s="55" t="s">
        <v>60</v>
      </c>
      <c r="R22" s="55" t="s">
        <v>61</v>
      </c>
      <c r="S22" s="25" t="s">
        <v>50</v>
      </c>
    </row>
    <row r="23" spans="2:22" ht="22.05" customHeight="1">
      <c r="B23" s="175"/>
      <c r="C23" s="124"/>
      <c r="D23" s="124"/>
      <c r="E23" s="125"/>
      <c r="F23" s="125"/>
      <c r="G23" s="125"/>
      <c r="H23" s="24">
        <f t="shared" si="4"/>
        <v>0</v>
      </c>
      <c r="I23" s="24">
        <f t="shared" si="5"/>
        <v>0</v>
      </c>
      <c r="J23" s="215"/>
      <c r="K23" s="216"/>
      <c r="N23" s="40" t="s">
        <v>53</v>
      </c>
      <c r="O23" s="55" t="s">
        <v>58</v>
      </c>
      <c r="P23" s="55" t="s">
        <v>59</v>
      </c>
      <c r="Q23" s="55" t="s">
        <v>60</v>
      </c>
      <c r="R23" s="55" t="s">
        <v>61</v>
      </c>
      <c r="S23" s="25" t="s">
        <v>50</v>
      </c>
    </row>
    <row r="24" spans="2:22" ht="22.05" customHeight="1">
      <c r="B24" s="175"/>
      <c r="C24" s="124"/>
      <c r="D24" s="124"/>
      <c r="E24" s="125"/>
      <c r="F24" s="125"/>
      <c r="G24" s="125"/>
      <c r="H24" s="24">
        <f t="shared" si="4"/>
        <v>0</v>
      </c>
      <c r="I24" s="24">
        <f>H24-F24</f>
        <v>0</v>
      </c>
      <c r="J24" s="215"/>
      <c r="K24" s="216"/>
      <c r="N24" s="40" t="s">
        <v>54</v>
      </c>
      <c r="O24" s="55" t="s">
        <v>58</v>
      </c>
      <c r="P24" s="55" t="s">
        <v>59</v>
      </c>
      <c r="Q24" s="55" t="s">
        <v>60</v>
      </c>
      <c r="R24" s="55" t="s">
        <v>61</v>
      </c>
      <c r="S24" s="25" t="s">
        <v>50</v>
      </c>
    </row>
    <row r="25" spans="2:22" ht="22.05" customHeight="1" thickBot="1">
      <c r="B25" s="175"/>
      <c r="C25" s="127"/>
      <c r="D25" s="127"/>
      <c r="E25" s="128"/>
      <c r="F25" s="128"/>
      <c r="G25" s="128"/>
      <c r="H25" s="29">
        <f t="shared" si="4"/>
        <v>0</v>
      </c>
      <c r="I25" s="24">
        <f t="shared" si="5"/>
        <v>0</v>
      </c>
      <c r="J25" s="215"/>
      <c r="K25" s="216"/>
      <c r="N25" s="40" t="s">
        <v>4</v>
      </c>
      <c r="O25" s="55" t="s">
        <v>58</v>
      </c>
      <c r="P25" s="55" t="s">
        <v>59</v>
      </c>
      <c r="Q25" s="55" t="s">
        <v>60</v>
      </c>
      <c r="R25" s="56" t="s">
        <v>62</v>
      </c>
      <c r="S25" s="25" t="s">
        <v>63</v>
      </c>
    </row>
    <row r="26" spans="2:22" ht="22.05" customHeight="1" thickBot="1">
      <c r="B26" s="178" t="s">
        <v>41</v>
      </c>
      <c r="C26" s="179"/>
      <c r="D26" s="34"/>
      <c r="E26" s="35">
        <f>SUM(E16:E25)</f>
        <v>0</v>
      </c>
      <c r="F26" s="35">
        <f t="shared" ref="F26:G26" si="6">SUM(F16:F25)</f>
        <v>0</v>
      </c>
      <c r="G26" s="35">
        <f t="shared" si="6"/>
        <v>0</v>
      </c>
      <c r="H26" s="35">
        <f>SUM(H16:H25)</f>
        <v>0</v>
      </c>
      <c r="I26" s="35">
        <f>SUM(I16:I25)</f>
        <v>0</v>
      </c>
      <c r="J26" s="180"/>
      <c r="K26" s="181"/>
      <c r="N26" s="25"/>
      <c r="O26" s="25"/>
      <c r="P26" s="25"/>
      <c r="Q26" s="25"/>
      <c r="R26" s="25"/>
      <c r="S26" s="25"/>
    </row>
    <row r="27" spans="2:22" ht="22.05" customHeight="1">
      <c r="B27" s="175" t="s">
        <v>55</v>
      </c>
      <c r="C27" s="130"/>
      <c r="D27" s="130"/>
      <c r="E27" s="131"/>
      <c r="F27" s="131"/>
      <c r="G27" s="131"/>
      <c r="H27" s="37">
        <f>(G27*$S$12)/$R$12</f>
        <v>0</v>
      </c>
      <c r="I27" s="24">
        <f>H27-F27</f>
        <v>0</v>
      </c>
      <c r="J27" s="215"/>
      <c r="K27" s="216"/>
      <c r="N27" s="6" t="s">
        <v>86</v>
      </c>
      <c r="O27" s="6" t="s">
        <v>74</v>
      </c>
      <c r="P27" s="40" t="s">
        <v>73</v>
      </c>
      <c r="Q27" s="40" t="e">
        <f>Q28/Q29</f>
        <v>#DIV/0!</v>
      </c>
      <c r="R27" s="25"/>
    </row>
    <row r="28" spans="2:22" ht="22.05" customHeight="1">
      <c r="B28" s="175"/>
      <c r="C28" s="124"/>
      <c r="D28" s="124"/>
      <c r="E28" s="125"/>
      <c r="F28" s="125"/>
      <c r="G28" s="125"/>
      <c r="H28" s="24">
        <f t="shared" ref="H28:H37" si="7">(G28*$S$12)/$R$12</f>
        <v>0</v>
      </c>
      <c r="I28" s="24">
        <f t="shared" ref="I28:I37" si="8">H28-F28</f>
        <v>0</v>
      </c>
      <c r="J28" s="215"/>
      <c r="K28" s="216"/>
      <c r="N28" s="6" t="s">
        <v>15</v>
      </c>
      <c r="O28" s="6"/>
      <c r="P28" s="40" t="s">
        <v>23</v>
      </c>
      <c r="Q28" s="41">
        <f>H40-I45</f>
        <v>0</v>
      </c>
      <c r="R28" s="25"/>
    </row>
    <row r="29" spans="2:22" ht="22.05" customHeight="1">
      <c r="B29" s="175"/>
      <c r="C29" s="124"/>
      <c r="D29" s="124"/>
      <c r="E29" s="125"/>
      <c r="F29" s="125"/>
      <c r="G29" s="125"/>
      <c r="H29" s="24">
        <f t="shared" si="7"/>
        <v>0</v>
      </c>
      <c r="I29" s="24">
        <f t="shared" si="8"/>
        <v>0</v>
      </c>
      <c r="J29" s="215"/>
      <c r="K29" s="216"/>
      <c r="N29" s="6" t="s">
        <v>87</v>
      </c>
      <c r="O29" s="74">
        <v>17</v>
      </c>
      <c r="P29" s="40" t="s">
        <v>78</v>
      </c>
      <c r="Q29" s="41">
        <f>E7-F7</f>
        <v>0</v>
      </c>
      <c r="R29" s="25"/>
    </row>
    <row r="30" spans="2:22" ht="22.05" customHeight="1">
      <c r="B30" s="175"/>
      <c r="C30" s="124"/>
      <c r="D30" s="124"/>
      <c r="E30" s="125"/>
      <c r="F30" s="125"/>
      <c r="G30" s="125"/>
      <c r="H30" s="24">
        <f>(G30*$S$12)/$R$12</f>
        <v>0</v>
      </c>
      <c r="I30" s="24">
        <f>H30-F30</f>
        <v>0</v>
      </c>
      <c r="J30" s="215"/>
      <c r="K30" s="216"/>
      <c r="N30" s="6" t="s">
        <v>88</v>
      </c>
      <c r="O30" s="74">
        <v>20</v>
      </c>
      <c r="P30" s="25"/>
      <c r="Q30" s="25"/>
      <c r="R30" s="25"/>
    </row>
    <row r="31" spans="2:22" ht="22.05" customHeight="1">
      <c r="B31" s="175"/>
      <c r="C31" s="124"/>
      <c r="D31" s="124"/>
      <c r="E31" s="125"/>
      <c r="F31" s="125"/>
      <c r="G31" s="125"/>
      <c r="H31" s="24">
        <f t="shared" si="7"/>
        <v>0</v>
      </c>
      <c r="I31" s="24">
        <f t="shared" si="8"/>
        <v>0</v>
      </c>
      <c r="J31" s="215"/>
      <c r="K31" s="216"/>
      <c r="N31" s="6" t="s">
        <v>89</v>
      </c>
      <c r="O31" s="74">
        <v>15</v>
      </c>
      <c r="P31" s="25"/>
      <c r="Q31" s="25"/>
      <c r="R31" s="25"/>
    </row>
    <row r="32" spans="2:22" ht="22.05" customHeight="1">
      <c r="B32" s="175"/>
      <c r="C32" s="124"/>
      <c r="D32" s="124"/>
      <c r="E32" s="125"/>
      <c r="F32" s="125"/>
      <c r="G32" s="125"/>
      <c r="H32" s="24">
        <f t="shared" si="7"/>
        <v>0</v>
      </c>
      <c r="I32" s="24">
        <f t="shared" si="8"/>
        <v>0</v>
      </c>
      <c r="J32" s="215"/>
      <c r="K32" s="216"/>
      <c r="N32" s="6" t="s">
        <v>90</v>
      </c>
      <c r="O32" s="74">
        <v>15</v>
      </c>
      <c r="P32" s="25"/>
      <c r="Q32" s="25"/>
      <c r="R32" s="25"/>
    </row>
    <row r="33" spans="2:14" ht="22.05" customHeight="1">
      <c r="B33" s="175"/>
      <c r="C33" s="124"/>
      <c r="D33" s="124"/>
      <c r="E33" s="125"/>
      <c r="F33" s="125"/>
      <c r="G33" s="125"/>
      <c r="H33" s="24">
        <f t="shared" si="7"/>
        <v>0</v>
      </c>
      <c r="I33" s="24">
        <f t="shared" si="8"/>
        <v>0</v>
      </c>
      <c r="J33" s="215"/>
      <c r="K33" s="216"/>
      <c r="N33" s="2" t="s">
        <v>121</v>
      </c>
    </row>
    <row r="34" spans="2:14" ht="22.05" customHeight="1">
      <c r="B34" s="175"/>
      <c r="C34" s="124"/>
      <c r="D34" s="124"/>
      <c r="E34" s="125"/>
      <c r="F34" s="125"/>
      <c r="G34" s="125"/>
      <c r="H34" s="24">
        <f t="shared" si="7"/>
        <v>0</v>
      </c>
      <c r="I34" s="24">
        <f t="shared" si="8"/>
        <v>0</v>
      </c>
      <c r="J34" s="215"/>
      <c r="K34" s="216"/>
    </row>
    <row r="35" spans="2:14" ht="22.05" customHeight="1">
      <c r="B35" s="175"/>
      <c r="C35" s="124"/>
      <c r="D35" s="124"/>
      <c r="E35" s="125"/>
      <c r="F35" s="125"/>
      <c r="G35" s="125"/>
      <c r="H35" s="24">
        <f t="shared" si="7"/>
        <v>0</v>
      </c>
      <c r="I35" s="24">
        <f t="shared" si="8"/>
        <v>0</v>
      </c>
      <c r="J35" s="215"/>
      <c r="K35" s="216"/>
    </row>
    <row r="36" spans="2:14" ht="22.05" customHeight="1">
      <c r="B36" s="175"/>
      <c r="C36" s="124"/>
      <c r="D36" s="124"/>
      <c r="E36" s="125"/>
      <c r="F36" s="125"/>
      <c r="G36" s="125"/>
      <c r="H36" s="24">
        <f t="shared" si="7"/>
        <v>0</v>
      </c>
      <c r="I36" s="24">
        <f>H36-F36</f>
        <v>0</v>
      </c>
      <c r="J36" s="215"/>
      <c r="K36" s="216"/>
    </row>
    <row r="37" spans="2:14" ht="22.05" customHeight="1" thickBot="1">
      <c r="B37" s="175"/>
      <c r="C37" s="127"/>
      <c r="D37" s="127"/>
      <c r="E37" s="128"/>
      <c r="F37" s="128"/>
      <c r="G37" s="128"/>
      <c r="H37" s="29">
        <f t="shared" si="7"/>
        <v>0</v>
      </c>
      <c r="I37" s="24">
        <f t="shared" si="8"/>
        <v>0</v>
      </c>
      <c r="J37" s="215"/>
      <c r="K37" s="216"/>
    </row>
    <row r="38" spans="2:14" ht="22.05" customHeight="1" thickBot="1">
      <c r="B38" s="178" t="s">
        <v>41</v>
      </c>
      <c r="C38" s="179"/>
      <c r="D38" s="35"/>
      <c r="E38" s="35">
        <f>SUM(E27:E37)</f>
        <v>0</v>
      </c>
      <c r="F38" s="35">
        <f t="shared" ref="F38:H38" si="9">SUM(F27:F37)</f>
        <v>0</v>
      </c>
      <c r="G38" s="35">
        <f t="shared" si="9"/>
        <v>0</v>
      </c>
      <c r="H38" s="35">
        <f t="shared" si="9"/>
        <v>0</v>
      </c>
      <c r="I38" s="35">
        <f>SUM(I27:I37)</f>
        <v>0</v>
      </c>
      <c r="J38" s="180"/>
      <c r="K38" s="181"/>
    </row>
    <row r="39" spans="2:14" ht="22.05" hidden="1" customHeight="1" thickBot="1">
      <c r="B39" s="178" t="s">
        <v>68</v>
      </c>
      <c r="C39" s="179"/>
      <c r="D39" s="35"/>
      <c r="E39" s="35">
        <f>E41-E40</f>
        <v>0</v>
      </c>
      <c r="F39" s="35">
        <f t="shared" ref="F39:H39" si="10">F41-F40</f>
        <v>0</v>
      </c>
      <c r="G39" s="35">
        <f t="shared" si="10"/>
        <v>0</v>
      </c>
      <c r="H39" s="35">
        <f t="shared" si="10"/>
        <v>0</v>
      </c>
      <c r="I39" s="35">
        <f>(H39*$S$12)/$R$12</f>
        <v>0</v>
      </c>
      <c r="J39" s="180"/>
      <c r="K39" s="181"/>
    </row>
    <row r="40" spans="2:14" ht="22.05" customHeight="1" thickBot="1">
      <c r="B40" s="178" t="s">
        <v>91</v>
      </c>
      <c r="C40" s="179"/>
      <c r="D40" s="35"/>
      <c r="E40" s="35">
        <f>E15+E26+E38</f>
        <v>0</v>
      </c>
      <c r="F40" s="35">
        <f t="shared" ref="F40:G40" si="11">F15+F26+F38</f>
        <v>0</v>
      </c>
      <c r="G40" s="35">
        <f t="shared" si="11"/>
        <v>0</v>
      </c>
      <c r="H40" s="35">
        <f>H15+H26+H38</f>
        <v>0</v>
      </c>
      <c r="I40" s="35">
        <f>I15+I26+I38</f>
        <v>0</v>
      </c>
      <c r="J40" s="180"/>
      <c r="K40" s="181"/>
    </row>
    <row r="41" spans="2:14" ht="22.05" hidden="1" customHeight="1" thickBot="1">
      <c r="B41" s="178" t="s">
        <v>70</v>
      </c>
      <c r="C41" s="179"/>
      <c r="D41" s="35"/>
      <c r="E41" s="35">
        <f>ROUNDDOWN(E40*1.1,0)</f>
        <v>0</v>
      </c>
      <c r="F41" s="35">
        <f t="shared" ref="F41:H41" si="12">ROUNDDOWN(F40*1.1,0)</f>
        <v>0</v>
      </c>
      <c r="G41" s="35">
        <f t="shared" si="12"/>
        <v>0</v>
      </c>
      <c r="H41" s="35">
        <f t="shared" si="12"/>
        <v>0</v>
      </c>
      <c r="I41" s="35">
        <f>SUM(I39:I40)</f>
        <v>0</v>
      </c>
      <c r="J41" s="180"/>
      <c r="K41" s="181"/>
    </row>
    <row r="42" spans="2:14" ht="9" customHeight="1" thickBot="1">
      <c r="B42" s="84"/>
      <c r="C42" s="84"/>
      <c r="D42" s="84"/>
      <c r="E42" s="84"/>
      <c r="F42" s="84"/>
      <c r="G42" s="84"/>
      <c r="H42" s="84"/>
      <c r="I42" s="84"/>
    </row>
    <row r="43" spans="2:14" hidden="1">
      <c r="B43" s="225"/>
      <c r="C43" s="226"/>
      <c r="D43" s="226"/>
      <c r="E43" s="227"/>
      <c r="F43" s="228"/>
      <c r="G43" s="230" t="str">
        <f>IF(F7&gt;E7,"要件を満たしていません。申請不可です。","")</f>
        <v/>
      </c>
      <c r="H43" s="231"/>
      <c r="I43" s="231"/>
      <c r="J43" s="231"/>
      <c r="K43" s="231"/>
    </row>
    <row r="44" spans="2:14" ht="10.199999999999999" hidden="1" customHeight="1" thickBot="1">
      <c r="B44" s="190"/>
      <c r="C44" s="190"/>
      <c r="D44" s="190"/>
      <c r="E44" s="229"/>
      <c r="F44" s="229"/>
      <c r="G44" s="232"/>
      <c r="H44" s="232"/>
      <c r="I44" s="232"/>
      <c r="J44" s="232"/>
      <c r="K44" s="232"/>
    </row>
    <row r="45" spans="2:14" ht="7.8" customHeight="1">
      <c r="B45" s="186" t="s">
        <v>71</v>
      </c>
      <c r="C45" s="187"/>
      <c r="D45" s="188"/>
      <c r="E45" s="219">
        <f>MIN(O15:O16)</f>
        <v>200000000</v>
      </c>
      <c r="F45" s="220"/>
      <c r="G45" s="196" t="str">
        <f>'共通様式１_助成対象事業経費内訳（太陽光）'!G43</f>
        <v>申請区分を選択してください</v>
      </c>
      <c r="H45" s="197"/>
      <c r="I45" s="223">
        <f>O19</f>
        <v>0</v>
      </c>
      <c r="J45" s="224"/>
      <c r="K45" s="220"/>
    </row>
    <row r="46" spans="2:14" ht="11.4" thickBot="1">
      <c r="B46" s="189"/>
      <c r="C46" s="190"/>
      <c r="D46" s="191"/>
      <c r="E46" s="221"/>
      <c r="F46" s="222"/>
      <c r="G46" s="198"/>
      <c r="H46" s="199"/>
      <c r="I46" s="221"/>
      <c r="J46" s="221"/>
      <c r="K46" s="222"/>
    </row>
  </sheetData>
  <sheetProtection algorithmName="SHA-512" hashValue="zLKN/5av1dUyH3M/IGjHF+xMoW5cWC6nPsfPi+sHeJk0o/GU1Yanf9lUwj0yojAX+QuYDzK3UcYpxUJOnCsRKw==" saltValue="BAfdvROuq0yv3xaQiR/ppg==" spinCount="100000" sheet="1" formatCells="0"/>
  <mergeCells count="54">
    <mergeCell ref="B45:D46"/>
    <mergeCell ref="E45:F46"/>
    <mergeCell ref="G45:H46"/>
    <mergeCell ref="I45:K46"/>
    <mergeCell ref="J37:K37"/>
    <mergeCell ref="B38:C38"/>
    <mergeCell ref="J38:K38"/>
    <mergeCell ref="B39:C39"/>
    <mergeCell ref="J39:K39"/>
    <mergeCell ref="B40:C40"/>
    <mergeCell ref="J40:K40"/>
    <mergeCell ref="B41:C41"/>
    <mergeCell ref="J41:K41"/>
    <mergeCell ref="B43:D44"/>
    <mergeCell ref="E43:F44"/>
    <mergeCell ref="G43:K44"/>
    <mergeCell ref="J36:K36"/>
    <mergeCell ref="J23:K23"/>
    <mergeCell ref="J24:K24"/>
    <mergeCell ref="J25:K25"/>
    <mergeCell ref="B26:C26"/>
    <mergeCell ref="J26:K26"/>
    <mergeCell ref="B27:B37"/>
    <mergeCell ref="J27:K27"/>
    <mergeCell ref="J28:K28"/>
    <mergeCell ref="J29:K29"/>
    <mergeCell ref="J30:K30"/>
    <mergeCell ref="J31:K31"/>
    <mergeCell ref="J32:K32"/>
    <mergeCell ref="J33:K33"/>
    <mergeCell ref="J34:K34"/>
    <mergeCell ref="J35:K35"/>
    <mergeCell ref="B15:C15"/>
    <mergeCell ref="J15:K15"/>
    <mergeCell ref="B16:B25"/>
    <mergeCell ref="J16:K16"/>
    <mergeCell ref="J17:K17"/>
    <mergeCell ref="J18:K18"/>
    <mergeCell ref="J19:K19"/>
    <mergeCell ref="J20:K20"/>
    <mergeCell ref="J21:K21"/>
    <mergeCell ref="J22:K22"/>
    <mergeCell ref="J9:K10"/>
    <mergeCell ref="J11:K11"/>
    <mergeCell ref="B12:B14"/>
    <mergeCell ref="J12:K12"/>
    <mergeCell ref="J13:K13"/>
    <mergeCell ref="J14:K14"/>
    <mergeCell ref="F2:G2"/>
    <mergeCell ref="B5:C5"/>
    <mergeCell ref="B6:C6"/>
    <mergeCell ref="N5:O5"/>
    <mergeCell ref="E5:F5"/>
    <mergeCell ref="I6:J7"/>
  </mergeCells>
  <phoneticPr fontId="16"/>
  <dataValidations count="3">
    <dataValidation type="list" allowBlank="1" showInputMessage="1" showErrorMessage="1" sqref="G6">
      <formula1>$P$6:$P$8</formula1>
    </dataValidation>
    <dataValidation type="list" allowBlank="1" showInputMessage="1" showErrorMessage="1" sqref="E6">
      <formula1>$O$6:$O$8</formula1>
    </dataValidation>
    <dataValidation type="list" allowBlank="1" showInputMessage="1" showErrorMessage="1" sqref="B6:C6">
      <formula1>$N$28:$N$33</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AA50"/>
  <sheetViews>
    <sheetView showGridLines="0" showZeros="0" view="pageBreakPreview" zoomScale="85" zoomScaleNormal="100" zoomScaleSheetLayoutView="85" workbookViewId="0">
      <selection activeCell="AA9" sqref="AA9"/>
    </sheetView>
  </sheetViews>
  <sheetFormatPr defaultColWidth="8.88671875" defaultRowHeight="10.8"/>
  <cols>
    <col min="1" max="1" width="2.109375" style="1" customWidth="1"/>
    <col min="2" max="2" width="4.44140625" style="1" customWidth="1"/>
    <col min="3" max="3" width="13.21875" style="1" customWidth="1"/>
    <col min="4" max="4" width="13.33203125" style="1" customWidth="1"/>
    <col min="5" max="6" width="12.88671875" style="1" customWidth="1"/>
    <col min="7" max="7" width="12.6640625" style="1" customWidth="1"/>
    <col min="8" max="8" width="12" style="1" customWidth="1"/>
    <col min="9" max="9" width="11.77734375" style="1" customWidth="1"/>
    <col min="10" max="10" width="6.5546875" style="1" customWidth="1"/>
    <col min="11" max="11" width="1.6640625" style="1" customWidth="1"/>
    <col min="12" max="12" width="8.88671875" style="1"/>
    <col min="13" max="13" width="8.88671875" style="1" hidden="1" customWidth="1"/>
    <col min="14" max="14" width="15.77734375" style="2" hidden="1" customWidth="1"/>
    <col min="15" max="15" width="18.109375" style="2" hidden="1" customWidth="1"/>
    <col min="16" max="16" width="16.44140625" style="2" hidden="1" customWidth="1"/>
    <col min="17" max="17" width="15.21875" style="2" hidden="1" customWidth="1"/>
    <col min="18" max="22" width="8.88671875" style="2" hidden="1" customWidth="1"/>
    <col min="23" max="26" width="0" style="2" hidden="1" customWidth="1"/>
    <col min="27" max="27" width="8.88671875" style="2"/>
    <col min="28" max="16384" width="8.88671875" style="1"/>
  </cols>
  <sheetData>
    <row r="1" spans="2:23" ht="10.199999999999999" customHeight="1"/>
    <row r="2" spans="2:23" ht="13.8" thickBot="1">
      <c r="C2" s="3" t="s">
        <v>123</v>
      </c>
      <c r="D2" s="3"/>
      <c r="F2" s="233"/>
      <c r="G2" s="234"/>
      <c r="I2" s="57"/>
      <c r="J2" s="57"/>
    </row>
    <row r="3" spans="2:23" ht="6" hidden="1" customHeight="1" thickBot="1">
      <c r="I3" s="57"/>
      <c r="J3" s="57"/>
    </row>
    <row r="4" spans="2:23" ht="13.8" thickBot="1">
      <c r="C4" s="3" t="s">
        <v>92</v>
      </c>
      <c r="I4" s="57"/>
      <c r="J4" s="57"/>
      <c r="N4" s="4" t="s">
        <v>7</v>
      </c>
      <c r="O4" s="5">
        <f>'共通様式１_助成対象事業経費内訳（太陽光を除く）'!O3</f>
        <v>0</v>
      </c>
    </row>
    <row r="5" spans="2:23" ht="13.2" hidden="1">
      <c r="I5" s="57"/>
      <c r="J5" s="57"/>
      <c r="N5" s="166" t="s">
        <v>9</v>
      </c>
      <c r="O5" s="167"/>
      <c r="P5" s="6" t="s">
        <v>10</v>
      </c>
      <c r="Q5" s="6" t="s">
        <v>11</v>
      </c>
    </row>
    <row r="6" spans="2:23" ht="18" customHeight="1">
      <c r="B6" s="148" t="s">
        <v>1</v>
      </c>
      <c r="C6" s="167"/>
      <c r="D6" s="85" t="s">
        <v>129</v>
      </c>
      <c r="E6" s="150" t="s">
        <v>13</v>
      </c>
      <c r="F6" s="168"/>
      <c r="G6" s="169"/>
      <c r="H6" s="86" t="s">
        <v>14</v>
      </c>
      <c r="I6" s="87"/>
      <c r="J6" s="9"/>
      <c r="N6" s="6"/>
      <c r="O6" s="6" t="s">
        <v>15</v>
      </c>
      <c r="P6" s="6" t="s">
        <v>15</v>
      </c>
      <c r="Q6" s="6"/>
      <c r="W6" s="2" t="s">
        <v>106</v>
      </c>
    </row>
    <row r="7" spans="2:23" s="2" customFormat="1" ht="16.8" customHeight="1">
      <c r="B7" s="235" t="s">
        <v>124</v>
      </c>
      <c r="C7" s="236"/>
      <c r="D7" s="114"/>
      <c r="E7" s="119" t="s">
        <v>103</v>
      </c>
      <c r="F7" s="120" t="str">
        <f>IF(E7=O7,N7,N8)</f>
        <v>200,000円/kWh</v>
      </c>
      <c r="G7" s="120" t="str">
        <f>IF(E7=O7,Q7,Q8)</f>
        <v>１億円</v>
      </c>
      <c r="H7" s="116" t="s">
        <v>15</v>
      </c>
      <c r="I7" s="9"/>
      <c r="J7" s="9"/>
      <c r="K7" s="1"/>
      <c r="L7" s="1"/>
      <c r="M7" s="1"/>
      <c r="N7" s="10" t="s">
        <v>93</v>
      </c>
      <c r="O7" s="6" t="s">
        <v>3</v>
      </c>
      <c r="P7" s="6" t="s">
        <v>18</v>
      </c>
      <c r="Q7" s="10" t="s">
        <v>19</v>
      </c>
      <c r="W7" s="2" t="s">
        <v>107</v>
      </c>
    </row>
    <row r="8" spans="2:23" s="2" customFormat="1" ht="7.8" customHeight="1">
      <c r="B8" s="88"/>
      <c r="C8" s="89"/>
      <c r="D8" s="90"/>
      <c r="E8" s="91"/>
      <c r="F8" s="92"/>
      <c r="G8" s="92"/>
      <c r="H8" s="93"/>
      <c r="I8" s="9"/>
      <c r="J8" s="9"/>
      <c r="K8" s="1"/>
      <c r="L8" s="1"/>
      <c r="M8" s="1"/>
      <c r="N8" s="10" t="s">
        <v>94</v>
      </c>
      <c r="O8" s="6" t="s">
        <v>5</v>
      </c>
      <c r="P8" s="6" t="s">
        <v>21</v>
      </c>
      <c r="Q8" s="10" t="s">
        <v>22</v>
      </c>
      <c r="W8" s="2" t="s">
        <v>108</v>
      </c>
    </row>
    <row r="9" spans="2:23" s="2" customFormat="1" ht="18" customHeight="1">
      <c r="B9" s="237" t="s">
        <v>95</v>
      </c>
      <c r="C9" s="238"/>
      <c r="D9" s="239"/>
      <c r="E9" s="94"/>
      <c r="F9" s="95" t="s">
        <v>6</v>
      </c>
      <c r="G9" s="240" t="s">
        <v>95</v>
      </c>
      <c r="H9" s="241"/>
      <c r="I9" s="96">
        <f>ROUNDDOWN((SUM(E9)),0)</f>
        <v>0</v>
      </c>
      <c r="J9" s="97" t="s">
        <v>6</v>
      </c>
      <c r="K9" s="1"/>
      <c r="L9" s="1"/>
      <c r="M9" s="1"/>
      <c r="N9" s="98"/>
      <c r="O9" s="99"/>
      <c r="P9" s="99"/>
      <c r="Q9" s="98"/>
      <c r="W9" s="2" t="s">
        <v>109</v>
      </c>
    </row>
    <row r="10" spans="2:23" s="2" customFormat="1" ht="18" customHeight="1">
      <c r="B10" s="237" t="s">
        <v>126</v>
      </c>
      <c r="C10" s="238"/>
      <c r="D10" s="239"/>
      <c r="E10" s="94"/>
      <c r="F10" s="95" t="s">
        <v>6</v>
      </c>
      <c r="G10" s="240" t="s">
        <v>96</v>
      </c>
      <c r="H10" s="241"/>
      <c r="I10" s="100" t="str">
        <f>IFERROR((I9/E11),"")</f>
        <v/>
      </c>
      <c r="J10" s="97"/>
      <c r="K10" s="1"/>
      <c r="L10" s="1"/>
      <c r="M10" s="1"/>
      <c r="N10" s="98"/>
      <c r="O10" s="99"/>
      <c r="P10" s="99"/>
      <c r="Q10" s="98"/>
      <c r="W10" s="2" t="s">
        <v>110</v>
      </c>
    </row>
    <row r="11" spans="2:23" s="2" customFormat="1" ht="18" customHeight="1">
      <c r="B11" s="237" t="s">
        <v>125</v>
      </c>
      <c r="C11" s="238"/>
      <c r="D11" s="239"/>
      <c r="E11" s="133" t="str">
        <f>IF(E9="","",SUM(E9:E10))</f>
        <v/>
      </c>
      <c r="F11" s="95" t="s">
        <v>6</v>
      </c>
      <c r="G11" s="240" t="s">
        <v>104</v>
      </c>
      <c r="H11" s="241"/>
      <c r="I11" s="107">
        <f>ROUNDDOWN(((D7/10)*3),0)</f>
        <v>0</v>
      </c>
      <c r="J11" s="97" t="s">
        <v>6</v>
      </c>
      <c r="K11" s="1"/>
      <c r="L11" s="1"/>
      <c r="M11" s="1"/>
      <c r="N11" s="101"/>
      <c r="O11" s="99"/>
      <c r="P11" s="99"/>
      <c r="Q11" s="98"/>
      <c r="S11" s="101"/>
      <c r="W11" s="2" t="s">
        <v>111</v>
      </c>
    </row>
    <row r="12" spans="2:23" s="2" customFormat="1" ht="12.6" customHeight="1">
      <c r="B12" s="242"/>
      <c r="C12" s="243"/>
      <c r="D12" s="243"/>
      <c r="E12" s="134"/>
      <c r="F12" s="95"/>
      <c r="G12" s="92"/>
      <c r="H12" s="93"/>
      <c r="I12" s="9"/>
      <c r="J12" s="9"/>
      <c r="K12" s="1"/>
      <c r="L12" s="1"/>
      <c r="M12" s="1"/>
      <c r="N12" s="98"/>
      <c r="O12" s="99"/>
      <c r="P12" s="99"/>
      <c r="Q12" s="98"/>
      <c r="S12" s="98"/>
      <c r="W12" s="2" t="s">
        <v>112</v>
      </c>
    </row>
    <row r="13" spans="2:23" s="2" customFormat="1" ht="8.4" hidden="1" customHeight="1">
      <c r="B13" s="102"/>
      <c r="C13" s="9"/>
      <c r="D13" s="9"/>
      <c r="E13" s="9"/>
      <c r="F13" s="9"/>
      <c r="G13" s="9"/>
      <c r="H13" s="9"/>
      <c r="I13" s="9"/>
      <c r="J13" s="9"/>
      <c r="K13" s="1"/>
      <c r="L13" s="1"/>
      <c r="M13" s="1"/>
      <c r="W13" s="2" t="s">
        <v>113</v>
      </c>
    </row>
    <row r="14" spans="2:23" s="2" customFormat="1">
      <c r="B14" s="11" t="s">
        <v>23</v>
      </c>
      <c r="C14" s="12"/>
      <c r="D14" s="12"/>
      <c r="E14" s="13"/>
      <c r="F14" s="14" t="s">
        <v>24</v>
      </c>
      <c r="G14" s="11" t="s">
        <v>25</v>
      </c>
      <c r="H14" s="12"/>
      <c r="I14" s="11"/>
      <c r="J14" s="160" t="s">
        <v>26</v>
      </c>
      <c r="K14" s="161"/>
      <c r="L14" s="1"/>
      <c r="M14" s="1"/>
      <c r="N14" s="6" t="s">
        <v>3</v>
      </c>
      <c r="O14" s="20">
        <v>0.66666666666600005</v>
      </c>
      <c r="P14" s="10">
        <v>200000</v>
      </c>
      <c r="Q14" s="10">
        <v>100000000</v>
      </c>
      <c r="W14" s="2" t="s">
        <v>114</v>
      </c>
    </row>
    <row r="15" spans="2:23" s="2" customFormat="1" ht="31.8" customHeight="1">
      <c r="B15" s="15" t="s">
        <v>27</v>
      </c>
      <c r="C15" s="15"/>
      <c r="D15" s="15" t="s">
        <v>28</v>
      </c>
      <c r="E15" s="15"/>
      <c r="F15" s="16" t="s">
        <v>29</v>
      </c>
      <c r="G15" s="62" t="s">
        <v>30</v>
      </c>
      <c r="H15" s="18" t="s">
        <v>31</v>
      </c>
      <c r="I15" s="18" t="str">
        <f>'共通様式１_助成対象事業経費内訳（太陽光を除く）'!I10</f>
        <v>都仮算定
助成金額</v>
      </c>
      <c r="J15" s="162"/>
      <c r="K15" s="163"/>
      <c r="L15" s="1"/>
      <c r="M15" s="19" t="s">
        <v>21</v>
      </c>
      <c r="N15" s="6" t="s">
        <v>5</v>
      </c>
      <c r="O15" s="23">
        <v>0.5</v>
      </c>
      <c r="P15" s="10">
        <v>150000</v>
      </c>
      <c r="Q15" s="10">
        <v>75000000</v>
      </c>
      <c r="R15" s="6" t="s">
        <v>32</v>
      </c>
      <c r="S15" s="6" t="s">
        <v>33</v>
      </c>
      <c r="W15" s="2" t="s">
        <v>115</v>
      </c>
    </row>
    <row r="16" spans="2:23" s="2" customFormat="1" ht="22.05" customHeight="1">
      <c r="B16" s="63" t="s">
        <v>34</v>
      </c>
      <c r="C16" s="63" t="s">
        <v>35</v>
      </c>
      <c r="D16" s="64" t="s">
        <v>36</v>
      </c>
      <c r="E16" s="63" t="s">
        <v>37</v>
      </c>
      <c r="F16" s="63" t="s">
        <v>37</v>
      </c>
      <c r="G16" s="63" t="s">
        <v>37</v>
      </c>
      <c r="H16" s="65" t="s">
        <v>37</v>
      </c>
      <c r="I16" s="65" t="s">
        <v>37</v>
      </c>
      <c r="J16" s="215"/>
      <c r="K16" s="216"/>
      <c r="L16" s="1"/>
      <c r="M16" s="19" t="s">
        <v>21</v>
      </c>
      <c r="N16" s="6"/>
      <c r="O16" s="20"/>
      <c r="P16" s="10"/>
      <c r="Q16" s="10"/>
      <c r="R16" s="6" t="s">
        <v>33</v>
      </c>
      <c r="S16" s="6" t="s">
        <v>38</v>
      </c>
      <c r="W16" s="2" t="s">
        <v>116</v>
      </c>
    </row>
    <row r="17" spans="2:23" s="2" customFormat="1" ht="22.05" customHeight="1" thickBot="1">
      <c r="B17" s="174" t="s">
        <v>39</v>
      </c>
      <c r="C17" s="124"/>
      <c r="D17" s="124"/>
      <c r="E17" s="125"/>
      <c r="F17" s="125"/>
      <c r="G17" s="125"/>
      <c r="H17" s="126">
        <f>(G17*$S$19)/$R$19</f>
        <v>0</v>
      </c>
      <c r="I17" s="126">
        <f>H17-F17</f>
        <v>0</v>
      </c>
      <c r="J17" s="170"/>
      <c r="K17" s="171"/>
      <c r="L17" s="1"/>
      <c r="M17" s="19"/>
      <c r="N17" s="26"/>
      <c r="O17" s="27"/>
      <c r="P17" s="28"/>
      <c r="Q17" s="28"/>
      <c r="R17" s="6"/>
      <c r="S17" s="6"/>
      <c r="T17" s="25"/>
      <c r="W17" s="2" t="s">
        <v>117</v>
      </c>
    </row>
    <row r="18" spans="2:23" s="2" customFormat="1" ht="22.05" customHeight="1" thickBot="1">
      <c r="B18" s="175"/>
      <c r="C18" s="124"/>
      <c r="D18" s="124"/>
      <c r="E18" s="125"/>
      <c r="F18" s="125"/>
      <c r="G18" s="125"/>
      <c r="H18" s="126">
        <f>G18-F18</f>
        <v>0</v>
      </c>
      <c r="I18" s="126" t="str">
        <f t="shared" ref="I18:I19" si="0">IFERROR((((H18*$S$19)/$R$19)*$I$10),"")</f>
        <v/>
      </c>
      <c r="J18" s="170"/>
      <c r="K18" s="171"/>
      <c r="L18" s="1"/>
      <c r="M18" s="19"/>
      <c r="N18" s="30" t="str">
        <f>E7</f>
        <v>2/3</v>
      </c>
      <c r="O18" s="31">
        <f>IF($N$18="2/3",O14,O15)</f>
        <v>0.66666666666600005</v>
      </c>
      <c r="P18" s="32">
        <f>IF($N$18="2/3",P14,P15)</f>
        <v>200000</v>
      </c>
      <c r="Q18" s="33">
        <f>IF($N$18="2/3",Q14,Q15)</f>
        <v>100000000</v>
      </c>
      <c r="R18" s="26"/>
      <c r="S18" s="26"/>
      <c r="W18" s="2" t="s">
        <v>118</v>
      </c>
    </row>
    <row r="19" spans="2:23" s="2" customFormat="1" ht="22.05" customHeight="1" thickBot="1">
      <c r="B19" s="175"/>
      <c r="C19" s="127"/>
      <c r="D19" s="127"/>
      <c r="E19" s="128"/>
      <c r="F19" s="128"/>
      <c r="G19" s="128"/>
      <c r="H19" s="129">
        <f t="shared" ref="H19" si="1">G19-F19</f>
        <v>0</v>
      </c>
      <c r="I19" s="126" t="str">
        <f t="shared" si="0"/>
        <v/>
      </c>
      <c r="J19" s="170"/>
      <c r="K19" s="171"/>
      <c r="L19" s="1"/>
      <c r="M19" s="1"/>
      <c r="R19" s="33" t="str">
        <f>IF($N$18="2/3",R15,R16)</f>
        <v>3</v>
      </c>
      <c r="S19" s="33" t="str">
        <f>IF($N$18="2/3",S15,S16)</f>
        <v>2</v>
      </c>
      <c r="T19" s="25" t="s">
        <v>40</v>
      </c>
      <c r="W19" s="2" t="s">
        <v>119</v>
      </c>
    </row>
    <row r="20" spans="2:23" s="2" customFormat="1" ht="17.399999999999999" customHeight="1" thickTop="1" thickBot="1">
      <c r="B20" s="178" t="s">
        <v>41</v>
      </c>
      <c r="C20" s="179"/>
      <c r="D20" s="34"/>
      <c r="E20" s="35">
        <f>SUM(E17:E19)</f>
        <v>0</v>
      </c>
      <c r="F20" s="35">
        <f t="shared" ref="F20" si="2">SUM(F17:F19)</f>
        <v>0</v>
      </c>
      <c r="G20" s="35">
        <f>SUM(G17:G19)</f>
        <v>0</v>
      </c>
      <c r="H20" s="35">
        <f>SUM(H17:H19)</f>
        <v>0</v>
      </c>
      <c r="I20" s="35">
        <f>SUM(I17:I19)</f>
        <v>0</v>
      </c>
      <c r="J20" s="180"/>
      <c r="K20" s="181"/>
      <c r="L20" s="1"/>
      <c r="M20" s="1"/>
      <c r="N20" s="38" t="s">
        <v>43</v>
      </c>
      <c r="O20" s="39"/>
      <c r="P20" s="25"/>
      <c r="Q20" s="40" t="s">
        <v>44</v>
      </c>
      <c r="W20" s="2" t="s">
        <v>120</v>
      </c>
    </row>
    <row r="21" spans="2:23" s="2" customFormat="1" ht="22.05" customHeight="1">
      <c r="B21" s="175" t="s">
        <v>42</v>
      </c>
      <c r="C21" s="130"/>
      <c r="D21" s="130"/>
      <c r="E21" s="131"/>
      <c r="F21" s="131"/>
      <c r="G21" s="131"/>
      <c r="H21" s="132">
        <f>G21-F21</f>
        <v>0</v>
      </c>
      <c r="I21" s="132" t="str">
        <f>IFERROR((((H21*$S$19)/$R$19)*$I$10),"")</f>
        <v/>
      </c>
      <c r="J21" s="182"/>
      <c r="K21" s="183"/>
      <c r="L21" s="1"/>
      <c r="M21" s="1"/>
      <c r="N21" s="42" t="s">
        <v>97</v>
      </c>
      <c r="O21" s="43">
        <f>P18*I9</f>
        <v>0</v>
      </c>
      <c r="P21" s="25" t="s">
        <v>40</v>
      </c>
      <c r="Q21" s="40" t="s">
        <v>46</v>
      </c>
      <c r="R21" s="41">
        <f>G45</f>
        <v>0</v>
      </c>
      <c r="S21" s="25"/>
    </row>
    <row r="22" spans="2:23" s="2" customFormat="1" ht="22.05" customHeight="1">
      <c r="B22" s="175"/>
      <c r="C22" s="124"/>
      <c r="D22" s="124"/>
      <c r="E22" s="125"/>
      <c r="F22" s="125"/>
      <c r="G22" s="125"/>
      <c r="H22" s="126">
        <f t="shared" ref="H22:H30" si="3">G22-F22</f>
        <v>0</v>
      </c>
      <c r="I22" s="126" t="str">
        <f t="shared" ref="I22:I30" si="4">IFERROR((((H22*$S$19)/$R$19)*$I$10),"")</f>
        <v/>
      </c>
      <c r="J22" s="170"/>
      <c r="K22" s="171"/>
      <c r="L22" s="1"/>
      <c r="M22" s="1"/>
      <c r="N22" s="42" t="s">
        <v>47</v>
      </c>
      <c r="O22" s="44">
        <f>Q18</f>
        <v>100000000</v>
      </c>
      <c r="P22" s="25" t="s">
        <v>40</v>
      </c>
      <c r="Q22" s="40" t="s">
        <v>48</v>
      </c>
      <c r="R22" s="41">
        <f>H45</f>
        <v>0</v>
      </c>
      <c r="S22" s="25"/>
    </row>
    <row r="23" spans="2:23" s="2" customFormat="1" ht="22.05" customHeight="1">
      <c r="B23" s="175"/>
      <c r="C23" s="124"/>
      <c r="D23" s="124"/>
      <c r="E23" s="125"/>
      <c r="F23" s="125"/>
      <c r="G23" s="125"/>
      <c r="H23" s="126">
        <f t="shared" si="3"/>
        <v>0</v>
      </c>
      <c r="I23" s="126" t="str">
        <f t="shared" si="4"/>
        <v/>
      </c>
      <c r="J23" s="170"/>
      <c r="K23" s="171"/>
      <c r="L23" s="1"/>
      <c r="M23" s="1"/>
      <c r="N23" s="45" t="s">
        <v>49</v>
      </c>
      <c r="O23" s="46">
        <f>IF(O4="実施要綱第5条第一項サ", I46,I45)</f>
        <v>0</v>
      </c>
      <c r="P23" s="25" t="s">
        <v>40</v>
      </c>
      <c r="Q23" s="25"/>
      <c r="R23" s="40" t="e">
        <f>R22/R21</f>
        <v>#DIV/0!</v>
      </c>
      <c r="S23" s="25"/>
    </row>
    <row r="24" spans="2:23" s="2" customFormat="1" ht="22.05" customHeight="1" thickBot="1">
      <c r="B24" s="175"/>
      <c r="C24" s="124"/>
      <c r="D24" s="124"/>
      <c r="E24" s="125"/>
      <c r="F24" s="125"/>
      <c r="G24" s="125"/>
      <c r="H24" s="126">
        <f t="shared" si="3"/>
        <v>0</v>
      </c>
      <c r="I24" s="126" t="str">
        <f t="shared" si="4"/>
        <v/>
      </c>
      <c r="J24" s="170"/>
      <c r="K24" s="171"/>
      <c r="L24" s="1"/>
      <c r="M24" s="1"/>
      <c r="N24" s="47" t="s">
        <v>50</v>
      </c>
      <c r="O24" s="48">
        <f>ROUNDDOWN(MIN(O21:O23),-3)</f>
        <v>0</v>
      </c>
      <c r="P24" s="25" t="s">
        <v>40</v>
      </c>
      <c r="Q24" s="25"/>
      <c r="R24" s="25"/>
      <c r="S24" s="25"/>
    </row>
    <row r="25" spans="2:23" s="2" customFormat="1" ht="22.05" customHeight="1" thickTop="1">
      <c r="B25" s="175"/>
      <c r="C25" s="124"/>
      <c r="D25" s="124"/>
      <c r="E25" s="125"/>
      <c r="F25" s="125"/>
      <c r="G25" s="125"/>
      <c r="H25" s="126">
        <f t="shared" si="3"/>
        <v>0</v>
      </c>
      <c r="I25" s="126" t="str">
        <f t="shared" si="4"/>
        <v/>
      </c>
      <c r="J25" s="170"/>
      <c r="K25" s="171"/>
      <c r="L25" s="1"/>
      <c r="M25" s="1"/>
      <c r="N25" s="25"/>
      <c r="O25" s="25"/>
      <c r="P25" s="25"/>
      <c r="Q25" s="25"/>
      <c r="R25" s="25"/>
      <c r="S25" s="25"/>
    </row>
    <row r="26" spans="2:23" s="2" customFormat="1" ht="22.05" customHeight="1">
      <c r="B26" s="175"/>
      <c r="C26" s="124"/>
      <c r="D26" s="124"/>
      <c r="E26" s="125"/>
      <c r="F26" s="125"/>
      <c r="G26" s="125"/>
      <c r="H26" s="126">
        <f t="shared" si="3"/>
        <v>0</v>
      </c>
      <c r="I26" s="126" t="str">
        <f t="shared" si="4"/>
        <v/>
      </c>
      <c r="J26" s="170"/>
      <c r="K26" s="171"/>
      <c r="L26" s="1"/>
      <c r="M26" s="1"/>
      <c r="N26" s="25" t="s">
        <v>51</v>
      </c>
      <c r="O26" s="51"/>
      <c r="P26" s="25"/>
      <c r="Q26" s="25"/>
      <c r="R26" s="25"/>
      <c r="S26" s="25"/>
    </row>
    <row r="27" spans="2:23" s="2" customFormat="1" ht="22.05" customHeight="1">
      <c r="B27" s="175"/>
      <c r="C27" s="124"/>
      <c r="D27" s="124"/>
      <c r="E27" s="125"/>
      <c r="F27" s="125"/>
      <c r="G27" s="125"/>
      <c r="H27" s="126">
        <f t="shared" si="3"/>
        <v>0</v>
      </c>
      <c r="I27" s="126" t="str">
        <f t="shared" si="4"/>
        <v/>
      </c>
      <c r="J27" s="170"/>
      <c r="K27" s="171"/>
      <c r="L27" s="1"/>
      <c r="M27" s="1"/>
      <c r="N27" s="25" t="s">
        <v>52</v>
      </c>
      <c r="O27" s="25"/>
      <c r="P27" s="25"/>
      <c r="Q27" s="25"/>
      <c r="R27" s="25"/>
      <c r="S27" s="25"/>
    </row>
    <row r="28" spans="2:23" s="2" customFormat="1" ht="22.05" customHeight="1">
      <c r="B28" s="175"/>
      <c r="C28" s="124"/>
      <c r="D28" s="124"/>
      <c r="E28" s="125"/>
      <c r="F28" s="125"/>
      <c r="G28" s="125"/>
      <c r="H28" s="126">
        <f t="shared" si="3"/>
        <v>0</v>
      </c>
      <c r="I28" s="126" t="str">
        <f t="shared" si="4"/>
        <v/>
      </c>
      <c r="J28" s="170"/>
      <c r="K28" s="171"/>
      <c r="L28" s="1"/>
      <c r="M28" s="1"/>
      <c r="N28" s="40" t="s">
        <v>2</v>
      </c>
      <c r="O28" s="40"/>
      <c r="P28" s="40"/>
      <c r="Q28" s="40"/>
      <c r="R28" s="25"/>
      <c r="S28" s="25"/>
    </row>
    <row r="29" spans="2:23" s="2" customFormat="1" ht="22.05" customHeight="1">
      <c r="B29" s="175"/>
      <c r="C29" s="124"/>
      <c r="D29" s="124"/>
      <c r="E29" s="125"/>
      <c r="F29" s="125"/>
      <c r="G29" s="125"/>
      <c r="H29" s="126">
        <f t="shared" si="3"/>
        <v>0</v>
      </c>
      <c r="I29" s="126" t="str">
        <f t="shared" si="4"/>
        <v/>
      </c>
      <c r="J29" s="170"/>
      <c r="K29" s="171"/>
      <c r="L29" s="1"/>
      <c r="M29" s="1"/>
      <c r="N29" s="40" t="s">
        <v>53</v>
      </c>
      <c r="O29" s="40"/>
      <c r="P29" s="40"/>
      <c r="Q29" s="40"/>
      <c r="R29" s="25"/>
      <c r="S29" s="25"/>
    </row>
    <row r="30" spans="2:23" s="2" customFormat="1" ht="22.05" customHeight="1" thickBot="1">
      <c r="B30" s="175"/>
      <c r="C30" s="127"/>
      <c r="D30" s="127"/>
      <c r="E30" s="128"/>
      <c r="F30" s="128"/>
      <c r="G30" s="128"/>
      <c r="H30" s="129">
        <f t="shared" si="3"/>
        <v>0</v>
      </c>
      <c r="I30" s="126" t="str">
        <f t="shared" si="4"/>
        <v/>
      </c>
      <c r="J30" s="170"/>
      <c r="K30" s="171"/>
      <c r="L30" s="1"/>
      <c r="M30" s="1"/>
      <c r="N30" s="40" t="s">
        <v>54</v>
      </c>
      <c r="O30" s="40"/>
      <c r="P30" s="40"/>
      <c r="Q30" s="40"/>
      <c r="R30" s="25"/>
      <c r="S30" s="25"/>
    </row>
    <row r="31" spans="2:23" s="2" customFormat="1" ht="16.8" customHeight="1" thickBot="1">
      <c r="B31" s="178" t="s">
        <v>41</v>
      </c>
      <c r="C31" s="179"/>
      <c r="D31" s="34"/>
      <c r="E31" s="35">
        <f>SUM(E21:E30)</f>
        <v>0</v>
      </c>
      <c r="F31" s="35">
        <f t="shared" ref="F31:I31" si="5">SUM(F21:F30)</f>
        <v>0</v>
      </c>
      <c r="G31" s="35">
        <f t="shared" si="5"/>
        <v>0</v>
      </c>
      <c r="H31" s="35">
        <f t="shared" si="5"/>
        <v>0</v>
      </c>
      <c r="I31" s="35">
        <f t="shared" si="5"/>
        <v>0</v>
      </c>
      <c r="J31" s="180"/>
      <c r="K31" s="181"/>
      <c r="L31" s="1"/>
      <c r="M31" s="1"/>
      <c r="N31" s="40" t="s">
        <v>4</v>
      </c>
      <c r="O31" s="40"/>
      <c r="P31" s="40"/>
      <c r="Q31" s="40"/>
      <c r="R31" s="25"/>
      <c r="S31" s="25"/>
    </row>
    <row r="32" spans="2:23" s="2" customFormat="1" ht="22.05" customHeight="1">
      <c r="B32" s="175" t="s">
        <v>55</v>
      </c>
      <c r="C32" s="130"/>
      <c r="D32" s="130"/>
      <c r="E32" s="131"/>
      <c r="F32" s="131"/>
      <c r="G32" s="131"/>
      <c r="H32" s="132">
        <f>G32-F32</f>
        <v>0</v>
      </c>
      <c r="I32" s="126" t="str">
        <f>IFERROR((((H32*$S$19)/$R$19)*$I$10),"")</f>
        <v/>
      </c>
      <c r="J32" s="170"/>
      <c r="K32" s="171"/>
      <c r="L32" s="1"/>
      <c r="M32" s="1"/>
      <c r="N32" s="25"/>
      <c r="O32" s="25"/>
      <c r="P32" s="25"/>
      <c r="Q32" s="25"/>
      <c r="R32" s="25"/>
      <c r="S32" s="25"/>
    </row>
    <row r="33" spans="2:19" s="2" customFormat="1" ht="22.05" customHeight="1">
      <c r="B33" s="175"/>
      <c r="C33" s="124"/>
      <c r="D33" s="124"/>
      <c r="E33" s="125"/>
      <c r="F33" s="125"/>
      <c r="G33" s="125"/>
      <c r="H33" s="126">
        <f t="shared" ref="H33:H42" si="6">G33-F33</f>
        <v>0</v>
      </c>
      <c r="I33" s="126" t="str">
        <f t="shared" ref="I33:I42" si="7">IFERROR((((H33*$S$19)/$R$19)*$I$10),"")</f>
        <v/>
      </c>
      <c r="J33" s="170"/>
      <c r="K33" s="171"/>
      <c r="L33" s="1"/>
      <c r="M33" s="1"/>
      <c r="N33" s="25" t="s">
        <v>52</v>
      </c>
      <c r="O33" s="52" t="s">
        <v>56</v>
      </c>
      <c r="P33" s="53" t="s">
        <v>30</v>
      </c>
      <c r="Q33" s="54" t="s">
        <v>31</v>
      </c>
      <c r="R33" s="53" t="s">
        <v>57</v>
      </c>
      <c r="S33" s="25" t="s">
        <v>52</v>
      </c>
    </row>
    <row r="34" spans="2:19" s="2" customFormat="1" ht="22.05" customHeight="1">
      <c r="B34" s="175"/>
      <c r="C34" s="124"/>
      <c r="D34" s="124"/>
      <c r="E34" s="125"/>
      <c r="F34" s="125"/>
      <c r="G34" s="125"/>
      <c r="H34" s="126">
        <f t="shared" si="6"/>
        <v>0</v>
      </c>
      <c r="I34" s="126" t="str">
        <f t="shared" si="7"/>
        <v/>
      </c>
      <c r="J34" s="170"/>
      <c r="K34" s="171"/>
      <c r="L34" s="1"/>
      <c r="M34" s="1"/>
      <c r="N34" s="40" t="s">
        <v>2</v>
      </c>
      <c r="O34" s="55" t="s">
        <v>58</v>
      </c>
      <c r="P34" s="55" t="s">
        <v>59</v>
      </c>
      <c r="Q34" s="55" t="s">
        <v>60</v>
      </c>
      <c r="R34" s="55" t="s">
        <v>61</v>
      </c>
      <c r="S34" s="25" t="s">
        <v>50</v>
      </c>
    </row>
    <row r="35" spans="2:19" s="2" customFormat="1" ht="22.05" customHeight="1">
      <c r="B35" s="175"/>
      <c r="C35" s="124"/>
      <c r="D35" s="124"/>
      <c r="E35" s="125"/>
      <c r="F35" s="125"/>
      <c r="G35" s="125"/>
      <c r="H35" s="126">
        <f t="shared" si="6"/>
        <v>0</v>
      </c>
      <c r="I35" s="126" t="str">
        <f t="shared" si="7"/>
        <v/>
      </c>
      <c r="J35" s="170"/>
      <c r="K35" s="171"/>
      <c r="L35" s="1"/>
      <c r="M35" s="1"/>
      <c r="N35" s="40" t="s">
        <v>53</v>
      </c>
      <c r="O35" s="55" t="s">
        <v>58</v>
      </c>
      <c r="P35" s="55" t="s">
        <v>59</v>
      </c>
      <c r="Q35" s="55" t="s">
        <v>60</v>
      </c>
      <c r="R35" s="55" t="s">
        <v>61</v>
      </c>
      <c r="S35" s="25" t="s">
        <v>50</v>
      </c>
    </row>
    <row r="36" spans="2:19" s="2" customFormat="1" ht="22.05" customHeight="1">
      <c r="B36" s="175"/>
      <c r="C36" s="124"/>
      <c r="D36" s="124"/>
      <c r="E36" s="125"/>
      <c r="F36" s="125"/>
      <c r="G36" s="125"/>
      <c r="H36" s="126">
        <f t="shared" si="6"/>
        <v>0</v>
      </c>
      <c r="I36" s="126" t="str">
        <f t="shared" si="7"/>
        <v/>
      </c>
      <c r="J36" s="170"/>
      <c r="K36" s="171"/>
      <c r="L36" s="1"/>
      <c r="M36" s="1"/>
      <c r="N36" s="40" t="s">
        <v>54</v>
      </c>
      <c r="O36" s="55" t="s">
        <v>58</v>
      </c>
      <c r="P36" s="55" t="s">
        <v>59</v>
      </c>
      <c r="Q36" s="55" t="s">
        <v>60</v>
      </c>
      <c r="R36" s="56" t="s">
        <v>62</v>
      </c>
      <c r="S36" s="25" t="s">
        <v>63</v>
      </c>
    </row>
    <row r="37" spans="2:19" s="2" customFormat="1" ht="22.05" customHeight="1">
      <c r="B37" s="175"/>
      <c r="C37" s="124"/>
      <c r="D37" s="124"/>
      <c r="E37" s="125"/>
      <c r="F37" s="125"/>
      <c r="G37" s="125"/>
      <c r="H37" s="126">
        <f t="shared" si="6"/>
        <v>0</v>
      </c>
      <c r="I37" s="126" t="str">
        <f t="shared" si="7"/>
        <v/>
      </c>
      <c r="J37" s="170"/>
      <c r="K37" s="171"/>
      <c r="L37" s="1"/>
      <c r="M37" s="1"/>
      <c r="N37" s="40" t="s">
        <v>4</v>
      </c>
      <c r="O37" s="55" t="s">
        <v>58</v>
      </c>
      <c r="P37" s="55" t="s">
        <v>59</v>
      </c>
      <c r="Q37" s="55" t="s">
        <v>60</v>
      </c>
      <c r="R37" s="56" t="s">
        <v>62</v>
      </c>
      <c r="S37" s="25" t="s">
        <v>63</v>
      </c>
    </row>
    <row r="38" spans="2:19" s="2" customFormat="1" ht="22.05" customHeight="1">
      <c r="B38" s="175"/>
      <c r="C38" s="124"/>
      <c r="D38" s="124"/>
      <c r="E38" s="125"/>
      <c r="F38" s="125"/>
      <c r="G38" s="125"/>
      <c r="H38" s="126">
        <f t="shared" si="6"/>
        <v>0</v>
      </c>
      <c r="I38" s="126" t="str">
        <f t="shared" si="7"/>
        <v/>
      </c>
      <c r="J38" s="170"/>
      <c r="K38" s="171"/>
      <c r="L38" s="1"/>
      <c r="M38" s="1"/>
    </row>
    <row r="39" spans="2:19" s="2" customFormat="1" ht="22.05" customHeight="1">
      <c r="B39" s="175"/>
      <c r="C39" s="124"/>
      <c r="D39" s="124"/>
      <c r="E39" s="125"/>
      <c r="F39" s="125"/>
      <c r="G39" s="125"/>
      <c r="H39" s="126">
        <f t="shared" si="6"/>
        <v>0</v>
      </c>
      <c r="I39" s="126" t="str">
        <f t="shared" si="7"/>
        <v/>
      </c>
      <c r="J39" s="170"/>
      <c r="K39" s="171"/>
      <c r="L39" s="1"/>
      <c r="M39" s="1"/>
    </row>
    <row r="40" spans="2:19" s="2" customFormat="1" ht="22.05" hidden="1" customHeight="1">
      <c r="B40" s="175"/>
      <c r="C40" s="124"/>
      <c r="D40" s="124"/>
      <c r="E40" s="125"/>
      <c r="F40" s="125"/>
      <c r="G40" s="125"/>
      <c r="H40" s="126">
        <f t="shared" si="6"/>
        <v>0</v>
      </c>
      <c r="I40" s="126" t="str">
        <f t="shared" si="7"/>
        <v/>
      </c>
      <c r="J40" s="170"/>
      <c r="K40" s="171"/>
      <c r="L40" s="1"/>
      <c r="M40" s="1"/>
    </row>
    <row r="41" spans="2:19" s="2" customFormat="1" ht="22.05" hidden="1" customHeight="1">
      <c r="B41" s="175"/>
      <c r="C41" s="124"/>
      <c r="D41" s="124"/>
      <c r="E41" s="125"/>
      <c r="F41" s="125"/>
      <c r="G41" s="125"/>
      <c r="H41" s="126">
        <f t="shared" si="6"/>
        <v>0</v>
      </c>
      <c r="I41" s="126" t="str">
        <f t="shared" si="7"/>
        <v/>
      </c>
      <c r="J41" s="170"/>
      <c r="K41" s="171"/>
      <c r="L41" s="1"/>
      <c r="M41" s="1"/>
    </row>
    <row r="42" spans="2:19" s="2" customFormat="1" ht="22.05" customHeight="1" thickBot="1">
      <c r="B42" s="175"/>
      <c r="C42" s="127"/>
      <c r="D42" s="127"/>
      <c r="E42" s="128"/>
      <c r="F42" s="128"/>
      <c r="G42" s="128"/>
      <c r="H42" s="129">
        <f t="shared" si="6"/>
        <v>0</v>
      </c>
      <c r="I42" s="126" t="str">
        <f t="shared" si="7"/>
        <v/>
      </c>
      <c r="J42" s="170"/>
      <c r="K42" s="171"/>
      <c r="L42" s="1"/>
      <c r="M42" s="1"/>
    </row>
    <row r="43" spans="2:19" s="2" customFormat="1" ht="16.8" customHeight="1" thickBot="1">
      <c r="B43" s="178" t="s">
        <v>41</v>
      </c>
      <c r="C43" s="179"/>
      <c r="D43" s="35"/>
      <c r="E43" s="35">
        <f>SUM(E32:E42)</f>
        <v>0</v>
      </c>
      <c r="F43" s="35">
        <f t="shared" ref="F43:I43" si="8">SUM(F32:F42)</f>
        <v>0</v>
      </c>
      <c r="G43" s="35">
        <f t="shared" si="8"/>
        <v>0</v>
      </c>
      <c r="H43" s="35">
        <f t="shared" si="8"/>
        <v>0</v>
      </c>
      <c r="I43" s="35">
        <f t="shared" si="8"/>
        <v>0</v>
      </c>
      <c r="J43" s="180"/>
      <c r="K43" s="181"/>
      <c r="L43" s="1"/>
      <c r="M43" s="1"/>
    </row>
    <row r="44" spans="2:19" s="2" customFormat="1" ht="22.05" hidden="1" customHeight="1" thickBot="1">
      <c r="B44" s="178" t="s">
        <v>68</v>
      </c>
      <c r="C44" s="179"/>
      <c r="D44" s="35"/>
      <c r="E44" s="35">
        <f>E46-E45</f>
        <v>0</v>
      </c>
      <c r="F44" s="35">
        <f t="shared" ref="F44:H44" si="9">F46-F45</f>
        <v>0</v>
      </c>
      <c r="G44" s="35">
        <f t="shared" si="9"/>
        <v>0</v>
      </c>
      <c r="H44" s="35">
        <f t="shared" si="9"/>
        <v>0</v>
      </c>
      <c r="I44" s="35" t="str">
        <f>IFERROR((((H44*$S$19)/$R$19)*$I$10),"")</f>
        <v/>
      </c>
      <c r="J44" s="180"/>
      <c r="K44" s="181"/>
      <c r="L44" s="1"/>
      <c r="M44" s="1"/>
    </row>
    <row r="45" spans="2:19" s="2" customFormat="1" ht="22.05" customHeight="1" thickBot="1">
      <c r="B45" s="178" t="s">
        <v>69</v>
      </c>
      <c r="C45" s="179"/>
      <c r="D45" s="35"/>
      <c r="E45" s="35">
        <f>E20+E31+E43</f>
        <v>0</v>
      </c>
      <c r="F45" s="35">
        <f t="shared" ref="F45:H45" si="10">F20+F31+F43</f>
        <v>0</v>
      </c>
      <c r="G45" s="35">
        <f>G20+G31+G43</f>
        <v>0</v>
      </c>
      <c r="H45" s="35">
        <f t="shared" si="10"/>
        <v>0</v>
      </c>
      <c r="I45" s="35">
        <f>I20+I31+I43</f>
        <v>0</v>
      </c>
      <c r="J45" s="180"/>
      <c r="K45" s="181"/>
      <c r="L45" s="1"/>
      <c r="M45" s="1"/>
    </row>
    <row r="46" spans="2:19" s="2" customFormat="1" ht="22.05" hidden="1" customHeight="1" thickBot="1">
      <c r="B46" s="178" t="s">
        <v>70</v>
      </c>
      <c r="C46" s="179"/>
      <c r="D46" s="35"/>
      <c r="E46" s="35">
        <f>ROUNDDOWN(E45*1.1,0)</f>
        <v>0</v>
      </c>
      <c r="F46" s="35">
        <f t="shared" ref="F46:H46" si="11">ROUNDDOWN(F45*1.1,0)</f>
        <v>0</v>
      </c>
      <c r="G46" s="35">
        <f t="shared" si="11"/>
        <v>0</v>
      </c>
      <c r="H46" s="35">
        <f t="shared" si="11"/>
        <v>0</v>
      </c>
      <c r="I46" s="35">
        <f>SUM(I44:I45)</f>
        <v>0</v>
      </c>
      <c r="J46" s="180"/>
      <c r="K46" s="181"/>
      <c r="L46" s="1"/>
      <c r="M46" s="1"/>
    </row>
    <row r="47" spans="2:19" s="2" customFormat="1" ht="10.199999999999999" customHeight="1" thickBot="1">
      <c r="B47" s="184"/>
      <c r="C47" s="185"/>
      <c r="D47" s="57"/>
      <c r="E47" s="1"/>
      <c r="F47" s="1"/>
      <c r="G47" s="1"/>
      <c r="H47" s="1"/>
      <c r="I47" s="1"/>
      <c r="J47" s="1"/>
      <c r="K47" s="1"/>
      <c r="L47" s="1"/>
      <c r="M47" s="1"/>
    </row>
    <row r="48" spans="2:19" s="2" customFormat="1" ht="7.8" customHeight="1">
      <c r="B48" s="186" t="s">
        <v>71</v>
      </c>
      <c r="C48" s="187"/>
      <c r="D48" s="188"/>
      <c r="E48" s="192">
        <f>MIN(O21:O22)</f>
        <v>0</v>
      </c>
      <c r="F48" s="193"/>
      <c r="G48" s="196" t="str">
        <f>'共通様式１_助成対象事業経費内訳（太陽光を除く）'!G45</f>
        <v>申請区分を選択してください</v>
      </c>
      <c r="H48" s="197"/>
      <c r="I48" s="200">
        <f>O24</f>
        <v>0</v>
      </c>
      <c r="J48" s="201"/>
      <c r="K48" s="193"/>
      <c r="L48" s="1"/>
      <c r="M48" s="1"/>
    </row>
    <row r="49" spans="2:13" s="2" customFormat="1" ht="11.4" thickBot="1">
      <c r="B49" s="189"/>
      <c r="C49" s="190"/>
      <c r="D49" s="191"/>
      <c r="E49" s="194"/>
      <c r="F49" s="195"/>
      <c r="G49" s="198"/>
      <c r="H49" s="199"/>
      <c r="I49" s="194"/>
      <c r="J49" s="194"/>
      <c r="K49" s="195"/>
      <c r="L49" s="1"/>
      <c r="M49" s="1"/>
    </row>
    <row r="50" spans="2:13" s="2" customFormat="1" ht="13.8" customHeight="1">
      <c r="B50" s="58"/>
      <c r="C50" s="58"/>
      <c r="D50" s="58"/>
      <c r="E50" s="58"/>
      <c r="F50" s="58"/>
      <c r="G50" s="58"/>
      <c r="H50" s="58"/>
      <c r="I50" s="58"/>
      <c r="J50" s="1"/>
      <c r="K50" s="1"/>
      <c r="L50" s="1"/>
      <c r="M50" s="1"/>
    </row>
  </sheetData>
  <sheetProtection algorithmName="SHA-512" hashValue="yXiWi/cUWvHvhA0u2rIJ5SnEZIs7dpvf8QzhWcJOp5mGIpkT11jJDvnL2FjY9Jm8djdh9eIa+wueKaeAZsXH6w==" saltValue="3bCBGLuFSljEsqyt6GCMqA==" spinCount="100000" sheet="1" formatCells="0"/>
  <mergeCells count="58">
    <mergeCell ref="B47:C47"/>
    <mergeCell ref="B48:D49"/>
    <mergeCell ref="E48:F49"/>
    <mergeCell ref="G48:H49"/>
    <mergeCell ref="I48:K49"/>
    <mergeCell ref="B44:C44"/>
    <mergeCell ref="J44:K44"/>
    <mergeCell ref="B45:C45"/>
    <mergeCell ref="J45:K45"/>
    <mergeCell ref="J30:K30"/>
    <mergeCell ref="B31:C31"/>
    <mergeCell ref="J31:K31"/>
    <mergeCell ref="B21:B30"/>
    <mergeCell ref="J21:K21"/>
    <mergeCell ref="J22:K22"/>
    <mergeCell ref="J23:K23"/>
    <mergeCell ref="J24:K24"/>
    <mergeCell ref="J25:K25"/>
    <mergeCell ref="J26:K26"/>
    <mergeCell ref="J27:K27"/>
    <mergeCell ref="J28:K28"/>
    <mergeCell ref="B46:C46"/>
    <mergeCell ref="J46:K46"/>
    <mergeCell ref="J38:K38"/>
    <mergeCell ref="J39:K39"/>
    <mergeCell ref="J40:K40"/>
    <mergeCell ref="J41:K41"/>
    <mergeCell ref="J42:K42"/>
    <mergeCell ref="B43:C43"/>
    <mergeCell ref="J43:K43"/>
    <mergeCell ref="B32:B42"/>
    <mergeCell ref="J32:K32"/>
    <mergeCell ref="J33:K33"/>
    <mergeCell ref="J34:K34"/>
    <mergeCell ref="J35:K35"/>
    <mergeCell ref="J36:K36"/>
    <mergeCell ref="J37:K37"/>
    <mergeCell ref="J29:K29"/>
    <mergeCell ref="B17:B19"/>
    <mergeCell ref="J17:K17"/>
    <mergeCell ref="J18:K18"/>
    <mergeCell ref="J19:K19"/>
    <mergeCell ref="B20:C20"/>
    <mergeCell ref="J20:K20"/>
    <mergeCell ref="J16:K16"/>
    <mergeCell ref="F2:G2"/>
    <mergeCell ref="N5:O5"/>
    <mergeCell ref="B6:C6"/>
    <mergeCell ref="E6:G6"/>
    <mergeCell ref="B7:C7"/>
    <mergeCell ref="B9:D9"/>
    <mergeCell ref="G9:H9"/>
    <mergeCell ref="B10:D10"/>
    <mergeCell ref="G10:H10"/>
    <mergeCell ref="B11:D11"/>
    <mergeCell ref="B12:D12"/>
    <mergeCell ref="J14:K15"/>
    <mergeCell ref="G11:H11"/>
  </mergeCells>
  <phoneticPr fontId="16"/>
  <dataValidations count="2">
    <dataValidation type="list" allowBlank="1" showInputMessage="1" showErrorMessage="1" sqref="F13 I13:J13 H7:H8">
      <formula1>$P$6:$P$8</formula1>
    </dataValidation>
    <dataValidation type="list" allowBlank="1" showInputMessage="1" showErrorMessage="1" sqref="G13:H13 E8">
      <formula1>$O$6:$O$8</formula1>
    </dataValidation>
  </dataValidations>
  <pageMargins left="0.23622047244094491" right="0.23622047244094491" top="0.74803149606299213" bottom="0.74803149606299213" header="0.31496062992125984" footer="0.31496062992125984"/>
  <pageSetup paperSize="9" orientation="portrait" blackAndWhite="1"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共通様式１_助成対象事業経費内訳（全体）</vt:lpstr>
      <vt:lpstr>共通様式１_助成対象事業経費内訳（太陽光）</vt:lpstr>
      <vt:lpstr>共通様式１_助成対象事業経費内訳（太陽光を除く）</vt:lpstr>
      <vt:lpstr>共通様式１_蓄電池</vt:lpstr>
      <vt:lpstr>'共通様式１_助成対象事業経費内訳（全体）'!Print_Area</vt:lpstr>
      <vt:lpstr>'共通様式１_助成対象事業経費内訳（太陽光）'!Print_Area</vt:lpstr>
      <vt:lpstr>'共通様式１_助成対象事業経費内訳（太陽光を除く）'!Print_Area</vt:lpstr>
      <vt:lpstr>共通様式１_蓄電池!Print_Area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2022-08-19T01:01:21Z</dcterms:created>
  <dcterms:modified xsi:type="dcterms:W3CDTF">2023-03-24T06:41:17Z</dcterms:modified>
</cp:coreProperties>
</file>