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4.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6.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s00001\cnt\温暖化対策推進課\創エネ支援チーム\Ｒ５\256地産地消型再エネ増強プロジェクト\03_様式\01_都内\"/>
    </mc:Choice>
  </mc:AlternateContent>
  <workbookProtection workbookAlgorithmName="SHA-512" workbookHashValue="insEMmd/gwtGiFmH1yoxkuanorhesC+FecMxfHb0EkCWNUdQcmOgoIqMSNPORXuArpTj5t60VuLfiyoya1lBBg==" workbookSaltValue="yAjoiqJESQi3iyw+8tgXSQ==" workbookSpinCount="100000" lockStructure="1"/>
  <bookViews>
    <workbookView xWindow="28680" yWindow="-120" windowWidth="29040" windowHeight="15840" tabRatio="920" firstSheet="6" activeTab="12"/>
  </bookViews>
  <sheets>
    <sheet name="情報集約シート" sheetId="91" state="hidden" r:id="rId1"/>
    <sheet name="目次" sheetId="70" r:id="rId2"/>
    <sheet name="記載要領" sheetId="6" r:id="rId3"/>
    <sheet name="日本標準産業中分類" sheetId="19" r:id="rId4"/>
    <sheet name="会社規模判断資料" sheetId="35" r:id="rId5"/>
    <sheet name="基本情報入力シート"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4(太陽光）" sheetId="7" r:id="rId13"/>
    <sheet name="第4（風力)" sheetId="22" r:id="rId14"/>
    <sheet name="第4（水力)" sheetId="23" r:id="rId15"/>
    <sheet name="第4（地熱)" sheetId="24" r:id="rId16"/>
    <sheet name="第4（ﾊﾞｲｵﾏｽ発電)" sheetId="25" r:id="rId17"/>
    <sheet name="第4（太陽熱)" sheetId="66" r:id="rId18"/>
    <sheet name="第4（温度差熱)" sheetId="67" r:id="rId19"/>
    <sheet name="第4（地中熱)" sheetId="68" r:id="rId20"/>
    <sheet name="第4（ﾊﾞｲｵﾏｽ熱)" sheetId="69" r:id="rId21"/>
    <sheet name="別紙１" sheetId="39" r:id="rId22"/>
    <sheet name="別紙２" sheetId="18" r:id="rId23"/>
    <sheet name="別紙２ (2)" sheetId="21" r:id="rId24"/>
    <sheet name="共通様式_全体" sheetId="47" r:id="rId25"/>
    <sheet name="共通様式_太陽光発電" sheetId="77" r:id="rId26"/>
    <sheet name="システム系統図（光）最新" sheetId="90" state="hidden" r:id="rId27"/>
    <sheet name="共通様式_太陽光を除く発電設備" sheetId="78" r:id="rId28"/>
    <sheet name="共通様式_熱利用設備" sheetId="65" r:id="rId29"/>
    <sheet name="第７号様式" sheetId="53" r:id="rId30"/>
    <sheet name="第８号様式" sheetId="54" r:id="rId31"/>
    <sheet name="第10号様式" sheetId="55" r:id="rId32"/>
    <sheet name="第12号様式" sheetId="56" r:id="rId33"/>
    <sheet name="第13号様式" sheetId="57" r:id="rId34"/>
    <sheet name="第14号様式" sheetId="58" r:id="rId35"/>
    <sheet name="第16号の１様式" sheetId="59" r:id="rId36"/>
    <sheet name="第16号の２様式" sheetId="60" r:id="rId37"/>
    <sheet name="第16号の３様式" sheetId="61" r:id="rId38"/>
    <sheet name="第20号様式" sheetId="62" r:id="rId39"/>
    <sheet name="第21号様式" sheetId="63" r:id="rId40"/>
    <sheet name="第23号様式" sheetId="64" r:id="rId41"/>
    <sheet name="提出方法" sheetId="51"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4" hidden="1">会社規模判断資料!$B$9:$G$2118</definedName>
    <definedName name="_xlnm.Criteria" localSheetId="15">'[1]第4（地熱)'!$M$43:$M$45</definedName>
    <definedName name="_xlnm.Print_Area" localSheetId="26">'システム系統図（光）最新'!$C$1:$AE$60</definedName>
    <definedName name="_xlnm.Print_Area" localSheetId="4">会社規模判断資料!$A$1:$H$2119</definedName>
    <definedName name="_xlnm.Print_Area" localSheetId="5">基本情報入力シート!$A$1:$H$69</definedName>
    <definedName name="_xlnm.Print_Area" localSheetId="2">記載要領!$A$1:$AB$87</definedName>
    <definedName name="_xlnm.Print_Area" localSheetId="24">共通様式_全体!$A$1:$G$37</definedName>
    <definedName name="_xlnm.Print_Area" localSheetId="27">共通様式_太陽光を除く発電設備!$A$1:$P$50</definedName>
    <definedName name="_xlnm.Print_Area" localSheetId="25">共通様式_太陽光発電!$A$1:$P$51</definedName>
    <definedName name="_xlnm.Print_Area" localSheetId="28">共通様式_熱利用設備!$B$1:$K$46</definedName>
    <definedName name="_xlnm.Print_Area" localSheetId="31">第10号様式!$A$1:$Z$42</definedName>
    <definedName name="_xlnm.Print_Area" localSheetId="32">第12号様式!$A$1:$Z$46</definedName>
    <definedName name="_xlnm.Print_Area" localSheetId="33">第13号様式!$A$1:$Z$43</definedName>
    <definedName name="_xlnm.Print_Area" localSheetId="34">第14号様式!$A$1:$AA$43</definedName>
    <definedName name="_xlnm.Print_Area" localSheetId="35">第16号の１様式!$A$1:$Z$84</definedName>
    <definedName name="_xlnm.Print_Area" localSheetId="36">第16号の２様式!$A$1:$Z$94</definedName>
    <definedName name="_xlnm.Print_Area" localSheetId="37">第16号の３様式!$A$1:$Z$88</definedName>
    <definedName name="_xlnm.Print_Area" localSheetId="6">第1号!$A$1:$R$46</definedName>
    <definedName name="_xlnm.Print_Area" localSheetId="38">第20号様式!$B$1:$AA$53</definedName>
    <definedName name="_xlnm.Print_Area" localSheetId="39">第21号様式!$A$1:$Z$53</definedName>
    <definedName name="_xlnm.Print_Area" localSheetId="40">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20">'第4（ﾊﾞｲｵﾏｽ熱)'!$A$1:$M$578</definedName>
    <definedName name="_xlnm.Print_Area" localSheetId="16">'第4（ﾊﾞｲｵﾏｽ発電)'!$A$1:$L$535</definedName>
    <definedName name="_xlnm.Print_Area" localSheetId="18">'第4（温度差熱)'!$A$1:$M$325</definedName>
    <definedName name="_xlnm.Print_Area" localSheetId="14">'第4（水力)'!$A$1:$L$346</definedName>
    <definedName name="_xlnm.Print_Area" localSheetId="12">'第4(太陽光）'!$A$1:$M$305</definedName>
    <definedName name="_xlnm.Print_Area" localSheetId="17">'第4（太陽熱)'!$A$1:$M$322</definedName>
    <definedName name="_xlnm.Print_Area" localSheetId="19">'第4（地中熱)'!$A$1:$M$296</definedName>
    <definedName name="_xlnm.Print_Area" localSheetId="15">'第4（地熱)'!$A$1:$L$344</definedName>
    <definedName name="_xlnm.Print_Area" localSheetId="13">'第4（風力)'!$A$1:$L$247</definedName>
    <definedName name="_xlnm.Print_Area" localSheetId="29">第７号様式!$A$1:$Z$45</definedName>
    <definedName name="_xlnm.Print_Area" localSheetId="30">第８号様式!$A$1:$Z$58</definedName>
    <definedName name="_xlnm.Print_Area" localSheetId="41">提出方法!$A$1:$M$36</definedName>
    <definedName name="_xlnm.Print_Area" localSheetId="3">日本標準産業中分類!$A$1:$C$101</definedName>
    <definedName name="_xlnm.Print_Area" localSheetId="21">別紙１!$A$1:$H$118</definedName>
    <definedName name="_xlnm.Print_Area" localSheetId="22">別紙２!$A$1:$K$48</definedName>
    <definedName name="_xlnm.Print_Area" localSheetId="23">'別紙２ (2)'!$A$1:$K$49</definedName>
    <definedName name="_xlnm.Print_Titles" localSheetId="3">日本標準産業中分類!$1:$2</definedName>
    <definedName name="設備" localSheetId="31">[2]データ参照シート!$B$2</definedName>
    <definedName name="設備">[3]データ参照シート!$B$2</definedName>
    <definedName name="大分類" localSheetId="27">[4]基本情報!#REF!</definedName>
    <definedName name="大分類" localSheetId="25">[4]基本情報!#REF!</definedName>
    <definedName name="大分類" localSheetId="28">基本情報入力シート!#REF!</definedName>
    <definedName name="大分類" localSheetId="31">[5]基本情報!#REF!</definedName>
    <definedName name="大分類" localSheetId="8">基本情報入力シート!#REF!</definedName>
    <definedName name="大分類" localSheetId="9">基本情報入力シート!#REF!</definedName>
    <definedName name="大分類" localSheetId="7">#REF!</definedName>
    <definedName name="大分類" localSheetId="20">[6]基本情報!#REF!</definedName>
    <definedName name="大分類" localSheetId="18">[6]基本情報!#REF!</definedName>
    <definedName name="大分類" localSheetId="17">[6]基本情報!#REF!</definedName>
    <definedName name="大分類" localSheetId="19">[6]基本情報!#REF!</definedName>
    <definedName name="大分類" localSheetId="1">[7]基本情報入力シート!#REF!</definedName>
    <definedName name="大分類">基本情報入力シート!#REF!</definedName>
    <definedName name="別1その2">[8]対策!$K$2:$K$9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18" i="69" l="1"/>
  <c r="G99" i="69"/>
  <c r="E7" i="68"/>
  <c r="J9" i="1" l="1"/>
  <c r="CC3" i="91" l="1"/>
  <c r="F3" i="91" l="1"/>
  <c r="E3" i="91"/>
  <c r="G3" i="91"/>
  <c r="H3" i="91"/>
  <c r="BY21" i="77" l="1"/>
  <c r="BZ21" i="77" s="1"/>
  <c r="BX13" i="77"/>
  <c r="BX14" i="77"/>
  <c r="BX15" i="77"/>
  <c r="BX16" i="77"/>
  <c r="BX18" i="77"/>
  <c r="BX20" i="77"/>
  <c r="CA21" i="77" l="1"/>
  <c r="BA3" i="91"/>
  <c r="AZ3" i="91"/>
  <c r="AY3" i="91"/>
  <c r="AV3" i="91"/>
  <c r="AU3" i="91"/>
  <c r="AT3" i="91"/>
  <c r="AS3" i="91"/>
  <c r="AR3" i="91"/>
  <c r="AQ3" i="91"/>
  <c r="AP3" i="91"/>
  <c r="AO3" i="91"/>
  <c r="AN3" i="91"/>
  <c r="AM3" i="91"/>
  <c r="AL3" i="91"/>
  <c r="AK3" i="91"/>
  <c r="AJ3" i="91"/>
  <c r="AI3" i="91"/>
  <c r="AH3" i="91"/>
  <c r="AG3" i="91"/>
  <c r="AF3" i="91"/>
  <c r="AE3" i="91"/>
  <c r="AD3" i="91"/>
  <c r="AC3" i="91"/>
  <c r="AB3" i="91"/>
  <c r="AA3" i="91"/>
  <c r="Z3" i="91"/>
  <c r="Y3" i="91"/>
  <c r="X3" i="91"/>
  <c r="W3" i="91"/>
  <c r="V3" i="91"/>
  <c r="U3" i="91"/>
  <c r="T3" i="91"/>
  <c r="S3" i="91"/>
  <c r="R3" i="91"/>
  <c r="Q3" i="91"/>
  <c r="P3" i="91"/>
  <c r="O3" i="91"/>
  <c r="N3" i="91"/>
  <c r="M3" i="91"/>
  <c r="L3" i="91"/>
  <c r="K3" i="91"/>
  <c r="J3" i="91"/>
  <c r="D3" i="91"/>
  <c r="A2" i="91"/>
  <c r="BX2" i="91"/>
  <c r="BY2" i="91"/>
  <c r="BZ2" i="91"/>
  <c r="CA2" i="91"/>
  <c r="CB2" i="91"/>
  <c r="CC2" i="91"/>
  <c r="CD2" i="91"/>
  <c r="BW2" i="91"/>
  <c r="BP2" i="91"/>
  <c r="BQ2" i="91"/>
  <c r="BR2" i="91"/>
  <c r="BS2" i="91"/>
  <c r="BT2" i="91"/>
  <c r="BU2" i="91"/>
  <c r="BV2" i="91"/>
  <c r="BO2" i="91"/>
  <c r="BH2" i="91"/>
  <c r="BI2" i="91"/>
  <c r="BJ2" i="91"/>
  <c r="BK2" i="91"/>
  <c r="BL2" i="91"/>
  <c r="BM2" i="91"/>
  <c r="BN2" i="91"/>
  <c r="BG2" i="91"/>
  <c r="BE2" i="91"/>
  <c r="BD2" i="91"/>
  <c r="BC2" i="91"/>
  <c r="BB2" i="91"/>
  <c r="BA2" i="91"/>
  <c r="AZ2" i="91"/>
  <c r="AY2" i="91"/>
  <c r="AX2" i="91"/>
  <c r="AW2" i="91"/>
  <c r="AV2" i="91"/>
  <c r="AU2" i="91"/>
  <c r="AT2" i="91"/>
  <c r="AS2" i="91"/>
  <c r="AR2" i="91"/>
  <c r="AQ2" i="91"/>
  <c r="AP2" i="91"/>
  <c r="AO2" i="91"/>
  <c r="AN2" i="91"/>
  <c r="AM2" i="91"/>
  <c r="AL2" i="91"/>
  <c r="AK2" i="91"/>
  <c r="AJ2" i="91"/>
  <c r="AI2" i="91"/>
  <c r="AH2" i="91"/>
  <c r="AG2" i="91"/>
  <c r="AF2" i="91"/>
  <c r="AE2" i="91"/>
  <c r="AD2" i="91"/>
  <c r="AC2" i="91"/>
  <c r="AB2" i="91"/>
  <c r="AA2" i="91"/>
  <c r="Z2" i="91"/>
  <c r="Y2" i="91"/>
  <c r="X2" i="91"/>
  <c r="W2" i="91"/>
  <c r="V2" i="91"/>
  <c r="U2" i="91"/>
  <c r="T2" i="91"/>
  <c r="S2" i="91"/>
  <c r="R2" i="91"/>
  <c r="Q2" i="91"/>
  <c r="P2" i="91"/>
  <c r="O2" i="91"/>
  <c r="N2" i="91"/>
  <c r="M2" i="91"/>
  <c r="L2" i="91"/>
  <c r="K2" i="91"/>
  <c r="J2" i="91"/>
  <c r="I2" i="91"/>
  <c r="H2" i="91"/>
  <c r="G2" i="91"/>
  <c r="F2" i="91"/>
  <c r="E2" i="91"/>
  <c r="D2" i="91"/>
  <c r="C2" i="91"/>
  <c r="B2" i="91"/>
  <c r="BW17" i="77" l="1"/>
  <c r="X13" i="77" l="1"/>
  <c r="BW50" i="77" l="1"/>
  <c r="BW49" i="77"/>
  <c r="BW48" i="77"/>
  <c r="BI46" i="77"/>
  <c r="CL40" i="77"/>
  <c r="CK40" i="77"/>
  <c r="CJ40" i="77"/>
  <c r="CI40" i="77"/>
  <c r="CH40" i="77"/>
  <c r="CG40" i="77"/>
  <c r="CF40" i="77"/>
  <c r="CE40" i="77"/>
  <c r="BY40" i="77"/>
  <c r="CL39" i="77"/>
  <c r="CK39" i="77"/>
  <c r="CJ39" i="77"/>
  <c r="CI39" i="77"/>
  <c r="CH39" i="77"/>
  <c r="CG39" i="77"/>
  <c r="CF39" i="77"/>
  <c r="CE39" i="77"/>
  <c r="BY39" i="77"/>
  <c r="CL38" i="77"/>
  <c r="CK38" i="77"/>
  <c r="CJ38" i="77"/>
  <c r="CI38" i="77"/>
  <c r="CH38" i="77"/>
  <c r="CG38" i="77"/>
  <c r="CF38" i="77"/>
  <c r="CE38" i="77"/>
  <c r="BH38" i="77"/>
  <c r="BG38" i="77"/>
  <c r="BF38" i="77"/>
  <c r="BF39" i="77" s="1"/>
  <c r="BY37" i="77"/>
  <c r="CA37" i="77" s="1"/>
  <c r="BX37" i="77"/>
  <c r="BW37" i="77"/>
  <c r="BV37" i="77"/>
  <c r="BS37" i="77"/>
  <c r="BT37" i="77" s="1"/>
  <c r="BU37" i="77" s="1"/>
  <c r="BI37" i="77"/>
  <c r="CH36" i="77"/>
  <c r="CG36" i="77"/>
  <c r="CF36" i="77"/>
  <c r="CE36" i="77"/>
  <c r="BY36" i="77"/>
  <c r="BZ36" i="77" s="1"/>
  <c r="BX36" i="77"/>
  <c r="BW36" i="77"/>
  <c r="BV36" i="77"/>
  <c r="BS36" i="77"/>
  <c r="BT36" i="77" s="1"/>
  <c r="BU36" i="77" s="1"/>
  <c r="BI36" i="77"/>
  <c r="BY35" i="77"/>
  <c r="CA35" i="77" s="1"/>
  <c r="BX35" i="77"/>
  <c r="BW35" i="77"/>
  <c r="BV35" i="77"/>
  <c r="BS35" i="77"/>
  <c r="BT35" i="77" s="1"/>
  <c r="BU35" i="77" s="1"/>
  <c r="BI35" i="77"/>
  <c r="BY34" i="77"/>
  <c r="CA34" i="77" s="1"/>
  <c r="BX34" i="77"/>
  <c r="BW34" i="77"/>
  <c r="BV34" i="77"/>
  <c r="BS34" i="77"/>
  <c r="BT34" i="77" s="1"/>
  <c r="BU34" i="77" s="1"/>
  <c r="BI34" i="77"/>
  <c r="BY33" i="77"/>
  <c r="CA33" i="77" s="1"/>
  <c r="BX33" i="77"/>
  <c r="BW33" i="77"/>
  <c r="BV33" i="77"/>
  <c r="BS33" i="77"/>
  <c r="BT33" i="77" s="1"/>
  <c r="BU33" i="77" s="1"/>
  <c r="BI33" i="77"/>
  <c r="BZ32" i="77"/>
  <c r="BY32" i="77"/>
  <c r="CA32" i="77" s="1"/>
  <c r="BX32" i="77"/>
  <c r="BW32" i="77"/>
  <c r="BV32" i="77"/>
  <c r="BS32" i="77"/>
  <c r="BT32" i="77" s="1"/>
  <c r="BU32" i="77" s="1"/>
  <c r="BI32" i="77"/>
  <c r="BY31" i="77"/>
  <c r="CA31" i="77" s="1"/>
  <c r="BX31" i="77"/>
  <c r="BW31" i="77"/>
  <c r="BV31" i="77"/>
  <c r="BT31" i="77"/>
  <c r="BU31" i="77" s="1"/>
  <c r="BS31" i="77"/>
  <c r="BY30" i="77"/>
  <c r="CA30" i="77" s="1"/>
  <c r="BX30" i="77"/>
  <c r="BW30" i="77"/>
  <c r="BV30" i="77"/>
  <c r="BS30" i="77"/>
  <c r="BT30" i="77" s="1"/>
  <c r="BU30" i="77" s="1"/>
  <c r="BY29" i="77"/>
  <c r="CA29" i="77" s="1"/>
  <c r="BX29" i="77"/>
  <c r="BW29" i="77"/>
  <c r="BV29" i="77"/>
  <c r="BS29" i="77"/>
  <c r="BT29" i="77" s="1"/>
  <c r="BU29" i="77" s="1"/>
  <c r="BY28" i="77"/>
  <c r="CA28" i="77" s="1"/>
  <c r="BX28" i="77"/>
  <c r="BW28" i="77"/>
  <c r="BV28" i="77"/>
  <c r="BS28" i="77"/>
  <c r="BT28" i="77" s="1"/>
  <c r="BU28" i="77" s="1"/>
  <c r="BY27" i="77"/>
  <c r="CA27" i="77" s="1"/>
  <c r="BX27" i="77"/>
  <c r="BW27" i="77"/>
  <c r="BV27" i="77"/>
  <c r="BS27" i="77"/>
  <c r="BT27" i="77" s="1"/>
  <c r="BU27" i="77" s="1"/>
  <c r="BY26" i="77"/>
  <c r="CA26" i="77" s="1"/>
  <c r="BX26" i="77"/>
  <c r="BW26" i="77"/>
  <c r="BV26" i="77"/>
  <c r="BS26" i="77"/>
  <c r="BT26" i="77" s="1"/>
  <c r="BU26" i="77" s="1"/>
  <c r="BY25" i="77"/>
  <c r="CA25" i="77" s="1"/>
  <c r="BX25" i="77"/>
  <c r="BW25" i="77"/>
  <c r="BV25" i="77"/>
  <c r="BS25" i="77"/>
  <c r="BT25" i="77" s="1"/>
  <c r="BU25" i="77" s="1"/>
  <c r="BY24" i="77"/>
  <c r="CA24" i="77" s="1"/>
  <c r="BX24" i="77"/>
  <c r="BW24" i="77"/>
  <c r="BV24" i="77"/>
  <c r="BS24" i="77"/>
  <c r="BT24" i="77" s="1"/>
  <c r="BU24" i="77" s="1"/>
  <c r="BY23" i="77"/>
  <c r="CA23" i="77" s="1"/>
  <c r="BX23" i="77"/>
  <c r="BW23" i="77"/>
  <c r="BV23" i="77"/>
  <c r="BS23" i="77"/>
  <c r="BT23" i="77" s="1"/>
  <c r="BU23" i="77" s="1"/>
  <c r="BY22" i="77"/>
  <c r="CA22" i="77" s="1"/>
  <c r="BX22" i="77"/>
  <c r="BW22" i="77"/>
  <c r="BV22" i="77"/>
  <c r="BS22" i="77"/>
  <c r="BT22" i="77" s="1"/>
  <c r="BU22" i="77" s="1"/>
  <c r="BW21" i="77"/>
  <c r="BV21" i="77"/>
  <c r="BX21" i="77" s="1"/>
  <c r="BS21" i="77"/>
  <c r="BT21" i="77" s="1"/>
  <c r="BU21" i="77" s="1"/>
  <c r="BY20" i="77"/>
  <c r="BV20" i="77"/>
  <c r="BW20" i="77" s="1"/>
  <c r="BS20" i="77"/>
  <c r="BT20" i="77" s="1"/>
  <c r="BU20" i="77" s="1"/>
  <c r="CJ19" i="77"/>
  <c r="BY19" i="77"/>
  <c r="CA19" i="77" s="1"/>
  <c r="BW19" i="77"/>
  <c r="BV19" i="77"/>
  <c r="BX19" i="77" s="1"/>
  <c r="BS19" i="77"/>
  <c r="BT19" i="77" s="1"/>
  <c r="BU19" i="77" s="1"/>
  <c r="BY18" i="77"/>
  <c r="CA18" i="77" s="1"/>
  <c r="BV18" i="77"/>
  <c r="BW18" i="77" s="1"/>
  <c r="BS18" i="77"/>
  <c r="BT18" i="77" s="1"/>
  <c r="BU18" i="77" s="1"/>
  <c r="BY17" i="77"/>
  <c r="CA17" i="77" s="1"/>
  <c r="BV17" i="77"/>
  <c r="BX17" i="77" s="1"/>
  <c r="BS17" i="77"/>
  <c r="BT17" i="77" s="1"/>
  <c r="BU17" i="77" s="1"/>
  <c r="CF16" i="77"/>
  <c r="BY16" i="77"/>
  <c r="BV16" i="77"/>
  <c r="BW16" i="77" s="1"/>
  <c r="BS16" i="77"/>
  <c r="BT16" i="77" s="1"/>
  <c r="BU16" i="77" s="1"/>
  <c r="BW15" i="77"/>
  <c r="BV15" i="77"/>
  <c r="BY15" i="77" s="1"/>
  <c r="BZ15" i="77" s="1"/>
  <c r="BS15" i="77"/>
  <c r="BT15" i="77" s="1"/>
  <c r="BU15" i="77" s="1"/>
  <c r="BY14" i="77"/>
  <c r="BV14" i="77"/>
  <c r="BW14" i="77" s="1"/>
  <c r="BS14" i="77"/>
  <c r="BT14" i="77" s="1"/>
  <c r="BU14" i="77" s="1"/>
  <c r="BY13" i="77"/>
  <c r="CA13" i="77" s="1"/>
  <c r="BW13" i="77"/>
  <c r="BV13" i="77"/>
  <c r="BS13" i="77"/>
  <c r="BT13" i="77" s="1"/>
  <c r="BU13" i="77" s="1"/>
  <c r="CI7" i="77"/>
  <c r="CD7" i="77"/>
  <c r="BS51" i="77" s="1"/>
  <c r="CI6" i="77"/>
  <c r="CK6" i="77" s="1"/>
  <c r="CD6" i="77"/>
  <c r="CE6" i="77" s="1"/>
  <c r="CI5" i="77"/>
  <c r="CD5" i="77"/>
  <c r="BZ24" i="77" l="1"/>
  <c r="BZ20" i="77"/>
  <c r="CA20" i="77"/>
  <c r="BI21" i="77"/>
  <c r="BI24" i="77"/>
  <c r="BZ14" i="77"/>
  <c r="CA14" i="77"/>
  <c r="BZ28" i="77"/>
  <c r="BI19" i="77"/>
  <c r="BI13" i="77"/>
  <c r="CA15" i="77"/>
  <c r="BZ19" i="77"/>
  <c r="BI28" i="77"/>
  <c r="BS49" i="77"/>
  <c r="BZ16" i="77"/>
  <c r="BZ17" i="77"/>
  <c r="BI26" i="77"/>
  <c r="BZ26" i="77"/>
  <c r="BZ34" i="77"/>
  <c r="CA36" i="77"/>
  <c r="BV38" i="77"/>
  <c r="BV39" i="77" s="1"/>
  <c r="BV40" i="77" s="1"/>
  <c r="BH39" i="77"/>
  <c r="BH40" i="77" s="1"/>
  <c r="BY38" i="77"/>
  <c r="BZ22" i="77"/>
  <c r="BZ30" i="77"/>
  <c r="BZ37" i="77"/>
  <c r="BF40" i="77"/>
  <c r="BZ13" i="77"/>
  <c r="CF6" i="77"/>
  <c r="BZ23" i="77"/>
  <c r="BZ25" i="77"/>
  <c r="BI25" i="77" s="1"/>
  <c r="BZ27" i="77"/>
  <c r="BI27" i="77" s="1"/>
  <c r="BZ29" i="77"/>
  <c r="BI29" i="77" s="1"/>
  <c r="BZ31" i="77"/>
  <c r="BZ33" i="77"/>
  <c r="BZ35" i="77"/>
  <c r="BG43" i="77"/>
  <c r="BZ18" i="77"/>
  <c r="BG39" i="77"/>
  <c r="BG40" i="77" s="1"/>
  <c r="CJ6" i="77"/>
  <c r="BM22" i="77" s="1"/>
  <c r="BI31" i="77"/>
  <c r="BG42" i="77"/>
  <c r="BM42" i="77"/>
  <c r="BF10" i="47"/>
  <c r="BD10" i="47"/>
  <c r="BC10" i="47"/>
  <c r="BB10" i="47"/>
  <c r="BE10" i="47" s="1"/>
  <c r="BD9" i="47"/>
  <c r="BC9" i="47"/>
  <c r="BB9" i="47"/>
  <c r="BD8" i="47"/>
  <c r="BC8" i="47"/>
  <c r="BB8" i="47"/>
  <c r="BD7" i="47"/>
  <c r="BC7" i="47"/>
  <c r="BB7" i="47"/>
  <c r="BD6" i="47"/>
  <c r="BC6" i="47"/>
  <c r="BB6" i="47"/>
  <c r="BD5" i="47"/>
  <c r="BC5" i="47"/>
  <c r="BB5" i="47"/>
  <c r="BG4" i="47"/>
  <c r="BA10" i="47" s="1"/>
  <c r="BM18" i="77" l="1"/>
  <c r="BI20" i="77"/>
  <c r="BE8" i="47"/>
  <c r="BM20" i="77"/>
  <c r="BM21" i="77"/>
  <c r="BM17" i="77"/>
  <c r="BI18" i="77"/>
  <c r="BM23" i="77"/>
  <c r="BM19" i="77"/>
  <c r="BI17" i="77"/>
  <c r="BI14" i="77"/>
  <c r="CA16" i="77"/>
  <c r="BM16" i="77" s="1"/>
  <c r="BI15" i="77"/>
  <c r="BM15" i="77"/>
  <c r="BI22" i="77"/>
  <c r="BI30" i="77"/>
  <c r="BW38" i="77"/>
  <c r="BI23" i="77"/>
  <c r="BZ38" i="77"/>
  <c r="BE6" i="47"/>
  <c r="BE9" i="47"/>
  <c r="BE7" i="47"/>
  <c r="BG10" i="47"/>
  <c r="BF193" i="7"/>
  <c r="BF192" i="7"/>
  <c r="CK3" i="77" s="1"/>
  <c r="BT49" i="77" s="1"/>
  <c r="BG164" i="7"/>
  <c r="BF169" i="7" s="1"/>
  <c r="BG162" i="7"/>
  <c r="BJ160" i="7"/>
  <c r="BI160" i="7"/>
  <c r="BH160" i="7"/>
  <c r="BG160" i="7"/>
  <c r="BF160" i="7"/>
  <c r="BE160" i="7"/>
  <c r="BJ156" i="7"/>
  <c r="BI156" i="7"/>
  <c r="BH156" i="7"/>
  <c r="BG156" i="7"/>
  <c r="BF156" i="7"/>
  <c r="BE156" i="7"/>
  <c r="BG142" i="7"/>
  <c r="BG141" i="7"/>
  <c r="BG132" i="7"/>
  <c r="BG131" i="7"/>
  <c r="BG122" i="7"/>
  <c r="BG121" i="7"/>
  <c r="BG110" i="7"/>
  <c r="BG102" i="7"/>
  <c r="BG94" i="7"/>
  <c r="BG85" i="7"/>
  <c r="BG77" i="7"/>
  <c r="BG69" i="7"/>
  <c r="BG58" i="7"/>
  <c r="BG50" i="7"/>
  <c r="BG42" i="7"/>
  <c r="BL35" i="3"/>
  <c r="BH35" i="3"/>
  <c r="BG33" i="3"/>
  <c r="BG29" i="3"/>
  <c r="BF28" i="3"/>
  <c r="BG14" i="3"/>
  <c r="BJ14" i="3" s="1"/>
  <c r="BD13" i="3"/>
  <c r="BG10" i="3"/>
  <c r="BJ10" i="3" s="1"/>
  <c r="BS3" i="3"/>
  <c r="BQ3" i="3"/>
  <c r="BN3" i="3"/>
  <c r="BE32" i="43"/>
  <c r="BE30" i="43"/>
  <c r="BI25" i="43"/>
  <c r="BG25" i="43"/>
  <c r="BD25" i="43"/>
  <c r="BE30" i="75"/>
  <c r="BI27" i="75"/>
  <c r="BG27" i="75"/>
  <c r="BD27" i="75"/>
  <c r="BB10" i="75"/>
  <c r="BK34" i="44"/>
  <c r="BE34" i="44"/>
  <c r="BE32" i="44"/>
  <c r="BE30" i="44"/>
  <c r="BI27" i="44"/>
  <c r="BG27" i="44"/>
  <c r="BD27" i="44"/>
  <c r="BB10" i="44"/>
  <c r="BE39" i="45"/>
  <c r="BE35" i="45"/>
  <c r="BI32" i="45"/>
  <c r="BG32" i="45"/>
  <c r="BD32" i="45"/>
  <c r="BG36" i="1"/>
  <c r="BM30" i="1"/>
  <c r="BJ30" i="1"/>
  <c r="BM29" i="1"/>
  <c r="BK32" i="43" s="1"/>
  <c r="BJ29" i="1"/>
  <c r="BJ28" i="1"/>
  <c r="BJ27" i="1"/>
  <c r="BE28" i="43" s="1"/>
  <c r="BM24" i="1"/>
  <c r="BJ24" i="1"/>
  <c r="BM23" i="1"/>
  <c r="BG18" i="3" s="1"/>
  <c r="BJ18" i="3" s="1"/>
  <c r="BJ23" i="1"/>
  <c r="BD18" i="3" s="1"/>
  <c r="BJ22" i="1"/>
  <c r="BE32" i="75" s="1"/>
  <c r="BJ21" i="1"/>
  <c r="BM18" i="1"/>
  <c r="BJ18" i="1"/>
  <c r="BM17" i="1"/>
  <c r="BJ17" i="1"/>
  <c r="BD14" i="3" s="1"/>
  <c r="BJ16" i="1"/>
  <c r="BJ15" i="1"/>
  <c r="BM12" i="1"/>
  <c r="BJ12" i="1"/>
  <c r="BM11" i="1"/>
  <c r="BK39" i="45" s="1"/>
  <c r="BJ11" i="1"/>
  <c r="BD10" i="3" s="1"/>
  <c r="BJ10" i="1"/>
  <c r="BD9" i="3" s="1"/>
  <c r="BL9" i="1"/>
  <c r="BJ9" i="1"/>
  <c r="BF4" i="10"/>
  <c r="BG4" i="10" s="1"/>
  <c r="BP36" i="1" s="1"/>
  <c r="BE37" i="45" l="1"/>
  <c r="BE34" i="75"/>
  <c r="BK34" i="75"/>
  <c r="BL36" i="1"/>
  <c r="BD17" i="3"/>
  <c r="BI16" i="77"/>
  <c r="BF194" i="7"/>
  <c r="BG166" i="7"/>
  <c r="BG31" i="7"/>
  <c r="BD195" i="7" s="1"/>
  <c r="BW42" i="77"/>
  <c r="BX42" i="77"/>
  <c r="BS53" i="77"/>
  <c r="BW39" i="77"/>
  <c r="BW40" i="77" s="1"/>
  <c r="F40" i="65"/>
  <c r="G40" i="65"/>
  <c r="E40" i="65"/>
  <c r="E41" i="65" s="1"/>
  <c r="E39" i="65" s="1"/>
  <c r="H20" i="65"/>
  <c r="H12" i="65"/>
  <c r="H13" i="65"/>
  <c r="H14" i="65"/>
  <c r="H15" i="65"/>
  <c r="H16" i="65"/>
  <c r="H17" i="65"/>
  <c r="H18" i="65"/>
  <c r="H19" i="65"/>
  <c r="H21" i="65"/>
  <c r="H22" i="65"/>
  <c r="H23" i="65"/>
  <c r="H24" i="65"/>
  <c r="H25" i="65"/>
  <c r="H26" i="65"/>
  <c r="H27" i="65"/>
  <c r="H28" i="65"/>
  <c r="H29" i="65"/>
  <c r="H30" i="65"/>
  <c r="H31" i="65"/>
  <c r="H32" i="65"/>
  <c r="H33" i="65"/>
  <c r="H34" i="65"/>
  <c r="H35" i="65"/>
  <c r="H36" i="65"/>
  <c r="H37" i="65"/>
  <c r="H38" i="65"/>
  <c r="H40" i="65" l="1"/>
  <c r="G39" i="69"/>
  <c r="E45" i="65" l="1"/>
  <c r="AD7" i="78" l="1"/>
  <c r="AD7" i="77"/>
  <c r="AF16" i="77" l="1"/>
  <c r="G45" i="65" l="1"/>
  <c r="G7" i="78"/>
  <c r="I46" i="78"/>
  <c r="I46" i="77"/>
  <c r="BF2" i="91" s="1"/>
  <c r="G32" i="23"/>
  <c r="D236" i="23" s="1"/>
  <c r="B10" i="75" l="1"/>
  <c r="B10" i="44"/>
  <c r="M37" i="64" l="1"/>
  <c r="M41" i="63"/>
  <c r="M36" i="62"/>
  <c r="K34" i="63"/>
  <c r="P34" i="61"/>
  <c r="K34" i="61"/>
  <c r="I34" i="61"/>
  <c r="G34" i="61"/>
  <c r="D34" i="61"/>
  <c r="M39" i="61"/>
  <c r="L40" i="61"/>
  <c r="BT22" i="61" l="1"/>
  <c r="BP22" i="61"/>
  <c r="BP20" i="61"/>
  <c r="L40" i="60"/>
  <c r="M39" i="60"/>
  <c r="M37" i="53"/>
  <c r="P34" i="60"/>
  <c r="K34" i="60"/>
  <c r="K32" i="53"/>
  <c r="I34" i="60"/>
  <c r="G34" i="60"/>
  <c r="D34" i="60"/>
  <c r="BT22" i="60"/>
  <c r="BP22" i="60"/>
  <c r="BP20" i="60"/>
  <c r="L40" i="59"/>
  <c r="M39" i="59"/>
  <c r="P34" i="59"/>
  <c r="K34" i="59"/>
  <c r="I34" i="59"/>
  <c r="G34" i="59"/>
  <c r="D34" i="59"/>
  <c r="M37" i="58"/>
  <c r="M38" i="54"/>
  <c r="P32" i="58"/>
  <c r="K32" i="58"/>
  <c r="I32" i="58"/>
  <c r="G32" i="58"/>
  <c r="D32" i="58"/>
  <c r="M37" i="57"/>
  <c r="P32" i="57"/>
  <c r="K32" i="57"/>
  <c r="I32" i="57"/>
  <c r="G32" i="57"/>
  <c r="D32" i="57"/>
  <c r="M37" i="56"/>
  <c r="P32" i="56"/>
  <c r="K32" i="56"/>
  <c r="I32" i="56"/>
  <c r="G32" i="56"/>
  <c r="D32" i="56"/>
  <c r="M37" i="55"/>
  <c r="P32" i="55"/>
  <c r="K32" i="55"/>
  <c r="I32" i="55"/>
  <c r="G32" i="55"/>
  <c r="D32" i="55"/>
  <c r="P33" i="54" l="1"/>
  <c r="K33" i="54"/>
  <c r="I33" i="54"/>
  <c r="G33" i="54"/>
  <c r="D33" i="54"/>
  <c r="P32" i="53"/>
  <c r="I32" i="53"/>
  <c r="G32" i="53"/>
  <c r="D32" i="53"/>
  <c r="R38" i="53"/>
  <c r="P38" i="53"/>
  <c r="L38" i="53"/>
  <c r="F423" i="25"/>
  <c r="F232" i="24"/>
  <c r="F233" i="23"/>
  <c r="F140" i="22"/>
  <c r="F424" i="25"/>
  <c r="F233" i="24"/>
  <c r="F234" i="23"/>
  <c r="F141" i="22"/>
  <c r="F193" i="7"/>
  <c r="F192" i="7"/>
  <c r="C15" i="66"/>
  <c r="B10" i="66"/>
  <c r="B8" i="66"/>
  <c r="B7" i="66"/>
  <c r="C20" i="25"/>
  <c r="C19" i="25"/>
  <c r="E18" i="25"/>
  <c r="E17" i="25"/>
  <c r="C17" i="25"/>
  <c r="C16" i="25"/>
  <c r="C15" i="25"/>
  <c r="C14" i="25"/>
  <c r="B10" i="25"/>
  <c r="B8" i="25"/>
  <c r="B7" i="25"/>
  <c r="C20" i="24"/>
  <c r="C19" i="24"/>
  <c r="E18" i="24"/>
  <c r="E17" i="24"/>
  <c r="C17" i="24"/>
  <c r="C16" i="24"/>
  <c r="C15" i="24"/>
  <c r="C14" i="24"/>
  <c r="B10" i="24"/>
  <c r="B8" i="24"/>
  <c r="B7" i="24"/>
  <c r="C20" i="23"/>
  <c r="C19" i="23"/>
  <c r="E18" i="23"/>
  <c r="E17" i="23"/>
  <c r="C17" i="23"/>
  <c r="C16" i="23"/>
  <c r="C15" i="23"/>
  <c r="C14" i="23"/>
  <c r="B10" i="23"/>
  <c r="B8" i="23"/>
  <c r="B7" i="23"/>
  <c r="C20" i="22"/>
  <c r="C19" i="22"/>
  <c r="C17" i="22"/>
  <c r="C16" i="22"/>
  <c r="C15" i="22"/>
  <c r="C14" i="22"/>
  <c r="B10" i="22"/>
  <c r="B8" i="22"/>
  <c r="B7" i="22"/>
  <c r="E18" i="22"/>
  <c r="E17" i="22"/>
  <c r="C14" i="69"/>
  <c r="C15" i="69"/>
  <c r="C15" i="68"/>
  <c r="C15" i="67"/>
  <c r="I10" i="69"/>
  <c r="G10" i="69"/>
  <c r="E10" i="69"/>
  <c r="E8" i="69"/>
  <c r="E7" i="69"/>
  <c r="I10" i="68"/>
  <c r="G10" i="68"/>
  <c r="E10" i="68"/>
  <c r="E8" i="68"/>
  <c r="I10" i="67"/>
  <c r="G10" i="67"/>
  <c r="E10" i="67"/>
  <c r="E8" i="67"/>
  <c r="E7" i="67"/>
  <c r="I10" i="66"/>
  <c r="G10" i="66"/>
  <c r="E10" i="66"/>
  <c r="E8" i="66"/>
  <c r="E7" i="66"/>
  <c r="I10" i="25"/>
  <c r="G10" i="25"/>
  <c r="E10" i="25"/>
  <c r="E8" i="25"/>
  <c r="E7" i="25"/>
  <c r="I10" i="24"/>
  <c r="G10" i="24"/>
  <c r="E10" i="24"/>
  <c r="E8" i="24"/>
  <c r="E7" i="24"/>
  <c r="I10" i="23"/>
  <c r="G10" i="23"/>
  <c r="E10" i="23"/>
  <c r="E8" i="23"/>
  <c r="E7" i="23"/>
  <c r="I10" i="22"/>
  <c r="G10" i="22"/>
  <c r="E10" i="22"/>
  <c r="E8" i="22"/>
  <c r="E7" i="22"/>
  <c r="E8" i="7"/>
  <c r="B3" i="91" s="1"/>
  <c r="E7" i="7"/>
  <c r="A3" i="91" s="1"/>
  <c r="I10" i="7"/>
  <c r="C3" i="91" s="1"/>
  <c r="G10" i="7"/>
  <c r="E10" i="7"/>
  <c r="G33" i="3"/>
  <c r="G29" i="3"/>
  <c r="F28" i="3"/>
  <c r="I32" i="45"/>
  <c r="G32" i="45"/>
  <c r="D32" i="45"/>
  <c r="G36" i="1"/>
  <c r="M30" i="1"/>
  <c r="J30" i="1"/>
  <c r="M29" i="1"/>
  <c r="J29" i="1"/>
  <c r="P29" i="54" s="1"/>
  <c r="J28" i="1"/>
  <c r="J27" i="1"/>
  <c r="F142" i="22" l="1"/>
  <c r="P26" i="53"/>
  <c r="P30" i="63"/>
  <c r="P26" i="64"/>
  <c r="P26" i="59"/>
  <c r="Q25" i="62"/>
  <c r="P26" i="60"/>
  <c r="P26" i="61"/>
  <c r="R26" i="58"/>
  <c r="P26" i="57"/>
  <c r="P26" i="55"/>
  <c r="P26" i="56"/>
  <c r="H7" i="78"/>
  <c r="P28" i="53"/>
  <c r="P28" i="64"/>
  <c r="P28" i="59"/>
  <c r="Q27" i="62"/>
  <c r="P28" i="60"/>
  <c r="P32" i="63"/>
  <c r="R28" i="58"/>
  <c r="P28" i="57"/>
  <c r="P28" i="61"/>
  <c r="P28" i="56"/>
  <c r="P28" i="55"/>
  <c r="T28" i="53"/>
  <c r="T28" i="64"/>
  <c r="U27" i="62"/>
  <c r="T28" i="59"/>
  <c r="T28" i="60"/>
  <c r="T32" i="63"/>
  <c r="V28" i="58"/>
  <c r="T28" i="55"/>
  <c r="T28" i="57"/>
  <c r="T28" i="56"/>
  <c r="T28" i="61"/>
  <c r="P27" i="54"/>
  <c r="T29" i="54"/>
  <c r="K37" i="61"/>
  <c r="K34" i="62"/>
  <c r="L40" i="63"/>
  <c r="L35" i="64"/>
  <c r="L35" i="56"/>
  <c r="L35" i="58"/>
  <c r="L35" i="57"/>
  <c r="L35" i="53"/>
  <c r="K37" i="59"/>
  <c r="K37" i="60"/>
  <c r="L36" i="54"/>
  <c r="L35" i="55"/>
  <c r="E28" i="43"/>
  <c r="E32" i="43"/>
  <c r="K32" i="43"/>
  <c r="E30" i="43"/>
  <c r="F194" i="7"/>
  <c r="H7" i="77" s="1"/>
  <c r="AK3" i="77"/>
  <c r="M24" i="1"/>
  <c r="J24" i="1"/>
  <c r="M23" i="1"/>
  <c r="J23" i="1"/>
  <c r="J22" i="1"/>
  <c r="D17" i="3" s="1"/>
  <c r="J21" i="1"/>
  <c r="M18" i="1"/>
  <c r="J18" i="1"/>
  <c r="M17" i="1"/>
  <c r="J17" i="1"/>
  <c r="J16" i="1"/>
  <c r="J15" i="1"/>
  <c r="M12" i="1"/>
  <c r="J12" i="1"/>
  <c r="M11" i="1"/>
  <c r="J11" i="1"/>
  <c r="J10" i="1"/>
  <c r="L9" i="1"/>
  <c r="F425" i="25"/>
  <c r="P14" i="53" l="1"/>
  <c r="P14" i="64"/>
  <c r="P14" i="59"/>
  <c r="Q14" i="62"/>
  <c r="P14" i="60"/>
  <c r="P18" i="63"/>
  <c r="P14" i="56"/>
  <c r="P14" i="57"/>
  <c r="P14" i="55"/>
  <c r="R14" i="58"/>
  <c r="P14" i="61"/>
  <c r="P14" i="54"/>
  <c r="T22" i="64"/>
  <c r="T22" i="59"/>
  <c r="T26" i="63"/>
  <c r="U22" i="62"/>
  <c r="T22" i="60"/>
  <c r="V21" i="58"/>
  <c r="T22" i="55"/>
  <c r="T22" i="57"/>
  <c r="T22" i="61"/>
  <c r="T22" i="56"/>
  <c r="T23" i="54"/>
  <c r="P6" i="60"/>
  <c r="P10" i="63"/>
  <c r="P6" i="64"/>
  <c r="P6" i="59"/>
  <c r="Q6" i="62"/>
  <c r="P6" i="61"/>
  <c r="R6" i="58"/>
  <c r="P6" i="56"/>
  <c r="P6" i="55"/>
  <c r="P6" i="57"/>
  <c r="P6" i="54"/>
  <c r="P16" i="53"/>
  <c r="P16" i="59"/>
  <c r="P16" i="60"/>
  <c r="P20" i="63"/>
  <c r="P16" i="64"/>
  <c r="Q16" i="62"/>
  <c r="P16" i="55"/>
  <c r="P16" i="57"/>
  <c r="P16" i="61"/>
  <c r="R16" i="58"/>
  <c r="P16" i="56"/>
  <c r="P16" i="54"/>
  <c r="T10" i="64"/>
  <c r="T10" i="59"/>
  <c r="T14" i="63"/>
  <c r="T10" i="60"/>
  <c r="U10" i="62"/>
  <c r="T10" i="57"/>
  <c r="V10" i="58"/>
  <c r="T10" i="55"/>
  <c r="T10" i="61"/>
  <c r="T10" i="56"/>
  <c r="T10" i="54"/>
  <c r="P22" i="60"/>
  <c r="P26" i="63"/>
  <c r="P22" i="59"/>
  <c r="P22" i="64"/>
  <c r="Q22" i="62"/>
  <c r="P22" i="61"/>
  <c r="P22" i="56"/>
  <c r="P22" i="55"/>
  <c r="R21" i="58"/>
  <c r="P22" i="57"/>
  <c r="P23" i="54"/>
  <c r="Q8" i="62"/>
  <c r="P8" i="64"/>
  <c r="P8" i="59"/>
  <c r="P8" i="60"/>
  <c r="P12" i="63"/>
  <c r="P8" i="61"/>
  <c r="P8" i="57"/>
  <c r="P8" i="56"/>
  <c r="P8" i="55"/>
  <c r="R8" i="58"/>
  <c r="P8" i="54"/>
  <c r="T16" i="53"/>
  <c r="U16" i="62"/>
  <c r="T16" i="60"/>
  <c r="T20" i="63"/>
  <c r="T16" i="59"/>
  <c r="T16" i="64"/>
  <c r="T16" i="57"/>
  <c r="T16" i="55"/>
  <c r="T16" i="61"/>
  <c r="V16" i="58"/>
  <c r="T16" i="56"/>
  <c r="T16" i="54"/>
  <c r="P14" i="63"/>
  <c r="P10" i="64"/>
  <c r="P10" i="59"/>
  <c r="Q10" i="62"/>
  <c r="P10" i="60"/>
  <c r="P10" i="57"/>
  <c r="P10" i="56"/>
  <c r="P10" i="55"/>
  <c r="P10" i="61"/>
  <c r="R10" i="58"/>
  <c r="P10" i="54"/>
  <c r="P24" i="63"/>
  <c r="Q20" i="62"/>
  <c r="P20" i="60"/>
  <c r="P20" i="64"/>
  <c r="P20" i="59"/>
  <c r="P20" i="55"/>
  <c r="P20" i="61"/>
  <c r="P20" i="56"/>
  <c r="P20" i="57"/>
  <c r="P21" i="54"/>
  <c r="R19" i="58"/>
  <c r="P20" i="53"/>
  <c r="E37" i="45"/>
  <c r="P8" i="53"/>
  <c r="D9" i="3"/>
  <c r="P10" i="53"/>
  <c r="E39" i="45"/>
  <c r="T10" i="53"/>
  <c r="K39" i="45"/>
  <c r="E30" i="75"/>
  <c r="E32" i="75"/>
  <c r="P22" i="53"/>
  <c r="E34" i="75"/>
  <c r="D18" i="3"/>
  <c r="T22" i="53"/>
  <c r="G18" i="3"/>
  <c r="K34" i="75"/>
  <c r="P6" i="53"/>
  <c r="E35" i="45"/>
  <c r="F234" i="24"/>
  <c r="F235" i="23"/>
  <c r="M223" i="22"/>
  <c r="CA38" i="77" l="1"/>
  <c r="BI38" i="77"/>
  <c r="BX38" i="77"/>
  <c r="U35" i="65"/>
  <c r="BT53" i="77" l="1"/>
  <c r="BX39" i="77"/>
  <c r="BM43" i="77"/>
  <c r="BI39" i="77"/>
  <c r="BI40" i="77" s="1"/>
  <c r="CF14" i="77"/>
  <c r="D9" i="47"/>
  <c r="D8" i="47"/>
  <c r="D7" i="47"/>
  <c r="D6" i="47"/>
  <c r="C7" i="65"/>
  <c r="D5" i="47"/>
  <c r="C5" i="47"/>
  <c r="W50" i="77" l="1"/>
  <c r="W49" i="77"/>
  <c r="W48" i="77"/>
  <c r="W49" i="78"/>
  <c r="W50" i="78"/>
  <c r="W48" i="78"/>
  <c r="AG40" i="78" l="1"/>
  <c r="AF40" i="78"/>
  <c r="AE40" i="78"/>
  <c r="Y40" i="78"/>
  <c r="AG39" i="78"/>
  <c r="AF39" i="78"/>
  <c r="AE39" i="78"/>
  <c r="Y39" i="78"/>
  <c r="AG38" i="78"/>
  <c r="AF38" i="78"/>
  <c r="AE38" i="78"/>
  <c r="H38" i="78"/>
  <c r="G38" i="78"/>
  <c r="F38" i="78"/>
  <c r="Y37" i="78"/>
  <c r="AA37" i="78" s="1"/>
  <c r="X37" i="78"/>
  <c r="W37" i="78"/>
  <c r="V37" i="78"/>
  <c r="S37" i="78"/>
  <c r="T37" i="78" s="1"/>
  <c r="U37" i="78" s="1"/>
  <c r="I37" i="78"/>
  <c r="AH36" i="78"/>
  <c r="AG36" i="78"/>
  <c r="AF36" i="78"/>
  <c r="AE36" i="78"/>
  <c r="Y36" i="78"/>
  <c r="AA36" i="78" s="1"/>
  <c r="X36" i="78"/>
  <c r="W36" i="78"/>
  <c r="V36" i="78"/>
  <c r="S36" i="78"/>
  <c r="T36" i="78" s="1"/>
  <c r="U36" i="78" s="1"/>
  <c r="I36" i="78"/>
  <c r="Y35" i="78"/>
  <c r="Z35" i="78" s="1"/>
  <c r="X35" i="78"/>
  <c r="W35" i="78"/>
  <c r="V35" i="78"/>
  <c r="T35" i="78"/>
  <c r="U35" i="78" s="1"/>
  <c r="S35" i="78"/>
  <c r="I35" i="78"/>
  <c r="Y34" i="78"/>
  <c r="AA34" i="78" s="1"/>
  <c r="X34" i="78"/>
  <c r="W34" i="78"/>
  <c r="V34" i="78"/>
  <c r="S34" i="78"/>
  <c r="T34" i="78" s="1"/>
  <c r="U34" i="78" s="1"/>
  <c r="I34" i="78"/>
  <c r="Y33" i="78"/>
  <c r="Z33" i="78" s="1"/>
  <c r="X33" i="78"/>
  <c r="W33" i="78"/>
  <c r="V33" i="78"/>
  <c r="S33" i="78"/>
  <c r="T33" i="78" s="1"/>
  <c r="U33" i="78" s="1"/>
  <c r="I33" i="78"/>
  <c r="Y32" i="78"/>
  <c r="AA32" i="78" s="1"/>
  <c r="X32" i="78"/>
  <c r="W32" i="78"/>
  <c r="V32" i="78"/>
  <c r="S32" i="78"/>
  <c r="T32" i="78" s="1"/>
  <c r="U32" i="78" s="1"/>
  <c r="I32" i="78"/>
  <c r="Y31" i="78"/>
  <c r="Z31" i="78" s="1"/>
  <c r="X31" i="78"/>
  <c r="W31" i="78"/>
  <c r="V31" i="78"/>
  <c r="S31" i="78"/>
  <c r="T31" i="78" s="1"/>
  <c r="U31" i="78" s="1"/>
  <c r="Y30" i="78"/>
  <c r="AA30" i="78" s="1"/>
  <c r="W30" i="78"/>
  <c r="V30" i="78"/>
  <c r="X30" i="78" s="1"/>
  <c r="S30" i="78"/>
  <c r="T30" i="78" s="1"/>
  <c r="U30" i="78" s="1"/>
  <c r="Y29" i="78"/>
  <c r="Z29" i="78" s="1"/>
  <c r="X29" i="78"/>
  <c r="W29" i="78"/>
  <c r="V29" i="78"/>
  <c r="S29" i="78"/>
  <c r="T29" i="78" s="1"/>
  <c r="U29" i="78" s="1"/>
  <c r="Y28" i="78"/>
  <c r="AA28" i="78" s="1"/>
  <c r="X28" i="78"/>
  <c r="V28" i="78"/>
  <c r="W28" i="78" s="1"/>
  <c r="S28" i="78"/>
  <c r="T28" i="78" s="1"/>
  <c r="U28" i="78" s="1"/>
  <c r="Y27" i="78"/>
  <c r="Z27" i="78" s="1"/>
  <c r="X27" i="78"/>
  <c r="W27" i="78"/>
  <c r="V27" i="78"/>
  <c r="S27" i="78"/>
  <c r="T27" i="78" s="1"/>
  <c r="U27" i="78" s="1"/>
  <c r="Y26" i="78"/>
  <c r="AA26" i="78" s="1"/>
  <c r="X26" i="78"/>
  <c r="V26" i="78"/>
  <c r="W26" i="78" s="1"/>
  <c r="S26" i="78"/>
  <c r="T26" i="78" s="1"/>
  <c r="U26" i="78" s="1"/>
  <c r="Y25" i="78"/>
  <c r="Z25" i="78" s="1"/>
  <c r="X25" i="78"/>
  <c r="W25" i="78"/>
  <c r="V25" i="78"/>
  <c r="S25" i="78"/>
  <c r="T25" i="78" s="1"/>
  <c r="U25" i="78" s="1"/>
  <c r="Y24" i="78"/>
  <c r="AA24" i="78" s="1"/>
  <c r="X24" i="78"/>
  <c r="V24" i="78"/>
  <c r="W24" i="78" s="1"/>
  <c r="S24" i="78"/>
  <c r="T24" i="78" s="1"/>
  <c r="U24" i="78" s="1"/>
  <c r="Y23" i="78"/>
  <c r="Z23" i="78" s="1"/>
  <c r="X23" i="78"/>
  <c r="W23" i="78"/>
  <c r="V23" i="78"/>
  <c r="S23" i="78"/>
  <c r="T23" i="78" s="1"/>
  <c r="U23" i="78" s="1"/>
  <c r="Y22" i="78"/>
  <c r="AA22" i="78" s="1"/>
  <c r="X22" i="78"/>
  <c r="V22" i="78"/>
  <c r="W22" i="78" s="1"/>
  <c r="S22" i="78"/>
  <c r="T22" i="78" s="1"/>
  <c r="U22" i="78" s="1"/>
  <c r="Y21" i="78"/>
  <c r="X21" i="78"/>
  <c r="W21" i="78"/>
  <c r="V21" i="78"/>
  <c r="S21" i="78"/>
  <c r="T21" i="78" s="1"/>
  <c r="X20" i="78"/>
  <c r="W20" i="78"/>
  <c r="V20" i="78"/>
  <c r="Y20" i="78" s="1"/>
  <c r="S20" i="78"/>
  <c r="T20" i="78" s="1"/>
  <c r="U20" i="78" s="1"/>
  <c r="AJ19" i="78"/>
  <c r="Y19" i="78"/>
  <c r="Z19" i="78" s="1"/>
  <c r="X19" i="78"/>
  <c r="V19" i="78"/>
  <c r="W19" i="78" s="1"/>
  <c r="S19" i="78"/>
  <c r="T19" i="78" s="1"/>
  <c r="U19" i="78" s="1"/>
  <c r="Y18" i="78"/>
  <c r="AA18" i="78" s="1"/>
  <c r="X18" i="78"/>
  <c r="W18" i="78"/>
  <c r="V18" i="78"/>
  <c r="S18" i="78"/>
  <c r="T18" i="78" s="1"/>
  <c r="U18" i="78" s="1"/>
  <c r="Y17" i="78"/>
  <c r="Z17" i="78" s="1"/>
  <c r="X17" i="78"/>
  <c r="V17" i="78"/>
  <c r="W17" i="78" s="1"/>
  <c r="S17" i="78"/>
  <c r="T17" i="78" s="1"/>
  <c r="U17" i="78" s="1"/>
  <c r="Y16" i="78"/>
  <c r="AA16" i="78" s="1"/>
  <c r="X16" i="78"/>
  <c r="W16" i="78"/>
  <c r="V16" i="78"/>
  <c r="S16" i="78"/>
  <c r="T16" i="78" s="1"/>
  <c r="U16" i="78" s="1"/>
  <c r="X15" i="78"/>
  <c r="W15" i="78"/>
  <c r="V15" i="78"/>
  <c r="Y15" i="78" s="1"/>
  <c r="S15" i="78"/>
  <c r="T15" i="78" s="1"/>
  <c r="U15" i="78" s="1"/>
  <c r="Y14" i="78"/>
  <c r="AA14" i="78" s="1"/>
  <c r="X14" i="78"/>
  <c r="W14" i="78"/>
  <c r="V14" i="78"/>
  <c r="S14" i="78"/>
  <c r="T14" i="78" s="1"/>
  <c r="U14" i="78" s="1"/>
  <c r="X13" i="78"/>
  <c r="W13" i="78"/>
  <c r="V13" i="78"/>
  <c r="S13" i="78"/>
  <c r="T13" i="78" s="1"/>
  <c r="U13" i="78" s="1"/>
  <c r="AI7" i="78"/>
  <c r="S51" i="78"/>
  <c r="AI6" i="78"/>
  <c r="AK6" i="78" s="1"/>
  <c r="AD6" i="78"/>
  <c r="AE6" i="78" s="1"/>
  <c r="AI5" i="78"/>
  <c r="AD5" i="78"/>
  <c r="X42" i="78" l="1"/>
  <c r="W42" i="78"/>
  <c r="AA17" i="78"/>
  <c r="AA19" i="78"/>
  <c r="M42" i="78"/>
  <c r="C7" i="47" s="1"/>
  <c r="G42" i="78"/>
  <c r="C6" i="47" s="1"/>
  <c r="AJ6" i="78"/>
  <c r="M19" i="78" s="1"/>
  <c r="Z18" i="78"/>
  <c r="I18" i="78" s="1"/>
  <c r="V38" i="78"/>
  <c r="V39" i="78" s="1"/>
  <c r="V40" i="78" s="1"/>
  <c r="H39" i="78"/>
  <c r="H40" i="78" s="1"/>
  <c r="G43" i="78"/>
  <c r="C8" i="47" s="1"/>
  <c r="I19" i="78"/>
  <c r="Z15" i="78"/>
  <c r="AI40" i="78" s="1"/>
  <c r="I17" i="78"/>
  <c r="AA20" i="78"/>
  <c r="Z20" i="78"/>
  <c r="U21" i="78"/>
  <c r="Z21" i="78"/>
  <c r="Z14" i="78"/>
  <c r="Z16" i="78"/>
  <c r="AA23" i="78"/>
  <c r="AA25" i="78"/>
  <c r="AA27" i="78"/>
  <c r="AA29" i="78"/>
  <c r="AA31" i="78"/>
  <c r="AA33" i="78"/>
  <c r="AA35" i="78"/>
  <c r="F39" i="78"/>
  <c r="F40" i="78" s="1"/>
  <c r="G39" i="78"/>
  <c r="G40" i="78" s="1"/>
  <c r="Y13" i="78"/>
  <c r="AF6" i="78"/>
  <c r="Z22" i="78"/>
  <c r="Z24" i="78"/>
  <c r="I24" i="78" s="1"/>
  <c r="Z26" i="78"/>
  <c r="I26" i="78" s="1"/>
  <c r="Z28" i="78"/>
  <c r="I28" i="78" s="1"/>
  <c r="Z30" i="78"/>
  <c r="Z32" i="78"/>
  <c r="Z34" i="78"/>
  <c r="Z36" i="78"/>
  <c r="Z37" i="78"/>
  <c r="AK38" i="77"/>
  <c r="BM3" i="91" s="1"/>
  <c r="AI38" i="77"/>
  <c r="BK3" i="91" s="1"/>
  <c r="AI40" i="77"/>
  <c r="CA3" i="91" s="1"/>
  <c r="AI39" i="77"/>
  <c r="BS3" i="91" s="1"/>
  <c r="R45" i="60"/>
  <c r="AG45" i="65"/>
  <c r="AG43" i="65"/>
  <c r="G43" i="65"/>
  <c r="AG38" i="65"/>
  <c r="AF38" i="65"/>
  <c r="AE38" i="65"/>
  <c r="AH37" i="65"/>
  <c r="AH36" i="65"/>
  <c r="AH35" i="65"/>
  <c r="AH34" i="65"/>
  <c r="AH33" i="65"/>
  <c r="AH32" i="65"/>
  <c r="AH31" i="65"/>
  <c r="AH30" i="65"/>
  <c r="AQ29" i="65"/>
  <c r="AH29" i="65"/>
  <c r="Q29" i="65"/>
  <c r="AH28" i="65"/>
  <c r="AH27" i="65"/>
  <c r="AG26" i="65"/>
  <c r="AF26" i="65"/>
  <c r="AE26" i="65"/>
  <c r="AH25" i="65"/>
  <c r="AH24" i="65"/>
  <c r="AH23" i="65"/>
  <c r="AH22" i="65"/>
  <c r="AH21" i="65"/>
  <c r="AH20" i="65"/>
  <c r="AH19" i="65"/>
  <c r="AH18" i="65"/>
  <c r="AV17" i="65"/>
  <c r="AH17" i="65"/>
  <c r="V17" i="65"/>
  <c r="AH16" i="65"/>
  <c r="AW15" i="65"/>
  <c r="AV15" i="65"/>
  <c r="AR15" i="65"/>
  <c r="AQ15" i="65"/>
  <c r="AQ16" i="65" s="1"/>
  <c r="AG15" i="65"/>
  <c r="AF15" i="65"/>
  <c r="AF40" i="65" s="1"/>
  <c r="AF41" i="65" s="1"/>
  <c r="AF39" i="65" s="1"/>
  <c r="AE15" i="65"/>
  <c r="W15" i="65"/>
  <c r="V15" i="65"/>
  <c r="R15" i="65"/>
  <c r="Q15" i="65"/>
  <c r="AR14" i="65"/>
  <c r="AQ14" i="65"/>
  <c r="AH14" i="65"/>
  <c r="R14" i="65"/>
  <c r="Q14" i="65"/>
  <c r="AH13" i="65"/>
  <c r="AN12" i="65"/>
  <c r="AU15" i="65" s="1"/>
  <c r="AY15" i="65" s="1"/>
  <c r="AH12" i="65"/>
  <c r="N12" i="65"/>
  <c r="Q12" i="65" s="1"/>
  <c r="O16" i="65" s="1"/>
  <c r="AI10" i="65"/>
  <c r="AC7" i="65"/>
  <c r="AO3" i="65"/>
  <c r="AO17" i="65" s="1"/>
  <c r="AF2" i="65"/>
  <c r="AG40" i="77"/>
  <c r="BY3" i="91" s="1"/>
  <c r="AF40" i="77"/>
  <c r="BX3" i="91" s="1"/>
  <c r="AE40" i="77"/>
  <c r="BW3" i="91" s="1"/>
  <c r="Y40" i="77"/>
  <c r="AG39" i="77"/>
  <c r="BQ3" i="91" s="1"/>
  <c r="AF39" i="77"/>
  <c r="BP3" i="91" s="1"/>
  <c r="AE39" i="77"/>
  <c r="BO3" i="91" s="1"/>
  <c r="Y39" i="77"/>
  <c r="AG38" i="77"/>
  <c r="BI3" i="91" s="1"/>
  <c r="AF38" i="77"/>
  <c r="BH3" i="91" s="1"/>
  <c r="AE38" i="77"/>
  <c r="BG3" i="91" s="1"/>
  <c r="H38" i="77"/>
  <c r="G38" i="77"/>
  <c r="F38" i="77"/>
  <c r="F39" i="77" s="1"/>
  <c r="Y37" i="77"/>
  <c r="Z37" i="77" s="1"/>
  <c r="X37" i="77"/>
  <c r="W37" i="77"/>
  <c r="V37" i="77"/>
  <c r="S37" i="77"/>
  <c r="T37" i="77" s="1"/>
  <c r="U37" i="77" s="1"/>
  <c r="I37" i="77"/>
  <c r="AH36" i="77"/>
  <c r="AG36" i="77"/>
  <c r="AF36" i="77"/>
  <c r="AE36" i="77"/>
  <c r="Y36" i="77"/>
  <c r="AA36" i="77" s="1"/>
  <c r="X36" i="77"/>
  <c r="W36" i="77"/>
  <c r="V36" i="77"/>
  <c r="S36" i="77"/>
  <c r="T36" i="77" s="1"/>
  <c r="U36" i="77" s="1"/>
  <c r="I36" i="77"/>
  <c r="Y35" i="77"/>
  <c r="Z35" i="77" s="1"/>
  <c r="X35" i="77"/>
  <c r="W35" i="77"/>
  <c r="V35" i="77"/>
  <c r="S35" i="77"/>
  <c r="T35" i="77" s="1"/>
  <c r="U35" i="77" s="1"/>
  <c r="I35" i="77"/>
  <c r="Y34" i="77"/>
  <c r="AA34" i="77" s="1"/>
  <c r="X34" i="77"/>
  <c r="W34" i="77"/>
  <c r="V34" i="77"/>
  <c r="S34" i="77"/>
  <c r="T34" i="77" s="1"/>
  <c r="U34" i="77" s="1"/>
  <c r="I34" i="77"/>
  <c r="Y33" i="77"/>
  <c r="AA33" i="77" s="1"/>
  <c r="X33" i="77"/>
  <c r="W33" i="77"/>
  <c r="V33" i="77"/>
  <c r="S33" i="77"/>
  <c r="T33" i="77" s="1"/>
  <c r="U33" i="77" s="1"/>
  <c r="I33" i="77"/>
  <c r="Y32" i="77"/>
  <c r="AA32" i="77" s="1"/>
  <c r="X32" i="77"/>
  <c r="W32" i="77"/>
  <c r="V32" i="77"/>
  <c r="S32" i="77"/>
  <c r="T32" i="77" s="1"/>
  <c r="U32" i="77" s="1"/>
  <c r="I32" i="77"/>
  <c r="Y31" i="77"/>
  <c r="Z31" i="77" s="1"/>
  <c r="X31" i="77"/>
  <c r="W31" i="77"/>
  <c r="V31" i="77"/>
  <c r="S31" i="77"/>
  <c r="T31" i="77" s="1"/>
  <c r="U31" i="77" s="1"/>
  <c r="Y30" i="77"/>
  <c r="AA30" i="77" s="1"/>
  <c r="X30" i="77"/>
  <c r="W30" i="77"/>
  <c r="V30" i="77"/>
  <c r="S30" i="77"/>
  <c r="T30" i="77" s="1"/>
  <c r="U30" i="77" s="1"/>
  <c r="Y29" i="77"/>
  <c r="Z29" i="77" s="1"/>
  <c r="X29" i="77"/>
  <c r="W29" i="77"/>
  <c r="V29" i="77"/>
  <c r="S29" i="77"/>
  <c r="T29" i="77" s="1"/>
  <c r="U29" i="77" s="1"/>
  <c r="Y28" i="77"/>
  <c r="AA28" i="77" s="1"/>
  <c r="X28" i="77"/>
  <c r="W28" i="77"/>
  <c r="V28" i="77"/>
  <c r="S28" i="77"/>
  <c r="T28" i="77" s="1"/>
  <c r="U28" i="77" s="1"/>
  <c r="Y27" i="77"/>
  <c r="AA27" i="77" s="1"/>
  <c r="X27" i="77"/>
  <c r="W27" i="77"/>
  <c r="V27" i="77"/>
  <c r="S27" i="77"/>
  <c r="T27" i="77" s="1"/>
  <c r="U27" i="77" s="1"/>
  <c r="Y26" i="77"/>
  <c r="Z26" i="77" s="1"/>
  <c r="X26" i="77"/>
  <c r="W26" i="77"/>
  <c r="V26" i="77"/>
  <c r="S26" i="77"/>
  <c r="T26" i="77" s="1"/>
  <c r="U26" i="77" s="1"/>
  <c r="Y25" i="77"/>
  <c r="AA25" i="77" s="1"/>
  <c r="X25" i="77"/>
  <c r="W25" i="77"/>
  <c r="V25" i="77"/>
  <c r="S25" i="77"/>
  <c r="T25" i="77" s="1"/>
  <c r="U25" i="77" s="1"/>
  <c r="Y24" i="77"/>
  <c r="Z24" i="77" s="1"/>
  <c r="X24" i="77"/>
  <c r="W24" i="77"/>
  <c r="V24" i="77"/>
  <c r="S24" i="77"/>
  <c r="T24" i="77" s="1"/>
  <c r="U24" i="77" s="1"/>
  <c r="Y23" i="77"/>
  <c r="AA23" i="77" s="1"/>
  <c r="X23" i="77"/>
  <c r="W23" i="77"/>
  <c r="V23" i="77"/>
  <c r="S23" i="77"/>
  <c r="T23" i="77" s="1"/>
  <c r="U23" i="77" s="1"/>
  <c r="Y22" i="77"/>
  <c r="Z22" i="77" s="1"/>
  <c r="X22" i="77"/>
  <c r="W22" i="77"/>
  <c r="V22" i="77"/>
  <c r="S22" i="77"/>
  <c r="T22" i="77" s="1"/>
  <c r="U22" i="77" s="1"/>
  <c r="Y21" i="77"/>
  <c r="Z21" i="77" s="1"/>
  <c r="X21" i="77"/>
  <c r="W21" i="77"/>
  <c r="V21" i="77"/>
  <c r="S21" i="77"/>
  <c r="T21" i="77" s="1"/>
  <c r="U21" i="77" s="1"/>
  <c r="Y20" i="77"/>
  <c r="Z20" i="77" s="1"/>
  <c r="X20" i="77"/>
  <c r="W20" i="77"/>
  <c r="V20" i="77"/>
  <c r="S20" i="77"/>
  <c r="T20" i="77" s="1"/>
  <c r="U20" i="77" s="1"/>
  <c r="AJ19" i="77"/>
  <c r="G45" i="77" s="1"/>
  <c r="Y19" i="77"/>
  <c r="Z19" i="77" s="1"/>
  <c r="X19" i="77"/>
  <c r="W19" i="77"/>
  <c r="V19" i="77"/>
  <c r="S19" i="77"/>
  <c r="T19" i="77" s="1"/>
  <c r="U19" i="77" s="1"/>
  <c r="Y18" i="77"/>
  <c r="AA18" i="77" s="1"/>
  <c r="X18" i="77"/>
  <c r="W18" i="77"/>
  <c r="V18" i="77"/>
  <c r="S18" i="77"/>
  <c r="T18" i="77" s="1"/>
  <c r="U18" i="77" s="1"/>
  <c r="Y17" i="77"/>
  <c r="AA17" i="77" s="1"/>
  <c r="X17" i="77"/>
  <c r="W17" i="77"/>
  <c r="V17" i="77"/>
  <c r="S17" i="77"/>
  <c r="T17" i="77" s="1"/>
  <c r="U17" i="77" s="1"/>
  <c r="Y16" i="77"/>
  <c r="AA16" i="77" s="1"/>
  <c r="X16" i="77"/>
  <c r="W16" i="77"/>
  <c r="V16" i="77"/>
  <c r="S16" i="77"/>
  <c r="T16" i="77" s="1"/>
  <c r="U16" i="77" s="1"/>
  <c r="Y15" i="77"/>
  <c r="AA15" i="77" s="1"/>
  <c r="X15" i="77"/>
  <c r="W15" i="77"/>
  <c r="V15" i="77"/>
  <c r="S15" i="77"/>
  <c r="T15" i="77" s="1"/>
  <c r="U15" i="77" s="1"/>
  <c r="Y14" i="77"/>
  <c r="Z14" i="77" s="1"/>
  <c r="X14" i="77"/>
  <c r="W14" i="77"/>
  <c r="V14" i="77"/>
  <c r="S14" i="77"/>
  <c r="T14" i="77" s="1"/>
  <c r="U14" i="77" s="1"/>
  <c r="W13" i="77"/>
  <c r="V13" i="77"/>
  <c r="Y13" i="77" s="1"/>
  <c r="Z13" i="77" s="1"/>
  <c r="S13" i="77"/>
  <c r="T13" i="77" s="1"/>
  <c r="U13" i="77" s="1"/>
  <c r="AI7" i="77"/>
  <c r="S51" i="77"/>
  <c r="AI6" i="77"/>
  <c r="AJ6" i="77" s="1"/>
  <c r="AD6" i="77"/>
  <c r="AF6" i="77" s="1"/>
  <c r="AI5" i="77"/>
  <c r="AD5" i="77"/>
  <c r="AF10" i="47"/>
  <c r="AD10" i="47"/>
  <c r="AC10" i="47"/>
  <c r="AB10" i="47"/>
  <c r="AA10" i="47"/>
  <c r="AE10" i="47" s="1"/>
  <c r="AG10" i="47" s="1"/>
  <c r="AD9" i="47"/>
  <c r="AC9" i="47"/>
  <c r="AB9" i="47"/>
  <c r="AA9" i="47"/>
  <c r="AE9" i="47" s="1"/>
  <c r="AD8" i="47"/>
  <c r="AC8" i="47"/>
  <c r="AB8" i="47"/>
  <c r="AA8" i="47"/>
  <c r="AE8" i="47" s="1"/>
  <c r="AD7" i="47"/>
  <c r="AC7" i="47"/>
  <c r="AB7" i="47"/>
  <c r="AA7" i="47"/>
  <c r="AE7" i="47" s="1"/>
  <c r="AD6" i="47"/>
  <c r="AC6" i="47"/>
  <c r="AB6" i="47"/>
  <c r="AA6" i="47"/>
  <c r="AE6" i="47" s="1"/>
  <c r="AD5" i="47"/>
  <c r="AC5" i="47"/>
  <c r="AB5" i="47"/>
  <c r="AA5" i="47"/>
  <c r="AG4" i="47"/>
  <c r="Z10" i="47" s="1"/>
  <c r="G4" i="47"/>
  <c r="A10" i="47" s="1"/>
  <c r="H41" i="2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F23"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G6" i="21"/>
  <c r="G23" i="21" s="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E28" i="18"/>
  <c r="H27" i="18"/>
  <c r="E27" i="18"/>
  <c r="H26" i="18"/>
  <c r="E26" i="18"/>
  <c r="H25" i="18"/>
  <c r="E25" i="18"/>
  <c r="H24" i="18"/>
  <c r="E24" i="18"/>
  <c r="F23" i="18"/>
  <c r="H19" i="18"/>
  <c r="E19" i="18"/>
  <c r="H18" i="18"/>
  <c r="E18" i="18"/>
  <c r="H17" i="18"/>
  <c r="E17" i="18"/>
  <c r="H16" i="18"/>
  <c r="E16" i="18"/>
  <c r="H15" i="18"/>
  <c r="E15" i="18"/>
  <c r="H14" i="18"/>
  <c r="E14" i="18"/>
  <c r="H13" i="18"/>
  <c r="E13" i="18"/>
  <c r="H12" i="18"/>
  <c r="E12" i="18"/>
  <c r="H11" i="18"/>
  <c r="E11" i="18"/>
  <c r="H10" i="18"/>
  <c r="E10" i="18"/>
  <c r="H9" i="18"/>
  <c r="E9" i="18"/>
  <c r="H8" i="18"/>
  <c r="E8" i="18"/>
  <c r="H7" i="18"/>
  <c r="E7" i="18"/>
  <c r="G6" i="18"/>
  <c r="G23" i="18" s="1"/>
  <c r="AF14" i="39"/>
  <c r="F14" i="39"/>
  <c r="AF13" i="39"/>
  <c r="F13" i="39"/>
  <c r="AF12" i="39"/>
  <c r="F12" i="39"/>
  <c r="AF11" i="39"/>
  <c r="F11" i="39"/>
  <c r="AF10" i="39"/>
  <c r="F10" i="39"/>
  <c r="AF9" i="39"/>
  <c r="F9" i="39"/>
  <c r="AF8" i="39"/>
  <c r="F8" i="39"/>
  <c r="AF7" i="39"/>
  <c r="F7" i="39"/>
  <c r="AF6" i="39"/>
  <c r="F6" i="39"/>
  <c r="AF5" i="39"/>
  <c r="F5" i="39"/>
  <c r="F476" i="69"/>
  <c r="H474" i="69"/>
  <c r="H472" i="69"/>
  <c r="F472" i="69"/>
  <c r="J470" i="69"/>
  <c r="J469" i="69"/>
  <c r="J468" i="69"/>
  <c r="J467" i="69"/>
  <c r="J466" i="69"/>
  <c r="J465" i="69"/>
  <c r="J464" i="69"/>
  <c r="J463" i="69"/>
  <c r="J462" i="69"/>
  <c r="J461" i="69"/>
  <c r="J460" i="69"/>
  <c r="J459" i="69"/>
  <c r="J458" i="69"/>
  <c r="J457" i="69"/>
  <c r="J456" i="69"/>
  <c r="I453" i="69"/>
  <c r="H431" i="69"/>
  <c r="H429" i="69"/>
  <c r="H433" i="69" s="1"/>
  <c r="H415" i="69"/>
  <c r="H413" i="69"/>
  <c r="H417" i="69" s="1"/>
  <c r="O399" i="69"/>
  <c r="H399" i="69"/>
  <c r="O397" i="69"/>
  <c r="O401" i="69" s="1"/>
  <c r="H397" i="69"/>
  <c r="H401" i="69" s="1"/>
  <c r="H383" i="69"/>
  <c r="H381" i="69"/>
  <c r="H385" i="69" s="1"/>
  <c r="J247" i="69"/>
  <c r="J246" i="69"/>
  <c r="G218" i="69"/>
  <c r="G209" i="69"/>
  <c r="G200" i="69"/>
  <c r="G189" i="69"/>
  <c r="G180" i="69"/>
  <c r="G171" i="69"/>
  <c r="G160" i="69"/>
  <c r="G152" i="69"/>
  <c r="G144" i="69"/>
  <c r="G134" i="69"/>
  <c r="G126" i="69"/>
  <c r="G108" i="69"/>
  <c r="G90" i="69"/>
  <c r="G79" i="69"/>
  <c r="G70" i="69"/>
  <c r="G61" i="69"/>
  <c r="H193" i="68"/>
  <c r="H191" i="68"/>
  <c r="H195" i="68" s="1"/>
  <c r="H177" i="68"/>
  <c r="H175" i="68"/>
  <c r="H179" i="68" s="1"/>
  <c r="H161" i="68"/>
  <c r="H159" i="68"/>
  <c r="H163" i="68" s="1"/>
  <c r="H145" i="68"/>
  <c r="H143" i="68"/>
  <c r="H147" i="68" s="1"/>
  <c r="G117" i="68"/>
  <c r="G109" i="68"/>
  <c r="G101" i="68"/>
  <c r="G91" i="68"/>
  <c r="G83" i="68"/>
  <c r="G75" i="68"/>
  <c r="G66" i="68"/>
  <c r="G65" i="68"/>
  <c r="G56" i="68"/>
  <c r="G55" i="68"/>
  <c r="G46" i="68"/>
  <c r="G45" i="68"/>
  <c r="G35" i="68"/>
  <c r="H222" i="67"/>
  <c r="H220" i="67"/>
  <c r="H224" i="67" s="1"/>
  <c r="H206" i="67"/>
  <c r="H204" i="67"/>
  <c r="H208" i="67" s="1"/>
  <c r="H190" i="67"/>
  <c r="H188" i="67"/>
  <c r="H192" i="67" s="1"/>
  <c r="H174" i="67"/>
  <c r="H172" i="67"/>
  <c r="H176" i="67" s="1"/>
  <c r="G147" i="67"/>
  <c r="G138" i="67"/>
  <c r="G129" i="67"/>
  <c r="G118" i="67"/>
  <c r="G110" i="67"/>
  <c r="G102" i="67"/>
  <c r="G92" i="67"/>
  <c r="G84" i="67"/>
  <c r="G76" i="67"/>
  <c r="G67" i="67"/>
  <c r="G66" i="67"/>
  <c r="G57" i="67"/>
  <c r="G56" i="67"/>
  <c r="G47" i="67"/>
  <c r="G46" i="67"/>
  <c r="H215" i="66"/>
  <c r="H213" i="66"/>
  <c r="H217" i="66" s="1"/>
  <c r="H199" i="66"/>
  <c r="H197" i="66"/>
  <c r="H201" i="66" s="1"/>
  <c r="H183" i="66"/>
  <c r="H181" i="66"/>
  <c r="H185" i="66" s="1"/>
  <c r="H167" i="66"/>
  <c r="H165" i="66"/>
  <c r="H169" i="66" s="1"/>
  <c r="G139" i="66"/>
  <c r="G130" i="66"/>
  <c r="G121" i="66"/>
  <c r="G110" i="66"/>
  <c r="G102" i="66"/>
  <c r="G94" i="66"/>
  <c r="G84" i="66"/>
  <c r="G76" i="66"/>
  <c r="G68" i="66"/>
  <c r="G58" i="66"/>
  <c r="G50" i="66"/>
  <c r="G42" i="66"/>
  <c r="G32" i="66"/>
  <c r="M515" i="25"/>
  <c r="M514" i="25"/>
  <c r="M513" i="25"/>
  <c r="M512" i="25"/>
  <c r="M511" i="25"/>
  <c r="M510" i="25"/>
  <c r="F398" i="25"/>
  <c r="F394" i="25"/>
  <c r="J392" i="25"/>
  <c r="J391" i="25"/>
  <c r="J390" i="25"/>
  <c r="J389" i="25"/>
  <c r="J388" i="25"/>
  <c r="J387" i="25"/>
  <c r="J386" i="25"/>
  <c r="J385" i="25"/>
  <c r="J384" i="25"/>
  <c r="J383" i="25"/>
  <c r="J382" i="25"/>
  <c r="J381" i="25"/>
  <c r="J380" i="25"/>
  <c r="J379" i="25"/>
  <c r="J378" i="25"/>
  <c r="I375" i="25"/>
  <c r="G364" i="25"/>
  <c r="G362" i="25"/>
  <c r="F358" i="25"/>
  <c r="A360" i="25" s="1"/>
  <c r="G355" i="25"/>
  <c r="G353" i="25"/>
  <c r="G351" i="25"/>
  <c r="J349" i="25"/>
  <c r="I349" i="25"/>
  <c r="H349" i="25"/>
  <c r="G349" i="25"/>
  <c r="F349" i="25"/>
  <c r="E349" i="25"/>
  <c r="J344" i="25"/>
  <c r="I344" i="25"/>
  <c r="H344" i="25"/>
  <c r="G344" i="25"/>
  <c r="F344" i="25"/>
  <c r="E344" i="25"/>
  <c r="G366" i="25" s="1"/>
  <c r="J221" i="25"/>
  <c r="J220" i="25"/>
  <c r="G195" i="25"/>
  <c r="G187" i="25"/>
  <c r="G179" i="25"/>
  <c r="G169" i="25"/>
  <c r="G160" i="25"/>
  <c r="G151" i="25"/>
  <c r="G140" i="25"/>
  <c r="G131" i="25"/>
  <c r="G122" i="25"/>
  <c r="G111" i="25"/>
  <c r="G102" i="25"/>
  <c r="G93" i="25"/>
  <c r="G82" i="25"/>
  <c r="G73" i="25"/>
  <c r="G64" i="25"/>
  <c r="G38" i="25"/>
  <c r="G31" i="25"/>
  <c r="D426" i="25" s="1"/>
  <c r="M325" i="24"/>
  <c r="M324" i="24"/>
  <c r="M323" i="24"/>
  <c r="M322" i="24"/>
  <c r="M321" i="24"/>
  <c r="M320" i="24"/>
  <c r="G209" i="24"/>
  <c r="G207" i="24"/>
  <c r="F203" i="24"/>
  <c r="A205" i="24" s="1"/>
  <c r="G200" i="24"/>
  <c r="G198" i="24"/>
  <c r="G196" i="24"/>
  <c r="J194" i="24"/>
  <c r="I194" i="24"/>
  <c r="H194" i="24"/>
  <c r="G194" i="24"/>
  <c r="F194" i="24"/>
  <c r="E194" i="24"/>
  <c r="J189" i="24"/>
  <c r="I189" i="24"/>
  <c r="H189" i="24"/>
  <c r="G189" i="24"/>
  <c r="F189" i="24"/>
  <c r="E189" i="24"/>
  <c r="G211" i="24" s="1"/>
  <c r="G173" i="24"/>
  <c r="G172" i="24"/>
  <c r="G163" i="24"/>
  <c r="G162" i="24"/>
  <c r="G153" i="24"/>
  <c r="G152" i="24"/>
  <c r="G141" i="24"/>
  <c r="G133" i="24"/>
  <c r="G125" i="24"/>
  <c r="G115" i="24"/>
  <c r="G106" i="24"/>
  <c r="G97" i="24"/>
  <c r="G86" i="24"/>
  <c r="G78" i="24"/>
  <c r="G70" i="24"/>
  <c r="G60" i="24"/>
  <c r="G52" i="24"/>
  <c r="G44" i="24"/>
  <c r="G31" i="24"/>
  <c r="D235" i="24" s="1"/>
  <c r="M327" i="23"/>
  <c r="M326" i="23"/>
  <c r="M325" i="23"/>
  <c r="M324" i="23"/>
  <c r="M323" i="23"/>
  <c r="M322" i="23"/>
  <c r="G208" i="23"/>
  <c r="G206" i="23"/>
  <c r="F202" i="23"/>
  <c r="A204" i="23" s="1"/>
  <c r="G199" i="23"/>
  <c r="G197" i="23"/>
  <c r="G195" i="23"/>
  <c r="J193" i="23"/>
  <c r="I193" i="23"/>
  <c r="H193" i="23"/>
  <c r="G193" i="23"/>
  <c r="F193" i="23"/>
  <c r="E193" i="23"/>
  <c r="J188" i="23"/>
  <c r="I188" i="23"/>
  <c r="H188" i="23"/>
  <c r="G188" i="23"/>
  <c r="F188" i="23"/>
  <c r="E188" i="23"/>
  <c r="G210" i="23" s="1"/>
  <c r="G173" i="23"/>
  <c r="G165" i="23"/>
  <c r="G157" i="23"/>
  <c r="G136" i="23"/>
  <c r="G128" i="23"/>
  <c r="G120" i="23"/>
  <c r="G110" i="23"/>
  <c r="G102" i="23"/>
  <c r="G94" i="23"/>
  <c r="G86" i="23"/>
  <c r="G78" i="23"/>
  <c r="G70" i="23"/>
  <c r="G60" i="23"/>
  <c r="G51" i="23"/>
  <c r="G42" i="23"/>
  <c r="M228" i="22"/>
  <c r="M227" i="22"/>
  <c r="M226" i="22"/>
  <c r="M225" i="22"/>
  <c r="M224" i="22"/>
  <c r="G118" i="22"/>
  <c r="G116" i="22"/>
  <c r="F112" i="22"/>
  <c r="A114" i="22" s="1"/>
  <c r="G109" i="22"/>
  <c r="G107" i="22"/>
  <c r="G105" i="22"/>
  <c r="J103" i="22"/>
  <c r="I103" i="22"/>
  <c r="H103" i="22"/>
  <c r="G103" i="22"/>
  <c r="F103" i="22"/>
  <c r="E103" i="22"/>
  <c r="J98" i="22"/>
  <c r="I98" i="22"/>
  <c r="H98" i="22"/>
  <c r="G98" i="22"/>
  <c r="F98" i="22"/>
  <c r="E98" i="22"/>
  <c r="G120" i="22" s="1"/>
  <c r="G83" i="22"/>
  <c r="G75" i="22"/>
  <c r="G67" i="22"/>
  <c r="G57" i="22"/>
  <c r="G49" i="22"/>
  <c r="G41" i="22"/>
  <c r="G31" i="22"/>
  <c r="D143" i="22" s="1"/>
  <c r="AK3" i="78"/>
  <c r="G164" i="7"/>
  <c r="AX3" i="91" s="1"/>
  <c r="G162" i="7"/>
  <c r="J160" i="7"/>
  <c r="I160" i="7"/>
  <c r="H160" i="7"/>
  <c r="G160" i="7"/>
  <c r="F160" i="7"/>
  <c r="E160" i="7"/>
  <c r="J156" i="7"/>
  <c r="I156" i="7"/>
  <c r="H156" i="7"/>
  <c r="G156" i="7"/>
  <c r="F156" i="7"/>
  <c r="E156" i="7"/>
  <c r="G166" i="7" s="1"/>
  <c r="G142" i="7"/>
  <c r="G141" i="7"/>
  <c r="G132" i="7"/>
  <c r="G131" i="7"/>
  <c r="G122" i="7"/>
  <c r="G121" i="7"/>
  <c r="G110" i="7"/>
  <c r="G102" i="7"/>
  <c r="G94" i="7"/>
  <c r="G85" i="7"/>
  <c r="G77" i="7"/>
  <c r="G69" i="7"/>
  <c r="G31" i="7" s="1"/>
  <c r="I3" i="91" s="1"/>
  <c r="G58" i="7"/>
  <c r="G50" i="7"/>
  <c r="G42" i="7"/>
  <c r="L35" i="3"/>
  <c r="H35" i="3"/>
  <c r="J18" i="3"/>
  <c r="G14" i="3"/>
  <c r="J14" i="3" s="1"/>
  <c r="G10" i="3"/>
  <c r="J10" i="3" s="1"/>
  <c r="I25" i="43"/>
  <c r="G25" i="43"/>
  <c r="D25" i="43"/>
  <c r="I27" i="75"/>
  <c r="G27" i="75"/>
  <c r="D27" i="75"/>
  <c r="K34" i="44"/>
  <c r="E34" i="44"/>
  <c r="E32" i="44"/>
  <c r="E30" i="44"/>
  <c r="I27" i="44"/>
  <c r="G27" i="44"/>
  <c r="D27" i="44"/>
  <c r="D14" i="3"/>
  <c r="S132" i="10"/>
  <c r="T132" i="10" s="1"/>
  <c r="S131" i="10"/>
  <c r="T131" i="10" s="1"/>
  <c r="S130" i="10"/>
  <c r="T130" i="10" s="1"/>
  <c r="S129" i="10"/>
  <c r="T129" i="10" s="1"/>
  <c r="S128" i="10"/>
  <c r="T128" i="10" s="1"/>
  <c r="S127" i="10"/>
  <c r="T127" i="10" s="1"/>
  <c r="S126" i="10"/>
  <c r="T126" i="10" s="1"/>
  <c r="S125" i="10"/>
  <c r="T125" i="10" s="1"/>
  <c r="S124" i="10"/>
  <c r="T124" i="10" s="1"/>
  <c r="S123" i="10"/>
  <c r="T123" i="10" s="1"/>
  <c r="S122" i="10"/>
  <c r="T122" i="10" s="1"/>
  <c r="S121" i="10"/>
  <c r="T121" i="10" s="1"/>
  <c r="S120" i="10"/>
  <c r="T120" i="10" s="1"/>
  <c r="S119" i="10"/>
  <c r="T119" i="10" s="1"/>
  <c r="S118" i="10"/>
  <c r="T118" i="10" s="1"/>
  <c r="S117" i="10"/>
  <c r="T117" i="10" s="1"/>
  <c r="AE4" i="10"/>
  <c r="S116" i="10"/>
  <c r="T116" i="10" s="1"/>
  <c r="F4" i="10"/>
  <c r="S115" i="10"/>
  <c r="T115" i="10" s="1"/>
  <c r="L30" i="78" l="1"/>
  <c r="L16" i="78"/>
  <c r="F169" i="7"/>
  <c r="M172" i="7" s="1"/>
  <c r="AW3" i="91"/>
  <c r="E7" i="77"/>
  <c r="B5" i="47" s="1"/>
  <c r="D195" i="7"/>
  <c r="Z34" i="77"/>
  <c r="Z23" i="77"/>
  <c r="I23" i="77" s="1"/>
  <c r="Q16" i="65"/>
  <c r="AG40" i="65"/>
  <c r="AG41" i="65" s="1"/>
  <c r="AG39" i="65" s="1"/>
  <c r="L32" i="78"/>
  <c r="M23" i="78"/>
  <c r="I42" i="21"/>
  <c r="M22" i="78"/>
  <c r="L27" i="78"/>
  <c r="V38" i="77"/>
  <c r="V39" i="77" s="1"/>
  <c r="V40" i="77" s="1"/>
  <c r="AA22" i="77"/>
  <c r="F15" i="39"/>
  <c r="Z36" i="77"/>
  <c r="AH38" i="65"/>
  <c r="M35" i="78"/>
  <c r="M16" i="78"/>
  <c r="L29" i="78"/>
  <c r="L18" i="78"/>
  <c r="I20" i="18"/>
  <c r="H47" i="18" s="1"/>
  <c r="I20" i="21"/>
  <c r="Z32" i="77"/>
  <c r="M31" i="78"/>
  <c r="L25" i="78"/>
  <c r="M18" i="78"/>
  <c r="AF15" i="39"/>
  <c r="M33" i="78"/>
  <c r="M30" i="78"/>
  <c r="AA20" i="77"/>
  <c r="I20" i="77" s="1"/>
  <c r="G41" i="65"/>
  <c r="G39" i="65" s="1"/>
  <c r="L37" i="78"/>
  <c r="L22" i="78"/>
  <c r="M29" i="78"/>
  <c r="M36" i="78"/>
  <c r="AE40" i="65"/>
  <c r="AE41" i="65" s="1"/>
  <c r="AE39" i="65" s="1"/>
  <c r="AH26" i="65"/>
  <c r="L36" i="78"/>
  <c r="M27" i="78"/>
  <c r="M37" i="78"/>
  <c r="M32" i="78"/>
  <c r="E43" i="18"/>
  <c r="E43" i="21"/>
  <c r="I42" i="18"/>
  <c r="AH15" i="65"/>
  <c r="F41" i="65"/>
  <c r="F39" i="65" s="1"/>
  <c r="L34" i="78"/>
  <c r="M25" i="78"/>
  <c r="M26" i="78"/>
  <c r="L20" i="78"/>
  <c r="AQ12" i="65"/>
  <c r="AO16" i="65" s="1"/>
  <c r="AE45" i="65" s="1"/>
  <c r="F10" i="47"/>
  <c r="Q17" i="65"/>
  <c r="X15" i="65"/>
  <c r="H41" i="65"/>
  <c r="H39" i="65" s="1"/>
  <c r="AQ17" i="65"/>
  <c r="AX15" i="65"/>
  <c r="AA21" i="77"/>
  <c r="I21" i="77" s="1"/>
  <c r="AA31" i="77"/>
  <c r="I31" i="77" s="1"/>
  <c r="AA35" i="77"/>
  <c r="AA37" i="77"/>
  <c r="L23" i="78"/>
  <c r="L17" i="78"/>
  <c r="M28" i="78"/>
  <c r="L33" i="78"/>
  <c r="M24" i="78"/>
  <c r="L35" i="78"/>
  <c r="Z33" i="77"/>
  <c r="L19" i="78"/>
  <c r="M17" i="78"/>
  <c r="I22" i="78"/>
  <c r="M34" i="78"/>
  <c r="AE6" i="77"/>
  <c r="AA14" i="77"/>
  <c r="I14" i="77" s="1"/>
  <c r="Z15" i="77"/>
  <c r="I15" i="77" s="1"/>
  <c r="Z16" i="77"/>
  <c r="I16" i="77" s="1"/>
  <c r="Z28" i="77"/>
  <c r="I28" i="77" s="1"/>
  <c r="AA29" i="77"/>
  <c r="I29" i="77" s="1"/>
  <c r="Z30" i="77"/>
  <c r="I30" i="77" s="1"/>
  <c r="H39" i="77"/>
  <c r="H40" i="77" s="1"/>
  <c r="M14" i="78"/>
  <c r="L31" i="78"/>
  <c r="M20" i="78"/>
  <c r="L24" i="78"/>
  <c r="G43" i="77"/>
  <c r="M42" i="77"/>
  <c r="G42" i="77"/>
  <c r="Z17" i="77"/>
  <c r="I17" i="77" s="1"/>
  <c r="AA24" i="77"/>
  <c r="I24" i="77" s="1"/>
  <c r="Z25" i="77"/>
  <c r="Z18" i="77"/>
  <c r="I18" i="77" s="1"/>
  <c r="AA19" i="77"/>
  <c r="I19" i="77" s="1"/>
  <c r="AA26" i="77"/>
  <c r="I26" i="77" s="1"/>
  <c r="Z27" i="77"/>
  <c r="I27" i="77" s="1"/>
  <c r="G39" i="77"/>
  <c r="G40" i="77" s="1"/>
  <c r="F40" i="77"/>
  <c r="AA13" i="77"/>
  <c r="Y38" i="77"/>
  <c r="G4" i="10"/>
  <c r="P36" i="1" s="1"/>
  <c r="L36" i="1"/>
  <c r="AF4" i="10"/>
  <c r="I27" i="78"/>
  <c r="I25" i="78"/>
  <c r="AK39" i="77"/>
  <c r="BU3" i="91" s="1"/>
  <c r="AK40" i="77"/>
  <c r="AH39" i="77"/>
  <c r="BR3" i="91" s="1"/>
  <c r="I22" i="77"/>
  <c r="AH40" i="77"/>
  <c r="BZ3" i="91" s="1"/>
  <c r="AK6" i="77"/>
  <c r="M36" i="77" s="1"/>
  <c r="B171" i="7"/>
  <c r="F474" i="69"/>
  <c r="F396" i="25"/>
  <c r="D13" i="3"/>
  <c r="D10" i="3"/>
  <c r="AR12" i="65"/>
  <c r="U15" i="65"/>
  <c r="Y15" i="65" s="1"/>
  <c r="AS12" i="65"/>
  <c r="O12" i="65"/>
  <c r="S12" i="65"/>
  <c r="P12" i="65"/>
  <c r="AO12" i="65"/>
  <c r="R12" i="65"/>
  <c r="AP12" i="65"/>
  <c r="L26" i="78"/>
  <c r="I30" i="78"/>
  <c r="L15" i="78"/>
  <c r="AJ40" i="78" s="1"/>
  <c r="L28" i="78"/>
  <c r="AA21" i="78"/>
  <c r="M21" i="78" s="1"/>
  <c r="L21" i="78"/>
  <c r="I23" i="78"/>
  <c r="AA15" i="78"/>
  <c r="AK39" i="78" s="1"/>
  <c r="I20" i="78"/>
  <c r="I29" i="78"/>
  <c r="Z13" i="78"/>
  <c r="Y38" i="78"/>
  <c r="AI39" i="78"/>
  <c r="L14" i="78"/>
  <c r="AJ39" i="78" s="1"/>
  <c r="I14" i="78"/>
  <c r="I16" i="78"/>
  <c r="I31" i="78"/>
  <c r="L23" i="77" l="1"/>
  <c r="AJ40" i="77" s="1"/>
  <c r="CB3" i="91" s="1"/>
  <c r="BL15" i="77"/>
  <c r="BL21" i="77"/>
  <c r="BL18" i="77"/>
  <c r="BL16" i="77"/>
  <c r="BL14" i="77"/>
  <c r="BL19" i="77"/>
  <c r="BL20" i="77"/>
  <c r="BL17" i="77"/>
  <c r="B6" i="47"/>
  <c r="E6" i="47" s="1"/>
  <c r="K38" i="1" s="1"/>
  <c r="BB3" i="91"/>
  <c r="B7" i="47"/>
  <c r="E7" i="47" s="1"/>
  <c r="BC3" i="91"/>
  <c r="B8" i="47"/>
  <c r="E8" i="47" s="1"/>
  <c r="BD3" i="91"/>
  <c r="BM172" i="7"/>
  <c r="M13" i="77"/>
  <c r="BM13" i="77"/>
  <c r="S49" i="77"/>
  <c r="I13" i="77"/>
  <c r="L24" i="77"/>
  <c r="BL28" i="77"/>
  <c r="BL36" i="77"/>
  <c r="BL24" i="77"/>
  <c r="BL32" i="77"/>
  <c r="BL34" i="77"/>
  <c r="BL27" i="77"/>
  <c r="BL22" i="77"/>
  <c r="BL25" i="77"/>
  <c r="BL31" i="77"/>
  <c r="BL30" i="77"/>
  <c r="BL23" i="77"/>
  <c r="BL35" i="77"/>
  <c r="BL37" i="77"/>
  <c r="BL26" i="77"/>
  <c r="BL29" i="77"/>
  <c r="BL13" i="77"/>
  <c r="BL33" i="77"/>
  <c r="BM28" i="77"/>
  <c r="BM33" i="77"/>
  <c r="BM29" i="77"/>
  <c r="BM37" i="77"/>
  <c r="BM30" i="77"/>
  <c r="BM36" i="77"/>
  <c r="BM32" i="77"/>
  <c r="BM25" i="77"/>
  <c r="BM35" i="77"/>
  <c r="BM26" i="77"/>
  <c r="BM24" i="77"/>
  <c r="BM31" i="77"/>
  <c r="BM27" i="77"/>
  <c r="BM14" i="77"/>
  <c r="BM34" i="77"/>
  <c r="I19" i="65"/>
  <c r="I38" i="65"/>
  <c r="I27" i="65"/>
  <c r="I23" i="65"/>
  <c r="I15" i="65"/>
  <c r="I29" i="65"/>
  <c r="I25" i="65"/>
  <c r="I14" i="65"/>
  <c r="I18" i="65"/>
  <c r="I34" i="65"/>
  <c r="I32" i="65"/>
  <c r="I20" i="65"/>
  <c r="I28" i="65"/>
  <c r="I35" i="65"/>
  <c r="I22" i="65"/>
  <c r="I36" i="65"/>
  <c r="I17" i="65"/>
  <c r="I33" i="65"/>
  <c r="I26" i="65"/>
  <c r="I37" i="65"/>
  <c r="I24" i="65"/>
  <c r="I16" i="65"/>
  <c r="I31" i="65"/>
  <c r="I21" i="65"/>
  <c r="I30" i="65"/>
  <c r="I13" i="65"/>
  <c r="AO19" i="65"/>
  <c r="AI45" i="65" s="1"/>
  <c r="AQ28" i="65" s="1"/>
  <c r="AQ27" i="65" s="1"/>
  <c r="L34" i="77"/>
  <c r="AH40" i="65"/>
  <c r="AH41" i="65" s="1"/>
  <c r="AH39" i="65" s="1"/>
  <c r="AI39" i="65" s="1"/>
  <c r="L30" i="77"/>
  <c r="L26" i="77"/>
  <c r="L32" i="77"/>
  <c r="L21" i="77"/>
  <c r="L14" i="77"/>
  <c r="AJ39" i="77" s="1"/>
  <c r="BT3" i="91" s="1"/>
  <c r="L37" i="77"/>
  <c r="L13" i="77"/>
  <c r="L16" i="77"/>
  <c r="L33" i="77"/>
  <c r="H47" i="21"/>
  <c r="G240" i="69" s="1"/>
  <c r="L20" i="77"/>
  <c r="L27" i="77"/>
  <c r="G43" i="25"/>
  <c r="G43" i="69"/>
  <c r="L29" i="77"/>
  <c r="L31" i="77"/>
  <c r="L19" i="77"/>
  <c r="M23" i="77"/>
  <c r="L15" i="77"/>
  <c r="L36" i="77"/>
  <c r="L18" i="77"/>
  <c r="M25" i="77"/>
  <c r="L28" i="77"/>
  <c r="L17" i="77"/>
  <c r="W38" i="77"/>
  <c r="L22" i="77"/>
  <c r="L35" i="77"/>
  <c r="Q37" i="61"/>
  <c r="Q34" i="62"/>
  <c r="Q35" i="64"/>
  <c r="R40" i="63"/>
  <c r="Q35" i="58"/>
  <c r="Q35" i="57"/>
  <c r="Q37" i="60"/>
  <c r="Q37" i="59"/>
  <c r="Q35" i="56"/>
  <c r="Q35" i="53"/>
  <c r="Q35" i="55"/>
  <c r="Q36" i="54"/>
  <c r="V34" i="62"/>
  <c r="U35" i="64"/>
  <c r="W40" i="63"/>
  <c r="U37" i="61"/>
  <c r="U35" i="53"/>
  <c r="U37" i="59"/>
  <c r="U35" i="58"/>
  <c r="U37" i="60"/>
  <c r="U35" i="57"/>
  <c r="U35" i="55"/>
  <c r="U35" i="56"/>
  <c r="U36" i="54"/>
  <c r="AA38" i="77"/>
  <c r="Z38" i="77"/>
  <c r="L25" i="77"/>
  <c r="X38" i="77"/>
  <c r="I25" i="77"/>
  <c r="M20" i="77"/>
  <c r="M32" i="77"/>
  <c r="AH38" i="77"/>
  <c r="BJ3" i="91" s="1"/>
  <c r="M14" i="77"/>
  <c r="M24" i="77"/>
  <c r="M16" i="77"/>
  <c r="AL40" i="77"/>
  <c r="CD3" i="91" s="1"/>
  <c r="M34" i="77"/>
  <c r="M30" i="77"/>
  <c r="M33" i="77"/>
  <c r="M19" i="77"/>
  <c r="M21" i="77"/>
  <c r="M37" i="77"/>
  <c r="M17" i="77"/>
  <c r="M26" i="77"/>
  <c r="M18" i="77"/>
  <c r="M27" i="77"/>
  <c r="M15" i="77"/>
  <c r="M28" i="77"/>
  <c r="M31" i="77"/>
  <c r="M29" i="77"/>
  <c r="M35" i="77"/>
  <c r="M22" i="77"/>
  <c r="AJ38" i="77"/>
  <c r="BL3" i="91" s="1"/>
  <c r="AI22" i="65"/>
  <c r="AI37" i="65"/>
  <c r="AI12" i="65"/>
  <c r="AI25" i="65"/>
  <c r="AI31" i="65"/>
  <c r="AI23" i="65"/>
  <c r="AI19" i="65"/>
  <c r="I12" i="65"/>
  <c r="AI21" i="65"/>
  <c r="AI28" i="65"/>
  <c r="AI24" i="65"/>
  <c r="AI17" i="65"/>
  <c r="AI20" i="65"/>
  <c r="I39" i="65"/>
  <c r="AI27" i="65"/>
  <c r="AI36" i="65"/>
  <c r="AI35" i="65"/>
  <c r="AI29" i="65"/>
  <c r="AI16" i="65"/>
  <c r="AI34" i="65"/>
  <c r="AI18" i="65"/>
  <c r="AI13" i="65"/>
  <c r="AI14" i="65"/>
  <c r="AI32" i="65"/>
  <c r="AI33" i="65"/>
  <c r="AI30" i="65"/>
  <c r="L13" i="78"/>
  <c r="Z38" i="78"/>
  <c r="AI38" i="78"/>
  <c r="W38" i="78"/>
  <c r="I21" i="78"/>
  <c r="AA13" i="78"/>
  <c r="I13" i="78" s="1"/>
  <c r="AK40" i="78"/>
  <c r="M15" i="78"/>
  <c r="I15" i="78"/>
  <c r="AH40" i="78" s="1"/>
  <c r="I40" i="65" l="1"/>
  <c r="W39" i="77"/>
  <c r="W40" i="77" s="1"/>
  <c r="W42" i="77"/>
  <c r="X42" i="77"/>
  <c r="BM38" i="77"/>
  <c r="BL38" i="77"/>
  <c r="I38" i="77"/>
  <c r="S53" i="77"/>
  <c r="G214" i="25"/>
  <c r="T53" i="77"/>
  <c r="L38" i="77"/>
  <c r="L39" i="77" s="1"/>
  <c r="L40" i="77" s="1"/>
  <c r="X39" i="77"/>
  <c r="AH39" i="78"/>
  <c r="AL40" i="78"/>
  <c r="AL39" i="78"/>
  <c r="AL38" i="77"/>
  <c r="BN3" i="91" s="1"/>
  <c r="M38" i="77"/>
  <c r="AL39" i="77"/>
  <c r="BV3" i="91" s="1"/>
  <c r="AI15" i="65"/>
  <c r="AI38" i="65"/>
  <c r="AI26" i="65"/>
  <c r="AK38" i="78"/>
  <c r="AA38" i="78"/>
  <c r="X38" i="78"/>
  <c r="M13" i="78"/>
  <c r="AH38" i="78"/>
  <c r="I38" i="78"/>
  <c r="M43" i="78" s="1"/>
  <c r="S53" i="78"/>
  <c r="W39" i="78"/>
  <c r="W40" i="78" s="1"/>
  <c r="L38" i="78"/>
  <c r="AJ38" i="78"/>
  <c r="V45" i="77" l="1"/>
  <c r="AF14" i="77"/>
  <c r="M43" i="77"/>
  <c r="BL39" i="77"/>
  <c r="BL40" i="77" s="1"/>
  <c r="BV45" i="77"/>
  <c r="BM39" i="77"/>
  <c r="BM40" i="77" s="1"/>
  <c r="BX40" i="77" s="1"/>
  <c r="BW45" i="77"/>
  <c r="BT50" i="77" s="1"/>
  <c r="BM45" i="77" s="1"/>
  <c r="I39" i="77"/>
  <c r="I40" i="77" s="1"/>
  <c r="T49" i="77"/>
  <c r="M45" i="77" s="1"/>
  <c r="G46" i="77" s="1"/>
  <c r="M39" i="77"/>
  <c r="M40" i="77" s="1"/>
  <c r="X40" i="77" s="1"/>
  <c r="W45" i="77"/>
  <c r="T50" i="77" s="1"/>
  <c r="S50" i="77"/>
  <c r="O17" i="65"/>
  <c r="AI40" i="65"/>
  <c r="AQ2" i="65" s="1"/>
  <c r="I39" i="78"/>
  <c r="I40" i="78" s="1"/>
  <c r="AF14" i="78"/>
  <c r="AF16" i="78" s="1"/>
  <c r="C9" i="47"/>
  <c r="L39" i="78"/>
  <c r="L40" i="78" s="1"/>
  <c r="V45" i="78"/>
  <c r="M38" i="78"/>
  <c r="AL38" i="78"/>
  <c r="T53" i="78"/>
  <c r="X39" i="78"/>
  <c r="B9" i="47" l="1"/>
  <c r="BE3" i="91"/>
  <c r="E9" i="47"/>
  <c r="K42" i="1" s="1"/>
  <c r="BT52" i="77"/>
  <c r="BX45" i="77"/>
  <c r="BS50" i="77"/>
  <c r="BG45" i="77" s="1"/>
  <c r="BG46" i="77" s="1"/>
  <c r="BM46" i="77" s="1"/>
  <c r="X45" i="77"/>
  <c r="T52" i="77"/>
  <c r="S52" i="77"/>
  <c r="Q2" i="65"/>
  <c r="O19" i="65"/>
  <c r="I45" i="65" s="1"/>
  <c r="I41" i="65"/>
  <c r="AI41" i="65"/>
  <c r="M39" i="78"/>
  <c r="M40" i="78" s="1"/>
  <c r="X40" i="78" s="1"/>
  <c r="W45" i="78"/>
  <c r="T50" i="78" s="1"/>
  <c r="S50" i="78"/>
  <c r="T49" i="78"/>
  <c r="M45" i="78" s="1"/>
  <c r="S49" i="78"/>
  <c r="G45" i="78" s="1"/>
  <c r="BS52" i="77" l="1"/>
  <c r="Q28" i="65"/>
  <c r="Q27" i="65" s="1"/>
  <c r="G46" i="78"/>
  <c r="M46" i="78" s="1"/>
  <c r="X45" i="78"/>
  <c r="T52" i="78"/>
  <c r="S52" i="78"/>
  <c r="O6" i="78" s="1"/>
  <c r="M46" i="77" l="1"/>
  <c r="D10" i="47"/>
  <c r="C10" i="47"/>
  <c r="B10" i="47" l="1"/>
  <c r="BF3" i="91"/>
  <c r="E10" i="47"/>
  <c r="G10" i="47" s="1"/>
</calcChain>
</file>

<file path=xl/comments1.xml><?xml version="1.0" encoding="utf-8"?>
<comments xmlns="http://schemas.openxmlformats.org/spreadsheetml/2006/main">
  <authors>
    <author>Administrator</author>
  </authors>
  <commentList>
    <comment ref="F10" authorId="0" shapeId="0">
      <text>
        <r>
          <rPr>
            <sz val="9"/>
            <color indexed="81"/>
            <rFont val="MS P ゴシック"/>
            <family val="3"/>
            <charset val="128"/>
          </rPr>
          <t>都助成対象経費と重複して交付される国等補助金の額を記載してください。</t>
        </r>
      </text>
    </comment>
    <comment ref="F40" authorId="0" shapeId="0">
      <text>
        <r>
          <rPr>
            <sz val="9"/>
            <color indexed="81"/>
            <rFont val="MS P ゴシック"/>
            <family val="3"/>
            <charset val="128"/>
          </rPr>
          <t xml:space="preserve">国等補助金の交付決定通知書の額と乖離がある場合は、別紙説明資料を添付してください。
</t>
        </r>
      </text>
    </comment>
    <comment ref="AF40" authorId="0" shapeId="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<sst xmlns="http://schemas.openxmlformats.org/spreadsheetml/2006/main" count="14040" uniqueCount="3322">
  <si>
    <t>年</t>
    <rPh sb="0" eb="1">
      <t>ネン</t>
    </rPh>
    <phoneticPr fontId="13"/>
  </si>
  <si>
    <r>
      <rPr>
        <sz val="11"/>
        <color indexed="8"/>
        <rFont val="ＭＳ Ｐ明朝"/>
        <family val="1"/>
        <charset val="128"/>
      </rPr>
      <t>月</t>
    </r>
    <rPh sb="0" eb="1">
      <t>ツキ</t>
    </rPh>
    <phoneticPr fontId="13"/>
  </si>
  <si>
    <r>
      <rPr>
        <sz val="11"/>
        <color indexed="8"/>
        <rFont val="ＭＳ Ｐ明朝"/>
        <family val="1"/>
        <charset val="128"/>
      </rPr>
      <t>日</t>
    </r>
    <rPh sb="0" eb="1">
      <t>ヒ</t>
    </rPh>
    <phoneticPr fontId="13"/>
  </si>
  <si>
    <t>公益財団法人　東京都環境公社</t>
    <rPh sb="0" eb="2">
      <t>コウエキ</t>
    </rPh>
    <phoneticPr fontId="13"/>
  </si>
  <si>
    <t>　理事長　殿</t>
    <phoneticPr fontId="13"/>
  </si>
  <si>
    <r>
      <rPr>
        <sz val="11"/>
        <color indexed="8"/>
        <rFont val="ＭＳ Ｐ明朝"/>
        <family val="1"/>
        <charset val="128"/>
      </rPr>
      <t>住　所</t>
    </r>
  </si>
  <si>
    <t>名　称</t>
    <rPh sb="0" eb="1">
      <t>メイ</t>
    </rPh>
    <rPh sb="2" eb="3">
      <t>ショウ</t>
    </rPh>
    <phoneticPr fontId="13"/>
  </si>
  <si>
    <t>代表者の職・氏名</t>
    <rPh sb="0" eb="3">
      <t>ダイヒョウシャ</t>
    </rPh>
    <rPh sb="4" eb="5">
      <t>ショク</t>
    </rPh>
    <rPh sb="6" eb="8">
      <t>シメイ</t>
    </rPh>
    <phoneticPr fontId="13"/>
  </si>
  <si>
    <t/>
  </si>
  <si>
    <t>記</t>
    <rPh sb="0" eb="1">
      <t>キ</t>
    </rPh>
    <phoneticPr fontId="13"/>
  </si>
  <si>
    <t>円</t>
    <rPh sb="0" eb="1">
      <t>エン</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</si>
  <si>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</si>
  <si>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</si>
  <si>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</si>
  <si>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月</t>
    <rPh sb="0" eb="1">
      <t>ゲツ</t>
    </rPh>
    <phoneticPr fontId="13"/>
  </si>
  <si>
    <t>日</t>
    <rPh sb="0" eb="1">
      <t>ヒ</t>
    </rPh>
    <phoneticPr fontId="13"/>
  </si>
  <si>
    <t>住所</t>
    <rPh sb="0" eb="2">
      <t>ジュウショ</t>
    </rPh>
    <phoneticPr fontId="13"/>
  </si>
  <si>
    <t>名称</t>
    <rPh sb="0" eb="2">
      <t>メイショウ</t>
    </rPh>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</si>
  <si>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</si>
  <si>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</si>
  <si>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</si>
  <si>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</si>
  <si>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</si>
  <si>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（住所）</t>
    <rPh sb="1" eb="3">
      <t>ジュウショ</t>
    </rPh>
    <phoneticPr fontId="13"/>
  </si>
  <si>
    <t>施設名</t>
    <rPh sb="0" eb="2">
      <t>シセツ</t>
    </rPh>
    <rPh sb="2" eb="3">
      <t>メイ</t>
    </rPh>
    <phoneticPr fontId="13"/>
  </si>
  <si>
    <t>（氏名）</t>
    <rPh sb="1" eb="3">
      <t>シメイ</t>
    </rPh>
    <phoneticPr fontId="13"/>
  </si>
  <si>
    <t>第４号様式（第８条関係)</t>
    <phoneticPr fontId="13"/>
  </si>
  <si>
    <t>人</t>
    <rPh sb="0" eb="1">
      <t>ニン</t>
    </rPh>
    <phoneticPr fontId="13"/>
  </si>
  <si>
    <t>再生可能エネルギー利用設備の種別</t>
    <rPh sb="0" eb="2">
      <t>サイセイ</t>
    </rPh>
    <rPh sb="2" eb="4">
      <t>カノウ</t>
    </rPh>
    <rPh sb="9" eb="11">
      <t>リヨウ</t>
    </rPh>
    <rPh sb="11" eb="13">
      <t>セツビ</t>
    </rPh>
    <rPh sb="14" eb="16">
      <t>シュベツ</t>
    </rPh>
    <phoneticPr fontId="12"/>
  </si>
  <si>
    <t>１．事業の概要</t>
    <rPh sb="2" eb="4">
      <t>ジギョウ</t>
    </rPh>
    <rPh sb="5" eb="7">
      <t>ガイヨウ</t>
    </rPh>
    <phoneticPr fontId="12"/>
  </si>
  <si>
    <t>施設の名称</t>
    <rPh sb="0" eb="2">
      <t>シセツ</t>
    </rPh>
    <rPh sb="3" eb="5">
      <t>メイショウ</t>
    </rPh>
    <phoneticPr fontId="12"/>
  </si>
  <si>
    <t>〒</t>
    <phoneticPr fontId="12"/>
  </si>
  <si>
    <t>代表者</t>
    <rPh sb="0" eb="3">
      <t>ダイヒョウシャ</t>
    </rPh>
    <phoneticPr fontId="20"/>
  </si>
  <si>
    <t>役職名</t>
    <rPh sb="0" eb="2">
      <t>ヤクショク</t>
    </rPh>
    <rPh sb="2" eb="3">
      <t>メイ</t>
    </rPh>
    <phoneticPr fontId="20"/>
  </si>
  <si>
    <t>氏名</t>
    <rPh sb="0" eb="2">
      <t>シメイ</t>
    </rPh>
    <phoneticPr fontId="20"/>
  </si>
  <si>
    <t>登記された本社住所</t>
    <rPh sb="0" eb="2">
      <t>トウキ</t>
    </rPh>
    <rPh sb="5" eb="7">
      <t>ホンシャ</t>
    </rPh>
    <rPh sb="7" eb="9">
      <t>ジュウショ</t>
    </rPh>
    <phoneticPr fontId="20"/>
  </si>
  <si>
    <t>〒</t>
    <phoneticPr fontId="20"/>
  </si>
  <si>
    <t>住所</t>
    <rPh sb="0" eb="2">
      <t>ジュウショ</t>
    </rPh>
    <phoneticPr fontId="20"/>
  </si>
  <si>
    <t>電話番号</t>
    <rPh sb="0" eb="2">
      <t>デンワ</t>
    </rPh>
    <rPh sb="2" eb="4">
      <t>バンゴウ</t>
    </rPh>
    <phoneticPr fontId="20"/>
  </si>
  <si>
    <t>E-mail</t>
    <phoneticPr fontId="20"/>
  </si>
  <si>
    <t>部課名</t>
    <rPh sb="0" eb="1">
      <t>ブ</t>
    </rPh>
    <rPh sb="1" eb="2">
      <t>カ</t>
    </rPh>
    <rPh sb="2" eb="3">
      <t>メイ</t>
    </rPh>
    <phoneticPr fontId="20"/>
  </si>
  <si>
    <t>携帯電話</t>
    <rPh sb="0" eb="2">
      <t>ケイタイ</t>
    </rPh>
    <rPh sb="2" eb="4">
      <t>デンワ</t>
    </rPh>
    <phoneticPr fontId="20"/>
  </si>
  <si>
    <t>導入施設所有者</t>
    <rPh sb="0" eb="2">
      <t>ドウニュウ</t>
    </rPh>
    <rPh sb="2" eb="4">
      <t>シセツ</t>
    </rPh>
    <rPh sb="4" eb="7">
      <t>ショユウシャ</t>
    </rPh>
    <phoneticPr fontId="12"/>
  </si>
  <si>
    <t>施設の名称</t>
    <rPh sb="0" eb="2">
      <t>シセツ</t>
    </rPh>
    <rPh sb="3" eb="5">
      <t>メイショウ</t>
    </rPh>
    <phoneticPr fontId="20"/>
  </si>
  <si>
    <t>設置場所</t>
    <rPh sb="0" eb="2">
      <t>セッチ</t>
    </rPh>
    <rPh sb="2" eb="4">
      <t>バショ</t>
    </rPh>
    <phoneticPr fontId="20"/>
  </si>
  <si>
    <t>（２）設備の導入場所</t>
    <rPh sb="3" eb="5">
      <t>セツビ</t>
    </rPh>
    <rPh sb="6" eb="8">
      <t>ドウニュウ</t>
    </rPh>
    <rPh sb="8" eb="10">
      <t>バショ</t>
    </rPh>
    <phoneticPr fontId="12"/>
  </si>
  <si>
    <t>所有代表者</t>
    <rPh sb="0" eb="2">
      <t>ショユウ</t>
    </rPh>
    <rPh sb="2" eb="5">
      <t>ダイヒョウシャ</t>
    </rPh>
    <phoneticPr fontId="12"/>
  </si>
  <si>
    <t>kW</t>
    <phoneticPr fontId="12"/>
  </si>
  <si>
    <t>台数</t>
    <rPh sb="0" eb="2">
      <t>ダイスウ</t>
    </rPh>
    <phoneticPr fontId="13"/>
  </si>
  <si>
    <t>定格出力合計</t>
    <rPh sb="0" eb="2">
      <t>テイカク</t>
    </rPh>
    <rPh sb="2" eb="4">
      <t>シュツリョク</t>
    </rPh>
    <rPh sb="4" eb="6">
      <t>ゴウケイ</t>
    </rPh>
    <phoneticPr fontId="13"/>
  </si>
  <si>
    <t>定格入出力合計</t>
    <rPh sb="0" eb="2">
      <t>テイカク</t>
    </rPh>
    <rPh sb="2" eb="3">
      <t>イ</t>
    </rPh>
    <rPh sb="3" eb="5">
      <t>シュツリョク</t>
    </rPh>
    <rPh sb="5" eb="7">
      <t>ゴウケイ</t>
    </rPh>
    <phoneticPr fontId="12"/>
  </si>
  <si>
    <t>定格容量合計</t>
    <rPh sb="0" eb="2">
      <t>テイカク</t>
    </rPh>
    <rPh sb="2" eb="4">
      <t>ヨウリョウ</t>
    </rPh>
    <rPh sb="4" eb="6">
      <t>ゴウケイ</t>
    </rPh>
    <phoneticPr fontId="12"/>
  </si>
  <si>
    <t>名称</t>
    <rPh sb="0" eb="2">
      <t>メイショウ</t>
    </rPh>
    <phoneticPr fontId="20"/>
  </si>
  <si>
    <t>会社名</t>
    <rPh sb="0" eb="3">
      <t>カイシャメイ</t>
    </rPh>
    <phoneticPr fontId="20"/>
  </si>
  <si>
    <t>大分類</t>
    <rPh sb="0" eb="3">
      <t>ダイブンルイ</t>
    </rPh>
    <phoneticPr fontId="12"/>
  </si>
  <si>
    <t>中分類</t>
    <rPh sb="0" eb="3">
      <t>チュウブンルイ</t>
    </rPh>
    <phoneticPr fontId="12"/>
  </si>
  <si>
    <t>資本金（出資金）</t>
    <rPh sb="0" eb="3">
      <t>シホンキン</t>
    </rPh>
    <rPh sb="4" eb="7">
      <t>シュッシキン</t>
    </rPh>
    <phoneticPr fontId="11"/>
  </si>
  <si>
    <t>従業員数（役員を除く）</t>
    <rPh sb="0" eb="3">
      <t>ジュウギョウイン</t>
    </rPh>
    <rPh sb="3" eb="4">
      <t>スウ</t>
    </rPh>
    <rPh sb="5" eb="7">
      <t>ヤクイン</t>
    </rPh>
    <rPh sb="8" eb="9">
      <t>ノゾ</t>
    </rPh>
    <phoneticPr fontId="11"/>
  </si>
  <si>
    <t>登記された
本社住所</t>
    <rPh sb="0" eb="2">
      <t>トウキ</t>
    </rPh>
    <rPh sb="6" eb="8">
      <t>ホンシャ</t>
    </rPh>
    <rPh sb="8" eb="10">
      <t>ジュウショ</t>
    </rPh>
    <phoneticPr fontId="20"/>
  </si>
  <si>
    <t>２．設備の概要</t>
    <rPh sb="2" eb="4">
      <t>セツビ</t>
    </rPh>
    <rPh sb="5" eb="7">
      <t>ガイヨウ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</si>
  <si>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20"/>
  </si>
  <si>
    <t>②</t>
    <phoneticPr fontId="20"/>
  </si>
  <si>
    <t>W</t>
  </si>
  <si>
    <t>W</t>
    <phoneticPr fontId="12"/>
  </si>
  <si>
    <t>台</t>
    <rPh sb="0" eb="1">
      <t>ダイ</t>
    </rPh>
    <phoneticPr fontId="20"/>
  </si>
  <si>
    <t>（４）蓄電池</t>
    <rPh sb="3" eb="6">
      <t>チクデンチ</t>
    </rPh>
    <phoneticPr fontId="20"/>
  </si>
  <si>
    <t>kWh</t>
    <phoneticPr fontId="12"/>
  </si>
  <si>
    <t>定格出力合計（連系）</t>
    <rPh sb="0" eb="2">
      <t>テイカク</t>
    </rPh>
    <rPh sb="2" eb="4">
      <t>シュツリョク</t>
    </rPh>
    <rPh sb="4" eb="6">
      <t>ゴウケイ</t>
    </rPh>
    <rPh sb="7" eb="9">
      <t>レンケイ</t>
    </rPh>
    <phoneticPr fontId="12"/>
  </si>
  <si>
    <t>（２）太陽電池モジュール</t>
    <rPh sb="3" eb="5">
      <t>タイヨウ</t>
    </rPh>
    <rPh sb="5" eb="7">
      <t>デンチ</t>
    </rPh>
    <phoneticPr fontId="20"/>
  </si>
  <si>
    <t>型式名</t>
    <rPh sb="0" eb="2">
      <t>カタシキ</t>
    </rPh>
    <rPh sb="2" eb="3">
      <t>メイ</t>
    </rPh>
    <phoneticPr fontId="12"/>
  </si>
  <si>
    <t>使用枚数</t>
    <rPh sb="0" eb="2">
      <t>シヨウ</t>
    </rPh>
    <rPh sb="2" eb="4">
      <t>マイスウ</t>
    </rPh>
    <phoneticPr fontId="18"/>
  </si>
  <si>
    <t>製造者名（メーカー名）</t>
    <rPh sb="0" eb="3">
      <t>セイゾウシャ</t>
    </rPh>
    <rPh sb="3" eb="4">
      <t>メイ</t>
    </rPh>
    <rPh sb="9" eb="10">
      <t>メイ</t>
    </rPh>
    <phoneticPr fontId="13"/>
  </si>
  <si>
    <t>・</t>
    <phoneticPr fontId="12"/>
  </si>
  <si>
    <t>システム系統図</t>
    <rPh sb="4" eb="7">
      <t>ケイトウズ</t>
    </rPh>
    <phoneticPr fontId="12"/>
  </si>
  <si>
    <t>機器配置図</t>
    <rPh sb="0" eb="2">
      <t>キキ</t>
    </rPh>
    <rPh sb="2" eb="5">
      <t>ハイチズ</t>
    </rPh>
    <phoneticPr fontId="12"/>
  </si>
  <si>
    <t>単線結線図</t>
    <rPh sb="0" eb="2">
      <t>タンセン</t>
    </rPh>
    <rPh sb="2" eb="4">
      <t>ケッセン</t>
    </rPh>
    <rPh sb="4" eb="5">
      <t>ズ</t>
    </rPh>
    <phoneticPr fontId="12"/>
  </si>
  <si>
    <t>［添付資料］</t>
    <rPh sb="1" eb="3">
      <t>テンプ</t>
    </rPh>
    <rPh sb="3" eb="5">
      <t>シリョウ</t>
    </rPh>
    <phoneticPr fontId="12"/>
  </si>
  <si>
    <t>４月</t>
    <rPh sb="1" eb="2">
      <t>ガツ</t>
    </rPh>
    <phoneticPr fontId="12"/>
  </si>
  <si>
    <t>５月</t>
  </si>
  <si>
    <t>６月</t>
  </si>
  <si>
    <t>７月</t>
  </si>
  <si>
    <t>８月</t>
  </si>
  <si>
    <t>９月</t>
  </si>
  <si>
    <t>１０月</t>
  </si>
  <si>
    <t>１１月</t>
    <rPh sb="2" eb="3">
      <t>ガツ</t>
    </rPh>
    <phoneticPr fontId="12"/>
  </si>
  <si>
    <t>１２月</t>
  </si>
  <si>
    <t>１月</t>
  </si>
  <si>
    <t>２月</t>
  </si>
  <si>
    <t>３月</t>
  </si>
  <si>
    <t>電力消費量（Ａ）</t>
    <rPh sb="0" eb="2">
      <t>デンリョク</t>
    </rPh>
    <rPh sb="2" eb="5">
      <t>ショウヒリョウ</t>
    </rPh>
    <phoneticPr fontId="12"/>
  </si>
  <si>
    <t>発電電力量（Ｂ）</t>
    <rPh sb="0" eb="2">
      <t>ハツデン</t>
    </rPh>
    <rPh sb="2" eb="4">
      <t>デンリョク</t>
    </rPh>
    <rPh sb="4" eb="5">
      <t>リョウ</t>
    </rPh>
    <rPh sb="5" eb="6">
      <t>デンリョウ</t>
    </rPh>
    <phoneticPr fontId="12"/>
  </si>
  <si>
    <t>差（Ａ－Ｂ）</t>
    <rPh sb="0" eb="1">
      <t>サ</t>
    </rPh>
    <phoneticPr fontId="12"/>
  </si>
  <si>
    <t>・需要先の年間想定電力消費量(A)</t>
    <rPh sb="1" eb="3">
      <t>ジュヨウ</t>
    </rPh>
    <rPh sb="3" eb="4">
      <t>サキ</t>
    </rPh>
    <rPh sb="5" eb="7">
      <t>ネンカン</t>
    </rPh>
    <rPh sb="7" eb="9">
      <t>ソウテイ</t>
    </rPh>
    <rPh sb="9" eb="11">
      <t>デンリョク</t>
    </rPh>
    <rPh sb="11" eb="14">
      <t>ショウヒリョウ</t>
    </rPh>
    <phoneticPr fontId="12"/>
  </si>
  <si>
    <t>・年間想定発電電力量(B)</t>
    <rPh sb="1" eb="3">
      <t>ネンカン</t>
    </rPh>
    <rPh sb="3" eb="5">
      <t>ソウテイ</t>
    </rPh>
    <rPh sb="5" eb="7">
      <t>ハツデン</t>
    </rPh>
    <rPh sb="7" eb="9">
      <t>デンリョク</t>
    </rPh>
    <rPh sb="9" eb="10">
      <t>リョウ</t>
    </rPh>
    <phoneticPr fontId="12"/>
  </si>
  <si>
    <t>・差 （A－B)</t>
    <rPh sb="1" eb="2">
      <t>サ</t>
    </rPh>
    <phoneticPr fontId="12"/>
  </si>
  <si>
    <t>kWh/年</t>
    <rPh sb="4" eb="5">
      <t>ネン</t>
    </rPh>
    <phoneticPr fontId="12"/>
  </si>
  <si>
    <t>%</t>
    <phoneticPr fontId="12"/>
  </si>
  <si>
    <t>①目的</t>
    <rPh sb="1" eb="3">
      <t>モクテキ</t>
    </rPh>
    <phoneticPr fontId="12"/>
  </si>
  <si>
    <t>（１）事業経費配分</t>
    <rPh sb="3" eb="5">
      <t>ジギョウ</t>
    </rPh>
    <rPh sb="5" eb="7">
      <t>ケイヒ</t>
    </rPh>
    <rPh sb="7" eb="9">
      <t>ハイブン</t>
    </rPh>
    <phoneticPr fontId="12"/>
  </si>
  <si>
    <t>交付決定時期</t>
    <rPh sb="0" eb="2">
      <t>コウフ</t>
    </rPh>
    <rPh sb="2" eb="4">
      <t>ケッテイ</t>
    </rPh>
    <rPh sb="4" eb="6">
      <t>ジキ</t>
    </rPh>
    <phoneticPr fontId="12"/>
  </si>
  <si>
    <t>交付申請額</t>
    <rPh sb="0" eb="2">
      <t>コウフ</t>
    </rPh>
    <rPh sb="2" eb="5">
      <t>シンセイガク</t>
    </rPh>
    <phoneticPr fontId="12"/>
  </si>
  <si>
    <t>地元調整</t>
    <rPh sb="0" eb="2">
      <t>ジモト</t>
    </rPh>
    <rPh sb="2" eb="4">
      <t>チョウセイ</t>
    </rPh>
    <phoneticPr fontId="12"/>
  </si>
  <si>
    <t>用地確保</t>
    <rPh sb="0" eb="2">
      <t>ヨウチ</t>
    </rPh>
    <rPh sb="2" eb="4">
      <t>カクホ</t>
    </rPh>
    <phoneticPr fontId="12"/>
  </si>
  <si>
    <t>その他</t>
    <rPh sb="2" eb="3">
      <t>タ</t>
    </rPh>
    <phoneticPr fontId="12"/>
  </si>
  <si>
    <t>環境に関する
調査等</t>
    <rPh sb="0" eb="2">
      <t>カンキョウ</t>
    </rPh>
    <rPh sb="3" eb="4">
      <t>カン</t>
    </rPh>
    <rPh sb="7" eb="9">
      <t>チョウサ</t>
    </rPh>
    <rPh sb="9" eb="10">
      <t>トウ</t>
    </rPh>
    <phoneticPr fontId="12"/>
  </si>
  <si>
    <t>法規制に係る
許認可</t>
    <rPh sb="0" eb="1">
      <t>ホウ</t>
    </rPh>
    <rPh sb="1" eb="3">
      <t>キセイ</t>
    </rPh>
    <rPh sb="4" eb="5">
      <t>カカ</t>
    </rPh>
    <rPh sb="7" eb="10">
      <t>キョニンカ</t>
    </rPh>
    <phoneticPr fontId="12"/>
  </si>
  <si>
    <t>事　項</t>
    <rPh sb="0" eb="1">
      <t>コト</t>
    </rPh>
    <rPh sb="2" eb="3">
      <t>コウ</t>
    </rPh>
    <phoneticPr fontId="12"/>
  </si>
  <si>
    <t>事項の有無</t>
    <rPh sb="0" eb="2">
      <t>ジコウ</t>
    </rPh>
    <rPh sb="3" eb="5">
      <t>ウム</t>
    </rPh>
    <phoneticPr fontId="12"/>
  </si>
  <si>
    <t>詳細</t>
    <rPh sb="0" eb="2">
      <t>ショウサイ</t>
    </rPh>
    <phoneticPr fontId="12"/>
  </si>
  <si>
    <t>※　実施上問題となる事項があれば、その内容と解決の見通しを記載すること。</t>
    <rPh sb="2" eb="4">
      <t>ジッシ</t>
    </rPh>
    <phoneticPr fontId="12"/>
  </si>
  <si>
    <t>（添付資料11）</t>
    <rPh sb="1" eb="3">
      <t>テンプ</t>
    </rPh>
    <rPh sb="3" eb="5">
      <t>シリョウ</t>
    </rPh>
    <phoneticPr fontId="12"/>
  </si>
  <si>
    <t>（添付資料12）</t>
    <rPh sb="1" eb="3">
      <t>テンプ</t>
    </rPh>
    <rPh sb="3" eb="5">
      <t>シリョウ</t>
    </rPh>
    <phoneticPr fontId="12"/>
  </si>
  <si>
    <t>（添付資料14）</t>
    <rPh sb="1" eb="3">
      <t>テンプ</t>
    </rPh>
    <rPh sb="3" eb="5">
      <t>シリョウ</t>
    </rPh>
    <phoneticPr fontId="12"/>
  </si>
  <si>
    <t>（添付資料15）</t>
    <rPh sb="1" eb="3">
      <t>テンプ</t>
    </rPh>
    <rPh sb="3" eb="5">
      <t>シリョウ</t>
    </rPh>
    <phoneticPr fontId="12"/>
  </si>
  <si>
    <t>（添付資料16）</t>
    <rPh sb="1" eb="3">
      <t>テンプ</t>
    </rPh>
    <rPh sb="3" eb="5">
      <t>シリョウ</t>
    </rPh>
    <phoneticPr fontId="12"/>
  </si>
  <si>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</si>
  <si>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再生可能エネルギー利用設備の種別</t>
    <phoneticPr fontId="12"/>
  </si>
  <si>
    <t>設備容量</t>
    <rPh sb="0" eb="2">
      <t>セツビ</t>
    </rPh>
    <rPh sb="2" eb="4">
      <t>ヨウリョウ</t>
    </rPh>
    <phoneticPr fontId="12"/>
  </si>
  <si>
    <t>（添付資料17）</t>
    <rPh sb="1" eb="3">
      <t>テンプ</t>
    </rPh>
    <rPh sb="3" eb="5">
      <t>シリョウ</t>
    </rPh>
    <phoneticPr fontId="12"/>
  </si>
  <si>
    <t>（１）許認可・権利関係等事業実施の前提となる事項及び実施上問題となる事項</t>
    <rPh sb="24" eb="25">
      <t>オヨ</t>
    </rPh>
    <phoneticPr fontId="12"/>
  </si>
  <si>
    <t>(２)設備の保守計画</t>
    <rPh sb="3" eb="5">
      <t>セツビ</t>
    </rPh>
    <rPh sb="6" eb="8">
      <t>ホシュ</t>
    </rPh>
    <rPh sb="8" eb="10">
      <t>ケイカク</t>
    </rPh>
    <phoneticPr fontId="12"/>
  </si>
  <si>
    <t>（３）再生可能エネルギー設備の導入に関する計画</t>
    <rPh sb="3" eb="5">
      <t>サイセイ</t>
    </rPh>
    <rPh sb="5" eb="7">
      <t>カノウ</t>
    </rPh>
    <rPh sb="12" eb="14">
      <t>セツビ</t>
    </rPh>
    <rPh sb="15" eb="17">
      <t>ドウニュウ</t>
    </rPh>
    <rPh sb="18" eb="19">
      <t>カン</t>
    </rPh>
    <rPh sb="21" eb="23">
      <t>ケイカク</t>
    </rPh>
    <phoneticPr fontId="12"/>
  </si>
  <si>
    <t>　記載すること。</t>
    <rPh sb="1" eb="3">
      <t>キサイ</t>
    </rPh>
    <phoneticPr fontId="12"/>
  </si>
  <si>
    <t>※　事業実施に当たって許認可（届出）、権利使用（又は取得）の必要なものについて、その取得状況等を</t>
    <rPh sb="2" eb="4">
      <t>ジギョウ</t>
    </rPh>
    <rPh sb="46" eb="47">
      <t>トウ</t>
    </rPh>
    <phoneticPr fontId="12"/>
  </si>
  <si>
    <r>
      <t>（１）</t>
    </r>
    <r>
      <rPr>
        <b/>
        <sz val="11"/>
        <color indexed="8"/>
        <rFont val="ＭＳ Ｐ明朝"/>
        <family val="1"/>
        <charset val="128"/>
      </rPr>
      <t>「基本情報」入力シートへの入力</t>
    </r>
    <rPh sb="9" eb="11">
      <t>ニュウリョク</t>
    </rPh>
    <rPh sb="16" eb="18">
      <t>ニュウリョク</t>
    </rPh>
    <phoneticPr fontId="13"/>
  </si>
  <si>
    <t>（２）個別様式への入力</t>
    <rPh sb="3" eb="5">
      <t>コベツ</t>
    </rPh>
    <rPh sb="5" eb="7">
      <t>ヨウシキ</t>
    </rPh>
    <rPh sb="9" eb="11">
      <t>ニュウリョク</t>
    </rPh>
    <phoneticPr fontId="1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</si>
  <si>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</si>
  <si>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3"/>
  </si>
  <si>
    <t>１．申請する各様式の印刷について</t>
    <rPh sb="2" eb="4">
      <t>シンセイ</t>
    </rPh>
    <rPh sb="6" eb="7">
      <t>カク</t>
    </rPh>
    <rPh sb="7" eb="9">
      <t>ヨウシキ</t>
    </rPh>
    <rPh sb="10" eb="12">
      <t>インサツ</t>
    </rPh>
    <phoneticPr fontId="1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</si>
  <si>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3"/>
  </si>
  <si>
    <t>←プルダウンリストから選択してください</t>
    <rPh sb="11" eb="13">
      <t>センタク</t>
    </rPh>
    <phoneticPr fontId="20"/>
  </si>
  <si>
    <t>セルの色が黄色い部分に入力してください。　</t>
    <rPh sb="3" eb="4">
      <t>イロ</t>
    </rPh>
    <rPh sb="5" eb="7">
      <t>キイロ</t>
    </rPh>
    <rPh sb="11" eb="13">
      <t>ニュウリョク</t>
    </rPh>
    <phoneticPr fontId="1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</si>
  <si>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3"/>
  </si>
  <si>
    <t>セルの色がピンク色の部分は、プルダウンリストから選択してください。</t>
    <rPh sb="3" eb="4">
      <t>イロ</t>
    </rPh>
    <rPh sb="8" eb="9">
      <t>イロ</t>
    </rPh>
    <rPh sb="10" eb="12">
      <t>ブブン</t>
    </rPh>
    <rPh sb="24" eb="26">
      <t>センタク</t>
    </rPh>
    <phoneticPr fontId="12"/>
  </si>
  <si>
    <t>２．設定方法</t>
    <rPh sb="2" eb="4">
      <t>セッテイ</t>
    </rPh>
    <rPh sb="4" eb="6">
      <t>ホウホウ</t>
    </rPh>
    <phoneticPr fontId="13"/>
  </si>
  <si>
    <t>　「基本情報」入力シートに、入力可能な情報を入力してください。</t>
    <phoneticPr fontId="13"/>
  </si>
  <si>
    <t>　（重複する入力等の省力化ができます。）</t>
    <rPh sb="2" eb="4">
      <t>チョウフク</t>
    </rPh>
    <rPh sb="6" eb="8">
      <t>ニュウリョク</t>
    </rPh>
    <rPh sb="8" eb="9">
      <t>ナド</t>
    </rPh>
    <rPh sb="10" eb="12">
      <t>ショウリョク</t>
    </rPh>
    <rPh sb="12" eb="13">
      <t>カ</t>
    </rPh>
    <phoneticPr fontId="13"/>
  </si>
  <si>
    <t>①「ファイル」メニューの「ページ設定」を実行し、「ページ設定」ダイアログボックスを表示する。</t>
    <phoneticPr fontId="13"/>
  </si>
  <si>
    <t>②「シート」タブをクリックして「白黒印刷」チェックボックスをオンにする。</t>
    <phoneticPr fontId="13"/>
  </si>
  <si>
    <t>　もし、設定が解除されておりましたら、下記の手順を基に設定してください。</t>
    <rPh sb="19" eb="21">
      <t>カキ</t>
    </rPh>
    <rPh sb="22" eb="24">
      <t>テジュン</t>
    </rPh>
    <rPh sb="25" eb="26">
      <t>モト</t>
    </rPh>
    <rPh sb="27" eb="29">
      <t>セッテイ</t>
    </rPh>
    <phoneticPr fontId="13"/>
  </si>
  <si>
    <t>※本ファイルは、セルの色を印刷しないよう設定しています。</t>
    <rPh sb="1" eb="2">
      <t>ホン</t>
    </rPh>
    <rPh sb="11" eb="12">
      <t>イロ</t>
    </rPh>
    <rPh sb="13" eb="15">
      <t>インサツ</t>
    </rPh>
    <rPh sb="20" eb="22">
      <t>セッテイ</t>
    </rPh>
    <phoneticPr fontId="13"/>
  </si>
  <si>
    <t>【印刷設定の手順】</t>
    <rPh sb="1" eb="3">
      <t>インサツ</t>
    </rPh>
    <rPh sb="3" eb="5">
      <t>セッテイ</t>
    </rPh>
    <rPh sb="6" eb="8">
      <t>テジュン</t>
    </rPh>
    <phoneticPr fontId="12"/>
  </si>
  <si>
    <t>日本標準産業分類による業種</t>
    <rPh sb="0" eb="2">
      <t>ニホン</t>
    </rPh>
    <rPh sb="2" eb="4">
      <t>ヒョウジュン</t>
    </rPh>
    <rPh sb="4" eb="6">
      <t>サンギョウ</t>
    </rPh>
    <rPh sb="6" eb="8">
      <t>ブンルイ</t>
    </rPh>
    <rPh sb="11" eb="13">
      <t>ギョウシュ</t>
    </rPh>
    <phoneticPr fontId="11"/>
  </si>
  <si>
    <t xml:space="preserve">中分類 </t>
    <phoneticPr fontId="30"/>
  </si>
  <si>
    <t xml:space="preserve">大分類 </t>
  </si>
  <si>
    <t xml:space="preserve">Ａ 農業、林業 </t>
  </si>
  <si>
    <t xml:space="preserve">Ｂ 漁業 </t>
  </si>
  <si>
    <t xml:space="preserve">Ｃ 鉱業、採石業、砂利採取業 </t>
    <phoneticPr fontId="30"/>
  </si>
  <si>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</si>
  <si>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</si>
  <si>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</si>
  <si>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</si>
  <si>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</si>
  <si>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</si>
  <si>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</si>
  <si>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</si>
  <si>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</si>
  <si>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</si>
  <si>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</si>
  <si>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</si>
  <si>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</si>
  <si>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</si>
  <si>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30"/>
  </si>
  <si>
    <t xml:space="preserve">Ｓ 公務（他に分類されるものを 除く） </t>
    <phoneticPr fontId="30"/>
  </si>
  <si>
    <t xml:space="preserve">Ｔ 分類不能の産業 </t>
  </si>
  <si>
    <t xml:space="preserve">1 農業 </t>
    <phoneticPr fontId="30"/>
  </si>
  <si>
    <t xml:space="preserve">2 林業 </t>
    <phoneticPr fontId="30"/>
  </si>
  <si>
    <t xml:space="preserve">3 漁業 </t>
    <phoneticPr fontId="30"/>
  </si>
  <si>
    <t xml:space="preserve">4 水産養殖業 </t>
    <phoneticPr fontId="30"/>
  </si>
  <si>
    <t xml:space="preserve">5 鉱業、採石業、砂利採取業 </t>
    <phoneticPr fontId="30"/>
  </si>
  <si>
    <t xml:space="preserve">6 総合工事業 </t>
    <phoneticPr fontId="30"/>
  </si>
  <si>
    <t xml:space="preserve">7 職別工事業（設備工事業を除く） </t>
    <phoneticPr fontId="30"/>
  </si>
  <si>
    <t xml:space="preserve">8 設備工事業 </t>
    <phoneticPr fontId="30"/>
  </si>
  <si>
    <t xml:space="preserve">9 食料品製造業 </t>
    <phoneticPr fontId="30"/>
  </si>
  <si>
    <t xml:space="preserve">10 飲料・たばこ・飼料製造業 </t>
    <phoneticPr fontId="30"/>
  </si>
  <si>
    <t xml:space="preserve">11 繊維工業 </t>
    <phoneticPr fontId="30"/>
  </si>
  <si>
    <t xml:space="preserve">12 木材・木製品製造業（家具を除く） </t>
    <phoneticPr fontId="30"/>
  </si>
  <si>
    <t xml:space="preserve">13 家具・装備品製造業 </t>
    <phoneticPr fontId="30"/>
  </si>
  <si>
    <t xml:space="preserve">14 パルプ・紙・紙加工品製造業 </t>
    <phoneticPr fontId="30"/>
  </si>
  <si>
    <t xml:space="preserve">15 印刷・同関連業 </t>
    <phoneticPr fontId="30"/>
  </si>
  <si>
    <t xml:space="preserve">16 化学工業 </t>
    <phoneticPr fontId="30"/>
  </si>
  <si>
    <t xml:space="preserve">17 石油製品・石炭製品製造業 </t>
    <phoneticPr fontId="30"/>
  </si>
  <si>
    <t xml:space="preserve">18 プラスチック製品製造業（別掲を除く） </t>
    <phoneticPr fontId="30"/>
  </si>
  <si>
    <t xml:space="preserve">19ゴム製品製造業 </t>
    <phoneticPr fontId="30"/>
  </si>
  <si>
    <t xml:space="preserve">20なめし革・同製品・毛皮製造業 </t>
    <phoneticPr fontId="30"/>
  </si>
  <si>
    <t xml:space="preserve">21 窯業・土石製品製造業 </t>
    <phoneticPr fontId="30"/>
  </si>
  <si>
    <t xml:space="preserve">22 鉄鋼業 </t>
    <phoneticPr fontId="30"/>
  </si>
  <si>
    <t xml:space="preserve">23 非鉄金属製造業 </t>
    <phoneticPr fontId="30"/>
  </si>
  <si>
    <t xml:space="preserve">24 金属製品製造業 </t>
    <phoneticPr fontId="30"/>
  </si>
  <si>
    <t xml:space="preserve">25 はん用機械器具製造業 </t>
    <phoneticPr fontId="30"/>
  </si>
  <si>
    <t xml:space="preserve">26 生産用機械器具製造業 </t>
    <phoneticPr fontId="30"/>
  </si>
  <si>
    <t xml:space="preserve">27 業務用機械器具製造業 </t>
    <phoneticPr fontId="30"/>
  </si>
  <si>
    <t xml:space="preserve">28 電子部品・デバイス・電子回路製造業 </t>
    <phoneticPr fontId="30"/>
  </si>
  <si>
    <t xml:space="preserve">29 電気機械器具製造業 </t>
    <phoneticPr fontId="30"/>
  </si>
  <si>
    <t xml:space="preserve">30 情報通信機械器具製造業 </t>
    <phoneticPr fontId="30"/>
  </si>
  <si>
    <t xml:space="preserve">31 輸送用機械器具製造業 </t>
    <phoneticPr fontId="30"/>
  </si>
  <si>
    <t xml:space="preserve">32 その他の製造業 </t>
    <phoneticPr fontId="30"/>
  </si>
  <si>
    <t xml:space="preserve">33 電気業 </t>
    <phoneticPr fontId="30"/>
  </si>
  <si>
    <t xml:space="preserve">34 ガス業 </t>
    <phoneticPr fontId="30"/>
  </si>
  <si>
    <t xml:space="preserve">35 熱供給業 </t>
    <phoneticPr fontId="30"/>
  </si>
  <si>
    <t xml:space="preserve">36 水道業 </t>
    <phoneticPr fontId="30"/>
  </si>
  <si>
    <t xml:space="preserve">37 通信業 </t>
    <phoneticPr fontId="30"/>
  </si>
  <si>
    <t xml:space="preserve">38 放送業 </t>
    <phoneticPr fontId="30"/>
  </si>
  <si>
    <t xml:space="preserve">39 情報サービス業 </t>
    <phoneticPr fontId="30"/>
  </si>
  <si>
    <t xml:space="preserve">40 インターネット付随サービス業 </t>
    <phoneticPr fontId="30"/>
  </si>
  <si>
    <t xml:space="preserve">41 映像・音声・文字情報制作業 </t>
    <phoneticPr fontId="30"/>
  </si>
  <si>
    <t xml:space="preserve">42 鉄道業 </t>
    <phoneticPr fontId="30"/>
  </si>
  <si>
    <t xml:space="preserve">43 道路旅客運送業 </t>
    <phoneticPr fontId="30"/>
  </si>
  <si>
    <t xml:space="preserve">44 道路貨物運送業 </t>
    <phoneticPr fontId="30"/>
  </si>
  <si>
    <t xml:space="preserve">45 水運業 </t>
    <phoneticPr fontId="30"/>
  </si>
  <si>
    <t xml:space="preserve">46 航空運輸業 </t>
    <phoneticPr fontId="30"/>
  </si>
  <si>
    <t xml:space="preserve">47 倉庫業 </t>
    <phoneticPr fontId="30"/>
  </si>
  <si>
    <t xml:space="preserve">48 運輸に附帯するサービス業 </t>
    <phoneticPr fontId="30"/>
  </si>
  <si>
    <t xml:space="preserve">49 郵便業（信書便事業を含む） </t>
    <phoneticPr fontId="30"/>
  </si>
  <si>
    <t xml:space="preserve">50 各種商品卸売業 </t>
    <phoneticPr fontId="30"/>
  </si>
  <si>
    <t xml:space="preserve">51 繊維・衣服等卸売業 </t>
    <phoneticPr fontId="30"/>
  </si>
  <si>
    <t xml:space="preserve">52 飲食料品卸売業 </t>
    <phoneticPr fontId="30"/>
  </si>
  <si>
    <t xml:space="preserve">53 建築材料、鉱物・金属材料等卸売業 </t>
    <phoneticPr fontId="30"/>
  </si>
  <si>
    <t xml:space="preserve">54 機械器具卸売業 </t>
    <phoneticPr fontId="30"/>
  </si>
  <si>
    <t xml:space="preserve">55 その他の卸売業 </t>
    <phoneticPr fontId="30"/>
  </si>
  <si>
    <t xml:space="preserve">56 各種商品小売業 </t>
    <phoneticPr fontId="30"/>
  </si>
  <si>
    <t xml:space="preserve">57 織物・衣服・身の回り品小売業 </t>
    <phoneticPr fontId="30"/>
  </si>
  <si>
    <t xml:space="preserve">58 飲食料品小売業 </t>
    <phoneticPr fontId="30"/>
  </si>
  <si>
    <t xml:space="preserve">59 機械器具小売業 </t>
    <phoneticPr fontId="30"/>
  </si>
  <si>
    <t xml:space="preserve">60 その他の小売業 </t>
    <phoneticPr fontId="30"/>
  </si>
  <si>
    <t xml:space="preserve">61 無店舗小売業 </t>
    <phoneticPr fontId="30"/>
  </si>
  <si>
    <t xml:space="preserve">62 銀行業 </t>
    <phoneticPr fontId="30"/>
  </si>
  <si>
    <t xml:space="preserve">63 協同組織金融業 </t>
    <phoneticPr fontId="30"/>
  </si>
  <si>
    <t xml:space="preserve">64 貸金業、クレジットカード業等非預金信用機関 </t>
    <phoneticPr fontId="30"/>
  </si>
  <si>
    <t xml:space="preserve">65 金融商品取引業、商品先物取引業 </t>
    <phoneticPr fontId="30"/>
  </si>
  <si>
    <t xml:space="preserve">66 補助的金融業等 </t>
    <phoneticPr fontId="30"/>
  </si>
  <si>
    <t xml:space="preserve">67 保険業（保険媒介代理業、保険サービス業を含む） </t>
    <phoneticPr fontId="30"/>
  </si>
  <si>
    <t xml:space="preserve">68 不動産取引業 </t>
    <phoneticPr fontId="30"/>
  </si>
  <si>
    <t xml:space="preserve">69 不動産賃貸業・管理業 </t>
    <phoneticPr fontId="30"/>
  </si>
  <si>
    <t xml:space="preserve">70 物品賃貸業 </t>
    <phoneticPr fontId="30"/>
  </si>
  <si>
    <t xml:space="preserve">71 学術・開発研究機関 </t>
    <phoneticPr fontId="30"/>
  </si>
  <si>
    <t xml:space="preserve">72 専門サービス業（他に分類されないもの） </t>
    <phoneticPr fontId="30"/>
  </si>
  <si>
    <t xml:space="preserve">73 広告業 </t>
    <phoneticPr fontId="30"/>
  </si>
  <si>
    <t xml:space="preserve">74 技術サービス業（他に分類されないもの） </t>
    <phoneticPr fontId="30"/>
  </si>
  <si>
    <t xml:space="preserve">75 宿泊業 </t>
    <phoneticPr fontId="30"/>
  </si>
  <si>
    <t xml:space="preserve">76 飲食店 </t>
    <phoneticPr fontId="30"/>
  </si>
  <si>
    <t xml:space="preserve">77 持ち帰り・配達飲食サービス業 </t>
    <phoneticPr fontId="30"/>
  </si>
  <si>
    <t xml:space="preserve">79 その他の生活関連サービス業 </t>
    <phoneticPr fontId="30"/>
  </si>
  <si>
    <t xml:space="preserve">80 娯楽業 </t>
    <phoneticPr fontId="30"/>
  </si>
  <si>
    <t xml:space="preserve">81 学校教育 </t>
    <phoneticPr fontId="30"/>
  </si>
  <si>
    <t xml:space="preserve">82 その他の教育、学習支援業 </t>
    <phoneticPr fontId="30"/>
  </si>
  <si>
    <t xml:space="preserve">83 医療業 </t>
    <phoneticPr fontId="30"/>
  </si>
  <si>
    <t xml:space="preserve">84 保健衛生 </t>
    <phoneticPr fontId="30"/>
  </si>
  <si>
    <t xml:space="preserve">85 社会保険・社会福祉・介護事業 </t>
    <phoneticPr fontId="30"/>
  </si>
  <si>
    <t xml:space="preserve">86 郵便局 </t>
    <phoneticPr fontId="30"/>
  </si>
  <si>
    <t xml:space="preserve">87 協同組合（他に分類されないもの） </t>
    <phoneticPr fontId="30"/>
  </si>
  <si>
    <t xml:space="preserve">88 廃棄物処理業 </t>
    <phoneticPr fontId="30"/>
  </si>
  <si>
    <t xml:space="preserve">89 自動車整備業 </t>
    <phoneticPr fontId="30"/>
  </si>
  <si>
    <t xml:space="preserve">90 機械等修理業（別掲を除く） </t>
    <phoneticPr fontId="30"/>
  </si>
  <si>
    <t xml:space="preserve">91 職業紹介・労働者派遣業 </t>
    <phoneticPr fontId="30"/>
  </si>
  <si>
    <t xml:space="preserve">92 その他の事業サービス業 </t>
    <phoneticPr fontId="30"/>
  </si>
  <si>
    <t xml:space="preserve">93 政治・経済・文化団体 </t>
    <phoneticPr fontId="30"/>
  </si>
  <si>
    <t xml:space="preserve">94 宗教 </t>
    <phoneticPr fontId="30"/>
  </si>
  <si>
    <t xml:space="preserve">95 その他のサービス業 </t>
    <phoneticPr fontId="30"/>
  </si>
  <si>
    <t xml:space="preserve">96 外国公務 </t>
    <phoneticPr fontId="30"/>
  </si>
  <si>
    <t xml:space="preserve">97 国家公務 </t>
    <phoneticPr fontId="30"/>
  </si>
  <si>
    <t xml:space="preserve">98 地方公務 </t>
    <phoneticPr fontId="30"/>
  </si>
  <si>
    <t xml:space="preserve">99 分類不能の産業 </t>
    <phoneticPr fontId="30"/>
  </si>
  <si>
    <t>日本標準産業中分類</t>
    <rPh sb="0" eb="2">
      <t>ニホン</t>
    </rPh>
    <rPh sb="2" eb="4">
      <t>ヒョウジュン</t>
    </rPh>
    <rPh sb="4" eb="6">
      <t>サンギョウ</t>
    </rPh>
    <rPh sb="6" eb="9">
      <t>チュウブンルイ</t>
    </rPh>
    <phoneticPr fontId="29"/>
  </si>
  <si>
    <t>バイオマス燃料</t>
    <rPh sb="5" eb="7">
      <t>ネンリョウ</t>
    </rPh>
    <phoneticPr fontId="27"/>
  </si>
  <si>
    <t>種類</t>
    <rPh sb="0" eb="2">
      <t>シュルイ</t>
    </rPh>
    <phoneticPr fontId="27"/>
  </si>
  <si>
    <t>構成比</t>
    <rPh sb="0" eb="3">
      <t>コウセイヒ</t>
    </rPh>
    <phoneticPr fontId="27"/>
  </si>
  <si>
    <t>紙くず</t>
    <rPh sb="0" eb="1">
      <t>カミ</t>
    </rPh>
    <phoneticPr fontId="27"/>
  </si>
  <si>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</si>
  <si>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</si>
  <si>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</si>
  <si>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</si>
  <si>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</si>
  <si>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</si>
  <si>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</si>
  <si>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</si>
  <si>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</si>
  <si>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</si>
  <si>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</si>
  <si>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</si>
  <si>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</si>
  <si>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7"/>
  </si>
  <si>
    <t>繊維くず</t>
    <rPh sb="0" eb="2">
      <t>センイ</t>
    </rPh>
    <phoneticPr fontId="27"/>
  </si>
  <si>
    <t>その他</t>
    <rPh sb="2" eb="3">
      <t>タ</t>
    </rPh>
    <phoneticPr fontId="27"/>
  </si>
  <si>
    <t>％</t>
    <phoneticPr fontId="27"/>
  </si>
  <si>
    <t>kg/h</t>
  </si>
  <si>
    <t>MJ/h</t>
    <phoneticPr fontId="27"/>
  </si>
  <si>
    <t>バイオマス
（燃料）発熱量</t>
    <rPh sb="7" eb="9">
      <t>ネンリョウ</t>
    </rPh>
    <rPh sb="10" eb="12">
      <t>ハツネツ</t>
    </rPh>
    <rPh sb="12" eb="13">
      <t>リョウ</t>
    </rPh>
    <phoneticPr fontId="27"/>
  </si>
  <si>
    <t>Ｂ．バイオマス
（燃料）低位発熱量</t>
    <rPh sb="9" eb="11">
      <t>ネンリョウ</t>
    </rPh>
    <rPh sb="12" eb="14">
      <t>テイイ</t>
    </rPh>
    <rPh sb="14" eb="16">
      <t>ハツネツ</t>
    </rPh>
    <rPh sb="16" eb="17">
      <t>リョウ</t>
    </rPh>
    <phoneticPr fontId="27"/>
  </si>
  <si>
    <t>Ａ．バイオマス
（燃料）利用量</t>
    <rPh sb="9" eb="11">
      <t>ネンリョウ</t>
    </rPh>
    <rPh sb="12" eb="14">
      <t>リヨウ</t>
    </rPh>
    <rPh sb="14" eb="15">
      <t>リョウ</t>
    </rPh>
    <phoneticPr fontId="27"/>
  </si>
  <si>
    <t>①</t>
    <phoneticPr fontId="27"/>
  </si>
  <si>
    <t>Ｃ．非バイオマス
（燃料）利用量</t>
    <rPh sb="2" eb="3">
      <t>ヒ</t>
    </rPh>
    <rPh sb="10" eb="12">
      <t>ネンリョウ</t>
    </rPh>
    <rPh sb="13" eb="15">
      <t>リヨウ</t>
    </rPh>
    <rPh sb="15" eb="16">
      <t>リョウ</t>
    </rPh>
    <phoneticPr fontId="27"/>
  </si>
  <si>
    <t>Ｄ．非バイオマス
（燃料）低位発熱量</t>
    <rPh sb="2" eb="3">
      <t>ヒ</t>
    </rPh>
    <rPh sb="10" eb="12">
      <t>ネンリョウ</t>
    </rPh>
    <rPh sb="13" eb="15">
      <t>テイイ</t>
    </rPh>
    <rPh sb="15" eb="17">
      <t>ハツネツ</t>
    </rPh>
    <rPh sb="17" eb="18">
      <t>リョウ</t>
    </rPh>
    <phoneticPr fontId="27"/>
  </si>
  <si>
    <t>非バイオマス
（燃料）発熱量</t>
    <rPh sb="0" eb="1">
      <t>ヒ</t>
    </rPh>
    <rPh sb="8" eb="10">
      <t>ネンリョウ</t>
    </rPh>
    <rPh sb="11" eb="13">
      <t>ハツネツ</t>
    </rPh>
    <rPh sb="13" eb="14">
      <t>リョウ</t>
    </rPh>
    <phoneticPr fontId="27"/>
  </si>
  <si>
    <t>②</t>
    <phoneticPr fontId="27"/>
  </si>
  <si>
    <t>非バイオマス燃料</t>
    <rPh sb="0" eb="1">
      <t>ヒ</t>
    </rPh>
    <rPh sb="6" eb="8">
      <t>ネンリョウ</t>
    </rPh>
    <phoneticPr fontId="27"/>
  </si>
  <si>
    <t>廃プラスチック類</t>
    <rPh sb="0" eb="1">
      <t>ハイ</t>
    </rPh>
    <rPh sb="7" eb="8">
      <t>ルイ</t>
    </rPh>
    <phoneticPr fontId="27"/>
  </si>
  <si>
    <t>発泡スチロール</t>
  </si>
  <si>
    <t>フェノール樹脂</t>
  </si>
  <si>
    <t>混合樹脂製品</t>
    <phoneticPr fontId="27"/>
  </si>
  <si>
    <t>熱可塑性樹脂</t>
    <phoneticPr fontId="27"/>
  </si>
  <si>
    <t>ポリエチレン（ＰＥ）</t>
    <phoneticPr fontId="27"/>
  </si>
  <si>
    <t>ポリプロピレン（ＰＰ）</t>
    <phoneticPr fontId="27"/>
  </si>
  <si>
    <t>ポリスチレン（ＰＳ）</t>
    <phoneticPr fontId="27"/>
  </si>
  <si>
    <t>ＦＲＰ樹脂</t>
    <phoneticPr fontId="27"/>
  </si>
  <si>
    <t>ＰＥＴボトル</t>
    <phoneticPr fontId="27"/>
  </si>
  <si>
    <t>皮製品</t>
    <rPh sb="0" eb="1">
      <t>カワ</t>
    </rPh>
    <rPh sb="1" eb="3">
      <t>セイヒン</t>
    </rPh>
    <phoneticPr fontId="27"/>
  </si>
  <si>
    <t>ゴムくず</t>
    <phoneticPr fontId="27"/>
  </si>
  <si>
    <t>タイヤ</t>
    <phoneticPr fontId="27"/>
  </si>
  <si>
    <t>合成ゴム</t>
    <rPh sb="0" eb="2">
      <t>ゴウセイ</t>
    </rPh>
    <phoneticPr fontId="27"/>
  </si>
  <si>
    <t>廃油（石油系）</t>
    <rPh sb="0" eb="2">
      <t>ハイユ</t>
    </rPh>
    <rPh sb="3" eb="6">
      <t>セキユケイ</t>
    </rPh>
    <phoneticPr fontId="27"/>
  </si>
  <si>
    <t>ナイロン布</t>
    <rPh sb="4" eb="5">
      <t>ヌノ</t>
    </rPh>
    <phoneticPr fontId="27"/>
  </si>
  <si>
    <t>アクリル布</t>
    <rPh sb="4" eb="5">
      <t>ヌノ</t>
    </rPh>
    <phoneticPr fontId="27"/>
  </si>
  <si>
    <t>ビニロン布</t>
    <rPh sb="4" eb="5">
      <t>ヌノ</t>
    </rPh>
    <phoneticPr fontId="27"/>
  </si>
  <si>
    <t>ポリエステル布</t>
    <rPh sb="6" eb="7">
      <t>ヌノ</t>
    </rPh>
    <phoneticPr fontId="27"/>
  </si>
  <si>
    <t>構成比の合計</t>
    <rPh sb="0" eb="3">
      <t>コウセイヒ</t>
    </rPh>
    <rPh sb="4" eb="6">
      <t>ゴウケイ</t>
    </rPh>
    <phoneticPr fontId="27"/>
  </si>
  <si>
    <t>・バイオマス排水、家畜糞尿、食品残渣等を原料にする場合は、バイオマス依存率を１００％とする。</t>
    <phoneticPr fontId="27"/>
  </si>
  <si>
    <t>＝</t>
    <phoneticPr fontId="27"/>
  </si>
  <si>
    <t>×100＝ ①/（①+②）×100</t>
    <phoneticPr fontId="27"/>
  </si>
  <si>
    <t>バイオマス依存率＝</t>
    <rPh sb="5" eb="7">
      <t>イゾン</t>
    </rPh>
    <rPh sb="7" eb="8">
      <t>リツ</t>
    </rPh>
    <phoneticPr fontId="27"/>
  </si>
  <si>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7"/>
  </si>
  <si>
    <t>バイオマス依存率計算書（バイオマス燃料製造）</t>
    <rPh sb="5" eb="7">
      <t>イゾン</t>
    </rPh>
    <rPh sb="7" eb="8">
      <t>リツ</t>
    </rPh>
    <rPh sb="8" eb="11">
      <t>ケイサンショ</t>
    </rPh>
    <rPh sb="17" eb="19">
      <t>ネンリョウ</t>
    </rPh>
    <rPh sb="19" eb="21">
      <t>セイゾウ</t>
    </rPh>
    <phoneticPr fontId="27"/>
  </si>
  <si>
    <t>Ａ．バイオマス
（原料）利用量</t>
    <rPh sb="9" eb="11">
      <t>ゲンリョウ</t>
    </rPh>
    <rPh sb="12" eb="14">
      <t>リヨウ</t>
    </rPh>
    <rPh sb="14" eb="15">
      <t>リョウ</t>
    </rPh>
    <phoneticPr fontId="27"/>
  </si>
  <si>
    <t>Ｂ．バイオマス
（原料）低位発熱量</t>
    <rPh sb="9" eb="11">
      <t>ゲンリョウ</t>
    </rPh>
    <rPh sb="12" eb="14">
      <t>テイイ</t>
    </rPh>
    <rPh sb="14" eb="16">
      <t>ハツネツ</t>
    </rPh>
    <rPh sb="16" eb="17">
      <t>リョウ</t>
    </rPh>
    <phoneticPr fontId="27"/>
  </si>
  <si>
    <t>バイオマス
（原料）発熱量</t>
    <rPh sb="7" eb="9">
      <t>ゲンリョウ</t>
    </rPh>
    <rPh sb="10" eb="12">
      <t>ハツネツ</t>
    </rPh>
    <rPh sb="12" eb="13">
      <t>リョウ</t>
    </rPh>
    <phoneticPr fontId="27"/>
  </si>
  <si>
    <t>Ｃ．非バイオマス
（原料）利用量</t>
    <rPh sb="2" eb="3">
      <t>ヒ</t>
    </rPh>
    <rPh sb="10" eb="12">
      <t>ゲンリョウ</t>
    </rPh>
    <rPh sb="13" eb="15">
      <t>リヨウ</t>
    </rPh>
    <rPh sb="15" eb="16">
      <t>リョウ</t>
    </rPh>
    <phoneticPr fontId="27"/>
  </si>
  <si>
    <t>Ｄ．非バイオマス
（原料）低位発熱量</t>
    <rPh sb="2" eb="3">
      <t>ヒ</t>
    </rPh>
    <rPh sb="10" eb="12">
      <t>ゲンリョウ</t>
    </rPh>
    <rPh sb="13" eb="15">
      <t>テイイ</t>
    </rPh>
    <rPh sb="15" eb="17">
      <t>ハツネツ</t>
    </rPh>
    <rPh sb="17" eb="18">
      <t>リョウ</t>
    </rPh>
    <phoneticPr fontId="27"/>
  </si>
  <si>
    <t>非バイオマス
（原料）発熱量</t>
    <rPh sb="0" eb="1">
      <t>ヒ</t>
    </rPh>
    <rPh sb="8" eb="10">
      <t>ゲンリョウ</t>
    </rPh>
    <rPh sb="11" eb="13">
      <t>ハツネツ</t>
    </rPh>
    <rPh sb="13" eb="14">
      <t>リョウ</t>
    </rPh>
    <phoneticPr fontId="27"/>
  </si>
  <si>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7"/>
  </si>
  <si>
    <t>（１）風力発電出力</t>
    <rPh sb="3" eb="5">
      <t>フウリョク</t>
    </rPh>
    <rPh sb="5" eb="7">
      <t>ハツデン</t>
    </rPh>
    <rPh sb="7" eb="9">
      <t>シュツリョク</t>
    </rPh>
    <phoneticPr fontId="20"/>
  </si>
  <si>
    <t>（２）発電機</t>
    <rPh sb="3" eb="6">
      <t>ハツデンキ</t>
    </rPh>
    <phoneticPr fontId="20"/>
  </si>
  <si>
    <t>１基あたりの定格出力</t>
    <rPh sb="1" eb="2">
      <t>キ</t>
    </rPh>
    <rPh sb="6" eb="8">
      <t>テイカク</t>
    </rPh>
    <rPh sb="8" eb="10">
      <t>シュツリョク</t>
    </rPh>
    <phoneticPr fontId="13"/>
  </si>
  <si>
    <t>１台あたりの定格出力</t>
    <rPh sb="1" eb="2">
      <t>ダイ</t>
    </rPh>
    <rPh sb="6" eb="8">
      <t>テイカク</t>
    </rPh>
    <rPh sb="8" eb="10">
      <t>シュツリョク</t>
    </rPh>
    <phoneticPr fontId="13"/>
  </si>
  <si>
    <t>１台あたりの定格入出力</t>
    <rPh sb="1" eb="2">
      <t>ダイ</t>
    </rPh>
    <rPh sb="6" eb="8">
      <t>テイカク</t>
    </rPh>
    <rPh sb="8" eb="9">
      <t>イ</t>
    </rPh>
    <rPh sb="9" eb="11">
      <t>シュツリョク</t>
    </rPh>
    <phoneticPr fontId="13"/>
  </si>
  <si>
    <t>１台あたりの定格容量</t>
    <rPh sb="1" eb="2">
      <t>ダイ</t>
    </rPh>
    <rPh sb="6" eb="8">
      <t>テイカク</t>
    </rPh>
    <rPh sb="8" eb="10">
      <t>ヨウリョウ</t>
    </rPh>
    <phoneticPr fontId="13"/>
  </si>
  <si>
    <t>１台あたりの定格出力（連系）</t>
    <rPh sb="1" eb="2">
      <t>ダイ</t>
    </rPh>
    <rPh sb="6" eb="8">
      <t>テイカク</t>
    </rPh>
    <rPh sb="8" eb="10">
      <t>シュツリョク</t>
    </rPh>
    <rPh sb="11" eb="13">
      <t>レンケイ</t>
    </rPh>
    <phoneticPr fontId="12"/>
  </si>
  <si>
    <t>基数</t>
    <rPh sb="0" eb="2">
      <t>キスウ</t>
    </rPh>
    <phoneticPr fontId="18"/>
  </si>
  <si>
    <t>基</t>
    <rPh sb="0" eb="1">
      <t>モト</t>
    </rPh>
    <phoneticPr fontId="20"/>
  </si>
  <si>
    <t>台数</t>
    <rPh sb="0" eb="2">
      <t>ダイスウ</t>
    </rPh>
    <phoneticPr fontId="18"/>
  </si>
  <si>
    <t>発電方式</t>
    <rPh sb="0" eb="2">
      <t>ハツデン</t>
    </rPh>
    <rPh sb="2" eb="4">
      <t>ホウシキ</t>
    </rPh>
    <phoneticPr fontId="13"/>
  </si>
  <si>
    <t>定格出力</t>
    <rPh sb="0" eb="2">
      <t>テイカク</t>
    </rPh>
    <rPh sb="2" eb="4">
      <t>シュツリョク</t>
    </rPh>
    <phoneticPr fontId="13"/>
  </si>
  <si>
    <t>水の流量</t>
    <rPh sb="0" eb="1">
      <t>ミズ</t>
    </rPh>
    <rPh sb="2" eb="4">
      <t>リュウリョウ</t>
    </rPh>
    <phoneticPr fontId="32"/>
  </si>
  <si>
    <t>有効落差</t>
    <rPh sb="0" eb="2">
      <t>ユウコウ</t>
    </rPh>
    <rPh sb="2" eb="4">
      <t>ラクサ</t>
    </rPh>
    <phoneticPr fontId="13"/>
  </si>
  <si>
    <t>重力加速度</t>
    <rPh sb="0" eb="2">
      <t>ジュウリョク</t>
    </rPh>
    <rPh sb="2" eb="5">
      <t>カソクド</t>
    </rPh>
    <phoneticPr fontId="13"/>
  </si>
  <si>
    <t>m</t>
    <phoneticPr fontId="32"/>
  </si>
  <si>
    <t>％</t>
    <phoneticPr fontId="20"/>
  </si>
  <si>
    <t>水車の効率</t>
    <rPh sb="0" eb="2">
      <t>スイシャ</t>
    </rPh>
    <rPh sb="3" eb="5">
      <t>コウリツ</t>
    </rPh>
    <phoneticPr fontId="18"/>
  </si>
  <si>
    <t>発電機の効率</t>
    <rPh sb="0" eb="3">
      <t>ハツデンキ</t>
    </rPh>
    <rPh sb="4" eb="6">
      <t>コウリツ</t>
    </rPh>
    <phoneticPr fontId="18"/>
  </si>
  <si>
    <t>（２）水力発電設備及び出力</t>
    <rPh sb="3" eb="5">
      <t>スイリョク</t>
    </rPh>
    <rPh sb="5" eb="7">
      <t>ハツデン</t>
    </rPh>
    <rPh sb="7" eb="9">
      <t>セツビ</t>
    </rPh>
    <rPh sb="9" eb="10">
      <t>オヨ</t>
    </rPh>
    <rPh sb="11" eb="13">
      <t>シュツリョク</t>
    </rPh>
    <phoneticPr fontId="20"/>
  </si>
  <si>
    <t>（１）水力発電出力</t>
    <rPh sb="3" eb="5">
      <t>スイリョク</t>
    </rPh>
    <rPh sb="5" eb="7">
      <t>ハツデン</t>
    </rPh>
    <rPh sb="7" eb="9">
      <t>シュツリョク</t>
    </rPh>
    <phoneticPr fontId="20"/>
  </si>
  <si>
    <t>水系及び河川名</t>
    <rPh sb="0" eb="2">
      <t>スイケイ</t>
    </rPh>
    <rPh sb="2" eb="3">
      <t>オヨ</t>
    </rPh>
    <rPh sb="4" eb="6">
      <t>カセン</t>
    </rPh>
    <rPh sb="6" eb="7">
      <t>メイ</t>
    </rPh>
    <phoneticPr fontId="13"/>
  </si>
  <si>
    <t>河川管理者</t>
    <rPh sb="0" eb="2">
      <t>カセン</t>
    </rPh>
    <rPh sb="2" eb="5">
      <t>カンリシャ</t>
    </rPh>
    <phoneticPr fontId="12"/>
  </si>
  <si>
    <t>区分水系名</t>
    <rPh sb="0" eb="2">
      <t>クブン</t>
    </rPh>
    <rPh sb="2" eb="4">
      <t>スイケイ</t>
    </rPh>
    <rPh sb="4" eb="5">
      <t>メイ</t>
    </rPh>
    <phoneticPr fontId="13"/>
  </si>
  <si>
    <t>取水河川名</t>
    <rPh sb="0" eb="2">
      <t>シュスイ</t>
    </rPh>
    <rPh sb="2" eb="4">
      <t>カセン</t>
    </rPh>
    <rPh sb="4" eb="5">
      <t>メイ</t>
    </rPh>
    <phoneticPr fontId="13"/>
  </si>
  <si>
    <t>放水河川名</t>
    <rPh sb="0" eb="2">
      <t>ホウスイ</t>
    </rPh>
    <rPh sb="2" eb="4">
      <t>カセン</t>
    </rPh>
    <rPh sb="4" eb="5">
      <t>メイ</t>
    </rPh>
    <phoneticPr fontId="12"/>
  </si>
  <si>
    <t>（１）地熱発電出力</t>
    <rPh sb="3" eb="5">
      <t>チネツ</t>
    </rPh>
    <rPh sb="5" eb="7">
      <t>ハツデン</t>
    </rPh>
    <rPh sb="7" eb="9">
      <t>シュツリョク</t>
    </rPh>
    <phoneticPr fontId="20"/>
  </si>
  <si>
    <t>機器の種類</t>
    <rPh sb="0" eb="2">
      <t>キキ</t>
    </rPh>
    <rPh sb="3" eb="5">
      <t>シュルイ</t>
    </rPh>
    <phoneticPr fontId="12"/>
  </si>
  <si>
    <t>１台あたりの能力</t>
    <rPh sb="1" eb="2">
      <t>ダイ</t>
    </rPh>
    <rPh sb="6" eb="8">
      <t>ノウリョク</t>
    </rPh>
    <phoneticPr fontId="13"/>
  </si>
  <si>
    <t>能力合計</t>
    <rPh sb="0" eb="2">
      <t>ノウリョク</t>
    </rPh>
    <rPh sb="2" eb="4">
      <t>ゴウケイ</t>
    </rPh>
    <phoneticPr fontId="13"/>
  </si>
  <si>
    <t>１台あたりの交換容量</t>
    <rPh sb="1" eb="2">
      <t>ダイ</t>
    </rPh>
    <rPh sb="6" eb="8">
      <t>コウカン</t>
    </rPh>
    <rPh sb="8" eb="10">
      <t>ヨウリョウ</t>
    </rPh>
    <phoneticPr fontId="13"/>
  </si>
  <si>
    <t>交換容量合計</t>
    <rPh sb="0" eb="2">
      <t>コウカン</t>
    </rPh>
    <rPh sb="2" eb="4">
      <t>ヨウリョウ</t>
    </rPh>
    <rPh sb="4" eb="6">
      <t>ゴウケイ</t>
    </rPh>
    <phoneticPr fontId="13"/>
  </si>
  <si>
    <t>※バイオマス依存率60％以上</t>
    <rPh sb="6" eb="8">
      <t>イゾン</t>
    </rPh>
    <rPh sb="8" eb="9">
      <t>リツ</t>
    </rPh>
    <rPh sb="12" eb="14">
      <t>イジョウ</t>
    </rPh>
    <phoneticPr fontId="27"/>
  </si>
  <si>
    <t>（１）バイオマス発電出力</t>
    <rPh sb="8" eb="10">
      <t>ハツデン</t>
    </rPh>
    <rPh sb="10" eb="12">
      <t>シュツリョク</t>
    </rPh>
    <phoneticPr fontId="20"/>
  </si>
  <si>
    <t>発電方式</t>
    <rPh sb="0" eb="2">
      <t>ハツデン</t>
    </rPh>
    <rPh sb="2" eb="4">
      <t>ホウシキ</t>
    </rPh>
    <phoneticPr fontId="12"/>
  </si>
  <si>
    <t>（５）発電機</t>
    <rPh sb="3" eb="6">
      <t>ハツデンキ</t>
    </rPh>
    <phoneticPr fontId="20"/>
  </si>
  <si>
    <t>形態</t>
    <rPh sb="0" eb="2">
      <t>ケイタイ</t>
    </rPh>
    <phoneticPr fontId="13"/>
  </si>
  <si>
    <t>（２）バイオマス発電設備</t>
    <rPh sb="8" eb="10">
      <t>ハツデン</t>
    </rPh>
    <rPh sb="10" eb="12">
      <t>セツビ</t>
    </rPh>
    <phoneticPr fontId="20"/>
  </si>
  <si>
    <t>日</t>
    <rPh sb="0" eb="1">
      <t>ニチ</t>
    </rPh>
    <phoneticPr fontId="20"/>
  </si>
  <si>
    <t>年間稼働日数</t>
    <rPh sb="0" eb="2">
      <t>ネンカン</t>
    </rPh>
    <rPh sb="2" eb="4">
      <t>カドウ</t>
    </rPh>
    <rPh sb="4" eb="6">
      <t>ニッスウ</t>
    </rPh>
    <phoneticPr fontId="18"/>
  </si>
  <si>
    <t>（３）バイオマス燃料</t>
    <rPh sb="8" eb="10">
      <t>ネンリョウ</t>
    </rPh>
    <phoneticPr fontId="20"/>
  </si>
  <si>
    <t>種類</t>
    <rPh sb="0" eb="2">
      <t>シュルイ</t>
    </rPh>
    <phoneticPr fontId="13"/>
  </si>
  <si>
    <t>バイオマス依存率</t>
    <rPh sb="5" eb="7">
      <t>イゾン</t>
    </rPh>
    <rPh sb="7" eb="8">
      <t>リツ</t>
    </rPh>
    <phoneticPr fontId="18"/>
  </si>
  <si>
    <t>％</t>
    <phoneticPr fontId="32"/>
  </si>
  <si>
    <t>スタートアップの場合</t>
    <rPh sb="8" eb="10">
      <t>バアイ</t>
    </rPh>
    <phoneticPr fontId="32"/>
  </si>
  <si>
    <t>使用頻度</t>
    <rPh sb="0" eb="2">
      <t>シヨウ</t>
    </rPh>
    <rPh sb="2" eb="4">
      <t>ヒンド</t>
    </rPh>
    <phoneticPr fontId="18"/>
  </si>
  <si>
    <t>回/年</t>
    <rPh sb="0" eb="1">
      <t>カイ</t>
    </rPh>
    <rPh sb="2" eb="3">
      <t>ネン</t>
    </rPh>
    <phoneticPr fontId="32"/>
  </si>
  <si>
    <t>ｈ/日</t>
    <rPh sb="2" eb="3">
      <t>ニチ</t>
    </rPh>
    <phoneticPr fontId="32"/>
  </si>
  <si>
    <t>ｔ/回</t>
    <rPh sb="2" eb="3">
      <t>カイ</t>
    </rPh>
    <phoneticPr fontId="32"/>
  </si>
  <si>
    <t>その他</t>
    <rPh sb="2" eb="3">
      <t>タ</t>
    </rPh>
    <phoneticPr fontId="32"/>
  </si>
  <si>
    <t>（９）蓄電池</t>
    <rPh sb="3" eb="6">
      <t>チクデンチ</t>
    </rPh>
    <phoneticPr fontId="20"/>
  </si>
  <si>
    <t>←別紙４を作成すると自動計算される</t>
    <rPh sb="1" eb="3">
      <t>ベッシ</t>
    </rPh>
    <rPh sb="5" eb="7">
      <t>サクセイ</t>
    </rPh>
    <rPh sb="10" eb="12">
      <t>ジドウ</t>
    </rPh>
    <rPh sb="12" eb="14">
      <t>ケイサン</t>
    </rPh>
    <phoneticPr fontId="32"/>
  </si>
  <si>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</si>
  <si>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</si>
  <si>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</si>
  <si>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9"/>
  </si>
  <si>
    <t>行数</t>
    <rPh sb="0" eb="2">
      <t>ギョウスウ</t>
    </rPh>
    <phoneticPr fontId="29"/>
  </si>
  <si>
    <t>リスト</t>
    <phoneticPr fontId="29"/>
  </si>
  <si>
    <t>発電総出力</t>
    <rPh sb="0" eb="2">
      <t>ハツデン</t>
    </rPh>
    <rPh sb="2" eb="3">
      <t>ソウ</t>
    </rPh>
    <rPh sb="3" eb="5">
      <t>シュツリョク</t>
    </rPh>
    <phoneticPr fontId="12"/>
  </si>
  <si>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20"/>
  </si>
  <si>
    <t>（８）冷却塔　（※設置する場合のみ記入）</t>
    <rPh sb="3" eb="6">
      <t>レイキャクトウ</t>
    </rPh>
    <phoneticPr fontId="20"/>
  </si>
  <si>
    <t>３．導入効果</t>
    <rPh sb="2" eb="4">
      <t>ドウニュウ</t>
    </rPh>
    <rPh sb="4" eb="6">
      <t>コウカ</t>
    </rPh>
    <phoneticPr fontId="12"/>
  </si>
  <si>
    <t>％</t>
    <phoneticPr fontId="12"/>
  </si>
  <si>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2"/>
  </si>
  <si>
    <t>年間稼働時間</t>
    <rPh sb="0" eb="2">
      <t>ネンカン</t>
    </rPh>
    <rPh sb="2" eb="4">
      <t>カドウ</t>
    </rPh>
    <rPh sb="4" eb="6">
      <t>ジカン</t>
    </rPh>
    <phoneticPr fontId="18"/>
  </si>
  <si>
    <t>灰の処分に係る資料</t>
    <rPh sb="0" eb="1">
      <t>ハイ</t>
    </rPh>
    <rPh sb="2" eb="4">
      <t>ショブン</t>
    </rPh>
    <rPh sb="5" eb="6">
      <t>カカ</t>
    </rPh>
    <rPh sb="7" eb="9">
      <t>シリョウ</t>
    </rPh>
    <phoneticPr fontId="12"/>
  </si>
  <si>
    <t>（ただし、離島及びへき地は、上記要件を除く。）</t>
    <rPh sb="5" eb="7">
      <t>リトウ</t>
    </rPh>
    <rPh sb="7" eb="8">
      <t>オヨ</t>
    </rPh>
    <rPh sb="11" eb="12">
      <t>チ</t>
    </rPh>
    <rPh sb="14" eb="16">
      <t>ジョウキ</t>
    </rPh>
    <rPh sb="16" eb="18">
      <t>ヨウケン</t>
    </rPh>
    <rPh sb="19" eb="20">
      <t>ノゾ</t>
    </rPh>
    <phoneticPr fontId="35"/>
  </si>
  <si>
    <t>形態</t>
    <rPh sb="0" eb="2">
      <t>ケイタイ</t>
    </rPh>
    <phoneticPr fontId="12"/>
  </si>
  <si>
    <t>形態　　：</t>
    <rPh sb="0" eb="2">
      <t>ケイタイ</t>
    </rPh>
    <phoneticPr fontId="12"/>
  </si>
  <si>
    <t>使用量</t>
    <rPh sb="0" eb="2">
      <t>シヨウ</t>
    </rPh>
    <rPh sb="2" eb="3">
      <t>リョウ</t>
    </rPh>
    <phoneticPr fontId="13"/>
  </si>
  <si>
    <t>製造量</t>
    <rPh sb="0" eb="2">
      <t>セイゾウ</t>
    </rPh>
    <rPh sb="2" eb="3">
      <t>リョウ</t>
    </rPh>
    <phoneticPr fontId="13"/>
  </si>
  <si>
    <t>低位発熱量</t>
    <rPh sb="0" eb="2">
      <t>テイイ</t>
    </rPh>
    <rPh sb="2" eb="4">
      <t>ハツネツ</t>
    </rPh>
    <rPh sb="4" eb="5">
      <t>リョウ</t>
    </rPh>
    <phoneticPr fontId="18"/>
  </si>
  <si>
    <t>１．メタン発酵方式</t>
    <phoneticPr fontId="35"/>
  </si>
  <si>
    <t>２．メタン発酵方式以外</t>
    <phoneticPr fontId="35"/>
  </si>
  <si>
    <t>　・ガス製造量：100 N㎥／日 以上</t>
    <phoneticPr fontId="35"/>
  </si>
  <si>
    <t>　・低位発熱量：18.84 MJ／N㎥（4,500kcal／N ㎥）以上</t>
    <phoneticPr fontId="35"/>
  </si>
  <si>
    <t>　・製造量：固形化 150kg／日 以上</t>
    <phoneticPr fontId="35"/>
  </si>
  <si>
    <t>　　　　　　　液 化 100kg／日 以上</t>
    <phoneticPr fontId="35"/>
  </si>
  <si>
    <t>　　　　　　　ガス化 450N㎥／日 以上</t>
    <phoneticPr fontId="35"/>
  </si>
  <si>
    <t>能力・容量</t>
    <rPh sb="0" eb="2">
      <t>ノウリョク</t>
    </rPh>
    <rPh sb="3" eb="5">
      <t>ヨウリョウ</t>
    </rPh>
    <phoneticPr fontId="13"/>
  </si>
  <si>
    <t>・バイオマス燃料利用計画</t>
    <rPh sb="6" eb="8">
      <t>ネンリョウ</t>
    </rPh>
    <rPh sb="8" eb="10">
      <t>リヨウ</t>
    </rPh>
    <rPh sb="10" eb="12">
      <t>ケイカク</t>
    </rPh>
    <phoneticPr fontId="12"/>
  </si>
  <si>
    <t>・バイオマス燃料製造計画</t>
    <rPh sb="6" eb="8">
      <t>ネンリョウ</t>
    </rPh>
    <rPh sb="8" eb="10">
      <t>セイゾウ</t>
    </rPh>
    <rPh sb="10" eb="12">
      <t>ケイカク</t>
    </rPh>
    <phoneticPr fontId="12"/>
  </si>
  <si>
    <t>・利用計画及び生産計画</t>
    <rPh sb="1" eb="3">
      <t>リヨウ</t>
    </rPh>
    <rPh sb="3" eb="5">
      <t>ケイカク</t>
    </rPh>
    <rPh sb="5" eb="6">
      <t>オヨ</t>
    </rPh>
    <rPh sb="7" eb="9">
      <t>セイサン</t>
    </rPh>
    <rPh sb="9" eb="11">
      <t>ケイカク</t>
    </rPh>
    <phoneticPr fontId="12"/>
  </si>
  <si>
    <t>年次</t>
    <rPh sb="0" eb="2">
      <t>ネンジ</t>
    </rPh>
    <phoneticPr fontId="35"/>
  </si>
  <si>
    <t>年間生産量</t>
    <rPh sb="0" eb="2">
      <t>ネンカン</t>
    </rPh>
    <rPh sb="2" eb="4">
      <t>セイサン</t>
    </rPh>
    <rPh sb="4" eb="5">
      <t>リョウ</t>
    </rPh>
    <phoneticPr fontId="35"/>
  </si>
  <si>
    <t>バイオマス燃料年間利用量</t>
    <rPh sb="5" eb="7">
      <t>ネンリョウ</t>
    </rPh>
    <rPh sb="7" eb="9">
      <t>ネンカン</t>
    </rPh>
    <rPh sb="9" eb="11">
      <t>リヨウ</t>
    </rPh>
    <rPh sb="11" eb="12">
      <t>リョウ</t>
    </rPh>
    <phoneticPr fontId="35"/>
  </si>
  <si>
    <t>合計</t>
    <rPh sb="0" eb="2">
      <t>ゴウケイ</t>
    </rPh>
    <phoneticPr fontId="35"/>
  </si>
  <si>
    <t>（単位：</t>
    <rPh sb="1" eb="3">
      <t>タンイ</t>
    </rPh>
    <phoneticPr fontId="35"/>
  </si>
  <si>
    <t>/年）</t>
    <rPh sb="1" eb="2">
      <t>ネン</t>
    </rPh>
    <phoneticPr fontId="35"/>
  </si>
  <si>
    <t>1年目</t>
    <rPh sb="1" eb="3">
      <t>ネンメ</t>
    </rPh>
    <phoneticPr fontId="35"/>
  </si>
  <si>
    <t>2年目</t>
    <rPh sb="1" eb="3">
      <t>ネンメ</t>
    </rPh>
    <phoneticPr fontId="35"/>
  </si>
  <si>
    <t>3年目</t>
    <rPh sb="1" eb="3">
      <t>ネンメ</t>
    </rPh>
    <phoneticPr fontId="35"/>
  </si>
  <si>
    <t>4年目</t>
    <rPh sb="1" eb="3">
      <t>ネンメ</t>
    </rPh>
    <phoneticPr fontId="35"/>
  </si>
  <si>
    <t>5年目</t>
    <rPh sb="1" eb="3">
      <t>ネンメ</t>
    </rPh>
    <phoneticPr fontId="35"/>
  </si>
  <si>
    <t>6年目</t>
    <rPh sb="1" eb="3">
      <t>ネンメ</t>
    </rPh>
    <phoneticPr fontId="35"/>
  </si>
  <si>
    <t>7年目</t>
    <rPh sb="1" eb="3">
      <t>ネンメ</t>
    </rPh>
    <phoneticPr fontId="35"/>
  </si>
  <si>
    <t>8年目</t>
    <rPh sb="1" eb="3">
      <t>ネンメ</t>
    </rPh>
    <phoneticPr fontId="35"/>
  </si>
  <si>
    <t>9年目</t>
    <rPh sb="1" eb="3">
      <t>ネンメ</t>
    </rPh>
    <phoneticPr fontId="35"/>
  </si>
  <si>
    <t>10年目</t>
    <rPh sb="2" eb="4">
      <t>ネンメ</t>
    </rPh>
    <phoneticPr fontId="35"/>
  </si>
  <si>
    <t>11年目</t>
    <rPh sb="2" eb="4">
      <t>ネンメ</t>
    </rPh>
    <phoneticPr fontId="35"/>
  </si>
  <si>
    <t>12年目</t>
    <rPh sb="2" eb="4">
      <t>ネンメ</t>
    </rPh>
    <phoneticPr fontId="35"/>
  </si>
  <si>
    <t>13年目</t>
    <rPh sb="2" eb="4">
      <t>ネンメ</t>
    </rPh>
    <phoneticPr fontId="35"/>
  </si>
  <si>
    <t>14年目</t>
    <rPh sb="2" eb="4">
      <t>ネンメ</t>
    </rPh>
    <phoneticPr fontId="35"/>
  </si>
  <si>
    <t>15年目</t>
    <rPh sb="2" eb="4">
      <t>ネンメ</t>
    </rPh>
    <phoneticPr fontId="35"/>
  </si>
  <si>
    <t>年間最大生産量</t>
    <rPh sb="0" eb="2">
      <t>ネンカン</t>
    </rPh>
    <rPh sb="2" eb="4">
      <t>サイダイ</t>
    </rPh>
    <rPh sb="4" eb="6">
      <t>セイサン</t>
    </rPh>
    <rPh sb="6" eb="7">
      <t>リョウ</t>
    </rPh>
    <phoneticPr fontId="12"/>
  </si>
  <si>
    <t>年間最大利用量</t>
    <rPh sb="0" eb="2">
      <t>ネンカン</t>
    </rPh>
    <rPh sb="2" eb="4">
      <t>サイダイ</t>
    </rPh>
    <rPh sb="4" eb="6">
      <t>リヨウ</t>
    </rPh>
    <rPh sb="6" eb="7">
      <t>リョウ</t>
    </rPh>
    <phoneticPr fontId="12"/>
  </si>
  <si>
    <t>設備利用率</t>
    <rPh sb="0" eb="2">
      <t>セツビ</t>
    </rPh>
    <rPh sb="2" eb="5">
      <t>リヨウリツ</t>
    </rPh>
    <phoneticPr fontId="12"/>
  </si>
  <si>
    <t>事業実施計画書</t>
    <rPh sb="0" eb="2">
      <t>ジギョウ</t>
    </rPh>
    <rPh sb="2" eb="4">
      <t>ジッシ</t>
    </rPh>
    <rPh sb="4" eb="7">
      <t>ケイカクショ</t>
    </rPh>
    <phoneticPr fontId="12"/>
  </si>
  <si>
    <r>
      <t>ｍ</t>
    </r>
    <r>
      <rPr>
        <vertAlign val="superscript"/>
        <sz val="11"/>
        <color indexed="8"/>
        <rFont val="ＭＳ Ｐ明朝"/>
        <family val="1"/>
        <charset val="128"/>
      </rPr>
      <t>3</t>
    </r>
    <phoneticPr fontId="12"/>
  </si>
  <si>
    <r>
      <t>m</t>
    </r>
    <r>
      <rPr>
        <vertAlign val="superscript"/>
        <sz val="11"/>
        <color indexed="8"/>
        <rFont val="ＭＳ Ｐ明朝"/>
        <family val="1"/>
        <charset val="128"/>
      </rPr>
      <t>3</t>
    </r>
    <r>
      <rPr>
        <sz val="11"/>
        <color indexed="8"/>
        <rFont val="ＭＳ Ｐ明朝"/>
        <family val="1"/>
        <charset val="128"/>
      </rPr>
      <t>/s</t>
    </r>
    <phoneticPr fontId="32"/>
  </si>
  <si>
    <r>
      <t>m/s</t>
    </r>
    <r>
      <rPr>
        <vertAlign val="superscript"/>
        <sz val="11"/>
        <color indexed="8"/>
        <rFont val="ＭＳ Ｐ明朝"/>
        <family val="1"/>
        <charset val="128"/>
      </rPr>
      <t>2</t>
    </r>
    <phoneticPr fontId="32"/>
  </si>
  <si>
    <t>①</t>
    <phoneticPr fontId="12"/>
  </si>
  <si>
    <t>②</t>
    <phoneticPr fontId="12"/>
  </si>
  <si>
    <t>←利用量の単位は、プルダウンリストから選択してください</t>
    <rPh sb="1" eb="3">
      <t>リヨウ</t>
    </rPh>
    <rPh sb="3" eb="4">
      <t>リョウ</t>
    </rPh>
    <rPh sb="5" eb="7">
      <t>タンイ</t>
    </rPh>
    <rPh sb="19" eb="21">
      <t>センタク</t>
    </rPh>
    <phoneticPr fontId="20"/>
  </si>
  <si>
    <t>第２号様式（第８条関係)</t>
    <rPh sb="0" eb="1">
      <t>ダイ</t>
    </rPh>
    <rPh sb="2" eb="3">
      <t>ゴウ</t>
    </rPh>
    <rPh sb="3" eb="5">
      <t>ヨウシキ</t>
    </rPh>
    <phoneticPr fontId="13"/>
  </si>
  <si>
    <t>第３号様式（第８条関係）</t>
    <phoneticPr fontId="12"/>
  </si>
  <si>
    <t>施設の住所</t>
    <rPh sb="0" eb="2">
      <t>シセツ</t>
    </rPh>
    <rPh sb="3" eb="5">
      <t>ジュウショ</t>
    </rPh>
    <phoneticPr fontId="12"/>
  </si>
  <si>
    <t xml:space="preserve"> 名称</t>
    <rPh sb="1" eb="3">
      <t>メイショウ</t>
    </rPh>
    <phoneticPr fontId="12"/>
  </si>
  <si>
    <t xml:space="preserve"> 資本金（出資金）</t>
    <phoneticPr fontId="12"/>
  </si>
  <si>
    <t xml:space="preserve"> 従業員数</t>
    <phoneticPr fontId="12"/>
  </si>
  <si>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2"/>
  </si>
  <si>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</si>
  <si>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</si>
  <si>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</si>
  <si>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１台あたりの定格容量</t>
    <rPh sb="1" eb="2">
      <t>ダイ</t>
    </rPh>
    <rPh sb="6" eb="8">
      <t>テイカク</t>
    </rPh>
    <rPh sb="8" eb="10">
      <t>ヨウリョウ</t>
    </rPh>
    <rPh sb="9" eb="10">
      <t>テイヨウ</t>
    </rPh>
    <phoneticPr fontId="13"/>
  </si>
  <si>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2"/>
  </si>
  <si>
    <t>定格容量合計</t>
    <rPh sb="4" eb="6">
      <t>ゴウケイ</t>
    </rPh>
    <phoneticPr fontId="13"/>
  </si>
  <si>
    <t>（２）地熱発電設備の発電方式</t>
    <rPh sb="3" eb="5">
      <t>チネツ</t>
    </rPh>
    <rPh sb="5" eb="7">
      <t>ハツデン</t>
    </rPh>
    <rPh sb="7" eb="9">
      <t>セツビ</t>
    </rPh>
    <rPh sb="10" eb="12">
      <t>ハツデン</t>
    </rPh>
    <rPh sb="12" eb="14">
      <t>ホウシキ</t>
    </rPh>
    <phoneticPr fontId="12"/>
  </si>
  <si>
    <t>フラッシュ発電</t>
    <rPh sb="5" eb="7">
      <t>ハツデン</t>
    </rPh>
    <phoneticPr fontId="12"/>
  </si>
  <si>
    <t>　</t>
    <phoneticPr fontId="12"/>
  </si>
  <si>
    <t>バイナリー発電</t>
    <rPh sb="5" eb="7">
      <t>ハツデン</t>
    </rPh>
    <phoneticPr fontId="12"/>
  </si>
  <si>
    <t>（３）発電機</t>
    <rPh sb="3" eb="6">
      <t>ハツデンキ</t>
    </rPh>
    <phoneticPr fontId="12"/>
  </si>
  <si>
    <t>（４）タービン</t>
    <phoneticPr fontId="20"/>
  </si>
  <si>
    <t>（５）冷却塔　（※設置する場合のみ記入）</t>
    <rPh sb="3" eb="6">
      <t>レイキャクトウ</t>
    </rPh>
    <phoneticPr fontId="20"/>
  </si>
  <si>
    <t>（６）熱交換器　（※設置する場合のみ記入）</t>
    <rPh sb="3" eb="4">
      <t>ネツ</t>
    </rPh>
    <rPh sb="6" eb="7">
      <t>ウツワ</t>
    </rPh>
    <phoneticPr fontId="20"/>
  </si>
  <si>
    <t>（７）蓄電池</t>
    <rPh sb="3" eb="6">
      <t>チクデンチ</t>
    </rPh>
    <phoneticPr fontId="20"/>
  </si>
  <si>
    <t>掘削に係る資料</t>
    <rPh sb="0" eb="2">
      <t>クッサク</t>
    </rPh>
    <rPh sb="3" eb="4">
      <t>カカ</t>
    </rPh>
    <rPh sb="5" eb="7">
      <t>シリョウ</t>
    </rPh>
    <phoneticPr fontId="33"/>
  </si>
  <si>
    <t>１日あたりの設備稼働時間</t>
    <rPh sb="1" eb="2">
      <t>ニチ</t>
    </rPh>
    <rPh sb="6" eb="8">
      <t>セツビ</t>
    </rPh>
    <rPh sb="8" eb="10">
      <t>カドウ</t>
    </rPh>
    <rPh sb="10" eb="12">
      <t>ジカン</t>
    </rPh>
    <phoneticPr fontId="13"/>
  </si>
  <si>
    <t>←別紙４を作成すると自動計算されます</t>
    <rPh sb="1" eb="3">
      <t>ベッシ</t>
    </rPh>
    <rPh sb="5" eb="7">
      <t>サクセイ</t>
    </rPh>
    <rPh sb="10" eb="12">
      <t>ジドウ</t>
    </rPh>
    <rPh sb="12" eb="14">
      <t>ケイサン</t>
    </rPh>
    <phoneticPr fontId="32"/>
  </si>
  <si>
    <t>バイオマス依存率（※）</t>
    <rPh sb="5" eb="7">
      <t>イゾン</t>
    </rPh>
    <rPh sb="7" eb="8">
      <t>リツ</t>
    </rPh>
    <phoneticPr fontId="18"/>
  </si>
  <si>
    <t>１基あたりの容量</t>
    <rPh sb="1" eb="2">
      <t>キ</t>
    </rPh>
    <rPh sb="6" eb="8">
      <t>ヨウリョウ</t>
    </rPh>
    <phoneticPr fontId="13"/>
  </si>
  <si>
    <t>容量合計</t>
    <rPh sb="0" eb="2">
      <t>ヨウリョウ</t>
    </rPh>
    <rPh sb="2" eb="4">
      <t>ゴウケイ</t>
    </rPh>
    <phoneticPr fontId="13"/>
  </si>
  <si>
    <t>バイオマスの調達に係る資料</t>
    <rPh sb="6" eb="8">
      <t>チョウタツ</t>
    </rPh>
    <rPh sb="9" eb="10">
      <t>カカ</t>
    </rPh>
    <rPh sb="11" eb="13">
      <t>シリョウ</t>
    </rPh>
    <phoneticPr fontId="12"/>
  </si>
  <si>
    <t>低位発熱量を証明する資料</t>
    <rPh sb="0" eb="2">
      <t>テイイ</t>
    </rPh>
    <rPh sb="2" eb="4">
      <t>ハツネツ</t>
    </rPh>
    <rPh sb="4" eb="5">
      <t>リョウ</t>
    </rPh>
    <rPh sb="6" eb="8">
      <t>ショウメイ</t>
    </rPh>
    <rPh sb="10" eb="12">
      <t>シリョウ</t>
    </rPh>
    <phoneticPr fontId="12"/>
  </si>
  <si>
    <t>※バイオマス燃料製造を実施する場合のみ</t>
    <rPh sb="6" eb="8">
      <t>ネンリョウ</t>
    </rPh>
    <rPh sb="8" eb="10">
      <t>セイゾウ</t>
    </rPh>
    <rPh sb="11" eb="13">
      <t>ジッシ</t>
    </rPh>
    <rPh sb="15" eb="17">
      <t>バアイ</t>
    </rPh>
    <phoneticPr fontId="12"/>
  </si>
  <si>
    <t>（10）バイオマス燃料製造方式</t>
    <rPh sb="9" eb="11">
      <t>ネンリョウ</t>
    </rPh>
    <rPh sb="11" eb="13">
      <t>セイゾウ</t>
    </rPh>
    <rPh sb="13" eb="15">
      <t>ホウシキ</t>
    </rPh>
    <phoneticPr fontId="12"/>
  </si>
  <si>
    <t>・</t>
    <phoneticPr fontId="12"/>
  </si>
  <si>
    <t>（11）製造時のバイオマス依存率</t>
    <rPh sb="4" eb="6">
      <t>セイゾウ</t>
    </rPh>
    <rPh sb="6" eb="7">
      <t>ジ</t>
    </rPh>
    <rPh sb="13" eb="15">
      <t>イゾン</t>
    </rPh>
    <rPh sb="15" eb="16">
      <t>リツ</t>
    </rPh>
    <phoneticPr fontId="20"/>
  </si>
  <si>
    <t>（13）バイオマス燃料製造設備</t>
    <rPh sb="9" eb="11">
      <t>ネンリョウ</t>
    </rPh>
    <rPh sb="11" eb="13">
      <t>セイゾウ</t>
    </rPh>
    <rPh sb="13" eb="15">
      <t>セツビ</t>
    </rPh>
    <phoneticPr fontId="20"/>
  </si>
  <si>
    <t>（14）バイオマス原料受入・供給設備</t>
    <rPh sb="9" eb="11">
      <t>ゲンリョウ</t>
    </rPh>
    <rPh sb="11" eb="13">
      <t>ウケイレ</t>
    </rPh>
    <rPh sb="14" eb="16">
      <t>キョウキュウ</t>
    </rPh>
    <rPh sb="16" eb="18">
      <t>セツビ</t>
    </rPh>
    <phoneticPr fontId="20"/>
  </si>
  <si>
    <t>（15）バイオマス燃料貯蔵設備</t>
    <rPh sb="9" eb="11">
      <t>ネンリョウ</t>
    </rPh>
    <rPh sb="11" eb="13">
      <t>チョゾウ</t>
    </rPh>
    <rPh sb="13" eb="15">
      <t>セツビ</t>
    </rPh>
    <phoneticPr fontId="20"/>
  </si>
  <si>
    <t>（16）前処理設備</t>
    <rPh sb="4" eb="7">
      <t>マエショリ</t>
    </rPh>
    <rPh sb="7" eb="9">
      <t>セツビ</t>
    </rPh>
    <phoneticPr fontId="20"/>
  </si>
  <si>
    <t>（17）後処理設備</t>
    <rPh sb="4" eb="5">
      <t>アト</t>
    </rPh>
    <rPh sb="5" eb="7">
      <t>ショリ</t>
    </rPh>
    <rPh sb="7" eb="9">
      <t>セツビ</t>
    </rPh>
    <phoneticPr fontId="20"/>
  </si>
  <si>
    <t>（２）蓄電池の導入計画（導入する場合のみ）</t>
    <rPh sb="3" eb="6">
      <t>チクデンチ</t>
    </rPh>
    <rPh sb="7" eb="9">
      <t>ドウニュウ</t>
    </rPh>
    <rPh sb="9" eb="11">
      <t>ケイカク</t>
    </rPh>
    <rPh sb="12" eb="14">
      <t>ドウニュウ</t>
    </rPh>
    <rPh sb="16" eb="18">
      <t>バアイ</t>
    </rPh>
    <phoneticPr fontId="12"/>
  </si>
  <si>
    <t>（12）製造するバイオマス燃料</t>
    <rPh sb="4" eb="6">
      <t>セイゾウ</t>
    </rPh>
    <rPh sb="13" eb="15">
      <t>ネンリョウ</t>
    </rPh>
    <phoneticPr fontId="20"/>
  </si>
  <si>
    <t>←プルダウンリストから選択してください。</t>
    <rPh sb="11" eb="13">
      <t>センタク</t>
    </rPh>
    <phoneticPr fontId="32"/>
  </si>
  <si>
    <t>※バイオマス依存率60％以上</t>
    <rPh sb="6" eb="8">
      <t>イゾン</t>
    </rPh>
    <rPh sb="8" eb="9">
      <t>リツ</t>
    </rPh>
    <rPh sb="12" eb="14">
      <t>イジョウ</t>
    </rPh>
    <phoneticPr fontId="32"/>
  </si>
  <si>
    <t>（３）蓄電池</t>
    <rPh sb="3" eb="6">
      <t>チクデンチ</t>
    </rPh>
    <phoneticPr fontId="20"/>
  </si>
  <si>
    <t>（３）発電機</t>
    <rPh sb="3" eb="6">
      <t>ハツデンキ</t>
    </rPh>
    <phoneticPr fontId="20"/>
  </si>
  <si>
    <t>（４）水車</t>
    <rPh sb="3" eb="5">
      <t>スイシャ</t>
    </rPh>
    <phoneticPr fontId="20"/>
  </si>
  <si>
    <t>（５）変圧器</t>
    <rPh sb="3" eb="6">
      <t>ヘンアツキ</t>
    </rPh>
    <phoneticPr fontId="20"/>
  </si>
  <si>
    <t>（６）水系及び河川</t>
    <rPh sb="3" eb="5">
      <t>スイケイ</t>
    </rPh>
    <rPh sb="5" eb="6">
      <t>オヨ</t>
    </rPh>
    <rPh sb="7" eb="9">
      <t>カセン</t>
    </rPh>
    <phoneticPr fontId="20"/>
  </si>
  <si>
    <t>（７）水系及び使用河川</t>
    <rPh sb="3" eb="5">
      <t>スイケイ</t>
    </rPh>
    <rPh sb="5" eb="6">
      <t>オヨ</t>
    </rPh>
    <rPh sb="7" eb="9">
      <t>シヨウ</t>
    </rPh>
    <rPh sb="9" eb="11">
      <t>カセン</t>
    </rPh>
    <phoneticPr fontId="20"/>
  </si>
  <si>
    <t>（８）蓄電池</t>
    <rPh sb="3" eb="6">
      <t>チクデンチ</t>
    </rPh>
    <phoneticPr fontId="20"/>
  </si>
  <si>
    <t>円</t>
    <rPh sb="0" eb="1">
      <t>エン</t>
    </rPh>
    <phoneticPr fontId="20"/>
  </si>
  <si>
    <t>人</t>
    <rPh sb="0" eb="1">
      <t>ニン</t>
    </rPh>
    <phoneticPr fontId="20"/>
  </si>
  <si>
    <t>（添付資料18）</t>
    <rPh sb="1" eb="3">
      <t>テンプ</t>
    </rPh>
    <rPh sb="3" eb="5">
      <t>シリョウ</t>
    </rPh>
    <phoneticPr fontId="12"/>
  </si>
  <si>
    <t>※算定方法は、別紙3のとおり。</t>
    <rPh sb="1" eb="3">
      <t>サンテイ</t>
    </rPh>
    <rPh sb="3" eb="5">
      <t>ホウホウ</t>
    </rPh>
    <rPh sb="7" eb="9">
      <t>ベッシ</t>
    </rPh>
    <phoneticPr fontId="12"/>
  </si>
  <si>
    <t>（６）バイオマスボイラ-</t>
    <phoneticPr fontId="20"/>
  </si>
  <si>
    <t>（添付資料19）</t>
    <rPh sb="1" eb="3">
      <t>テンプ</t>
    </rPh>
    <rPh sb="3" eb="5">
      <t>シリョウ</t>
    </rPh>
    <phoneticPr fontId="12"/>
  </si>
  <si>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3"/>
  </si>
  <si>
    <t>地産地消型再エネ増強プロジェクト
申請関係様式の印刷要領</t>
    <rPh sb="17" eb="19">
      <t>シンセイ</t>
    </rPh>
    <rPh sb="19" eb="21">
      <t>カンケイ</t>
    </rPh>
    <rPh sb="21" eb="23">
      <t>ヨウシキ</t>
    </rPh>
    <rPh sb="24" eb="26">
      <t>インサツ</t>
    </rPh>
    <rPh sb="26" eb="28">
      <t>ヨウリョウ</t>
    </rPh>
    <phoneticPr fontId="13"/>
  </si>
  <si>
    <t>地産地消型再エネ増強プロジェクト入力データ</t>
    <rPh sb="16" eb="18">
      <t>ニュウリョク</t>
    </rPh>
    <phoneticPr fontId="20"/>
  </si>
  <si>
    <t>助成対象事業の名称</t>
    <rPh sb="2" eb="4">
      <t>タイショウ</t>
    </rPh>
    <rPh sb="4" eb="6">
      <t>ジギョウ</t>
    </rPh>
    <rPh sb="7" eb="9">
      <t>メイショウ</t>
    </rPh>
    <phoneticPr fontId="12"/>
  </si>
  <si>
    <t>助成対象事業者</t>
    <rPh sb="2" eb="4">
      <t>タイショウ</t>
    </rPh>
    <rPh sb="4" eb="6">
      <t>ジギョウ</t>
    </rPh>
    <rPh sb="6" eb="7">
      <t>シャ</t>
    </rPh>
    <phoneticPr fontId="20"/>
  </si>
  <si>
    <t>助成金交付申請書</t>
    <rPh sb="0" eb="3">
      <t>ジョセイキン</t>
    </rPh>
    <rPh sb="2" eb="3">
      <t>キン</t>
    </rPh>
    <phoneticPr fontId="12"/>
  </si>
  <si>
    <t>助成対象事業の名称</t>
    <rPh sb="0" eb="2">
      <t>ジョセイ</t>
    </rPh>
    <rPh sb="2" eb="4">
      <t>タイショウ</t>
    </rPh>
    <rPh sb="4" eb="6">
      <t>ジギョウ</t>
    </rPh>
    <phoneticPr fontId="13"/>
  </si>
  <si>
    <t>部課名</t>
    <rPh sb="0" eb="2">
      <t>ブカ</t>
    </rPh>
    <rPh sb="2" eb="3">
      <t>メイ</t>
    </rPh>
    <phoneticPr fontId="12"/>
  </si>
  <si>
    <t>E-mail</t>
    <phoneticPr fontId="12"/>
  </si>
  <si>
    <r>
      <t>(1) 助成</t>
    </r>
    <r>
      <rPr>
        <sz val="11"/>
        <color indexed="8"/>
        <rFont val="ＭＳ Ｐ明朝"/>
        <family val="1"/>
        <charset val="128"/>
      </rPr>
      <t>事業に要する経費</t>
    </r>
    <rPh sb="4" eb="6">
      <t>ジョセイ</t>
    </rPh>
    <rPh sb="6" eb="8">
      <t>ジギョウ</t>
    </rPh>
    <phoneticPr fontId="12"/>
  </si>
  <si>
    <t>(3) 助成対象経費</t>
    <phoneticPr fontId="12"/>
  </si>
  <si>
    <t>(4) 助成金交付申請額</t>
    <phoneticPr fontId="12"/>
  </si>
  <si>
    <t>（助成対象事業者）</t>
    <rPh sb="3" eb="5">
      <t>タイショウ</t>
    </rPh>
    <rPh sb="5" eb="7">
      <t>ジギョウ</t>
    </rPh>
    <rPh sb="7" eb="8">
      <t>シャ</t>
    </rPh>
    <phoneticPr fontId="13"/>
  </si>
  <si>
    <t>助成対象事業の実施に係る同意書</t>
    <rPh sb="2" eb="4">
      <t>タイショウ</t>
    </rPh>
    <rPh sb="4" eb="6">
      <t>ジギョウ</t>
    </rPh>
    <rPh sb="7" eb="9">
      <t>ジッシ</t>
    </rPh>
    <rPh sb="10" eb="11">
      <t>カカワ</t>
    </rPh>
    <rPh sb="12" eb="15">
      <t>ドウイショ</t>
    </rPh>
    <phoneticPr fontId="13"/>
  </si>
  <si>
    <t>１．助成対象設備の導入施設</t>
    <rPh sb="4" eb="6">
      <t>タイショウ</t>
    </rPh>
    <rPh sb="6" eb="8">
      <t>セツビ</t>
    </rPh>
    <rPh sb="9" eb="11">
      <t>ドウニュウ</t>
    </rPh>
    <rPh sb="11" eb="13">
      <t>シセツ</t>
    </rPh>
    <phoneticPr fontId="13"/>
  </si>
  <si>
    <t>（３）助成対象事業者に関する情報</t>
    <rPh sb="5" eb="7">
      <t>タイショウ</t>
    </rPh>
    <rPh sb="7" eb="9">
      <t>ジギョウ</t>
    </rPh>
    <rPh sb="9" eb="10">
      <t>シャ</t>
    </rPh>
    <rPh sb="11" eb="12">
      <t>カン</t>
    </rPh>
    <rPh sb="14" eb="16">
      <t>ジョウホウ</t>
    </rPh>
    <phoneticPr fontId="12"/>
  </si>
  <si>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</si>
  <si>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</si>
  <si>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</si>
  <si>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</si>
  <si>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</si>
  <si>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</si>
  <si>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</si>
  <si>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2"/>
  </si>
  <si>
    <t>太陽光発電</t>
    <phoneticPr fontId="20"/>
  </si>
  <si>
    <t>太陽光発電・蓄電池</t>
  </si>
  <si>
    <t>風力発電・蓄電池</t>
  </si>
  <si>
    <t>水力発電・蓄電池</t>
  </si>
  <si>
    <t>地熱発電・蓄電池</t>
  </si>
  <si>
    <t>バイオマス発電・蓄電池</t>
  </si>
  <si>
    <t>住所</t>
    <rPh sb="0" eb="2">
      <t>ジュウショ</t>
    </rPh>
    <phoneticPr fontId="12"/>
  </si>
  <si>
    <t>系統連系協議</t>
    <rPh sb="0" eb="4">
      <t>ケイトウレンケイ</t>
    </rPh>
    <rPh sb="4" eb="6">
      <t>キョウギ</t>
    </rPh>
    <phoneticPr fontId="12"/>
  </si>
  <si>
    <t>売電の有無</t>
    <rPh sb="0" eb="2">
      <t>バイデン</t>
    </rPh>
    <rPh sb="3" eb="5">
      <t>ウム</t>
    </rPh>
    <phoneticPr fontId="12"/>
  </si>
  <si>
    <t>導入済み再生可能エネルギー利用設備の種別</t>
    <rPh sb="0" eb="2">
      <t>ドウニュウ</t>
    </rPh>
    <rPh sb="2" eb="3">
      <t>ズ</t>
    </rPh>
    <phoneticPr fontId="12"/>
  </si>
  <si>
    <t>（４）余剰電力売電の有無</t>
    <rPh sb="3" eb="5">
      <t>ヨジョウ</t>
    </rPh>
    <rPh sb="5" eb="7">
      <t>デンリョク</t>
    </rPh>
    <rPh sb="7" eb="9">
      <t>バイデン</t>
    </rPh>
    <rPh sb="10" eb="12">
      <t>ウム</t>
    </rPh>
    <phoneticPr fontId="12"/>
  </si>
  <si>
    <t>←共通様式１の助成対象経費（蓄電池を除く）を入力してください</t>
    <rPh sb="1" eb="3">
      <t>キョウツウ</t>
    </rPh>
    <rPh sb="3" eb="5">
      <t>ヨウシキ</t>
    </rPh>
    <rPh sb="14" eb="17">
      <t>チクデンチ</t>
    </rPh>
    <rPh sb="18" eb="19">
      <t>ノゾ</t>
    </rPh>
    <rPh sb="22" eb="24">
      <t>ニュウリョク</t>
    </rPh>
    <phoneticPr fontId="12"/>
  </si>
  <si>
    <t>（４）助成燃料等　（※使用する場合のみ記入）</t>
    <rPh sb="5" eb="7">
      <t>ネンリョウ</t>
    </rPh>
    <rPh sb="7" eb="8">
      <t>トウ</t>
    </rPh>
    <rPh sb="11" eb="13">
      <t>シヨウ</t>
    </rPh>
    <rPh sb="15" eb="17">
      <t>バアイ</t>
    </rPh>
    <rPh sb="19" eb="21">
      <t>キニュウ</t>
    </rPh>
    <phoneticPr fontId="20"/>
  </si>
  <si>
    <t>助成金等の名称</t>
    <rPh sb="3" eb="4">
      <t>トウ</t>
    </rPh>
    <rPh sb="5" eb="7">
      <t>メイショウ</t>
    </rPh>
    <phoneticPr fontId="12"/>
  </si>
  <si>
    <t>助成金等の目的</t>
    <rPh sb="3" eb="4">
      <t>トウ</t>
    </rPh>
    <rPh sb="5" eb="7">
      <t>モクテキ</t>
    </rPh>
    <phoneticPr fontId="12"/>
  </si>
  <si>
    <t xml:space="preserve">第１号様式（第８条関係)  </t>
    <phoneticPr fontId="13"/>
  </si>
  <si>
    <t>%</t>
    <phoneticPr fontId="12"/>
  </si>
  <si>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</si>
  <si>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</si>
  <si>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</si>
  <si>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</si>
  <si>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</si>
  <si>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</si>
  <si>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</si>
  <si>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</si>
  <si>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</si>
  <si>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</si>
  <si>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</si>
  <si>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</si>
  <si>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</si>
  <si>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</si>
  <si>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</si>
  <si>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</si>
  <si>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</si>
  <si>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</si>
  <si>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</si>
  <si>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</si>
  <si>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</si>
  <si>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</si>
  <si>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</si>
  <si>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</si>
  <si>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</si>
  <si>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</si>
  <si>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</si>
  <si>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</si>
  <si>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</si>
  <si>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</si>
  <si>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</si>
  <si>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</si>
  <si>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</si>
  <si>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</si>
  <si>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</si>
  <si>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</si>
  <si>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</si>
  <si>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</si>
  <si>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</si>
  <si>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</si>
  <si>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</si>
  <si>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</si>
  <si>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</si>
  <si>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</si>
  <si>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</si>
  <si>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</si>
  <si>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</si>
  <si>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</si>
  <si>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</si>
  <si>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</si>
  <si>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</si>
  <si>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</si>
  <si>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</si>
  <si>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</si>
  <si>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</si>
  <si>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</si>
  <si>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</si>
  <si>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</si>
  <si>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</si>
  <si>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</si>
  <si>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</si>
  <si>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</si>
  <si>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</si>
  <si>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</si>
  <si>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</si>
  <si>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</si>
  <si>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</si>
  <si>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</si>
  <si>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</si>
  <si>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</si>
  <si>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</si>
  <si>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</si>
  <si>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</si>
  <si>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</si>
  <si>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</si>
  <si>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</si>
  <si>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</si>
  <si>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</si>
  <si>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</si>
  <si>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</si>
  <si>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</si>
  <si>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</si>
  <si>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</si>
  <si>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</si>
  <si>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</si>
  <si>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</si>
  <si>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</si>
  <si>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</si>
  <si>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</si>
  <si>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</si>
  <si>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</si>
  <si>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</si>
  <si>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</si>
  <si>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</si>
  <si>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</si>
  <si>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</si>
  <si>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</si>
  <si>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</si>
  <si>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</si>
  <si>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</si>
  <si>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</si>
  <si>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</si>
  <si>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</si>
  <si>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</si>
  <si>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</si>
  <si>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</si>
  <si>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</si>
  <si>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</si>
  <si>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</si>
  <si>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</si>
  <si>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</si>
  <si>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</si>
  <si>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</si>
  <si>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</si>
  <si>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</si>
  <si>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</si>
  <si>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</si>
  <si>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</si>
  <si>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</si>
  <si>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</si>
  <si>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</si>
  <si>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</si>
  <si>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</si>
  <si>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</si>
  <si>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</si>
  <si>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</si>
  <si>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</si>
  <si>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</si>
  <si>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</si>
  <si>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</si>
  <si>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</si>
  <si>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</si>
  <si>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</si>
  <si>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</si>
  <si>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</si>
  <si>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</si>
  <si>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</si>
  <si>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</si>
  <si>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</si>
  <si>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</si>
  <si>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</si>
  <si>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</si>
  <si>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</si>
  <si>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</si>
  <si>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</si>
  <si>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</si>
  <si>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</si>
  <si>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</si>
  <si>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</si>
  <si>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</si>
  <si>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</si>
  <si>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</si>
  <si>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</si>
  <si>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</si>
  <si>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</si>
  <si>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</si>
  <si>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</si>
  <si>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</si>
  <si>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</si>
  <si>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</si>
  <si>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</si>
  <si>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</si>
  <si>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</si>
  <si>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</si>
  <si>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</si>
  <si>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</si>
  <si>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</si>
  <si>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</si>
  <si>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</si>
  <si>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</si>
  <si>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</si>
  <si>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</si>
  <si>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</si>
  <si>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</si>
  <si>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</si>
  <si>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</si>
  <si>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</si>
  <si>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</si>
  <si>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</si>
  <si>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</si>
  <si>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</si>
  <si>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</si>
  <si>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</si>
  <si>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</si>
  <si>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</si>
  <si>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</si>
  <si>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</si>
  <si>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</si>
  <si>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</si>
  <si>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</si>
  <si>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</si>
  <si>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</si>
  <si>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</si>
  <si>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</si>
  <si>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</si>
  <si>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</si>
  <si>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</si>
  <si>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</si>
  <si>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</si>
  <si>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</si>
  <si>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</si>
  <si>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</si>
  <si>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</si>
  <si>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</si>
  <si>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</si>
  <si>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</si>
  <si>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</si>
  <si>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</si>
  <si>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</si>
  <si>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</si>
  <si>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</si>
  <si>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</si>
  <si>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</si>
  <si>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</si>
  <si>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</si>
  <si>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</si>
  <si>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</si>
  <si>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</si>
  <si>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</si>
  <si>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</si>
  <si>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</si>
  <si>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</si>
  <si>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</si>
  <si>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</si>
  <si>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</si>
  <si>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</si>
  <si>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</si>
  <si>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</si>
  <si>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</si>
  <si>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</si>
  <si>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</si>
  <si>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</si>
  <si>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</si>
  <si>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</si>
  <si>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</si>
  <si>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</si>
  <si>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</si>
  <si>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</si>
  <si>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</si>
  <si>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</si>
  <si>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</si>
  <si>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</si>
  <si>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</si>
  <si>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</si>
  <si>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</si>
  <si>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</si>
  <si>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</si>
  <si>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</si>
  <si>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</si>
  <si>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</si>
  <si>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</si>
  <si>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</si>
  <si>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</si>
  <si>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</si>
  <si>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</si>
  <si>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</si>
  <si>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</si>
  <si>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</si>
  <si>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</si>
  <si>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</si>
  <si>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</si>
  <si>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</si>
  <si>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</si>
  <si>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</si>
  <si>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</si>
  <si>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</si>
  <si>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</si>
  <si>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</si>
  <si>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</si>
  <si>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</si>
  <si>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</si>
  <si>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</si>
  <si>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</si>
  <si>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</si>
  <si>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</si>
  <si>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</si>
  <si>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</si>
  <si>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</si>
  <si>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</si>
  <si>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</si>
  <si>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</si>
  <si>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</si>
  <si>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</si>
  <si>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</si>
  <si>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</si>
  <si>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</si>
  <si>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</si>
  <si>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</si>
  <si>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</si>
  <si>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</si>
  <si>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</si>
  <si>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</si>
  <si>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</si>
  <si>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</si>
  <si>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</si>
  <si>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</si>
  <si>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</si>
  <si>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</si>
  <si>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</si>
  <si>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</si>
  <si>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</si>
  <si>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</si>
  <si>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</si>
  <si>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</si>
  <si>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</si>
  <si>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</si>
  <si>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</si>
  <si>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</si>
  <si>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</si>
  <si>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</si>
  <si>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</si>
  <si>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</si>
  <si>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</si>
  <si>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</si>
  <si>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</si>
  <si>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</si>
  <si>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</si>
  <si>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</si>
  <si>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</si>
  <si>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</si>
  <si>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</si>
  <si>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</si>
  <si>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</si>
  <si>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</si>
  <si>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</si>
  <si>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</si>
  <si>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</si>
  <si>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</si>
  <si>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</si>
  <si>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</si>
  <si>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</si>
  <si>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</si>
  <si>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</si>
  <si>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</si>
  <si>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</si>
  <si>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</si>
  <si>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</si>
  <si>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</si>
  <si>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</si>
  <si>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</si>
  <si>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</si>
  <si>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</si>
  <si>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</si>
  <si>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</si>
  <si>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</si>
  <si>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</si>
  <si>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</si>
  <si>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</si>
  <si>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</si>
  <si>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</si>
  <si>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</si>
  <si>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</si>
  <si>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</si>
  <si>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</si>
  <si>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</si>
  <si>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</si>
  <si>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</si>
  <si>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</si>
  <si>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</si>
  <si>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</si>
  <si>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</si>
  <si>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</si>
  <si>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</si>
  <si>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</si>
  <si>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</si>
  <si>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</si>
  <si>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</si>
  <si>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</si>
  <si>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</si>
  <si>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</si>
  <si>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</si>
  <si>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</si>
  <si>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</si>
  <si>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</si>
  <si>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</si>
  <si>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</si>
  <si>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</si>
  <si>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</si>
  <si>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</si>
  <si>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</si>
  <si>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</si>
  <si>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</si>
  <si>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</si>
  <si>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</si>
  <si>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</si>
  <si>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</si>
  <si>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</si>
  <si>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</si>
  <si>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</si>
  <si>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</si>
  <si>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</si>
  <si>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</si>
  <si>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</si>
  <si>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</si>
  <si>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</si>
  <si>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</si>
  <si>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</si>
  <si>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</si>
  <si>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</si>
  <si>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</si>
  <si>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</si>
  <si>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</si>
  <si>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</si>
  <si>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</si>
  <si>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</si>
  <si>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</si>
  <si>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</si>
  <si>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</si>
  <si>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</si>
  <si>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</si>
  <si>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</si>
  <si>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</si>
  <si>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</si>
  <si>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</si>
  <si>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</si>
  <si>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</si>
  <si>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</si>
  <si>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</si>
  <si>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</si>
  <si>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</si>
  <si>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</si>
  <si>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</si>
  <si>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</si>
  <si>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</si>
  <si>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</si>
  <si>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</si>
  <si>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</si>
  <si>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</si>
  <si>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</si>
  <si>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</si>
  <si>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</si>
  <si>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</si>
  <si>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</si>
  <si>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</si>
  <si>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</si>
  <si>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</si>
  <si>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</si>
  <si>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</si>
  <si>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</si>
  <si>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</si>
  <si>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</si>
  <si>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</si>
  <si>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</si>
  <si>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</si>
  <si>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</si>
  <si>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</si>
  <si>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</si>
  <si>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</si>
  <si>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</si>
  <si>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</si>
  <si>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</si>
  <si>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</si>
  <si>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</si>
  <si>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</si>
  <si>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</si>
  <si>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</si>
  <si>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</si>
  <si>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</si>
  <si>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</si>
  <si>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</si>
  <si>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</si>
  <si>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</si>
  <si>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</si>
  <si>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</si>
  <si>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</si>
  <si>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</si>
  <si>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</si>
  <si>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</si>
  <si>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</si>
  <si>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</si>
  <si>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</si>
  <si>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</si>
  <si>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</si>
  <si>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</si>
  <si>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</si>
  <si>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</si>
  <si>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</si>
  <si>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</si>
  <si>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</si>
  <si>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</si>
  <si>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</si>
  <si>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</si>
  <si>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</si>
  <si>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</si>
  <si>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</si>
  <si>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</si>
  <si>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</si>
  <si>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</si>
  <si>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</si>
  <si>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</si>
  <si>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</si>
  <si>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</si>
  <si>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</si>
  <si>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</si>
  <si>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</si>
  <si>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</si>
  <si>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</si>
  <si>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</si>
  <si>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</si>
  <si>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</si>
  <si>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</si>
  <si>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</si>
  <si>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</si>
  <si>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</si>
  <si>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</si>
  <si>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</si>
  <si>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</si>
  <si>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</si>
  <si>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</si>
  <si>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</si>
  <si>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</si>
  <si>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</si>
  <si>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</si>
  <si>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</si>
  <si>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</si>
  <si>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</si>
  <si>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</si>
  <si>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</si>
  <si>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</si>
  <si>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</si>
  <si>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</si>
  <si>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</si>
  <si>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</si>
  <si>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</si>
  <si>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</si>
  <si>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</si>
  <si>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</si>
  <si>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</si>
  <si>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</si>
  <si>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</si>
  <si>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</si>
  <si>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</si>
  <si>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</si>
  <si>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</si>
  <si>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</si>
  <si>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</si>
  <si>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</si>
  <si>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</si>
  <si>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</si>
  <si>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</si>
  <si>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</si>
  <si>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</si>
  <si>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</si>
  <si>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</si>
  <si>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</si>
  <si>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</si>
  <si>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</si>
  <si>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</si>
  <si>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</si>
  <si>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</si>
  <si>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</si>
  <si>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</si>
  <si>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</si>
  <si>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</si>
  <si>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</si>
  <si>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</si>
  <si>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</si>
  <si>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</si>
  <si>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</si>
  <si>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</si>
  <si>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</si>
  <si>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</si>
  <si>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</si>
  <si>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</si>
  <si>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</si>
  <si>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</si>
  <si>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</si>
  <si>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</si>
  <si>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</si>
  <si>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</si>
  <si>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</si>
  <si>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</si>
  <si>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</si>
  <si>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</si>
  <si>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</si>
  <si>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</si>
  <si>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</si>
  <si>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</si>
  <si>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</si>
  <si>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</si>
  <si>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</si>
  <si>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</si>
  <si>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</si>
  <si>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</si>
  <si>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</si>
  <si>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</si>
  <si>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</si>
  <si>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</si>
  <si>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</si>
  <si>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</si>
  <si>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</si>
  <si>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</si>
  <si>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</si>
  <si>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</si>
  <si>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</si>
  <si>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</si>
  <si>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</si>
  <si>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</si>
  <si>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</si>
  <si>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</si>
  <si>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</si>
  <si>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</si>
  <si>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</si>
  <si>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</si>
  <si>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</si>
  <si>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</si>
  <si>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</si>
  <si>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</si>
  <si>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</si>
  <si>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</si>
  <si>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</si>
  <si>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</si>
  <si>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</si>
  <si>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</si>
  <si>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</si>
  <si>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</si>
  <si>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</si>
  <si>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</si>
  <si>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</si>
  <si>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</si>
  <si>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</si>
  <si>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</si>
  <si>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</si>
  <si>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</si>
  <si>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</si>
  <si>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</si>
  <si>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</si>
  <si>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</si>
  <si>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</si>
  <si>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</si>
  <si>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</si>
  <si>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</si>
  <si>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</si>
  <si>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</si>
  <si>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</si>
  <si>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</si>
  <si>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</si>
  <si>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</si>
  <si>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</si>
  <si>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</si>
  <si>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</si>
  <si>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</si>
  <si>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</si>
  <si>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</si>
  <si>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</si>
  <si>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</si>
  <si>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</si>
  <si>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</si>
  <si>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</si>
  <si>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</si>
  <si>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</si>
  <si>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</si>
  <si>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</si>
  <si>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</si>
  <si>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</si>
  <si>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</si>
  <si>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</si>
  <si>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</si>
  <si>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</si>
  <si>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</si>
  <si>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</si>
  <si>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</si>
  <si>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</si>
  <si>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</si>
  <si>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</si>
  <si>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</si>
  <si>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</si>
  <si>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</si>
  <si>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</si>
  <si>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</si>
  <si>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</si>
  <si>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</si>
  <si>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</si>
  <si>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</si>
  <si>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</si>
  <si>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</si>
  <si>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</si>
  <si>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</si>
  <si>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</si>
  <si>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</si>
  <si>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</si>
  <si>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</si>
  <si>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</si>
  <si>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</si>
  <si>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</si>
  <si>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</si>
  <si>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</si>
  <si>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</si>
  <si>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</si>
  <si>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</si>
  <si>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</si>
  <si>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</si>
  <si>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</si>
  <si>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</si>
  <si>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</si>
  <si>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</si>
  <si>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</si>
  <si>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</si>
  <si>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</si>
  <si>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</si>
  <si>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</si>
  <si>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</si>
  <si>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</si>
  <si>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</si>
  <si>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</si>
  <si>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</si>
  <si>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</si>
  <si>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</si>
  <si>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</si>
  <si>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</si>
  <si>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</si>
  <si>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</si>
  <si>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</si>
  <si>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</si>
  <si>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</si>
  <si>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</si>
  <si>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</si>
  <si>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</si>
  <si>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</si>
  <si>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</si>
  <si>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</si>
  <si>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</si>
  <si>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</si>
  <si>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</si>
  <si>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</si>
  <si>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</si>
  <si>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</si>
  <si>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</si>
  <si>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</si>
  <si>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</si>
  <si>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</si>
  <si>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</si>
  <si>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</si>
  <si>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</si>
  <si>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</si>
  <si>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</si>
  <si>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</si>
  <si>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</si>
  <si>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</si>
  <si>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</si>
  <si>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</si>
  <si>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</si>
  <si>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</si>
  <si>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</si>
  <si>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</si>
  <si>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</si>
  <si>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</si>
  <si>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</si>
  <si>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</si>
  <si>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</si>
  <si>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</si>
  <si>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</si>
  <si>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</si>
  <si>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</si>
  <si>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</si>
  <si>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</si>
  <si>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</si>
  <si>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</si>
  <si>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</si>
  <si>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</si>
  <si>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</si>
  <si>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</si>
  <si>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</si>
  <si>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</si>
  <si>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</si>
  <si>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</si>
  <si>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</si>
  <si>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</si>
  <si>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</si>
  <si>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</si>
  <si>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</si>
  <si>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</si>
  <si>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</si>
  <si>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</si>
  <si>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</si>
  <si>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</si>
  <si>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</si>
  <si>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</si>
  <si>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</si>
  <si>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</si>
  <si>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</si>
  <si>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</si>
  <si>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</si>
  <si>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</si>
  <si>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</si>
  <si>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</si>
  <si>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</si>
  <si>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</si>
  <si>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</si>
  <si>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</si>
  <si>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</si>
  <si>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</si>
  <si>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</si>
  <si>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</si>
  <si>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</si>
  <si>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</si>
  <si>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</si>
  <si>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</si>
  <si>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</si>
  <si>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</si>
  <si>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</si>
  <si>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</si>
  <si>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</si>
  <si>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</si>
  <si>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</si>
  <si>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</si>
  <si>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</si>
  <si>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</si>
  <si>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</si>
  <si>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</si>
  <si>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</si>
  <si>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</si>
  <si>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</si>
  <si>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</si>
  <si>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</si>
  <si>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</si>
  <si>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</si>
  <si>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</si>
  <si>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</si>
  <si>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</si>
  <si>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</si>
  <si>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</si>
  <si>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</si>
  <si>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</si>
  <si>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</si>
  <si>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</si>
  <si>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</si>
  <si>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</si>
  <si>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</si>
  <si>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</si>
  <si>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</si>
  <si>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</si>
  <si>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</si>
  <si>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</si>
  <si>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</si>
  <si>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</si>
  <si>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</si>
  <si>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</si>
  <si>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</si>
  <si>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</si>
  <si>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</si>
  <si>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</si>
  <si>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</si>
  <si>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</si>
  <si>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</si>
  <si>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</si>
  <si>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</si>
  <si>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</si>
  <si>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</si>
  <si>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</si>
  <si>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</si>
  <si>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</si>
  <si>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</si>
  <si>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</si>
  <si>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</si>
  <si>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</si>
  <si>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</si>
  <si>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</si>
  <si>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</si>
  <si>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</si>
  <si>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</si>
  <si>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</si>
  <si>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</si>
  <si>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</si>
  <si>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</si>
  <si>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</si>
  <si>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</si>
  <si>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</si>
  <si>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</si>
  <si>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</si>
  <si>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</si>
  <si>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</si>
  <si>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</si>
  <si>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</si>
  <si>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</si>
  <si>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</si>
  <si>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</si>
  <si>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</si>
  <si>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</si>
  <si>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</si>
  <si>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</si>
  <si>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</si>
  <si>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</si>
  <si>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</si>
  <si>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</si>
  <si>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</si>
  <si>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</si>
  <si>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</si>
  <si>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</si>
  <si>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</si>
  <si>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</si>
  <si>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</si>
  <si>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</si>
  <si>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</si>
  <si>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</si>
  <si>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</si>
  <si>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</si>
  <si>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</si>
  <si>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</si>
  <si>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</si>
  <si>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</si>
  <si>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</si>
  <si>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</si>
  <si>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</si>
  <si>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</si>
  <si>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</si>
  <si>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</si>
  <si>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</si>
  <si>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</si>
  <si>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</si>
  <si>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</si>
  <si>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</si>
  <si>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</si>
  <si>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</si>
  <si>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</si>
  <si>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</si>
  <si>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</si>
  <si>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</si>
  <si>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</si>
  <si>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</si>
  <si>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</si>
  <si>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</si>
  <si>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</si>
  <si>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</si>
  <si>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</si>
  <si>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</si>
  <si>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</si>
  <si>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</si>
  <si>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</si>
  <si>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</si>
  <si>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</si>
  <si>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</si>
  <si>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</si>
  <si>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</si>
  <si>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</si>
  <si>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</si>
  <si>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</si>
  <si>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</si>
  <si>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</si>
  <si>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</si>
  <si>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</si>
  <si>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</si>
  <si>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</si>
  <si>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</si>
  <si>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</si>
  <si>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</si>
  <si>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</si>
  <si>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</si>
  <si>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</si>
  <si>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</si>
  <si>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</si>
  <si>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</si>
  <si>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</si>
  <si>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</si>
  <si>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</si>
  <si>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</si>
  <si>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</si>
  <si>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</si>
  <si>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</si>
  <si>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</si>
  <si>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</si>
  <si>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</si>
  <si>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</si>
  <si>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</si>
  <si>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</si>
  <si>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</si>
  <si>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</si>
  <si>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</si>
  <si>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</si>
  <si>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</si>
  <si>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</si>
  <si>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</si>
  <si>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</si>
  <si>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</si>
  <si>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</si>
  <si>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</si>
  <si>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</si>
  <si>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</si>
  <si>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</si>
  <si>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</si>
  <si>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</si>
  <si>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</si>
  <si>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</si>
  <si>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</si>
  <si>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</si>
  <si>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</si>
  <si>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</si>
  <si>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</si>
  <si>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</si>
  <si>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</si>
  <si>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</si>
  <si>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</si>
  <si>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</si>
  <si>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</si>
  <si>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</si>
  <si>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</si>
  <si>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</si>
  <si>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</si>
  <si>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</si>
  <si>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</si>
  <si>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</si>
  <si>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</si>
  <si>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</si>
  <si>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</si>
  <si>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</si>
  <si>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</si>
  <si>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</si>
  <si>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</si>
  <si>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</si>
  <si>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</si>
  <si>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</si>
  <si>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</si>
  <si>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</si>
  <si>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</si>
  <si>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</si>
  <si>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</si>
  <si>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</si>
  <si>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</si>
  <si>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</si>
  <si>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</si>
  <si>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</si>
  <si>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</si>
  <si>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</si>
  <si>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</si>
  <si>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</si>
  <si>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</si>
  <si>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</si>
  <si>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</si>
  <si>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</si>
  <si>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</si>
  <si>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</si>
  <si>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</si>
  <si>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</si>
  <si>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</si>
  <si>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</si>
  <si>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</si>
  <si>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</si>
  <si>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</si>
  <si>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</si>
  <si>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</si>
  <si>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</si>
  <si>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</si>
  <si>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</si>
  <si>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</si>
  <si>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</si>
  <si>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</si>
  <si>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</si>
  <si>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</si>
  <si>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</si>
  <si>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</si>
  <si>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</si>
  <si>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</si>
  <si>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</si>
  <si>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</si>
  <si>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</si>
  <si>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</si>
  <si>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</si>
  <si>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</si>
  <si>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</si>
  <si>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</si>
  <si>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</si>
  <si>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</si>
  <si>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</si>
  <si>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</si>
  <si>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</si>
  <si>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</si>
  <si>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</si>
  <si>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</si>
  <si>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</si>
  <si>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</si>
  <si>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</si>
  <si>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</si>
  <si>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</si>
  <si>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</si>
  <si>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</si>
  <si>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</si>
  <si>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</si>
  <si>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</si>
  <si>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</si>
  <si>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</si>
  <si>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</si>
  <si>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</si>
  <si>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</si>
  <si>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</si>
  <si>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</si>
  <si>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</si>
  <si>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</si>
  <si>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</si>
  <si>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</si>
  <si>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</si>
  <si>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</si>
  <si>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</si>
  <si>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</si>
  <si>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</si>
  <si>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</si>
  <si>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</si>
  <si>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</si>
  <si>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</si>
  <si>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</si>
  <si>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</si>
  <si>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</si>
  <si>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</si>
  <si>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</si>
  <si>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</si>
  <si>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</si>
  <si>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</si>
  <si>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</si>
  <si>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</si>
  <si>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</si>
  <si>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</si>
  <si>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</si>
  <si>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</si>
  <si>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</si>
  <si>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</si>
  <si>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</si>
  <si>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</si>
  <si>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</si>
  <si>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</si>
  <si>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</si>
  <si>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</si>
  <si>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</si>
  <si>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</si>
  <si>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</si>
  <si>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</si>
  <si>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</si>
  <si>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</si>
  <si>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</si>
  <si>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</si>
  <si>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</si>
  <si>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</si>
  <si>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</si>
  <si>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</si>
  <si>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</si>
  <si>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</si>
  <si>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</si>
  <si>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</si>
  <si>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</si>
  <si>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</si>
  <si>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</si>
  <si>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</si>
  <si>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</si>
  <si>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</si>
  <si>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</si>
  <si>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</si>
  <si>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</si>
  <si>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</si>
  <si>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</si>
  <si>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</si>
  <si>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</si>
  <si>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</si>
  <si>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</si>
  <si>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</si>
  <si>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</si>
  <si>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</si>
  <si>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</si>
  <si>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</si>
  <si>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</si>
  <si>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</si>
  <si>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</si>
  <si>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</si>
  <si>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</si>
  <si>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</si>
  <si>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</si>
  <si>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</si>
  <si>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</si>
  <si>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</si>
  <si>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</si>
  <si>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</si>
  <si>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</si>
  <si>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</si>
  <si>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</si>
  <si>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</si>
  <si>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</si>
  <si>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</si>
  <si>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</si>
  <si>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</si>
  <si>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</si>
  <si>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</si>
  <si>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</si>
  <si>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</si>
  <si>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</si>
  <si>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</si>
  <si>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</si>
  <si>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</si>
  <si>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</si>
  <si>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</si>
  <si>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</si>
  <si>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</si>
  <si>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</si>
  <si>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</si>
  <si>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</si>
  <si>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</si>
  <si>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</si>
  <si>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</si>
  <si>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</si>
  <si>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</si>
  <si>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</si>
  <si>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</si>
  <si>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</si>
  <si>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</si>
  <si>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</si>
  <si>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</si>
  <si>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</si>
  <si>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</si>
  <si>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</si>
  <si>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</si>
  <si>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</si>
  <si>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</si>
  <si>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</si>
  <si>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</si>
  <si>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</si>
  <si>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</si>
  <si>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</si>
  <si>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</si>
  <si>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</si>
  <si>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</si>
  <si>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</si>
  <si>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</si>
  <si>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</si>
  <si>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</si>
  <si>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</si>
  <si>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</si>
  <si>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</si>
  <si>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</si>
  <si>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</si>
  <si>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</si>
  <si>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</si>
  <si>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</si>
  <si>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</si>
  <si>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</si>
  <si>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</si>
  <si>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</si>
  <si>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</si>
  <si>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</si>
  <si>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</si>
  <si>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</si>
  <si>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</si>
  <si>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</si>
  <si>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</si>
  <si>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</si>
  <si>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</si>
  <si>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</si>
  <si>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</si>
  <si>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</si>
  <si>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</si>
  <si>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</si>
  <si>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</si>
  <si>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</si>
  <si>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</si>
  <si>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</si>
  <si>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</si>
  <si>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</si>
  <si>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</si>
  <si>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</si>
  <si>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</si>
  <si>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</si>
  <si>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</si>
  <si>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</si>
  <si>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</si>
  <si>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</si>
  <si>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</si>
  <si>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</si>
  <si>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</si>
  <si>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</si>
  <si>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</si>
  <si>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</si>
  <si>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</si>
  <si>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</si>
  <si>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</si>
  <si>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</si>
  <si>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</si>
  <si>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</si>
  <si>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</si>
  <si>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</si>
  <si>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</si>
  <si>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</si>
  <si>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</si>
  <si>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</si>
  <si>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</si>
  <si>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</si>
  <si>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</si>
  <si>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</si>
  <si>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</si>
  <si>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</si>
  <si>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</si>
  <si>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</si>
  <si>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</si>
  <si>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</si>
  <si>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</si>
  <si>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</si>
  <si>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</si>
  <si>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</si>
  <si>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</si>
  <si>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</si>
  <si>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</si>
  <si>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</si>
  <si>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</si>
  <si>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</si>
  <si>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</si>
  <si>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</si>
  <si>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</si>
  <si>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</si>
  <si>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</si>
  <si>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</si>
  <si>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</si>
  <si>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</si>
  <si>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</si>
  <si>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</si>
  <si>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</si>
  <si>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</si>
  <si>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</si>
  <si>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</si>
  <si>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</si>
  <si>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</si>
  <si>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</si>
  <si>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</si>
  <si>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</si>
  <si>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</si>
  <si>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</si>
  <si>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</si>
  <si>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</si>
  <si>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</si>
  <si>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</si>
  <si>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</si>
  <si>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</si>
  <si>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</si>
  <si>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</si>
  <si>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</si>
  <si>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</si>
  <si>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</si>
  <si>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</si>
  <si>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</si>
  <si>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</si>
  <si>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</si>
  <si>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</si>
  <si>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</si>
  <si>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</si>
  <si>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</si>
  <si>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</si>
  <si>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</si>
  <si>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</si>
  <si>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</si>
  <si>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</si>
  <si>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</si>
  <si>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</si>
  <si>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</si>
  <si>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</si>
  <si>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</si>
  <si>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</si>
  <si>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</si>
  <si>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</si>
  <si>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</si>
  <si>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</si>
  <si>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</si>
  <si>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</si>
  <si>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</si>
  <si>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</si>
  <si>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</si>
  <si>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</si>
  <si>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</si>
  <si>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</si>
  <si>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</si>
  <si>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</si>
  <si>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</si>
  <si>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</si>
  <si>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</si>
  <si>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</si>
  <si>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</si>
  <si>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</si>
  <si>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</si>
  <si>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</si>
  <si>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</si>
  <si>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</si>
  <si>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</si>
  <si>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</si>
  <si>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</si>
  <si>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</si>
  <si>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</si>
  <si>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</si>
  <si>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</si>
  <si>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</si>
  <si>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</si>
  <si>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</si>
  <si>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</si>
  <si>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</si>
  <si>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</si>
  <si>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</si>
  <si>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</si>
  <si>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</si>
  <si>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</si>
  <si>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</si>
  <si>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</si>
  <si>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</si>
  <si>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</si>
  <si>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</si>
  <si>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</si>
  <si>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</si>
  <si>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</si>
  <si>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</si>
  <si>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</si>
  <si>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</si>
  <si>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</si>
  <si>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</si>
  <si>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</si>
  <si>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</si>
  <si>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</si>
  <si>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</si>
  <si>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</si>
  <si>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</si>
  <si>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</si>
  <si>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</si>
  <si>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</si>
  <si>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</si>
  <si>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</si>
  <si>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</si>
  <si>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</si>
  <si>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</si>
  <si>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</si>
  <si>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</si>
  <si>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</si>
  <si>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</si>
  <si>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</si>
  <si>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</si>
  <si>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</si>
  <si>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</si>
  <si>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</si>
  <si>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</si>
  <si>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</si>
  <si>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</si>
  <si>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</si>
  <si>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</si>
  <si>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</si>
  <si>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</si>
  <si>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</si>
  <si>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</si>
  <si>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</si>
  <si>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</si>
  <si>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</si>
  <si>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</si>
  <si>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</si>
  <si>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</si>
  <si>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</si>
  <si>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</si>
  <si>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</si>
  <si>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</si>
  <si>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</si>
  <si>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</si>
  <si>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</si>
  <si>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</si>
  <si>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</si>
  <si>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</si>
  <si>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</si>
  <si>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</si>
  <si>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</si>
  <si>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</si>
  <si>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</si>
  <si>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</si>
  <si>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</si>
  <si>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</si>
  <si>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</si>
  <si>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</si>
  <si>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</si>
  <si>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</si>
  <si>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</si>
  <si>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</si>
  <si>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</si>
  <si>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</si>
  <si>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</si>
  <si>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</si>
  <si>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</si>
  <si>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</si>
  <si>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</si>
  <si>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</si>
  <si>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</si>
  <si>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</si>
  <si>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</si>
  <si>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</si>
  <si>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</si>
  <si>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</si>
  <si>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</si>
  <si>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</si>
  <si>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</si>
  <si>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</si>
  <si>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</si>
  <si>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</si>
  <si>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</si>
  <si>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</si>
  <si>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</si>
  <si>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</si>
  <si>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</si>
  <si>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</si>
  <si>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</si>
  <si>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</si>
  <si>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</si>
  <si>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</si>
  <si>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</si>
  <si>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</si>
  <si>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</si>
  <si>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</si>
  <si>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</si>
  <si>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</si>
  <si>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</si>
  <si>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</si>
  <si>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</si>
  <si>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</si>
  <si>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</si>
  <si>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</si>
  <si>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</si>
  <si>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</si>
  <si>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</si>
  <si>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</si>
  <si>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</si>
  <si>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</si>
  <si>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</si>
  <si>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</si>
  <si>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</si>
  <si>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</si>
  <si>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</si>
  <si>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</si>
  <si>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</si>
  <si>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</si>
  <si>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</si>
  <si>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</si>
  <si>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</si>
  <si>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</si>
  <si>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</si>
  <si>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</si>
  <si>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</si>
  <si>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</si>
  <si>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</si>
  <si>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</si>
  <si>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</si>
  <si>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</si>
  <si>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</si>
  <si>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</si>
  <si>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</si>
  <si>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</si>
  <si>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</si>
  <si>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</si>
  <si>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</si>
  <si>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</si>
  <si>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</si>
  <si>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</si>
  <si>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</si>
  <si>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</si>
  <si>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</si>
  <si>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</si>
  <si>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</si>
  <si>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</si>
  <si>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</si>
  <si>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</si>
  <si>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</si>
  <si>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</si>
  <si>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</si>
  <si>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</si>
  <si>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5"/>
  </si>
  <si>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</si>
  <si>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</si>
  <si>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</si>
  <si>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</si>
  <si>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</si>
  <si>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</si>
  <si>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</si>
  <si>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</si>
  <si>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</si>
  <si>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</si>
  <si>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</si>
  <si>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</si>
  <si>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</si>
  <si>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</si>
  <si>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</si>
  <si>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</si>
  <si>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</si>
  <si>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</si>
  <si>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</si>
  <si>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</si>
  <si>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</si>
  <si>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</si>
  <si>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</si>
  <si>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</si>
  <si>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</si>
  <si>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</si>
  <si>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</si>
  <si>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</si>
  <si>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</si>
  <si>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</si>
  <si>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</si>
  <si>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</si>
  <si>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</si>
  <si>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</si>
  <si>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</si>
  <si>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</si>
  <si>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</si>
  <si>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</si>
  <si>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</si>
  <si>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</si>
  <si>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</si>
  <si>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</si>
  <si>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</si>
  <si>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</si>
  <si>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</si>
  <si>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</si>
  <si>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</si>
  <si>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</si>
  <si>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</si>
  <si>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</si>
  <si>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</si>
  <si>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</si>
  <si>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</si>
  <si>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</si>
  <si>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</si>
  <si>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</si>
  <si>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</si>
  <si>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</si>
  <si>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</si>
  <si>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</si>
  <si>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</si>
  <si>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</si>
  <si>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</si>
  <si>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</si>
  <si>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</si>
  <si>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</si>
  <si>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</si>
  <si>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</si>
  <si>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</si>
  <si>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</si>
  <si>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</si>
  <si>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</si>
  <si>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</si>
  <si>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</si>
  <si>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</si>
  <si>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</si>
  <si>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</si>
  <si>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</si>
  <si>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</si>
  <si>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</si>
  <si>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</si>
  <si>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</si>
  <si>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</si>
  <si>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</si>
  <si>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</si>
  <si>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</si>
  <si>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</si>
  <si>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</si>
  <si>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</si>
  <si>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</si>
  <si>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</si>
  <si>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</si>
  <si>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</si>
  <si>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</si>
  <si>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</si>
  <si>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</si>
  <si>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</si>
  <si>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</si>
  <si>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</si>
  <si>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</si>
  <si>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</si>
  <si>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</si>
  <si>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</si>
  <si>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</si>
  <si>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</si>
  <si>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</si>
  <si>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</si>
  <si>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</si>
  <si>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</si>
  <si>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</si>
  <si>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</si>
  <si>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</si>
  <si>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</si>
  <si>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</si>
  <si>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</si>
  <si>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</si>
  <si>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</si>
  <si>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</si>
  <si>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</si>
  <si>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</si>
  <si>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</si>
  <si>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</si>
  <si>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</si>
  <si>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</si>
  <si>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</si>
  <si>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</si>
  <si>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</si>
  <si>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</si>
  <si>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</si>
  <si>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</si>
  <si>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</si>
  <si>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</si>
  <si>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</si>
  <si>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</si>
  <si>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</si>
  <si>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</si>
  <si>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</si>
  <si>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</si>
  <si>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</si>
  <si>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</si>
  <si>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</si>
  <si>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</si>
  <si>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</si>
  <si>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</si>
  <si>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</si>
  <si>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</si>
  <si>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</si>
  <si>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</si>
  <si>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</si>
  <si>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</si>
  <si>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</si>
  <si>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</si>
  <si>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</si>
  <si>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</si>
  <si>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</si>
  <si>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</si>
  <si>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</si>
  <si>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</si>
  <si>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</si>
  <si>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</si>
  <si>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</si>
  <si>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</si>
  <si>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</si>
  <si>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</si>
  <si>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</si>
  <si>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</si>
  <si>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</si>
  <si>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</si>
  <si>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</si>
  <si>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</si>
  <si>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</si>
  <si>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</si>
  <si>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</si>
  <si>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</si>
  <si>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</si>
  <si>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</si>
  <si>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</si>
  <si>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</si>
  <si>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</si>
  <si>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</si>
  <si>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</si>
  <si>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</si>
  <si>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</si>
  <si>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</si>
  <si>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</si>
  <si>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</si>
  <si>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</si>
  <si>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</si>
  <si>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</si>
  <si>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</si>
  <si>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</si>
  <si>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</si>
  <si>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</si>
  <si>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</si>
  <si>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</si>
  <si>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</si>
  <si>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</si>
  <si>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</si>
  <si>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</si>
  <si>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</si>
  <si>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</si>
  <si>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</si>
  <si>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</si>
  <si>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</si>
  <si>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</si>
  <si>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</si>
  <si>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</si>
  <si>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</si>
  <si>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</si>
  <si>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</si>
  <si>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</si>
  <si>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</si>
  <si>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</si>
  <si>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</si>
  <si>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</si>
  <si>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</si>
  <si>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</si>
  <si>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</si>
  <si>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</si>
  <si>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</si>
  <si>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</si>
  <si>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</si>
  <si>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</si>
  <si>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</si>
  <si>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</si>
  <si>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</si>
  <si>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</si>
  <si>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</si>
  <si>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</si>
  <si>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</si>
  <si>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</si>
  <si>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</si>
  <si>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</si>
  <si>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</si>
  <si>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</si>
  <si>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</si>
  <si>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</si>
  <si>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</si>
  <si>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</si>
  <si>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5"/>
  </si>
  <si>
    <t>小売業</t>
    <rPh sb="0" eb="3">
      <t>コウリギョウ</t>
    </rPh>
    <phoneticPr fontId="65"/>
  </si>
  <si>
    <t>サービス業</t>
    <rPh sb="4" eb="5">
      <t>ギョウ</t>
    </rPh>
    <phoneticPr fontId="65"/>
  </si>
  <si>
    <t>製造業・その他</t>
    <rPh sb="0" eb="3">
      <t>セイゾウギョウ</t>
    </rPh>
    <rPh sb="6" eb="7">
      <t>タ</t>
    </rPh>
    <phoneticPr fontId="65"/>
  </si>
  <si>
    <t>中小企業法上の分類</t>
    <phoneticPr fontId="65"/>
  </si>
  <si>
    <t>大分類コード</t>
    <phoneticPr fontId="65"/>
  </si>
  <si>
    <t>資本金の額または出資の額の総額</t>
    <rPh sb="0" eb="3">
      <t>シホンキン</t>
    </rPh>
    <rPh sb="4" eb="5">
      <t>ガク</t>
    </rPh>
    <rPh sb="8" eb="10">
      <t>シュッシ</t>
    </rPh>
    <rPh sb="11" eb="12">
      <t>ガク</t>
    </rPh>
    <rPh sb="13" eb="15">
      <t>ソウガク</t>
    </rPh>
    <phoneticPr fontId="65"/>
  </si>
  <si>
    <t>常時使用する従業員の数</t>
    <rPh sb="0" eb="1">
      <t>ジョウ</t>
    </rPh>
    <rPh sb="1" eb="2">
      <t>ジ</t>
    </rPh>
    <rPh sb="2" eb="4">
      <t>シヨウ</t>
    </rPh>
    <rPh sb="6" eb="9">
      <t>ジュウギョウイン</t>
    </rPh>
    <rPh sb="10" eb="11">
      <t>カズ</t>
    </rPh>
    <phoneticPr fontId="65"/>
  </si>
  <si>
    <t>3億円以下</t>
    <rPh sb="1" eb="3">
      <t>オクエン</t>
    </rPh>
    <rPh sb="3" eb="5">
      <t>イカ</t>
    </rPh>
    <phoneticPr fontId="65"/>
  </si>
  <si>
    <t>1億円以下</t>
    <rPh sb="1" eb="3">
      <t>オクエン</t>
    </rPh>
    <rPh sb="3" eb="5">
      <t>イカ</t>
    </rPh>
    <phoneticPr fontId="65"/>
  </si>
  <si>
    <t>5千万円以下</t>
    <rPh sb="1" eb="3">
      <t>センマン</t>
    </rPh>
    <rPh sb="3" eb="4">
      <t>エン</t>
    </rPh>
    <rPh sb="4" eb="6">
      <t>イカ</t>
    </rPh>
    <phoneticPr fontId="65"/>
  </si>
  <si>
    <t>5千万円以下</t>
    <rPh sb="1" eb="4">
      <t>センマンエン</t>
    </rPh>
    <rPh sb="4" eb="6">
      <t>イカ</t>
    </rPh>
    <phoneticPr fontId="65"/>
  </si>
  <si>
    <t>300人以下</t>
    <rPh sb="3" eb="4">
      <t>ニン</t>
    </rPh>
    <rPh sb="4" eb="6">
      <t>イカ</t>
    </rPh>
    <phoneticPr fontId="65"/>
  </si>
  <si>
    <t>100人以下</t>
    <rPh sb="3" eb="4">
      <t>ニン</t>
    </rPh>
    <rPh sb="4" eb="6">
      <t>イカ</t>
    </rPh>
    <phoneticPr fontId="65"/>
  </si>
  <si>
    <t>50人以下</t>
    <rPh sb="2" eb="3">
      <t>ニン</t>
    </rPh>
    <rPh sb="3" eb="5">
      <t>イカ</t>
    </rPh>
    <phoneticPr fontId="65"/>
  </si>
  <si>
    <t>実施期間（開始）</t>
    <rPh sb="0" eb="2">
      <t>ジッシ</t>
    </rPh>
    <rPh sb="2" eb="4">
      <t>キカン</t>
    </rPh>
    <rPh sb="5" eb="7">
      <t>カイシ</t>
    </rPh>
    <phoneticPr fontId="12"/>
  </si>
  <si>
    <t>実施期間（終了）</t>
    <rPh sb="0" eb="2">
      <t>ジッシ</t>
    </rPh>
    <rPh sb="2" eb="4">
      <t>キカン</t>
    </rPh>
    <rPh sb="5" eb="7">
      <t>シュウリョウ</t>
    </rPh>
    <phoneticPr fontId="12"/>
  </si>
  <si>
    <t>日本標準産業分類</t>
    <rPh sb="0" eb="2">
      <t>ニホン</t>
    </rPh>
    <rPh sb="2" eb="4">
      <t>ヒョウジュン</t>
    </rPh>
    <rPh sb="4" eb="6">
      <t>サンギョウ</t>
    </rPh>
    <rPh sb="6" eb="8">
      <t>ブンルイ</t>
    </rPh>
    <phoneticPr fontId="65"/>
  </si>
  <si>
    <t>中小企業法上の分類</t>
    <rPh sb="0" eb="6">
      <t>チュウショウキギョウホウジョウ</t>
    </rPh>
    <rPh sb="7" eb="9">
      <t>ブンルイ</t>
    </rPh>
    <phoneticPr fontId="65"/>
  </si>
  <si>
    <t>２．助成対象設備の導入施設の所有者</t>
    <rPh sb="4" eb="6">
      <t>タイショウ</t>
    </rPh>
    <rPh sb="6" eb="8">
      <t>セツビ</t>
    </rPh>
    <rPh sb="9" eb="11">
      <t>ドウニュウ</t>
    </rPh>
    <rPh sb="11" eb="13">
      <t>シセツ</t>
    </rPh>
    <rPh sb="14" eb="16">
      <t>ショユウ</t>
    </rPh>
    <rPh sb="16" eb="17">
      <t>シャ</t>
    </rPh>
    <phoneticPr fontId="13"/>
  </si>
  <si>
    <t>会社名</t>
    <rPh sb="0" eb="2">
      <t>カイシャ</t>
    </rPh>
    <rPh sb="2" eb="3">
      <t>メイ</t>
    </rPh>
    <phoneticPr fontId="12"/>
  </si>
  <si>
    <t>役職名</t>
    <rPh sb="0" eb="3">
      <t>ヤクショクメイ</t>
    </rPh>
    <phoneticPr fontId="12"/>
  </si>
  <si>
    <t>（５）蓄電池（ハイブリッドパワコン一体型タイプ）</t>
    <rPh sb="3" eb="6">
      <t>チクデンチ</t>
    </rPh>
    <rPh sb="17" eb="20">
      <t>イッタイガタ</t>
    </rPh>
    <phoneticPr fontId="20"/>
  </si>
  <si>
    <t>導入年度・設置場所施設名</t>
    <rPh sb="0" eb="2">
      <t>ドウニュウ</t>
    </rPh>
    <rPh sb="2" eb="4">
      <t>ネンド</t>
    </rPh>
    <rPh sb="5" eb="7">
      <t>セッチ</t>
    </rPh>
    <rPh sb="7" eb="9">
      <t>バショ</t>
    </rPh>
    <rPh sb="9" eb="11">
      <t>シセツ</t>
    </rPh>
    <rPh sb="11" eb="12">
      <t>メイ</t>
    </rPh>
    <phoneticPr fontId="12"/>
  </si>
  <si>
    <t>４．事業費</t>
    <rPh sb="2" eb="5">
      <t>ジギョウヒ</t>
    </rPh>
    <phoneticPr fontId="12"/>
  </si>
  <si>
    <t>（２）助成金申請額</t>
    <rPh sb="6" eb="8">
      <t>シンセイ</t>
    </rPh>
    <rPh sb="8" eb="9">
      <t>ガク</t>
    </rPh>
    <phoneticPr fontId="12"/>
  </si>
  <si>
    <t>台数</t>
    <phoneticPr fontId="73"/>
  </si>
  <si>
    <t>合計</t>
    <rPh sb="0" eb="2">
      <t>ゴウケイ</t>
    </rPh>
    <phoneticPr fontId="73"/>
  </si>
  <si>
    <t>【以下説明】</t>
    <rPh sb="1" eb="3">
      <t>イカ</t>
    </rPh>
    <rPh sb="3" eb="5">
      <t>セツメイ</t>
    </rPh>
    <phoneticPr fontId="73"/>
  </si>
  <si>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</si>
  <si>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特定負荷一覧</t>
    <rPh sb="0" eb="2">
      <t>トクテイ</t>
    </rPh>
    <rPh sb="2" eb="4">
      <t>フカ</t>
    </rPh>
    <rPh sb="4" eb="6">
      <t>イチラン</t>
    </rPh>
    <phoneticPr fontId="73"/>
  </si>
  <si>
    <t>発災時使用時間(h)</t>
    <rPh sb="0" eb="2">
      <t>ハッサイ</t>
    </rPh>
    <rPh sb="2" eb="3">
      <t>ジ</t>
    </rPh>
    <rPh sb="3" eb="5">
      <t>シヨウ</t>
    </rPh>
    <phoneticPr fontId="73"/>
  </si>
  <si>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3"/>
  </si>
  <si>
    <t>第4号様式別紙2　発災時の蓄電池活用計画書　(2/5)</t>
    <phoneticPr fontId="73"/>
  </si>
  <si>
    <t>停電時専用電源（コンセント等）の設置場所（配置図）</t>
    <phoneticPr fontId="73"/>
  </si>
  <si>
    <t>停電時専用電源（コンセント等）の設置場所選定理由</t>
    <rPh sb="20" eb="22">
      <t>センテイ</t>
    </rPh>
    <rPh sb="22" eb="24">
      <t>リユウ</t>
    </rPh>
    <phoneticPr fontId="73"/>
  </si>
  <si>
    <t>第4号様式別紙2　発災時の蓄電池活用計画書　(3/5)</t>
    <phoneticPr fontId="73"/>
  </si>
  <si>
    <t>コンセント等までの系統図</t>
    <rPh sb="5" eb="6">
      <t>トウ</t>
    </rPh>
    <rPh sb="9" eb="12">
      <t>ケイトウズ</t>
    </rPh>
    <phoneticPr fontId="73"/>
  </si>
  <si>
    <t>第4号様式別紙2　発災時の蓄電池活用計画書　(4/5)</t>
    <phoneticPr fontId="73"/>
  </si>
  <si>
    <t>停電時の動作説明図</t>
    <rPh sb="0" eb="2">
      <t>テイデン</t>
    </rPh>
    <rPh sb="2" eb="3">
      <t>ジ</t>
    </rPh>
    <rPh sb="4" eb="6">
      <t>ドウサ</t>
    </rPh>
    <rPh sb="6" eb="8">
      <t>セツメイ</t>
    </rPh>
    <rPh sb="8" eb="9">
      <t>ズ</t>
    </rPh>
    <phoneticPr fontId="73"/>
  </si>
  <si>
    <t>第4号様式別紙2　発災時の蓄電池活用計画書　(5/5)</t>
    <phoneticPr fontId="73"/>
  </si>
  <si>
    <t>自然放電時の充電機能説明等</t>
    <rPh sb="0" eb="2">
      <t>シゼン</t>
    </rPh>
    <rPh sb="2" eb="4">
      <t>ホウデン</t>
    </rPh>
    <rPh sb="4" eb="5">
      <t>ジ</t>
    </rPh>
    <rPh sb="6" eb="8">
      <t>ジュウデン</t>
    </rPh>
    <rPh sb="8" eb="10">
      <t>キノウ</t>
    </rPh>
    <rPh sb="10" eb="12">
      <t>セツメイ</t>
    </rPh>
    <rPh sb="12" eb="13">
      <t>トウ</t>
    </rPh>
    <phoneticPr fontId="73"/>
  </si>
  <si>
    <t>第４号様式：別紙１</t>
    <phoneticPr fontId="12"/>
  </si>
  <si>
    <t>・発災時の蓄電池活用計画書</t>
    <phoneticPr fontId="12"/>
  </si>
  <si>
    <t>（添付資料10）</t>
    <rPh sb="1" eb="3">
      <t>テンプ</t>
    </rPh>
    <rPh sb="3" eb="5">
      <t>シリョウ</t>
    </rPh>
    <phoneticPr fontId="12"/>
  </si>
  <si>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2"/>
  </si>
  <si>
    <t>消費電力(kW)/１台</t>
    <rPh sb="10" eb="11">
      <t>ダイ</t>
    </rPh>
    <phoneticPr fontId="73"/>
  </si>
  <si>
    <t>消費電力量合計(kWh)</t>
    <rPh sb="5" eb="7">
      <t>ゴウケイ</t>
    </rPh>
    <phoneticPr fontId="73"/>
  </si>
  <si>
    <t>３　貴公社理事長又は東京都が必要と認めた場合には、暴力団関係者であるか否かの確認のため、警視庁へ照会がなされることに同意いたします。</t>
    <phoneticPr fontId="13"/>
  </si>
  <si>
    <t>以上の事項全てを満たすことを誓約いたします。</t>
    <phoneticPr fontId="65"/>
  </si>
  <si>
    <t>１　貴公社理事長又は東京都が必要と認めた場合には、暴力団関係者であるか否かの確認のため、警視庁へ照会がなされることに同意いたします。</t>
    <phoneticPr fontId="13"/>
  </si>
  <si>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5"/>
  </si>
  <si>
    <t>※　法人その他の団体にあっては、主たる事務所の所在地、名称及び代表者の氏名を記入すること。</t>
    <phoneticPr fontId="65"/>
  </si>
  <si>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5"/>
  </si>
  <si>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65"/>
  </si>
  <si>
    <t>６　本申請書は、事実に基づき、申請者の不利益にならない範囲において訂正される可能性があることについて同意いたします。</t>
    <phoneticPr fontId="65"/>
  </si>
  <si>
    <t>（共同申請者）</t>
    <rPh sb="5" eb="6">
      <t>モノ</t>
    </rPh>
    <phoneticPr fontId="12"/>
  </si>
  <si>
    <t>（手続代行者）</t>
    <rPh sb="1" eb="3">
      <t>テツヅ</t>
    </rPh>
    <rPh sb="3" eb="5">
      <t>ダイコウ</t>
    </rPh>
    <rPh sb="5" eb="6">
      <t>シャ</t>
    </rPh>
    <phoneticPr fontId="12"/>
  </si>
  <si>
    <t>助成金交付申請額等</t>
    <rPh sb="0" eb="2">
      <t>ジョセイ</t>
    </rPh>
    <rPh sb="2" eb="3">
      <t>キン</t>
    </rPh>
    <rPh sb="8" eb="9">
      <t>トウ</t>
    </rPh>
    <phoneticPr fontId="12"/>
  </si>
  <si>
    <t>助成金等の交付機関名称</t>
    <rPh sb="3" eb="4">
      <t>トウ</t>
    </rPh>
    <rPh sb="5" eb="7">
      <t>コウフ</t>
    </rPh>
    <rPh sb="7" eb="9">
      <t>キカン</t>
    </rPh>
    <rPh sb="9" eb="11">
      <t>メイショウ</t>
    </rPh>
    <phoneticPr fontId="12"/>
  </si>
  <si>
    <t>５．事業の実施体制</t>
    <rPh sb="2" eb="4">
      <t>ジギョウ</t>
    </rPh>
    <rPh sb="5" eb="7">
      <t>ジッシ</t>
    </rPh>
    <rPh sb="7" eb="9">
      <t>タイセイ</t>
    </rPh>
    <phoneticPr fontId="12"/>
  </si>
  <si>
    <t>６．実施事業に関する事項</t>
    <phoneticPr fontId="12"/>
  </si>
  <si>
    <t>(A)</t>
    <phoneticPr fontId="65"/>
  </si>
  <si>
    <t>(B)</t>
    <phoneticPr fontId="65"/>
  </si>
  <si>
    <t>(D)</t>
    <phoneticPr fontId="65"/>
  </si>
  <si>
    <t>(C)</t>
    <phoneticPr fontId="65"/>
  </si>
  <si>
    <t>(E)</t>
    <phoneticPr fontId="65"/>
  </si>
  <si>
    <t>手続代行者</t>
    <rPh sb="0" eb="2">
      <t>テツヅ</t>
    </rPh>
    <rPh sb="2" eb="4">
      <t>ダイコウ</t>
    </rPh>
    <rPh sb="4" eb="5">
      <t>シャ</t>
    </rPh>
    <phoneticPr fontId="20"/>
  </si>
  <si>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</si>
  <si>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　 目的</t>
    <rPh sb="2" eb="4">
      <t>モクテキ</t>
    </rPh>
    <phoneticPr fontId="12"/>
  </si>
  <si>
    <t>（添付資料８）</t>
    <rPh sb="1" eb="3">
      <t>テンプ</t>
    </rPh>
    <rPh sb="3" eb="5">
      <t>シリョウ</t>
    </rPh>
    <phoneticPr fontId="12"/>
  </si>
  <si>
    <t>（添付資料９）</t>
    <rPh sb="1" eb="3">
      <t>テンプ</t>
    </rPh>
    <rPh sb="3" eb="5">
      <t>シリョウ</t>
    </rPh>
    <phoneticPr fontId="12"/>
  </si>
  <si>
    <t>　目的</t>
    <rPh sb="1" eb="3">
      <t>モクテキ</t>
    </rPh>
    <phoneticPr fontId="12"/>
  </si>
  <si>
    <t>ｈ/年</t>
    <rPh sb="2" eb="3">
      <t>ネン</t>
    </rPh>
    <phoneticPr fontId="32"/>
  </si>
  <si>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32"/>
  </si>
  <si>
    <t>①将来の導入計画について（導入予定がある場合のみ記入）</t>
    <phoneticPr fontId="12"/>
  </si>
  <si>
    <t>②過去の導入実績について（導入済みの設備がある場合のみ記入）</t>
    <phoneticPr fontId="12"/>
  </si>
  <si>
    <t>②過去の導入実績について（導入済みの設備がある場合のみ記入）</t>
    <phoneticPr fontId="32"/>
  </si>
  <si>
    <t>①将来の導入計画について（導入予定がある場合のみ記入）</t>
    <phoneticPr fontId="32"/>
  </si>
  <si>
    <t xml:space="preserve">   ［添付資料］</t>
    <rPh sb="4" eb="6">
      <t>テンプ</t>
    </rPh>
    <rPh sb="6" eb="8">
      <t>シリョウ</t>
    </rPh>
    <phoneticPr fontId="12"/>
  </si>
  <si>
    <t>・システム系統図</t>
    <rPh sb="5" eb="8">
      <t>ケイトウズ</t>
    </rPh>
    <phoneticPr fontId="12"/>
  </si>
  <si>
    <t>・単線結線図</t>
    <rPh sb="1" eb="3">
      <t>タンセン</t>
    </rPh>
    <rPh sb="3" eb="6">
      <t>ケッセンズ</t>
    </rPh>
    <phoneticPr fontId="12"/>
  </si>
  <si>
    <t>・機器配置図</t>
    <rPh sb="1" eb="3">
      <t>キキ</t>
    </rPh>
    <rPh sb="3" eb="6">
      <t>ハイチズ</t>
    </rPh>
    <phoneticPr fontId="12"/>
  </si>
  <si>
    <t>導入年度・設置場所施設名</t>
    <phoneticPr fontId="12"/>
  </si>
  <si>
    <t xml:space="preserve">Ｌ 学術研究、専門・技術サービス </t>
    <phoneticPr fontId="20"/>
  </si>
  <si>
    <t>（２）請負会社の選定方法</t>
    <phoneticPr fontId="12"/>
  </si>
  <si>
    <t>※蓄電池専用パワーコンディショナーは記載しないこと。</t>
    <rPh sb="1" eb="4">
      <t>チクデンチ</t>
    </rPh>
    <rPh sb="4" eb="6">
      <t>センヨウ</t>
    </rPh>
    <rPh sb="18" eb="20">
      <t>キサイ</t>
    </rPh>
    <phoneticPr fontId="12"/>
  </si>
  <si>
    <t>バイオマス熱利用</t>
    <rPh sb="5" eb="6">
      <t>ネツ</t>
    </rPh>
    <rPh sb="6" eb="8">
      <t>リヨウ</t>
    </rPh>
    <phoneticPr fontId="2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</si>
  <si>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0"/>
  </si>
  <si>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2"/>
  </si>
  <si>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2"/>
  </si>
  <si>
    <t>第２号様式（第８条関係）</t>
    <rPh sb="0" eb="1">
      <t>ダイ</t>
    </rPh>
    <rPh sb="2" eb="5">
      <t>ゴウヨウシキ</t>
    </rPh>
    <rPh sb="6" eb="7">
      <t>ダイ</t>
    </rPh>
    <rPh sb="8" eb="9">
      <t>ジョウ</t>
    </rPh>
    <rPh sb="9" eb="11">
      <t>カンケイ</t>
    </rPh>
    <phoneticPr fontId="65"/>
  </si>
  <si>
    <t>MJ/N㎥</t>
  </si>
  <si>
    <t>第２号様式（第８条関係)</t>
    <rPh sb="0" eb="1">
      <t>ダイ</t>
    </rPh>
    <rPh sb="2" eb="3">
      <t>ゴウ</t>
    </rPh>
    <rPh sb="3" eb="5">
      <t>ヨウシキ</t>
    </rPh>
    <phoneticPr fontId="12"/>
  </si>
  <si>
    <t>誓　　約　　書</t>
    <rPh sb="0" eb="1">
      <t>チカイ</t>
    </rPh>
    <rPh sb="3" eb="4">
      <t>ヤク</t>
    </rPh>
    <rPh sb="6" eb="7">
      <t>ショ</t>
    </rPh>
    <phoneticPr fontId="12"/>
  </si>
  <si>
    <t>公益財団法人　東京都環境公社</t>
    <rPh sb="0" eb="2">
      <t>コウエキ</t>
    </rPh>
    <rPh sb="2" eb="4">
      <t>ザイダン</t>
    </rPh>
    <rPh sb="4" eb="6">
      <t>ホウジン</t>
    </rPh>
    <phoneticPr fontId="12"/>
  </si>
  <si>
    <t>　理事長　殿</t>
    <rPh sb="1" eb="4">
      <t>リジチョウ</t>
    </rPh>
    <rPh sb="5" eb="6">
      <t>トノ</t>
    </rPh>
    <phoneticPr fontId="12"/>
  </si>
  <si>
    <t>３　貴公社理事長又は東京都が必要と認めた場合には、暴力団関係者であるか否かの確認のため、警視庁へ照会がなされることに同意いたします。</t>
    <phoneticPr fontId="12"/>
  </si>
  <si>
    <t>※　この誓約書における「暴力団関係者」とは、次に掲げる者をいう。</t>
    <rPh sb="4" eb="7">
      <t>セイヤクショ</t>
    </rPh>
    <rPh sb="12" eb="15">
      <t>ボウリョクダン</t>
    </rPh>
    <rPh sb="15" eb="18">
      <t>カンケイシャ</t>
    </rPh>
    <phoneticPr fontId="12"/>
  </si>
  <si>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2"/>
  </si>
  <si>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2"/>
  </si>
  <si>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2"/>
  </si>
  <si>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2"/>
  </si>
  <si>
    <t>年</t>
    <rPh sb="0" eb="1">
      <t>ネン</t>
    </rPh>
    <phoneticPr fontId="12"/>
  </si>
  <si>
    <t>月</t>
    <rPh sb="0" eb="1">
      <t>ゲツ</t>
    </rPh>
    <phoneticPr fontId="12"/>
  </si>
  <si>
    <t>日</t>
    <rPh sb="0" eb="1">
      <t>ヒ</t>
    </rPh>
    <phoneticPr fontId="12"/>
  </si>
  <si>
    <t>名称</t>
    <rPh sb="0" eb="2">
      <t>メイショウ</t>
    </rPh>
    <phoneticPr fontId="12"/>
  </si>
  <si>
    <t>代表者の職・氏名</t>
    <rPh sb="0" eb="3">
      <t>ダイヒョウシャ</t>
    </rPh>
    <rPh sb="4" eb="5">
      <t>ショク</t>
    </rPh>
    <rPh sb="6" eb="8">
      <t>シメイ</t>
    </rPh>
    <phoneticPr fontId="12"/>
  </si>
  <si>
    <t>設備の仕様が確認できるURL</t>
    <rPh sb="0" eb="2">
      <t>セツビ</t>
    </rPh>
    <rPh sb="3" eb="5">
      <t>シヨウ</t>
    </rPh>
    <rPh sb="6" eb="8">
      <t>カクニン</t>
    </rPh>
    <phoneticPr fontId="12"/>
  </si>
  <si>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12"/>
  </si>
  <si>
    <t>電力消費量（kWh）（Ａ）</t>
    <rPh sb="0" eb="2">
      <t>デンリョク</t>
    </rPh>
    <rPh sb="2" eb="5">
      <t>ショウヒリョウ</t>
    </rPh>
    <phoneticPr fontId="12"/>
  </si>
  <si>
    <t>発電電力量（kWh）（Ｂ）</t>
    <rPh sb="0" eb="2">
      <t>ハツデン</t>
    </rPh>
    <rPh sb="2" eb="4">
      <t>デンリョク</t>
    </rPh>
    <rPh sb="4" eb="5">
      <t>リョウ</t>
    </rPh>
    <rPh sb="10" eb="11">
      <t>デンリョウ</t>
    </rPh>
    <phoneticPr fontId="12"/>
  </si>
  <si>
    <t>電力料金
（円）（Ａ’）</t>
    <rPh sb="0" eb="2">
      <t>デンリョク</t>
    </rPh>
    <rPh sb="2" eb="4">
      <t>リョウキン</t>
    </rPh>
    <rPh sb="6" eb="7">
      <t>エン</t>
    </rPh>
    <rPh sb="8" eb="9">
      <t>デンリョウ</t>
    </rPh>
    <phoneticPr fontId="12"/>
  </si>
  <si>
    <t>・需要先の年間想定電力料金(A’)</t>
    <rPh sb="1" eb="3">
      <t>ジュヨウ</t>
    </rPh>
    <rPh sb="3" eb="4">
      <t>サキ</t>
    </rPh>
    <rPh sb="5" eb="7">
      <t>ネンカン</t>
    </rPh>
    <rPh sb="7" eb="9">
      <t>ソウテイ</t>
    </rPh>
    <rPh sb="9" eb="11">
      <t>デンリョク</t>
    </rPh>
    <rPh sb="11" eb="13">
      <t>リョウキン</t>
    </rPh>
    <phoneticPr fontId="12"/>
  </si>
  <si>
    <t>円/年</t>
    <rPh sb="0" eb="1">
      <t>エン</t>
    </rPh>
    <rPh sb="2" eb="3">
      <t>ネン</t>
    </rPh>
    <phoneticPr fontId="12"/>
  </si>
  <si>
    <t>円/kWｈ</t>
    <rPh sb="0" eb="1">
      <t>エン</t>
    </rPh>
    <phoneticPr fontId="12"/>
  </si>
  <si>
    <t>・想定年間電力購入費削減額</t>
    <rPh sb="1" eb="10">
      <t>ソウテイネンカンデンリョクコウニュウヒ</t>
    </rPh>
    <rPh sb="10" eb="13">
      <t>サクゲンガク</t>
    </rPh>
    <phoneticPr fontId="32"/>
  </si>
  <si>
    <t>電力消費量（kWh）（A）</t>
    <rPh sb="0" eb="2">
      <t>デンリョク</t>
    </rPh>
    <rPh sb="2" eb="5">
      <t>ショウヒリョウ</t>
    </rPh>
    <phoneticPr fontId="12"/>
  </si>
  <si>
    <t>電力料金
（円）（A’）</t>
    <rPh sb="0" eb="2">
      <t>デンリョク</t>
    </rPh>
    <rPh sb="2" eb="4">
      <t>リョウキン</t>
    </rPh>
    <rPh sb="6" eb="7">
      <t>エン</t>
    </rPh>
    <rPh sb="8" eb="9">
      <t>デンリョウ</t>
    </rPh>
    <phoneticPr fontId="12"/>
  </si>
  <si>
    <t>発電電力量（kWh）（B）</t>
    <rPh sb="0" eb="2">
      <t>ハツデン</t>
    </rPh>
    <rPh sb="2" eb="4">
      <t>デンリョク</t>
    </rPh>
    <rPh sb="4" eb="5">
      <t>リョウ</t>
    </rPh>
    <rPh sb="10" eb="11">
      <t>デンリョウ</t>
    </rPh>
    <phoneticPr fontId="12"/>
  </si>
  <si>
    <t>差（A－B）</t>
    <rPh sb="0" eb="1">
      <t>サ</t>
    </rPh>
    <phoneticPr fontId="12"/>
  </si>
  <si>
    <t>・想定電力単価（C）＝（A’÷A）</t>
    <rPh sb="1" eb="3">
      <t>ソウテイ</t>
    </rPh>
    <rPh sb="3" eb="7">
      <t>デンリョクタンカ</t>
    </rPh>
    <phoneticPr fontId="32"/>
  </si>
  <si>
    <t>　（B×C）</t>
    <phoneticPr fontId="32"/>
  </si>
  <si>
    <t>円</t>
    <rPh sb="0" eb="1">
      <t>エン</t>
    </rPh>
    <phoneticPr fontId="12"/>
  </si>
  <si>
    <t>　※太陽電池モジュールとパワーコンディショナのいずれか低い方の出力。</t>
    <rPh sb="2" eb="4">
      <t>タイヨウ</t>
    </rPh>
    <rPh sb="4" eb="6">
      <t>デンチ</t>
    </rPh>
    <rPh sb="27" eb="28">
      <t>ヒク</t>
    </rPh>
    <rPh sb="29" eb="30">
      <t>ホウ</t>
    </rPh>
    <rPh sb="31" eb="33">
      <t>シュツリョク</t>
    </rPh>
    <phoneticPr fontId="12"/>
  </si>
  <si>
    <t>設備の仕様が確認できるURL</t>
    <phoneticPr fontId="32"/>
  </si>
  <si>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2"/>
  </si>
  <si>
    <t>※発電総出力1,000kW以下</t>
    <rPh sb="1" eb="3">
      <t>ハツデン</t>
    </rPh>
    <rPh sb="3" eb="4">
      <t>ソウ</t>
    </rPh>
    <rPh sb="4" eb="6">
      <t>シュツリョク</t>
    </rPh>
    <rPh sb="13" eb="15">
      <t>イカ</t>
    </rPh>
    <phoneticPr fontId="32"/>
  </si>
  <si>
    <t>第4（共通＿環境価値）へ</t>
    <rPh sb="0" eb="1">
      <t>ダイ</t>
    </rPh>
    <rPh sb="6" eb="10">
      <t>カンキョウカチ</t>
    </rPh>
    <phoneticPr fontId="12"/>
  </si>
  <si>
    <t>全体の事業費及び助成金申請額</t>
    <rPh sb="0" eb="2">
      <t>ゼンタイ</t>
    </rPh>
    <rPh sb="3" eb="5">
      <t>ジギョウ</t>
    </rPh>
    <rPh sb="5" eb="6">
      <t>ヒ</t>
    </rPh>
    <rPh sb="6" eb="7">
      <t>オヨ</t>
    </rPh>
    <rPh sb="8" eb="11">
      <t>ジョセイキン</t>
    </rPh>
    <rPh sb="11" eb="13">
      <t>シンセイ</t>
    </rPh>
    <rPh sb="13" eb="14">
      <t>ガク</t>
    </rPh>
    <phoneticPr fontId="73"/>
  </si>
  <si>
    <t>交付申請</t>
    <rPh sb="0" eb="2">
      <t>コウフ</t>
    </rPh>
    <rPh sb="2" eb="4">
      <t>シンセイ</t>
    </rPh>
    <phoneticPr fontId="73"/>
  </si>
  <si>
    <t>区分</t>
    <rPh sb="0" eb="2">
      <t>クブン</t>
    </rPh>
    <phoneticPr fontId="73"/>
  </si>
  <si>
    <t>合算上限額</t>
    <rPh sb="0" eb="2">
      <t>ガッサン</t>
    </rPh>
    <rPh sb="2" eb="5">
      <t>ジョウゲンガク</t>
    </rPh>
    <phoneticPr fontId="73"/>
  </si>
  <si>
    <t>申請区分を選択してください</t>
    <rPh sb="0" eb="2">
      <t>シンセイ</t>
    </rPh>
    <rPh sb="2" eb="4">
      <t>クブン</t>
    </rPh>
    <rPh sb="5" eb="7">
      <t>センタク</t>
    </rPh>
    <phoneticPr fontId="73"/>
  </si>
  <si>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3"/>
  </si>
  <si>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3"/>
  </si>
  <si>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3"/>
  </si>
  <si>
    <t>都仮算定
助成金額</t>
    <rPh sb="0" eb="1">
      <t>ト</t>
    </rPh>
    <rPh sb="1" eb="2">
      <t>カリ</t>
    </rPh>
    <rPh sb="2" eb="4">
      <t>サンテイ</t>
    </rPh>
    <rPh sb="5" eb="7">
      <t>ジョセイ</t>
    </rPh>
    <rPh sb="7" eb="9">
      <t>キンガク</t>
    </rPh>
    <phoneticPr fontId="73"/>
  </si>
  <si>
    <t>設備の種類</t>
    <rPh sb="0" eb="2">
      <t>セツビ</t>
    </rPh>
    <rPh sb="3" eb="5">
      <t>シュルイ</t>
    </rPh>
    <phoneticPr fontId="73"/>
  </si>
  <si>
    <t>都の助成対象となる国等補助交付額</t>
    <phoneticPr fontId="73"/>
  </si>
  <si>
    <t>国等補助控除無し都助成対象経費</t>
    <phoneticPr fontId="73"/>
  </si>
  <si>
    <t>国等補助控除後の都助成対象</t>
    <phoneticPr fontId="73"/>
  </si>
  <si>
    <t>都助成
交付申請額</t>
    <rPh sb="0" eb="1">
      <t>ト</t>
    </rPh>
    <rPh sb="4" eb="6">
      <t>コウフ</t>
    </rPh>
    <rPh sb="6" eb="8">
      <t>シンセイ</t>
    </rPh>
    <rPh sb="8" eb="9">
      <t>ガク</t>
    </rPh>
    <phoneticPr fontId="8"/>
  </si>
  <si>
    <t>交付申請額</t>
    <rPh sb="0" eb="2">
      <t>コウフ</t>
    </rPh>
    <rPh sb="2" eb="4">
      <t>シンセイ</t>
    </rPh>
    <rPh sb="4" eb="5">
      <t>ガク</t>
    </rPh>
    <phoneticPr fontId="73"/>
  </si>
  <si>
    <t>助成事業に要する経費</t>
    <rPh sb="0" eb="2">
      <t>ジョセイ</t>
    </rPh>
    <rPh sb="2" eb="4">
      <t>ジギョウ</t>
    </rPh>
    <rPh sb="5" eb="6">
      <t>ヨウ</t>
    </rPh>
    <rPh sb="8" eb="10">
      <t>ケイヒ</t>
    </rPh>
    <phoneticPr fontId="73"/>
  </si>
  <si>
    <t>開始届</t>
    <rPh sb="0" eb="2">
      <t>カイシ</t>
    </rPh>
    <rPh sb="2" eb="3">
      <t>トドケ</t>
    </rPh>
    <phoneticPr fontId="73"/>
  </si>
  <si>
    <t>都の助成対象となる国等補助</t>
    <rPh sb="0" eb="1">
      <t>ト</t>
    </rPh>
    <rPh sb="2" eb="4">
      <t>ジョセイ</t>
    </rPh>
    <rPh sb="4" eb="6">
      <t>タイショウ</t>
    </rPh>
    <rPh sb="9" eb="10">
      <t>クニ</t>
    </rPh>
    <rPh sb="10" eb="11">
      <t>トウ</t>
    </rPh>
    <rPh sb="11" eb="13">
      <t>ホジョ</t>
    </rPh>
    <phoneticPr fontId="73"/>
  </si>
  <si>
    <t>計画変更</t>
    <rPh sb="0" eb="2">
      <t>ケイカク</t>
    </rPh>
    <rPh sb="2" eb="4">
      <t>ヘンコウ</t>
    </rPh>
    <phoneticPr fontId="73"/>
  </si>
  <si>
    <t>実績報告</t>
    <rPh sb="0" eb="2">
      <t>ジッセキ</t>
    </rPh>
    <rPh sb="2" eb="4">
      <t>ホウコク</t>
    </rPh>
    <phoneticPr fontId="73"/>
  </si>
  <si>
    <t>都助成
実績報告額</t>
    <phoneticPr fontId="8"/>
  </si>
  <si>
    <t>実績報告額</t>
    <rPh sb="0" eb="2">
      <t>ジッセキ</t>
    </rPh>
    <rPh sb="2" eb="4">
      <t>ホウコク</t>
    </rPh>
    <rPh sb="4" eb="5">
      <t>ガク</t>
    </rPh>
    <phoneticPr fontId="73"/>
  </si>
  <si>
    <t>備考欄</t>
    <rPh sb="0" eb="2">
      <t>ビコウ</t>
    </rPh>
    <rPh sb="2" eb="3">
      <t>ラン</t>
    </rPh>
    <phoneticPr fontId="73"/>
  </si>
  <si>
    <t>都助成率</t>
    <phoneticPr fontId="73"/>
  </si>
  <si>
    <t>国補助併用</t>
    <rPh sb="0" eb="1">
      <t>クニ</t>
    </rPh>
    <rPh sb="1" eb="3">
      <t>ホジョ</t>
    </rPh>
    <rPh sb="3" eb="5">
      <t>ヘイヨウ</t>
    </rPh>
    <phoneticPr fontId="73"/>
  </si>
  <si>
    <t>上限額</t>
    <rPh sb="0" eb="2">
      <t>ジョウゲン</t>
    </rPh>
    <rPh sb="2" eb="3">
      <t>ガク</t>
    </rPh>
    <phoneticPr fontId="73"/>
  </si>
  <si>
    <t>都助成率・上限額</t>
    <rPh sb="0" eb="1">
      <t>ト</t>
    </rPh>
    <rPh sb="1" eb="3">
      <t>ジョセイ</t>
    </rPh>
    <rPh sb="3" eb="4">
      <t>リツ</t>
    </rPh>
    <rPh sb="5" eb="8">
      <t>ジョウゲンガク</t>
    </rPh>
    <phoneticPr fontId="73"/>
  </si>
  <si>
    <t>国等補助金
の併用</t>
    <rPh sb="0" eb="1">
      <t>クニ</t>
    </rPh>
    <rPh sb="1" eb="2">
      <t>トウ</t>
    </rPh>
    <rPh sb="2" eb="5">
      <t>ホジョキン</t>
    </rPh>
    <rPh sb="7" eb="9">
      <t>ヘイヨウ</t>
    </rPh>
    <phoneticPr fontId="73"/>
  </si>
  <si>
    <t>選択してください</t>
    <rPh sb="0" eb="2">
      <t>センタク</t>
    </rPh>
    <phoneticPr fontId="73"/>
  </si>
  <si>
    <t>太陽光発電</t>
    <rPh sb="0" eb="3">
      <t>タイヨウコウ</t>
    </rPh>
    <rPh sb="3" eb="5">
      <t>ハツデン</t>
    </rPh>
    <phoneticPr fontId="73"/>
  </si>
  <si>
    <t>併用なし</t>
    <rPh sb="0" eb="2">
      <t>ヘイヨウ</t>
    </rPh>
    <phoneticPr fontId="73"/>
  </si>
  <si>
    <t>200,000円/kW</t>
    <rPh sb="7" eb="8">
      <t>エン</t>
    </rPh>
    <phoneticPr fontId="73"/>
  </si>
  <si>
    <t>2/3</t>
    <phoneticPr fontId="73"/>
  </si>
  <si>
    <t>併用あり</t>
    <rPh sb="0" eb="2">
      <t>ヘイヨウ</t>
    </rPh>
    <phoneticPr fontId="73"/>
  </si>
  <si>
    <t>１億円</t>
    <rPh sb="1" eb="3">
      <t>オクエン</t>
    </rPh>
    <phoneticPr fontId="73"/>
  </si>
  <si>
    <t>150,000円/kW</t>
    <rPh sb="7" eb="8">
      <t>エン</t>
    </rPh>
    <phoneticPr fontId="73"/>
  </si>
  <si>
    <t>1/2</t>
    <phoneticPr fontId="73"/>
  </si>
  <si>
    <t>7,500万円</t>
    <rPh sb="5" eb="7">
      <t>マンエン</t>
    </rPh>
    <phoneticPr fontId="73"/>
  </si>
  <si>
    <t>総事業費</t>
    <rPh sb="0" eb="4">
      <t>ソウジギョウヒ</t>
    </rPh>
    <phoneticPr fontId="73"/>
  </si>
  <si>
    <t>国等補助</t>
    <rPh sb="0" eb="1">
      <t>クニ</t>
    </rPh>
    <rPh sb="1" eb="2">
      <t>トウ</t>
    </rPh>
    <rPh sb="2" eb="4">
      <t>ホジョ</t>
    </rPh>
    <phoneticPr fontId="73"/>
  </si>
  <si>
    <t>都助成</t>
    <rPh sb="0" eb="1">
      <t>ト</t>
    </rPh>
    <rPh sb="1" eb="3">
      <t>ジョセイ</t>
    </rPh>
    <phoneticPr fontId="73"/>
  </si>
  <si>
    <t>備考</t>
    <rPh sb="0" eb="2">
      <t>ビコウ</t>
    </rPh>
    <phoneticPr fontId="73"/>
  </si>
  <si>
    <t>経費の内容</t>
    <rPh sb="0" eb="2">
      <t>ケイヒ</t>
    </rPh>
    <rPh sb="3" eb="5">
      <t>ナイヨウ</t>
    </rPh>
    <phoneticPr fontId="73"/>
  </si>
  <si>
    <t>3</t>
    <phoneticPr fontId="73"/>
  </si>
  <si>
    <t>2</t>
    <phoneticPr fontId="73"/>
  </si>
  <si>
    <t>内訳</t>
    <rPh sb="0" eb="2">
      <t>ウチワケ</t>
    </rPh>
    <phoneticPr fontId="73"/>
  </si>
  <si>
    <t>明細番号</t>
    <rPh sb="0" eb="2">
      <t>メイサイ</t>
    </rPh>
    <rPh sb="2" eb="4">
      <t>バンゴウ</t>
    </rPh>
    <phoneticPr fontId="73"/>
  </si>
  <si>
    <t>金額</t>
    <rPh sb="0" eb="2">
      <t>キンガク</t>
    </rPh>
    <phoneticPr fontId="73"/>
  </si>
  <si>
    <t>1</t>
    <phoneticPr fontId="73"/>
  </si>
  <si>
    <t>設計費</t>
    <rPh sb="0" eb="2">
      <t>セッケイ</t>
    </rPh>
    <rPh sb="2" eb="3">
      <t>ヒ</t>
    </rPh>
    <phoneticPr fontId="73"/>
  </si>
  <si>
    <t>←触らない</t>
    <rPh sb="1" eb="2">
      <t>サワ</t>
    </rPh>
    <phoneticPr fontId="73"/>
  </si>
  <si>
    <t>小計</t>
    <rPh sb="0" eb="2">
      <t>ショウケイ</t>
    </rPh>
    <phoneticPr fontId="73"/>
  </si>
  <si>
    <t>設備費</t>
    <rPh sb="0" eb="3">
      <t>セツビヒ</t>
    </rPh>
    <phoneticPr fontId="73"/>
  </si>
  <si>
    <t>上限計算</t>
    <rPh sb="0" eb="2">
      <t>ジョウゲン</t>
    </rPh>
    <rPh sb="2" eb="4">
      <t>ケイサン</t>
    </rPh>
    <phoneticPr fontId="73"/>
  </si>
  <si>
    <t>事業上限</t>
    <rPh sb="0" eb="2">
      <t>ジギョウ</t>
    </rPh>
    <rPh sb="2" eb="4">
      <t>ジョウゲン</t>
    </rPh>
    <phoneticPr fontId="73"/>
  </si>
  <si>
    <t>申請区分</t>
    <rPh sb="0" eb="2">
      <t>シンセイ</t>
    </rPh>
    <rPh sb="2" eb="4">
      <t>クブン</t>
    </rPh>
    <phoneticPr fontId="73"/>
  </si>
  <si>
    <t>工事費</t>
    <rPh sb="0" eb="3">
      <t>コウジヒ</t>
    </rPh>
    <phoneticPr fontId="73"/>
  </si>
  <si>
    <t>消費税</t>
    <rPh sb="0" eb="3">
      <t>ショウヒゼイ</t>
    </rPh>
    <phoneticPr fontId="73"/>
  </si>
  <si>
    <t>合計（税込）</t>
    <rPh sb="0" eb="2">
      <t>ゴウケイ</t>
    </rPh>
    <rPh sb="3" eb="5">
      <t>ゼイコ</t>
    </rPh>
    <phoneticPr fontId="73"/>
  </si>
  <si>
    <t>算定上限額</t>
    <rPh sb="0" eb="2">
      <t>サンテイ</t>
    </rPh>
    <rPh sb="2" eb="4">
      <t>ジョウゲン</t>
    </rPh>
    <rPh sb="4" eb="5">
      <t>ガク</t>
    </rPh>
    <phoneticPr fontId="73"/>
  </si>
  <si>
    <t>年間削減
電力料金</t>
    <rPh sb="0" eb="2">
      <t>ネンカン</t>
    </rPh>
    <rPh sb="2" eb="4">
      <t>サクゲン</t>
    </rPh>
    <rPh sb="5" eb="7">
      <t>デンリョク</t>
    </rPh>
    <rPh sb="7" eb="9">
      <t>リョウキン</t>
    </rPh>
    <phoneticPr fontId="73"/>
  </si>
  <si>
    <t>投資回収年数</t>
    <rPh sb="0" eb="2">
      <t>トウシ</t>
    </rPh>
    <rPh sb="2" eb="4">
      <t>カイシュウ</t>
    </rPh>
    <rPh sb="4" eb="6">
      <t>ネンスウ</t>
    </rPh>
    <phoneticPr fontId="73"/>
  </si>
  <si>
    <t>耐用年数</t>
    <rPh sb="0" eb="2">
      <t>タイヨウ</t>
    </rPh>
    <rPh sb="2" eb="4">
      <t>ネンスウ</t>
    </rPh>
    <phoneticPr fontId="73"/>
  </si>
  <si>
    <t>耐用年数 or　投資回収年数から算出される上限額</t>
    <rPh sb="0" eb="2">
      <t>タイヨウ</t>
    </rPh>
    <rPh sb="2" eb="4">
      <t>ネンスウ</t>
    </rPh>
    <rPh sb="8" eb="10">
      <t>トウシ</t>
    </rPh>
    <rPh sb="10" eb="12">
      <t>カイシュウ</t>
    </rPh>
    <rPh sb="12" eb="14">
      <t>ネンスウ</t>
    </rPh>
    <rPh sb="16" eb="18">
      <t>サンシュツ</t>
    </rPh>
    <rPh sb="21" eb="24">
      <t>ジョウゲンガク</t>
    </rPh>
    <phoneticPr fontId="73"/>
  </si>
  <si>
    <t>←触らない(</t>
    <rPh sb="1" eb="2">
      <t>サワ</t>
    </rPh>
    <phoneticPr fontId="73"/>
  </si>
  <si>
    <t>助成率</t>
    <rPh sb="0" eb="2">
      <t>ジョセイ</t>
    </rPh>
    <rPh sb="2" eb="3">
      <t>リツ</t>
    </rPh>
    <phoneticPr fontId="73"/>
  </si>
  <si>
    <t>年間削減電力料金</t>
    <rPh sb="0" eb="2">
      <t>ネンカン</t>
    </rPh>
    <rPh sb="2" eb="4">
      <t>サクゲン</t>
    </rPh>
    <rPh sb="4" eb="6">
      <t>デンリョク</t>
    </rPh>
    <rPh sb="6" eb="8">
      <t>リョウキン</t>
    </rPh>
    <phoneticPr fontId="73"/>
  </si>
  <si>
    <t>維持管理費</t>
    <rPh sb="0" eb="2">
      <t>イジ</t>
    </rPh>
    <rPh sb="2" eb="5">
      <t>カンリヒ</t>
    </rPh>
    <phoneticPr fontId="73"/>
  </si>
  <si>
    <t>法定耐用年数</t>
    <rPh sb="0" eb="2">
      <t>ホウテイ</t>
    </rPh>
    <rPh sb="2" eb="4">
      <t>タイヨウ</t>
    </rPh>
    <rPh sb="4" eb="6">
      <t>ネンスウ</t>
    </rPh>
    <phoneticPr fontId="73"/>
  </si>
  <si>
    <t>1or2</t>
    <phoneticPr fontId="73"/>
  </si>
  <si>
    <t>助成金額</t>
    <rPh sb="0" eb="4">
      <t>ジョセイキンガク</t>
    </rPh>
    <phoneticPr fontId="73"/>
  </si>
  <si>
    <t>助成率で算出される額</t>
    <rPh sb="0" eb="2">
      <t>ジョセイ</t>
    </rPh>
    <rPh sb="2" eb="3">
      <t>リツ</t>
    </rPh>
    <rPh sb="4" eb="6">
      <t>サンシュツ</t>
    </rPh>
    <rPh sb="9" eb="10">
      <t>ガク</t>
    </rPh>
    <phoneticPr fontId="73"/>
  </si>
  <si>
    <t>年間削減金額</t>
    <rPh sb="0" eb="2">
      <t>ネンカン</t>
    </rPh>
    <rPh sb="2" eb="4">
      <t>サクゲン</t>
    </rPh>
    <rPh sb="4" eb="6">
      <t>キンガク</t>
    </rPh>
    <phoneticPr fontId="73"/>
  </si>
  <si>
    <t>耐用年数から算出</t>
    <rPh sb="0" eb="2">
      <t>タイヨウ</t>
    </rPh>
    <rPh sb="2" eb="4">
      <t>ネンスウ</t>
    </rPh>
    <rPh sb="6" eb="8">
      <t>サンシュツ</t>
    </rPh>
    <phoneticPr fontId="73"/>
  </si>
  <si>
    <t>発電設備区分</t>
    <rPh sb="0" eb="2">
      <t>ハツデン</t>
    </rPh>
    <rPh sb="2" eb="4">
      <t>セツビ</t>
    </rPh>
    <rPh sb="4" eb="6">
      <t>クブン</t>
    </rPh>
    <phoneticPr fontId="73"/>
  </si>
  <si>
    <t>合計（税抜）</t>
    <rPh sb="0" eb="2">
      <t>ゴウケイ</t>
    </rPh>
    <rPh sb="3" eb="5">
      <t>ゼイヌキ</t>
    </rPh>
    <phoneticPr fontId="73"/>
  </si>
  <si>
    <t xml:space="preserve">申請書類提出方法等
提出期限及びお問い合わせ先
</t>
    <phoneticPr fontId="12"/>
  </si>
  <si>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12"/>
  </si>
  <si>
    <t xml:space="preserve"> ⑥ 申請様式書類一式（Excel＋PDFデータ）の電子データを全て記録したＣＤ－Ｒ等のメディアを</t>
    <phoneticPr fontId="12"/>
  </si>
  <si>
    <t xml:space="preserve">    提出してください。</t>
    <phoneticPr fontId="12"/>
  </si>
  <si>
    <t xml:space="preserve"> ⑦ 書類提出先
</t>
    <phoneticPr fontId="12"/>
  </si>
  <si>
    <t xml:space="preserve">  申請書類は、下記住所へ郵送してください。</t>
    <phoneticPr fontId="12"/>
  </si>
  <si>
    <t>〒１６３－０８１０</t>
    <phoneticPr fontId="12"/>
  </si>
  <si>
    <t>東京都新宿区西新宿２－４－１　新宿NSビル　１０階</t>
    <rPh sb="0" eb="3">
      <t>トウキョウト</t>
    </rPh>
    <rPh sb="3" eb="6">
      <t>シンジュクク</t>
    </rPh>
    <rPh sb="6" eb="9">
      <t>ニシシンジュク</t>
    </rPh>
    <rPh sb="15" eb="17">
      <t>シンジュク</t>
    </rPh>
    <rPh sb="24" eb="25">
      <t>カイ</t>
    </rPh>
    <phoneticPr fontId="12"/>
  </si>
  <si>
    <t>公益財団法人　東京都環境公社</t>
    <rPh sb="0" eb="2">
      <t>コウエキ</t>
    </rPh>
    <rPh sb="2" eb="4">
      <t>ザイダン</t>
    </rPh>
    <rPh sb="4" eb="6">
      <t>ホウジン</t>
    </rPh>
    <rPh sb="7" eb="10">
      <t>トウキョウト</t>
    </rPh>
    <rPh sb="10" eb="12">
      <t>カンキョウ</t>
    </rPh>
    <rPh sb="12" eb="14">
      <t>コウシャ</t>
    </rPh>
    <phoneticPr fontId="12"/>
  </si>
  <si>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2"/>
  </si>
  <si>
    <t>創エネ支援チーム</t>
    <rPh sb="0" eb="1">
      <t>ソウ</t>
    </rPh>
    <rPh sb="3" eb="5">
      <t>シエン</t>
    </rPh>
    <phoneticPr fontId="12"/>
  </si>
  <si>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2"/>
  </si>
  <si>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2"/>
  </si>
  <si>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2"/>
  </si>
  <si>
    <t>申請書類の到着の確認をお願いいたします。</t>
    <rPh sb="5" eb="7">
      <t>トウチャク</t>
    </rPh>
    <rPh sb="8" eb="10">
      <t>カクニン</t>
    </rPh>
    <rPh sb="12" eb="13">
      <t>ネガ</t>
    </rPh>
    <phoneticPr fontId="12"/>
  </si>
  <si>
    <t>年</t>
    <rPh sb="0" eb="1">
      <t>ネン</t>
    </rPh>
    <phoneticPr fontId="73"/>
  </si>
  <si>
    <t>月</t>
    <rPh sb="0" eb="1">
      <t>ガツ</t>
    </rPh>
    <phoneticPr fontId="73"/>
  </si>
  <si>
    <t>日</t>
    <rPh sb="0" eb="1">
      <t>ニチ</t>
    </rPh>
    <phoneticPr fontId="73"/>
  </si>
  <si>
    <t>公益財団法人 東京都環境公社</t>
    <rPh sb="0" eb="2">
      <t>コウエキ</t>
    </rPh>
    <phoneticPr fontId="12"/>
  </si>
  <si>
    <t>（助成事業者）</t>
    <phoneticPr fontId="73"/>
  </si>
  <si>
    <t>住　　所</t>
    <phoneticPr fontId="73"/>
  </si>
  <si>
    <t>名　　称</t>
    <rPh sb="0" eb="1">
      <t>メイ</t>
    </rPh>
    <rPh sb="3" eb="4">
      <t>ショウ</t>
    </rPh>
    <phoneticPr fontId="12"/>
  </si>
  <si>
    <t>日付</t>
    <rPh sb="0" eb="1">
      <t>ニチ</t>
    </rPh>
    <rPh sb="1" eb="2">
      <t>ヅケ</t>
    </rPh>
    <phoneticPr fontId="73"/>
  </si>
  <si>
    <t>都環公地温第</t>
    <rPh sb="0" eb="1">
      <t>ト</t>
    </rPh>
    <rPh sb="1" eb="2">
      <t>ワ</t>
    </rPh>
    <rPh sb="2" eb="3">
      <t>コウ</t>
    </rPh>
    <rPh sb="3" eb="4">
      <t>チ</t>
    </rPh>
    <rPh sb="4" eb="5">
      <t>オン</t>
    </rPh>
    <rPh sb="5" eb="6">
      <t>ダイ</t>
    </rPh>
    <phoneticPr fontId="73"/>
  </si>
  <si>
    <t>号で交付決定の通知を受けた</t>
    <rPh sb="7" eb="9">
      <t>ツウチ</t>
    </rPh>
    <rPh sb="10" eb="11">
      <t>ウ</t>
    </rPh>
    <phoneticPr fontId="73"/>
  </si>
  <si>
    <t>記</t>
    <rPh sb="0" eb="1">
      <t>キ</t>
    </rPh>
    <phoneticPr fontId="73"/>
  </si>
  <si>
    <t>助成事業の名称</t>
    <rPh sb="2" eb="4">
      <t>ジギョウ</t>
    </rPh>
    <phoneticPr fontId="12"/>
  </si>
  <si>
    <t>（交付決定番号）</t>
    <rPh sb="1" eb="3">
      <t>コウフ</t>
    </rPh>
    <rPh sb="3" eb="5">
      <t>ケッテイ</t>
    </rPh>
    <rPh sb="5" eb="7">
      <t>バンゴウ</t>
    </rPh>
    <phoneticPr fontId="73"/>
  </si>
  <si>
    <t>（</t>
    <phoneticPr fontId="73"/>
  </si>
  <si>
    <t>）</t>
    <phoneticPr fontId="73"/>
  </si>
  <si>
    <t>着手年月日</t>
    <phoneticPr fontId="12"/>
  </si>
  <si>
    <t>:</t>
    <phoneticPr fontId="12"/>
  </si>
  <si>
    <t>月</t>
    <rPh sb="0" eb="1">
      <t>ガツ</t>
    </rPh>
    <phoneticPr fontId="12"/>
  </si>
  <si>
    <t>日</t>
    <rPh sb="0" eb="1">
      <t>ニチ</t>
    </rPh>
    <phoneticPr fontId="12"/>
  </si>
  <si>
    <t>第８号様式（第14条関係）</t>
    <phoneticPr fontId="12"/>
  </si>
  <si>
    <t>（助成事業者）</t>
    <rPh sb="1" eb="3">
      <t>ジョセイ</t>
    </rPh>
    <rPh sb="3" eb="5">
      <t>ジギョウ</t>
    </rPh>
    <rPh sb="5" eb="6">
      <t>シャ</t>
    </rPh>
    <phoneticPr fontId="12"/>
  </si>
  <si>
    <t>住　　所</t>
  </si>
  <si>
    <t>　</t>
    <phoneticPr fontId="73"/>
  </si>
  <si>
    <t xml:space="preserve">   </t>
    <phoneticPr fontId="73"/>
  </si>
  <si>
    <t xml:space="preserve">理事長 殿 </t>
    <phoneticPr fontId="73"/>
  </si>
  <si>
    <t>（共同申請者）</t>
    <rPh sb="1" eb="3">
      <t>キョウドウ</t>
    </rPh>
    <rPh sb="3" eb="6">
      <t>シンセイシャ</t>
    </rPh>
    <phoneticPr fontId="12"/>
  </si>
  <si>
    <t>助成金交付申請撤回届出書</t>
    <rPh sb="2" eb="3">
      <t>キン</t>
    </rPh>
    <rPh sb="3" eb="5">
      <t>コウフ</t>
    </rPh>
    <rPh sb="5" eb="7">
      <t>シンセイ</t>
    </rPh>
    <rPh sb="7" eb="9">
      <t>テッカイ</t>
    </rPh>
    <rPh sb="9" eb="12">
      <t>トドケデショ</t>
    </rPh>
    <phoneticPr fontId="12"/>
  </si>
  <si>
    <t>交付申請年月日</t>
    <rPh sb="0" eb="2">
      <t>コウフ</t>
    </rPh>
    <rPh sb="2" eb="4">
      <t>シンセイ</t>
    </rPh>
    <rPh sb="4" eb="7">
      <t>ネンガッピ</t>
    </rPh>
    <phoneticPr fontId="12"/>
  </si>
  <si>
    <t>撤回の理由</t>
    <rPh sb="0" eb="2">
      <t>テッカイ</t>
    </rPh>
    <rPh sb="3" eb="5">
      <t>リユウ</t>
    </rPh>
    <phoneticPr fontId="73"/>
  </si>
  <si>
    <t>会社名</t>
    <rPh sb="0" eb="3">
      <t>カイシャメイ</t>
    </rPh>
    <phoneticPr fontId="73"/>
  </si>
  <si>
    <t>部課名</t>
    <rPh sb="0" eb="1">
      <t>ブ</t>
    </rPh>
    <rPh sb="1" eb="2">
      <t>カ</t>
    </rPh>
    <rPh sb="2" eb="3">
      <t>メイ</t>
    </rPh>
    <phoneticPr fontId="73"/>
  </si>
  <si>
    <t>担当者氏名</t>
    <rPh sb="0" eb="3">
      <t>タントウシャ</t>
    </rPh>
    <rPh sb="3" eb="5">
      <t>シメイ</t>
    </rPh>
    <phoneticPr fontId="73"/>
  </si>
  <si>
    <t>（電話番号</t>
    <rPh sb="1" eb="3">
      <t>デンワ</t>
    </rPh>
    <rPh sb="3" eb="5">
      <t>バンゴウ</t>
    </rPh>
    <phoneticPr fontId="73"/>
  </si>
  <si>
    <t>（Ｅ-mail</t>
    <phoneticPr fontId="73"/>
  </si>
  <si>
    <t>理事長 殿</t>
    <phoneticPr fontId="73"/>
  </si>
  <si>
    <t>助成事業承継承認申請書</t>
    <rPh sb="2" eb="4">
      <t>ジギョウ</t>
    </rPh>
    <rPh sb="4" eb="6">
      <t>ショウケイ</t>
    </rPh>
    <rPh sb="6" eb="8">
      <t>ショウニン</t>
    </rPh>
    <rPh sb="8" eb="10">
      <t>シンセイ</t>
    </rPh>
    <rPh sb="10" eb="11">
      <t>ショ</t>
    </rPh>
    <phoneticPr fontId="12"/>
  </si>
  <si>
    <t xml:space="preserve">号で交付決定の通知を受けた </t>
    <rPh sb="7" eb="9">
      <t>ツウチ</t>
    </rPh>
    <rPh sb="10" eb="11">
      <t>ウ</t>
    </rPh>
    <phoneticPr fontId="73"/>
  </si>
  <si>
    <t>承継前の助成事業者</t>
    <rPh sb="2" eb="3">
      <t>マエ</t>
    </rPh>
    <rPh sb="6" eb="8">
      <t>ジギョウ</t>
    </rPh>
    <rPh sb="8" eb="9">
      <t>シャ</t>
    </rPh>
    <phoneticPr fontId="12"/>
  </si>
  <si>
    <t>住　　所</t>
    <rPh sb="0" eb="1">
      <t>ジュウ</t>
    </rPh>
    <rPh sb="3" eb="4">
      <t>ショ</t>
    </rPh>
    <phoneticPr fontId="73"/>
  </si>
  <si>
    <t>承継の理由</t>
    <rPh sb="3" eb="5">
      <t>リユウ</t>
    </rPh>
    <phoneticPr fontId="73"/>
  </si>
  <si>
    <t>承継後の総括的連絡先</t>
    <rPh sb="2" eb="3">
      <t>ゴ</t>
    </rPh>
    <rPh sb="4" eb="6">
      <t>ソウカツ</t>
    </rPh>
    <rPh sb="6" eb="7">
      <t>テキ</t>
    </rPh>
    <rPh sb="7" eb="10">
      <t>レンラクサキ</t>
    </rPh>
    <phoneticPr fontId="73"/>
  </si>
  <si>
    <t>※助成事業の承継が確認できる書類を添付すること。</t>
    <rPh sb="3" eb="5">
      <t>ジギョウ</t>
    </rPh>
    <rPh sb="9" eb="11">
      <t>カクニン</t>
    </rPh>
    <rPh sb="14" eb="16">
      <t>ショルイ</t>
    </rPh>
    <rPh sb="17" eb="19">
      <t>テンプ</t>
    </rPh>
    <phoneticPr fontId="73"/>
  </si>
  <si>
    <t>　理事長 殿</t>
    <rPh sb="1" eb="4">
      <t>リジチョウ</t>
    </rPh>
    <rPh sb="5" eb="6">
      <t>ドノ</t>
    </rPh>
    <phoneticPr fontId="12"/>
  </si>
  <si>
    <t>（共同申請者）</t>
    <rPh sb="5" eb="6">
      <t>シャ</t>
    </rPh>
    <phoneticPr fontId="12"/>
  </si>
  <si>
    <t>助成事業計画変更申請書</t>
    <rPh sb="2" eb="4">
      <t>ジギョウ</t>
    </rPh>
    <rPh sb="4" eb="6">
      <t>ケイカク</t>
    </rPh>
    <rPh sb="6" eb="8">
      <t>ヘンコウ</t>
    </rPh>
    <rPh sb="8" eb="10">
      <t>シンセイ</t>
    </rPh>
    <rPh sb="10" eb="11">
      <t>ショ</t>
    </rPh>
    <phoneticPr fontId="12"/>
  </si>
  <si>
    <t>変更の内容</t>
    <rPh sb="0" eb="2">
      <t>ヘンコウ</t>
    </rPh>
    <rPh sb="3" eb="5">
      <t>ナイヨウ</t>
    </rPh>
    <phoneticPr fontId="12"/>
  </si>
  <si>
    <t>変更の理由</t>
    <rPh sb="0" eb="2">
      <t>ヘンコウ</t>
    </rPh>
    <rPh sb="3" eb="5">
      <t>リユウ</t>
    </rPh>
    <phoneticPr fontId="73"/>
  </si>
  <si>
    <t>変更による影響</t>
    <rPh sb="0" eb="2">
      <t>ヘンコウ</t>
    </rPh>
    <rPh sb="5" eb="7">
      <t>エイキョウ</t>
    </rPh>
    <phoneticPr fontId="73"/>
  </si>
  <si>
    <t>変更後の助成事業に要する経費等</t>
    <rPh sb="0" eb="2">
      <t>ヘンコウ</t>
    </rPh>
    <rPh sb="2" eb="3">
      <t>ゴ</t>
    </rPh>
    <rPh sb="6" eb="8">
      <t>ジギョウ</t>
    </rPh>
    <rPh sb="9" eb="10">
      <t>ヨウ</t>
    </rPh>
    <rPh sb="12" eb="14">
      <t>ケイヒ</t>
    </rPh>
    <rPh sb="14" eb="15">
      <t>トウ</t>
    </rPh>
    <phoneticPr fontId="73"/>
  </si>
  <si>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3"/>
  </si>
  <si>
    <t>事業者情報の変更届出書</t>
    <rPh sb="0" eb="2">
      <t>ジギョウ</t>
    </rPh>
    <rPh sb="2" eb="3">
      <t>シャ</t>
    </rPh>
    <rPh sb="3" eb="5">
      <t>ジョウホウ</t>
    </rPh>
    <rPh sb="6" eb="8">
      <t>ヘンコウ</t>
    </rPh>
    <rPh sb="8" eb="11">
      <t>トドケデショ</t>
    </rPh>
    <phoneticPr fontId="12"/>
  </si>
  <si>
    <t>変更事項</t>
    <rPh sb="0" eb="2">
      <t>ヘンコウ</t>
    </rPh>
    <rPh sb="2" eb="4">
      <t>ジコウ</t>
    </rPh>
    <phoneticPr fontId="73"/>
  </si>
  <si>
    <t>変更前</t>
    <rPh sb="0" eb="2">
      <t>ヘンコウ</t>
    </rPh>
    <rPh sb="2" eb="3">
      <t>マエ</t>
    </rPh>
    <phoneticPr fontId="73"/>
  </si>
  <si>
    <t>変更後</t>
    <rPh sb="0" eb="2">
      <t>ヘンコウ</t>
    </rPh>
    <rPh sb="2" eb="3">
      <t>ゴ</t>
    </rPh>
    <phoneticPr fontId="73"/>
  </si>
  <si>
    <t>（該当のものに○）</t>
    <rPh sb="1" eb="3">
      <t>ガイトウ</t>
    </rPh>
    <phoneticPr fontId="73"/>
  </si>
  <si>
    <t>（変更事項のみ記載）</t>
    <rPh sb="1" eb="3">
      <t>ヘンコウ</t>
    </rPh>
    <rPh sb="3" eb="5">
      <t>ジコウ</t>
    </rPh>
    <rPh sb="7" eb="9">
      <t>キサイ</t>
    </rPh>
    <phoneticPr fontId="73"/>
  </si>
  <si>
    <t>１　法人登記住所の変更</t>
    <rPh sb="2" eb="4">
      <t>ホウジン</t>
    </rPh>
    <rPh sb="4" eb="6">
      <t>トウキ</t>
    </rPh>
    <rPh sb="6" eb="8">
      <t>ジュウショ</t>
    </rPh>
    <rPh sb="9" eb="11">
      <t>ヘンコウ</t>
    </rPh>
    <phoneticPr fontId="12"/>
  </si>
  <si>
    <t>２　組織変更（株式会社化など）</t>
    <rPh sb="2" eb="4">
      <t>ソシキ</t>
    </rPh>
    <rPh sb="4" eb="6">
      <t>ヘンコウ</t>
    </rPh>
    <rPh sb="7" eb="12">
      <t>カブシキガイシャカ</t>
    </rPh>
    <phoneticPr fontId="73"/>
  </si>
  <si>
    <t>３　代表者変更</t>
    <rPh sb="2" eb="5">
      <t>ダイヒョウシャ</t>
    </rPh>
    <rPh sb="5" eb="7">
      <t>ヘンコウ</t>
    </rPh>
    <phoneticPr fontId="73"/>
  </si>
  <si>
    <t>４　その他</t>
    <rPh sb="4" eb="5">
      <t>タ</t>
    </rPh>
    <phoneticPr fontId="73"/>
  </si>
  <si>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73"/>
  </si>
  <si>
    <t>第14号様式（第20条関係）</t>
    <phoneticPr fontId="12"/>
  </si>
  <si>
    <t>工事遅延等報告書</t>
    <rPh sb="0" eb="2">
      <t>コウジ</t>
    </rPh>
    <rPh sb="2" eb="4">
      <t>チエン</t>
    </rPh>
    <rPh sb="4" eb="5">
      <t>トウ</t>
    </rPh>
    <rPh sb="5" eb="8">
      <t>ホウコクショ</t>
    </rPh>
    <phoneticPr fontId="12"/>
  </si>
  <si>
    <t>遅延等の内容及び原因</t>
    <rPh sb="0" eb="2">
      <t>チエン</t>
    </rPh>
    <rPh sb="2" eb="3">
      <t>トウ</t>
    </rPh>
    <rPh sb="4" eb="6">
      <t>ナイヨウ</t>
    </rPh>
    <rPh sb="6" eb="7">
      <t>オヨ</t>
    </rPh>
    <rPh sb="8" eb="10">
      <t>ゲンイン</t>
    </rPh>
    <phoneticPr fontId="12"/>
  </si>
  <si>
    <t>遅延等に対する対処</t>
    <rPh sb="0" eb="2">
      <t>チエン</t>
    </rPh>
    <rPh sb="2" eb="3">
      <t>トウ</t>
    </rPh>
    <rPh sb="4" eb="5">
      <t>タイ</t>
    </rPh>
    <rPh sb="7" eb="9">
      <t>タイショ</t>
    </rPh>
    <phoneticPr fontId="12"/>
  </si>
  <si>
    <t>遅延等が助成事業に及ぼす
影響</t>
    <rPh sb="0" eb="2">
      <t>チエン</t>
    </rPh>
    <rPh sb="2" eb="3">
      <t>トウ</t>
    </rPh>
    <rPh sb="6" eb="8">
      <t>ジギョウ</t>
    </rPh>
    <rPh sb="9" eb="10">
      <t>オヨ</t>
    </rPh>
    <rPh sb="13" eb="15">
      <t>エイキョウ</t>
    </rPh>
    <phoneticPr fontId="73"/>
  </si>
  <si>
    <r>
      <rPr>
        <sz val="10.5"/>
        <color theme="1"/>
        <rFont val="ＭＳ Ｐ明朝"/>
        <family val="1"/>
        <charset val="128"/>
      </rPr>
      <t>月</t>
    </r>
    <rPh sb="0" eb="1">
      <t>ガツ</t>
    </rPh>
    <phoneticPr fontId="73"/>
  </si>
  <si>
    <t>理事長 殿</t>
    <rPh sb="0" eb="3">
      <t>リジチョウ</t>
    </rPh>
    <rPh sb="4" eb="5">
      <t>ドノ</t>
    </rPh>
    <phoneticPr fontId="12"/>
  </si>
  <si>
    <t>（共同申請者）</t>
    <rPh sb="3" eb="6">
      <t>シンセイシャ</t>
    </rPh>
    <phoneticPr fontId="12"/>
  </si>
  <si>
    <t>助成事業中止（廃止）申請書</t>
    <rPh sb="2" eb="4">
      <t>ジギョウ</t>
    </rPh>
    <rPh sb="4" eb="6">
      <t>チュウシ</t>
    </rPh>
    <rPh sb="7" eb="9">
      <t>ハイシ</t>
    </rPh>
    <rPh sb="10" eb="12">
      <t>シンセイ</t>
    </rPh>
    <rPh sb="12" eb="13">
      <t>ショ</t>
    </rPh>
    <phoneticPr fontId="12"/>
  </si>
  <si>
    <t>号で交付決定の通知を受けた事業に</t>
    <phoneticPr fontId="73"/>
  </si>
  <si>
    <t>中止（廃止）の理由</t>
    <rPh sb="0" eb="2">
      <t>チュウシ</t>
    </rPh>
    <rPh sb="3" eb="5">
      <t>ハイシ</t>
    </rPh>
    <rPh sb="7" eb="9">
      <t>リユウ</t>
    </rPh>
    <phoneticPr fontId="12"/>
  </si>
  <si>
    <t>（助成事業者）</t>
    <rPh sb="1" eb="3">
      <t>ジョセイ</t>
    </rPh>
    <rPh sb="3" eb="5">
      <t>ジギョウ</t>
    </rPh>
    <rPh sb="5" eb="6">
      <t>シャ</t>
    </rPh>
    <phoneticPr fontId="73"/>
  </si>
  <si>
    <t>太陽光発電</t>
    <rPh sb="0" eb="3">
      <t>タイヨウコウ</t>
    </rPh>
    <rPh sb="3" eb="5">
      <t>ハツデン</t>
    </rPh>
    <phoneticPr fontId="11"/>
  </si>
  <si>
    <t>風力発電</t>
    <rPh sb="0" eb="2">
      <t>フウリョク</t>
    </rPh>
    <rPh sb="2" eb="4">
      <t>ハツデン</t>
    </rPh>
    <phoneticPr fontId="11"/>
  </si>
  <si>
    <t>水力発電</t>
    <rPh sb="0" eb="2">
      <t>スイリョク</t>
    </rPh>
    <rPh sb="2" eb="4">
      <t>ハツデン</t>
    </rPh>
    <phoneticPr fontId="11"/>
  </si>
  <si>
    <t>地熱発電</t>
    <rPh sb="0" eb="2">
      <t>チネツ</t>
    </rPh>
    <rPh sb="2" eb="4">
      <t>ハツデン</t>
    </rPh>
    <phoneticPr fontId="11"/>
  </si>
  <si>
    <t>実績報告書兼助成金交付請求書</t>
    <rPh sb="0" eb="2">
      <t>ジッセキ</t>
    </rPh>
    <rPh sb="2" eb="5">
      <t>ホウコクショ</t>
    </rPh>
    <rPh sb="5" eb="6">
      <t>ケン</t>
    </rPh>
    <rPh sb="6" eb="9">
      <t>ジョセイキン</t>
    </rPh>
    <rPh sb="9" eb="11">
      <t>コウフ</t>
    </rPh>
    <rPh sb="11" eb="14">
      <t>セイキュウショ</t>
    </rPh>
    <phoneticPr fontId="12"/>
  </si>
  <si>
    <t>バイオマス発電</t>
    <rPh sb="5" eb="7">
      <t>ハツデン</t>
    </rPh>
    <phoneticPr fontId="11"/>
  </si>
  <si>
    <t>太陽熱利用</t>
    <rPh sb="0" eb="3">
      <t>タイヨウネツ</t>
    </rPh>
    <rPh sb="3" eb="5">
      <t>リヨウ</t>
    </rPh>
    <phoneticPr fontId="11"/>
  </si>
  <si>
    <t>【第一面】</t>
    <rPh sb="1" eb="3">
      <t>ダイイチ</t>
    </rPh>
    <rPh sb="3" eb="4">
      <t>メン</t>
    </rPh>
    <phoneticPr fontId="73"/>
  </si>
  <si>
    <t>号で交付決定の通知を受け</t>
    <rPh sb="7" eb="9">
      <t>ツウチ</t>
    </rPh>
    <rPh sb="10" eb="11">
      <t>ウ</t>
    </rPh>
    <phoneticPr fontId="73"/>
  </si>
  <si>
    <t>バイオマス燃料製造</t>
    <rPh sb="5" eb="7">
      <t>ネンリョウ</t>
    </rPh>
    <rPh sb="7" eb="9">
      <t>セイゾウ</t>
    </rPh>
    <phoneticPr fontId="11"/>
  </si>
  <si>
    <t>太陽光発電・蓄電池</t>
    <rPh sb="0" eb="3">
      <t>タイヨウコウ</t>
    </rPh>
    <rPh sb="3" eb="5">
      <t>ハツデン</t>
    </rPh>
    <rPh sb="6" eb="9">
      <t>チクデンチ</t>
    </rPh>
    <phoneticPr fontId="11"/>
  </si>
  <si>
    <t>風力発電・蓄電池</t>
    <rPh sb="0" eb="2">
      <t>フウリョク</t>
    </rPh>
    <rPh sb="2" eb="4">
      <t>ハツデン</t>
    </rPh>
    <rPh sb="5" eb="8">
      <t>チクデンチ</t>
    </rPh>
    <phoneticPr fontId="11"/>
  </si>
  <si>
    <t>水力発電・蓄電池</t>
    <rPh sb="0" eb="2">
      <t>スイリョク</t>
    </rPh>
    <rPh sb="2" eb="4">
      <t>ハツデン</t>
    </rPh>
    <rPh sb="5" eb="8">
      <t>チクデンチ</t>
    </rPh>
    <phoneticPr fontId="11"/>
  </si>
  <si>
    <t>地熱発電・蓄電池</t>
    <rPh sb="0" eb="2">
      <t>チネツ</t>
    </rPh>
    <rPh sb="2" eb="4">
      <t>ハツデン</t>
    </rPh>
    <phoneticPr fontId="11"/>
  </si>
  <si>
    <t>再生可能エネルギー利用設備の種別</t>
    <phoneticPr fontId="73"/>
  </si>
  <si>
    <t>←プルダウンリストから選択してください</t>
    <rPh sb="11" eb="13">
      <t>センタク</t>
    </rPh>
    <phoneticPr fontId="12"/>
  </si>
  <si>
    <t>バイオマス発電・蓄電池</t>
    <rPh sb="5" eb="7">
      <t>ハツデン</t>
    </rPh>
    <rPh sb="8" eb="11">
      <t>チクデンチ</t>
    </rPh>
    <phoneticPr fontId="11"/>
  </si>
  <si>
    <t>助成金実績報告額</t>
    <rPh sb="3" eb="5">
      <t>ジッセキ</t>
    </rPh>
    <rPh sb="5" eb="7">
      <t>ホウコク</t>
    </rPh>
    <rPh sb="7" eb="8">
      <t>ガク</t>
    </rPh>
    <phoneticPr fontId="12"/>
  </si>
  <si>
    <t>(1) 助成事業に要する経費</t>
    <phoneticPr fontId="12"/>
  </si>
  <si>
    <t>円</t>
    <rPh sb="0" eb="1">
      <t>エン</t>
    </rPh>
    <phoneticPr fontId="65"/>
  </si>
  <si>
    <r>
      <t>(税抜</t>
    </r>
    <r>
      <rPr>
        <sz val="8"/>
        <color indexed="8"/>
        <rFont val="ＭＳ Ｐ明朝"/>
        <family val="1"/>
        <charset val="128"/>
      </rPr>
      <t>)</t>
    </r>
    <rPh sb="1" eb="3">
      <t>ゼイヌキ</t>
    </rPh>
    <phoneticPr fontId="39"/>
  </si>
  <si>
    <t>(2) 助成対象経費</t>
    <phoneticPr fontId="12"/>
  </si>
  <si>
    <t>(3) 助成金実績報告額</t>
    <rPh sb="7" eb="9">
      <t>ジッセキ</t>
    </rPh>
    <rPh sb="9" eb="11">
      <t>ホウコク</t>
    </rPh>
    <rPh sb="11" eb="12">
      <t>ガク</t>
    </rPh>
    <phoneticPr fontId="12"/>
  </si>
  <si>
    <t>事業実施期間</t>
    <phoneticPr fontId="12"/>
  </si>
  <si>
    <t>完了年月日</t>
    <phoneticPr fontId="12"/>
  </si>
  <si>
    <t>【第二面】</t>
    <rPh sb="1" eb="2">
      <t>ダイ</t>
    </rPh>
    <rPh sb="2" eb="4">
      <t>ニメン</t>
    </rPh>
    <phoneticPr fontId="73"/>
  </si>
  <si>
    <t>交付請求額</t>
    <rPh sb="0" eb="2">
      <t>コウフ</t>
    </rPh>
    <rPh sb="2" eb="4">
      <t>セイキュウ</t>
    </rPh>
    <rPh sb="4" eb="5">
      <t>ガク</t>
    </rPh>
    <phoneticPr fontId="12"/>
  </si>
  <si>
    <t>金</t>
    <rPh sb="0" eb="1">
      <t>キン</t>
    </rPh>
    <phoneticPr fontId="73"/>
  </si>
  <si>
    <t>円</t>
    <rPh sb="0" eb="1">
      <t>エン</t>
    </rPh>
    <phoneticPr fontId="73"/>
  </si>
  <si>
    <t>（助成金振込先）</t>
    <rPh sb="4" eb="6">
      <t>フリコミ</t>
    </rPh>
    <rPh sb="6" eb="7">
      <t>サキ</t>
    </rPh>
    <phoneticPr fontId="73"/>
  </si>
  <si>
    <t>金融機関名　(カタカナ）</t>
    <rPh sb="0" eb="2">
      <t>キンユウ</t>
    </rPh>
    <rPh sb="2" eb="4">
      <t>キカン</t>
    </rPh>
    <rPh sb="4" eb="5">
      <t>メイ</t>
    </rPh>
    <phoneticPr fontId="12"/>
  </si>
  <si>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3"/>
  </si>
  <si>
    <t>支店名　（カタカナ）</t>
    <rPh sb="0" eb="2">
      <t>シテン</t>
    </rPh>
    <rPh sb="2" eb="3">
      <t>メイ</t>
    </rPh>
    <phoneticPr fontId="12"/>
  </si>
  <si>
    <t>支店コード</t>
    <rPh sb="0" eb="2">
      <t>シテン</t>
    </rPh>
    <phoneticPr fontId="12"/>
  </si>
  <si>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2"/>
  </si>
  <si>
    <t>　　</t>
    <phoneticPr fontId="12"/>
  </si>
  <si>
    <t>口座番号
（右詰）</t>
    <rPh sb="0" eb="2">
      <t>コウザ</t>
    </rPh>
    <rPh sb="2" eb="4">
      <t>バンゴウ</t>
    </rPh>
    <rPh sb="6" eb="7">
      <t>ミギ</t>
    </rPh>
    <rPh sb="7" eb="8">
      <t>ツ</t>
    </rPh>
    <phoneticPr fontId="12"/>
  </si>
  <si>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3"/>
  </si>
  <si>
    <t>助成金交付請求書</t>
    <rPh sb="0" eb="3">
      <t>ジョセイキン</t>
    </rPh>
    <rPh sb="3" eb="5">
      <t>コウフ</t>
    </rPh>
    <rPh sb="5" eb="8">
      <t>セイキュウショ</t>
    </rPh>
    <phoneticPr fontId="12"/>
  </si>
  <si>
    <t>助成金交付請求額</t>
    <rPh sb="3" eb="5">
      <t>コウフ</t>
    </rPh>
    <rPh sb="5" eb="7">
      <t>セイキュウ</t>
    </rPh>
    <rPh sb="7" eb="8">
      <t>ガク</t>
    </rPh>
    <phoneticPr fontId="12"/>
  </si>
  <si>
    <t>(3) 助成金交付請求額</t>
    <rPh sb="7" eb="9">
      <t>コウフ</t>
    </rPh>
    <rPh sb="9" eb="11">
      <t>セイキュウ</t>
    </rPh>
    <rPh sb="11" eb="12">
      <t>ガク</t>
    </rPh>
    <phoneticPr fontId="12"/>
  </si>
  <si>
    <t>着手（予定）年月日</t>
    <rPh sb="3" eb="5">
      <t>ヨテイ</t>
    </rPh>
    <phoneticPr fontId="12"/>
  </si>
  <si>
    <t>完了（予定）年月日</t>
    <rPh sb="3" eb="5">
      <t>ヨテイ</t>
    </rPh>
    <phoneticPr fontId="12"/>
  </si>
  <si>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2"/>
  </si>
  <si>
    <t>(4) 既交付額</t>
    <rPh sb="4" eb="5">
      <t>スデ</t>
    </rPh>
    <rPh sb="5" eb="7">
      <t>コウフ</t>
    </rPh>
    <rPh sb="7" eb="8">
      <t>ガク</t>
    </rPh>
    <phoneticPr fontId="12"/>
  </si>
  <si>
    <t>(5) 差額</t>
    <rPh sb="4" eb="6">
      <t>サガク</t>
    </rPh>
    <phoneticPr fontId="12"/>
  </si>
  <si>
    <t>（助成事業者）</t>
    <phoneticPr fontId="113"/>
  </si>
  <si>
    <t>住　　所</t>
    <phoneticPr fontId="113"/>
  </si>
  <si>
    <t>助成金返還報告書</t>
    <rPh sb="2" eb="3">
      <t>キン</t>
    </rPh>
    <rPh sb="3" eb="5">
      <t>ヘンカン</t>
    </rPh>
    <rPh sb="5" eb="8">
      <t>ホウコクショ</t>
    </rPh>
    <phoneticPr fontId="12"/>
  </si>
  <si>
    <t>号で交付額確定の通知を受けた事業</t>
    <rPh sb="4" eb="5">
      <t>ガク</t>
    </rPh>
    <rPh sb="5" eb="7">
      <t>カクテイ</t>
    </rPh>
    <rPh sb="14" eb="16">
      <t>ジギョウ</t>
    </rPh>
    <phoneticPr fontId="73"/>
  </si>
  <si>
    <t>既に交付を受けている
助成金額</t>
    <rPh sb="0" eb="1">
      <t>スデ</t>
    </rPh>
    <rPh sb="2" eb="4">
      <t>コウフ</t>
    </rPh>
    <rPh sb="5" eb="6">
      <t>ウ</t>
    </rPh>
    <rPh sb="13" eb="15">
      <t>キンガク</t>
    </rPh>
    <phoneticPr fontId="73"/>
  </si>
  <si>
    <t>返還を請求された
年月日及び金額</t>
    <rPh sb="0" eb="2">
      <t>ヘンカン</t>
    </rPh>
    <rPh sb="3" eb="5">
      <t>セイキュウ</t>
    </rPh>
    <rPh sb="9" eb="12">
      <t>ネンガッピ</t>
    </rPh>
    <rPh sb="12" eb="13">
      <t>オヨ</t>
    </rPh>
    <rPh sb="14" eb="16">
      <t>キンガク</t>
    </rPh>
    <phoneticPr fontId="73"/>
  </si>
  <si>
    <t>令和</t>
    <rPh sb="0" eb="2">
      <t>レイワ</t>
    </rPh>
    <phoneticPr fontId="73"/>
  </si>
  <si>
    <t>返還した
年月日及び金額</t>
    <rPh sb="0" eb="2">
      <t>ヘンカン</t>
    </rPh>
    <rPh sb="5" eb="8">
      <t>ネンガッピ</t>
    </rPh>
    <rPh sb="8" eb="9">
      <t>オヨ</t>
    </rPh>
    <rPh sb="10" eb="12">
      <t>キンガク</t>
    </rPh>
    <phoneticPr fontId="73"/>
  </si>
  <si>
    <t>（１）返還金</t>
    <rPh sb="3" eb="6">
      <t>ヘンカンキン</t>
    </rPh>
    <phoneticPr fontId="73"/>
  </si>
  <si>
    <t>（２）加算金</t>
    <rPh sb="3" eb="6">
      <t>カサンキン</t>
    </rPh>
    <phoneticPr fontId="73"/>
  </si>
  <si>
    <t>（３）延滞金</t>
    <rPh sb="3" eb="6">
      <t>エンタイキン</t>
    </rPh>
    <phoneticPr fontId="73"/>
  </si>
  <si>
    <t>添付資料</t>
    <rPh sb="0" eb="2">
      <t>テンプ</t>
    </rPh>
    <rPh sb="2" eb="4">
      <t>シリョウ</t>
    </rPh>
    <phoneticPr fontId="73"/>
  </si>
  <si>
    <t>・加算金及び延滞金の算出根拠資料</t>
    <rPh sb="1" eb="4">
      <t>カサンキン</t>
    </rPh>
    <rPh sb="4" eb="5">
      <t>オヨ</t>
    </rPh>
    <rPh sb="6" eb="9">
      <t>エンタイキン</t>
    </rPh>
    <rPh sb="10" eb="12">
      <t>サンシュツ</t>
    </rPh>
    <rPh sb="12" eb="14">
      <t>コンキョ</t>
    </rPh>
    <rPh sb="14" eb="16">
      <t>シリョウ</t>
    </rPh>
    <phoneticPr fontId="73"/>
  </si>
  <si>
    <t>未納返還金額</t>
    <rPh sb="0" eb="2">
      <t>ミノウ</t>
    </rPh>
    <rPh sb="2" eb="4">
      <t>ヘンカン</t>
    </rPh>
    <rPh sb="4" eb="6">
      <t>キンガク</t>
    </rPh>
    <phoneticPr fontId="73"/>
  </si>
  <si>
    <t>所有者変更承認申請書</t>
    <rPh sb="0" eb="3">
      <t>ショユウシャ</t>
    </rPh>
    <rPh sb="3" eb="5">
      <t>ヘンコウ</t>
    </rPh>
    <rPh sb="5" eb="7">
      <t>ショウニン</t>
    </rPh>
    <rPh sb="7" eb="10">
      <t>シンセイショ</t>
    </rPh>
    <phoneticPr fontId="12"/>
  </si>
  <si>
    <t>号で交付額確定の通知を受けた事業</t>
    <rPh sb="4" eb="5">
      <t>ガク</t>
    </rPh>
    <rPh sb="5" eb="7">
      <t>カクテイ</t>
    </rPh>
    <phoneticPr fontId="73"/>
  </si>
  <si>
    <t>助成事業者名</t>
    <rPh sb="2" eb="4">
      <t>ジギョウ</t>
    </rPh>
    <rPh sb="4" eb="5">
      <t>シャ</t>
    </rPh>
    <rPh sb="5" eb="6">
      <t>メイ</t>
    </rPh>
    <phoneticPr fontId="73"/>
  </si>
  <si>
    <t>電話番号</t>
    <rPh sb="0" eb="2">
      <t>デンワ</t>
    </rPh>
    <rPh sb="2" eb="4">
      <t>バンゴウ</t>
    </rPh>
    <phoneticPr fontId="73"/>
  </si>
  <si>
    <t>変更理由</t>
    <rPh sb="0" eb="2">
      <t>ヘンコウ</t>
    </rPh>
    <rPh sb="2" eb="4">
      <t>リユウ</t>
    </rPh>
    <phoneticPr fontId="73"/>
  </si>
  <si>
    <t>変更年月日</t>
    <rPh sb="0" eb="2">
      <t>ヘンコウ</t>
    </rPh>
    <rPh sb="2" eb="5">
      <t>ネンガッピ</t>
    </rPh>
    <phoneticPr fontId="73"/>
  </si>
  <si>
    <t>月</t>
    <rPh sb="0" eb="1">
      <t>ツキ</t>
    </rPh>
    <phoneticPr fontId="73"/>
  </si>
  <si>
    <t>【助成金の交付に伴う義務】</t>
    <rPh sb="3" eb="4">
      <t>キン</t>
    </rPh>
    <rPh sb="5" eb="7">
      <t>コウフ</t>
    </rPh>
    <rPh sb="8" eb="9">
      <t>トモナ</t>
    </rPh>
    <rPh sb="10" eb="12">
      <t>ギム</t>
    </rPh>
    <phoneticPr fontId="12"/>
  </si>
  <si>
    <t>　　　　</t>
    <phoneticPr fontId="73"/>
  </si>
  <si>
    <t>承諾します</t>
    <rPh sb="0" eb="2">
      <t>ショウダク</t>
    </rPh>
    <phoneticPr fontId="73"/>
  </si>
  <si>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2"/>
  </si>
  <si>
    <t>取得財産等処分承認申請書</t>
    <rPh sb="0" eb="2">
      <t>シュトク</t>
    </rPh>
    <rPh sb="2" eb="4">
      <t>ザイサン</t>
    </rPh>
    <rPh sb="4" eb="5">
      <t>トウ</t>
    </rPh>
    <rPh sb="5" eb="7">
      <t>ショブン</t>
    </rPh>
    <rPh sb="7" eb="9">
      <t>ショウニン</t>
    </rPh>
    <rPh sb="9" eb="12">
      <t>シンセイショ</t>
    </rPh>
    <phoneticPr fontId="12"/>
  </si>
  <si>
    <t>号で交付額確定の通知を受</t>
    <rPh sb="4" eb="5">
      <t>ガク</t>
    </rPh>
    <rPh sb="5" eb="7">
      <t>カクテイ</t>
    </rPh>
    <phoneticPr fontId="73"/>
  </si>
  <si>
    <t>処分しようとする取得財産等</t>
    <rPh sb="0" eb="2">
      <t>ショブン</t>
    </rPh>
    <rPh sb="8" eb="10">
      <t>シュトク</t>
    </rPh>
    <rPh sb="10" eb="12">
      <t>ザイサン</t>
    </rPh>
    <rPh sb="12" eb="13">
      <t>トウ</t>
    </rPh>
    <phoneticPr fontId="12"/>
  </si>
  <si>
    <t>処分の理由</t>
    <rPh sb="0" eb="2">
      <t>ショブン</t>
    </rPh>
    <rPh sb="3" eb="5">
      <t>リユウ</t>
    </rPh>
    <phoneticPr fontId="73"/>
  </si>
  <si>
    <t>処分の方法</t>
    <rPh sb="0" eb="2">
      <t>ショブン</t>
    </rPh>
    <rPh sb="3" eb="5">
      <t>ホウホウ</t>
    </rPh>
    <phoneticPr fontId="73"/>
  </si>
  <si>
    <t>処分の
相手方※</t>
    <rPh sb="0" eb="2">
      <t>ショブン</t>
    </rPh>
    <rPh sb="4" eb="7">
      <t>アイテガタ</t>
    </rPh>
    <phoneticPr fontId="73"/>
  </si>
  <si>
    <t>名称</t>
    <rPh sb="0" eb="2">
      <t>メイショウ</t>
    </rPh>
    <phoneticPr fontId="73"/>
  </si>
  <si>
    <t>住所</t>
    <rPh sb="0" eb="2">
      <t>ジュウショ</t>
    </rPh>
    <phoneticPr fontId="73"/>
  </si>
  <si>
    <t>使用場所</t>
    <rPh sb="0" eb="2">
      <t>シヨウ</t>
    </rPh>
    <rPh sb="2" eb="4">
      <t>バショ</t>
    </rPh>
    <phoneticPr fontId="73"/>
  </si>
  <si>
    <t>処分予定日</t>
    <rPh sb="0" eb="2">
      <t>ショブン</t>
    </rPh>
    <rPh sb="2" eb="5">
      <t>ヨテイビ</t>
    </rPh>
    <phoneticPr fontId="73"/>
  </si>
  <si>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</si>
  <si>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計画変更（実施要綱第５条一項ア～コ）</t>
    <rPh sb="0" eb="2">
      <t>ケイカク</t>
    </rPh>
    <rPh sb="2" eb="4">
      <t>ヘンコウ</t>
    </rPh>
    <phoneticPr fontId="73"/>
  </si>
  <si>
    <t>実績報告（実施要綱第５条一項ア～コ）</t>
    <rPh sb="0" eb="2">
      <t>ジッセキ</t>
    </rPh>
    <rPh sb="2" eb="4">
      <t>ホウコク</t>
    </rPh>
    <phoneticPr fontId="73"/>
  </si>
  <si>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</si>
  <si>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計画変更（実施要綱第５条一項サ）</t>
    <rPh sb="0" eb="2">
      <t>ケイカク</t>
    </rPh>
    <rPh sb="2" eb="4">
      <t>ヘンコウ</t>
    </rPh>
    <phoneticPr fontId="73"/>
  </si>
  <si>
    <t>実績報告（実施要綱第５条一項サ）</t>
    <rPh sb="0" eb="2">
      <t>ジッセキ</t>
    </rPh>
    <rPh sb="2" eb="4">
      <t>ホウコク</t>
    </rPh>
    <phoneticPr fontId="73"/>
  </si>
  <si>
    <t>申請者区分</t>
    <rPh sb="0" eb="3">
      <t>シンセイシャ</t>
    </rPh>
    <rPh sb="3" eb="5">
      <t>クブン</t>
    </rPh>
    <phoneticPr fontId="65"/>
  </si>
  <si>
    <t>助成対象事業者の種別</t>
    <rPh sb="0" eb="2">
      <t>ジョセイ</t>
    </rPh>
    <rPh sb="2" eb="4">
      <t>タイショウ</t>
    </rPh>
    <rPh sb="4" eb="6">
      <t>ジギョウ</t>
    </rPh>
    <rPh sb="6" eb="7">
      <t>シャ</t>
    </rPh>
    <rPh sb="8" eb="10">
      <t>シュベツ</t>
    </rPh>
    <phoneticPr fontId="20"/>
  </si>
  <si>
    <t>太陽熱</t>
    <rPh sb="0" eb="3">
      <t>タイヨウネツ</t>
    </rPh>
    <phoneticPr fontId="73"/>
  </si>
  <si>
    <t>温度差熱</t>
    <rPh sb="0" eb="3">
      <t>オンドサ</t>
    </rPh>
    <rPh sb="3" eb="4">
      <t>ネツ</t>
    </rPh>
    <phoneticPr fontId="73"/>
  </si>
  <si>
    <t>地中熱</t>
    <rPh sb="0" eb="2">
      <t>チチュウ</t>
    </rPh>
    <rPh sb="2" eb="3">
      <t>ネツ</t>
    </rPh>
    <phoneticPr fontId="73"/>
  </si>
  <si>
    <t>バイオマス熱利用</t>
    <rPh sb="5" eb="6">
      <t>ネツ</t>
    </rPh>
    <rPh sb="6" eb="8">
      <t>リヨウ</t>
    </rPh>
    <phoneticPr fontId="73"/>
  </si>
  <si>
    <t>バイオマス燃料製造</t>
    <rPh sb="5" eb="7">
      <t>ネンリョウ</t>
    </rPh>
    <rPh sb="7" eb="9">
      <t>セイゾウ</t>
    </rPh>
    <phoneticPr fontId="65"/>
  </si>
  <si>
    <t>熱利用設備種別を選択してください</t>
    <rPh sb="0" eb="5">
      <t>ネツリヨウセツビ</t>
    </rPh>
    <rPh sb="5" eb="7">
      <t>シュベツ</t>
    </rPh>
    <rPh sb="8" eb="10">
      <t>センタク</t>
    </rPh>
    <phoneticPr fontId="73"/>
  </si>
  <si>
    <t xml:space="preserve">          ４.熱利用設備に関する事業</t>
    <phoneticPr fontId="65"/>
  </si>
  <si>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2"/>
  </si>
  <si>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2"/>
  </si>
  <si>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3"/>
  </si>
  <si>
    <t>　法第2条第9項に規定する統計基準のこと。</t>
    <phoneticPr fontId="12"/>
  </si>
  <si>
    <t>第４号様式（第８条関係)</t>
    <phoneticPr fontId="12"/>
  </si>
  <si>
    <t xml:space="preserve"> 開業・設立日</t>
    <phoneticPr fontId="12"/>
  </si>
  <si>
    <t>人</t>
    <rPh sb="0" eb="1">
      <t>ニン</t>
    </rPh>
    <phoneticPr fontId="12"/>
  </si>
  <si>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</si>
  <si>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12"/>
  </si>
  <si>
    <t>（１）太陽熱集熱器総面積</t>
    <rPh sb="3" eb="6">
      <t>タイヨウネツ</t>
    </rPh>
    <rPh sb="6" eb="7">
      <t>シュウ</t>
    </rPh>
    <rPh sb="7" eb="8">
      <t>ネツ</t>
    </rPh>
    <rPh sb="8" eb="9">
      <t>ウツワ</t>
    </rPh>
    <rPh sb="9" eb="10">
      <t>ソウ</t>
    </rPh>
    <rPh sb="10" eb="12">
      <t>メンセキ</t>
    </rPh>
    <phoneticPr fontId="12"/>
  </si>
  <si>
    <t>集熱総面積</t>
    <rPh sb="0" eb="1">
      <t>シュウ</t>
    </rPh>
    <rPh sb="1" eb="2">
      <t>ネツ</t>
    </rPh>
    <rPh sb="2" eb="3">
      <t>ソウ</t>
    </rPh>
    <rPh sb="3" eb="5">
      <t>メンセキ</t>
    </rPh>
    <phoneticPr fontId="12"/>
  </si>
  <si>
    <t>㎡</t>
    <phoneticPr fontId="12"/>
  </si>
  <si>
    <t>※集熱総面積10㎡以上</t>
    <rPh sb="1" eb="2">
      <t>シュウ</t>
    </rPh>
    <rPh sb="2" eb="3">
      <t>ネツ</t>
    </rPh>
    <rPh sb="3" eb="6">
      <t>ソウメンセキ</t>
    </rPh>
    <rPh sb="9" eb="11">
      <t>イジョウ</t>
    </rPh>
    <phoneticPr fontId="12"/>
  </si>
  <si>
    <t>（２）太陽熱集熱器</t>
    <rPh sb="3" eb="6">
      <t>タイヨウネツ</t>
    </rPh>
    <rPh sb="6" eb="7">
      <t>シュウ</t>
    </rPh>
    <rPh sb="7" eb="8">
      <t>ネツ</t>
    </rPh>
    <rPh sb="8" eb="9">
      <t>ウツワ</t>
    </rPh>
    <phoneticPr fontId="12"/>
  </si>
  <si>
    <t>製造者名（メーカー名）</t>
    <rPh sb="0" eb="3">
      <t>セイゾウシャ</t>
    </rPh>
    <rPh sb="3" eb="4">
      <t>メイ</t>
    </rPh>
    <rPh sb="9" eb="10">
      <t>メイ</t>
    </rPh>
    <phoneticPr fontId="12"/>
  </si>
  <si>
    <t>１枚あたりの面積</t>
    <rPh sb="1" eb="2">
      <t>マイ</t>
    </rPh>
    <rPh sb="6" eb="8">
      <t>メンセキ</t>
    </rPh>
    <phoneticPr fontId="12"/>
  </si>
  <si>
    <t>枚数</t>
    <rPh sb="0" eb="2">
      <t>マイスウ</t>
    </rPh>
    <phoneticPr fontId="18"/>
  </si>
  <si>
    <t>枚</t>
    <rPh sb="0" eb="1">
      <t>マイ</t>
    </rPh>
    <phoneticPr fontId="12"/>
  </si>
  <si>
    <t>合計面積</t>
    <rPh sb="0" eb="2">
      <t>ゴウケイ</t>
    </rPh>
    <rPh sb="2" eb="4">
      <t>メンセキ</t>
    </rPh>
    <phoneticPr fontId="12"/>
  </si>
  <si>
    <t>③</t>
    <phoneticPr fontId="12"/>
  </si>
  <si>
    <t>（３）蓄熱槽</t>
    <rPh sb="3" eb="5">
      <t>チクネツ</t>
    </rPh>
    <rPh sb="5" eb="6">
      <t>ソウ</t>
    </rPh>
    <phoneticPr fontId="12"/>
  </si>
  <si>
    <t>１台あたりの容量</t>
    <rPh sb="1" eb="2">
      <t>ダイ</t>
    </rPh>
    <rPh sb="6" eb="8">
      <t>ヨウリョウ</t>
    </rPh>
    <phoneticPr fontId="12"/>
  </si>
  <si>
    <t>㎥</t>
    <phoneticPr fontId="12"/>
  </si>
  <si>
    <t>台</t>
    <rPh sb="0" eb="1">
      <t>ダイ</t>
    </rPh>
    <phoneticPr fontId="12"/>
  </si>
  <si>
    <t>合計容量</t>
    <rPh sb="0" eb="2">
      <t>ゴウケイ</t>
    </rPh>
    <rPh sb="2" eb="4">
      <t>ヨウリョウ</t>
    </rPh>
    <phoneticPr fontId="12"/>
  </si>
  <si>
    <t>（４）熱交換器</t>
    <rPh sb="3" eb="4">
      <t>ネツ</t>
    </rPh>
    <phoneticPr fontId="12"/>
  </si>
  <si>
    <t>１台あたりの交換容量</t>
    <rPh sb="1" eb="2">
      <t>ダイ</t>
    </rPh>
    <rPh sb="6" eb="8">
      <t>コウカン</t>
    </rPh>
    <rPh sb="8" eb="10">
      <t>ヨウリョウ</t>
    </rPh>
    <phoneticPr fontId="12"/>
  </si>
  <si>
    <t>交換容量合計</t>
    <rPh sb="0" eb="2">
      <t>コウカン</t>
    </rPh>
    <rPh sb="2" eb="4">
      <t>ヨウリョウ</t>
    </rPh>
    <rPh sb="4" eb="6">
      <t>ゴウケイ</t>
    </rPh>
    <phoneticPr fontId="12"/>
  </si>
  <si>
    <t>（５）冷凍機　（※設置する場合のみ記入）</t>
    <rPh sb="3" eb="6">
      <t>レイトウキ</t>
    </rPh>
    <rPh sb="9" eb="11">
      <t>セッチ</t>
    </rPh>
    <rPh sb="13" eb="15">
      <t>バアイ</t>
    </rPh>
    <rPh sb="17" eb="19">
      <t>キニュウ</t>
    </rPh>
    <phoneticPr fontId="12"/>
  </si>
  <si>
    <t>１台あたりの能力</t>
    <rPh sb="1" eb="2">
      <t>ダイ</t>
    </rPh>
    <rPh sb="6" eb="8">
      <t>ノウリョク</t>
    </rPh>
    <phoneticPr fontId="12"/>
  </si>
  <si>
    <t>【冷凍トン】</t>
    <rPh sb="1" eb="3">
      <t>レイトウ</t>
    </rPh>
    <phoneticPr fontId="12"/>
  </si>
  <si>
    <t>１JRT＝(1000ｋｇ×79.68kcal/kg)/24h=3320kcal/h=3.86kW</t>
    <phoneticPr fontId="12"/>
  </si>
  <si>
    <t>能力合計</t>
    <rPh sb="0" eb="2">
      <t>ノウリョク</t>
    </rPh>
    <rPh sb="2" eb="4">
      <t>ゴウケイ</t>
    </rPh>
    <phoneticPr fontId="12"/>
  </si>
  <si>
    <t>１USRT=（2000lb×144ＢＴＵ/lb）/24ｈ＝12000ＢＴＵ/ｈ＝3024kcal/h=3.52kW</t>
    <phoneticPr fontId="12"/>
  </si>
  <si>
    <t>太陽熱集熱器の性能を証明する資料</t>
    <rPh sb="0" eb="3">
      <t>タイヨウネツ</t>
    </rPh>
    <rPh sb="3" eb="4">
      <t>シュウ</t>
    </rPh>
    <rPh sb="4" eb="5">
      <t>ネツ</t>
    </rPh>
    <rPh sb="5" eb="6">
      <t>ウツワ</t>
    </rPh>
    <rPh sb="7" eb="9">
      <t>セイノウ</t>
    </rPh>
    <rPh sb="10" eb="12">
      <t>ショウメイ</t>
    </rPh>
    <rPh sb="14" eb="16">
      <t>シリョウ</t>
    </rPh>
    <phoneticPr fontId="12"/>
  </si>
  <si>
    <t>（添付資料13）</t>
    <rPh sb="1" eb="3">
      <t>テンプ</t>
    </rPh>
    <rPh sb="3" eb="5">
      <t>シリョウ</t>
    </rPh>
    <phoneticPr fontId="12"/>
  </si>
  <si>
    <t>・熱利用設備の用途</t>
    <rPh sb="1" eb="2">
      <t>ネツ</t>
    </rPh>
    <rPh sb="2" eb="4">
      <t>リヨウ</t>
    </rPh>
    <rPh sb="4" eb="6">
      <t>セツビ</t>
    </rPh>
    <rPh sb="7" eb="9">
      <t>ヨウト</t>
    </rPh>
    <phoneticPr fontId="12"/>
  </si>
  <si>
    <t>※該当する用途にチェックを入れ、用途ごとに、下表に記入してください。</t>
    <rPh sb="1" eb="3">
      <t>ガイトウ</t>
    </rPh>
    <rPh sb="5" eb="7">
      <t>ヨウト</t>
    </rPh>
    <rPh sb="13" eb="14">
      <t>イ</t>
    </rPh>
    <rPh sb="16" eb="18">
      <t>ヨウト</t>
    </rPh>
    <rPh sb="22" eb="24">
      <t>カヒョウ</t>
    </rPh>
    <rPh sb="25" eb="27">
      <t>キニュウ</t>
    </rPh>
    <phoneticPr fontId="12"/>
  </si>
  <si>
    <t>　　　給湯</t>
    <rPh sb="3" eb="5">
      <t>キュウトウ</t>
    </rPh>
    <phoneticPr fontId="12"/>
  </si>
  <si>
    <t>　　　空調</t>
    <rPh sb="3" eb="5">
      <t>クウチョウ</t>
    </rPh>
    <phoneticPr fontId="12"/>
  </si>
  <si>
    <t>　　　融雪</t>
    <rPh sb="3" eb="5">
      <t>ユウセツ</t>
    </rPh>
    <phoneticPr fontId="12"/>
  </si>
  <si>
    <t>　　　その他（</t>
    <rPh sb="5" eb="6">
      <t>タ</t>
    </rPh>
    <phoneticPr fontId="12"/>
  </si>
  <si>
    <t>）</t>
    <phoneticPr fontId="12"/>
  </si>
  <si>
    <t>・月別熱量</t>
    <rPh sb="1" eb="3">
      <t>ツキベツ</t>
    </rPh>
    <rPh sb="3" eb="4">
      <t>ネツ</t>
    </rPh>
    <rPh sb="4" eb="5">
      <t>リョウ</t>
    </rPh>
    <phoneticPr fontId="12"/>
  </si>
  <si>
    <t>用途：　給湯</t>
    <rPh sb="0" eb="2">
      <t>ヨウト</t>
    </rPh>
    <rPh sb="4" eb="6">
      <t>キュウトウ</t>
    </rPh>
    <phoneticPr fontId="12"/>
  </si>
  <si>
    <t>太陽熱利用設備から供給される熱量（MJ）</t>
    <rPh sb="0" eb="3">
      <t>タイヨウネツ</t>
    </rPh>
    <rPh sb="3" eb="5">
      <t>リヨウ</t>
    </rPh>
    <rPh sb="5" eb="7">
      <t>セツビ</t>
    </rPh>
    <rPh sb="9" eb="11">
      <t>キョウキュウ</t>
    </rPh>
    <rPh sb="14" eb="15">
      <t>ネツ</t>
    </rPh>
    <rPh sb="15" eb="16">
      <t>リョウ</t>
    </rPh>
    <phoneticPr fontId="12"/>
  </si>
  <si>
    <t>対象施設等で必要とされる熱量（MJ）</t>
    <rPh sb="0" eb="2">
      <t>タイショウ</t>
    </rPh>
    <rPh sb="2" eb="4">
      <t>シセツ</t>
    </rPh>
    <rPh sb="4" eb="5">
      <t>トウ</t>
    </rPh>
    <rPh sb="6" eb="8">
      <t>ヒツヨウ</t>
    </rPh>
    <rPh sb="12" eb="13">
      <t>ネツ</t>
    </rPh>
    <rPh sb="13" eb="14">
      <t>リョウ</t>
    </rPh>
    <phoneticPr fontId="12"/>
  </si>
  <si>
    <t>※「対象施設等」とは、再生熱を利用する区域・用途とする。</t>
    <rPh sb="2" eb="4">
      <t>タイショウ</t>
    </rPh>
    <rPh sb="4" eb="6">
      <t>シセツ</t>
    </rPh>
    <rPh sb="6" eb="7">
      <t>トウ</t>
    </rPh>
    <rPh sb="7" eb="8">
      <t>タイトウ</t>
    </rPh>
    <rPh sb="11" eb="13">
      <t>サイセイ</t>
    </rPh>
    <rPh sb="13" eb="14">
      <t>ネツ</t>
    </rPh>
    <rPh sb="15" eb="17">
      <t>リヨウ</t>
    </rPh>
    <rPh sb="19" eb="21">
      <t>クイキ</t>
    </rPh>
    <rPh sb="22" eb="24">
      <t>ヨウト</t>
    </rPh>
    <phoneticPr fontId="12"/>
  </si>
  <si>
    <t>・太陽熱利用設備から供給される年間総発熱量（Ａ）</t>
    <rPh sb="1" eb="4">
      <t>タイヨウネツ</t>
    </rPh>
    <rPh sb="4" eb="6">
      <t>リヨウ</t>
    </rPh>
    <rPh sb="6" eb="8">
      <t>セツビ</t>
    </rPh>
    <rPh sb="10" eb="12">
      <t>キョウキュウ</t>
    </rPh>
    <rPh sb="15" eb="17">
      <t>ネンカン</t>
    </rPh>
    <rPh sb="17" eb="18">
      <t>ソウ</t>
    </rPh>
    <rPh sb="18" eb="20">
      <t>ハツネツ</t>
    </rPh>
    <rPh sb="20" eb="21">
      <t>リョウ</t>
    </rPh>
    <phoneticPr fontId="12"/>
  </si>
  <si>
    <t>MJ/年</t>
    <rPh sb="3" eb="4">
      <t>ネン</t>
    </rPh>
    <phoneticPr fontId="12"/>
  </si>
  <si>
    <t>・対象施設等で必要とされる年間総発熱量（Ｂ）</t>
    <rPh sb="1" eb="3">
      <t>タイショウ</t>
    </rPh>
    <rPh sb="3" eb="5">
      <t>シセツ</t>
    </rPh>
    <rPh sb="5" eb="6">
      <t>トウ</t>
    </rPh>
    <rPh sb="7" eb="9">
      <t>ヒツヨウ</t>
    </rPh>
    <rPh sb="13" eb="15">
      <t>ネンカン</t>
    </rPh>
    <rPh sb="15" eb="16">
      <t>ソウ</t>
    </rPh>
    <rPh sb="16" eb="18">
      <t>ハツネツ</t>
    </rPh>
    <rPh sb="18" eb="19">
      <t>リョウ</t>
    </rPh>
    <phoneticPr fontId="12"/>
  </si>
  <si>
    <t>・再エネ率（Ａ/Ｂ×100）</t>
    <rPh sb="1" eb="2">
      <t>サイ</t>
    </rPh>
    <rPh sb="4" eb="5">
      <t>リツ</t>
    </rPh>
    <phoneticPr fontId="12"/>
  </si>
  <si>
    <t>用途：　空調</t>
    <rPh sb="0" eb="2">
      <t>ヨウト</t>
    </rPh>
    <rPh sb="4" eb="6">
      <t>クウチョウ</t>
    </rPh>
    <phoneticPr fontId="12"/>
  </si>
  <si>
    <t>用途：　融雪</t>
    <rPh sb="0" eb="2">
      <t>ヨウト</t>
    </rPh>
    <rPh sb="4" eb="6">
      <t>ユウセツ</t>
    </rPh>
    <phoneticPr fontId="12"/>
  </si>
  <si>
    <t>用途：　その他</t>
    <rPh sb="0" eb="2">
      <t>ヨウト</t>
    </rPh>
    <rPh sb="6" eb="7">
      <t>タ</t>
    </rPh>
    <phoneticPr fontId="12"/>
  </si>
  <si>
    <t>・対象施設等で必要とされる熱量の計算根拠</t>
    <rPh sb="1" eb="3">
      <t>タイショウ</t>
    </rPh>
    <rPh sb="3" eb="5">
      <t>シセツ</t>
    </rPh>
    <rPh sb="5" eb="6">
      <t>トウ</t>
    </rPh>
    <rPh sb="7" eb="9">
      <t>ヒツヨウ</t>
    </rPh>
    <rPh sb="13" eb="15">
      <t>ネツリョウ</t>
    </rPh>
    <rPh sb="16" eb="18">
      <t>ケイサン</t>
    </rPh>
    <rPh sb="18" eb="20">
      <t>コンキョ</t>
    </rPh>
    <phoneticPr fontId="12"/>
  </si>
  <si>
    <t>・再エネ設備から供給される熱量の計算根拠</t>
    <rPh sb="1" eb="2">
      <t>サイ</t>
    </rPh>
    <rPh sb="4" eb="6">
      <t>セツビ</t>
    </rPh>
    <rPh sb="8" eb="10">
      <t>キョウキュウ</t>
    </rPh>
    <rPh sb="13" eb="15">
      <t>ネツリョウ</t>
    </rPh>
    <rPh sb="16" eb="18">
      <t>ケイサン</t>
    </rPh>
    <rPh sb="18" eb="20">
      <t>コンキョ</t>
    </rPh>
    <phoneticPr fontId="12"/>
  </si>
  <si>
    <t>①将来の導入計画について（導入予定がある場合のみ記入）</t>
    <rPh sb="1" eb="3">
      <t>ショウライ</t>
    </rPh>
    <rPh sb="4" eb="6">
      <t>ドウニュウ</t>
    </rPh>
    <rPh sb="6" eb="8">
      <t>ケイカク</t>
    </rPh>
    <rPh sb="13" eb="15">
      <t>ドウニュウ</t>
    </rPh>
    <rPh sb="15" eb="17">
      <t>ヨテイ</t>
    </rPh>
    <rPh sb="20" eb="22">
      <t>バアイ</t>
    </rPh>
    <rPh sb="24" eb="26">
      <t>キニュウ</t>
    </rPh>
    <phoneticPr fontId="12"/>
  </si>
  <si>
    <t>②過去の導入実績について（導入済みの設備がある場合のみ記入）</t>
    <rPh sb="1" eb="3">
      <t>カコ</t>
    </rPh>
    <rPh sb="4" eb="6">
      <t>ドウニュウ</t>
    </rPh>
    <rPh sb="6" eb="8">
      <t>ジッセキ</t>
    </rPh>
    <rPh sb="13" eb="15">
      <t>ドウニュウ</t>
    </rPh>
    <rPh sb="15" eb="16">
      <t>ズ</t>
    </rPh>
    <rPh sb="18" eb="20">
      <t>セツビ</t>
    </rPh>
    <rPh sb="23" eb="25">
      <t>バアイ</t>
    </rPh>
    <rPh sb="27" eb="29">
      <t>キニュウ</t>
    </rPh>
    <phoneticPr fontId="12"/>
  </si>
  <si>
    <t>（１）熱源の種類</t>
    <rPh sb="3" eb="4">
      <t>ネツ</t>
    </rPh>
    <rPh sb="4" eb="5">
      <t>ミナモト</t>
    </rPh>
    <rPh sb="6" eb="8">
      <t>シュルイ</t>
    </rPh>
    <phoneticPr fontId="12"/>
  </si>
  <si>
    <t>（２）熱供給能力</t>
    <rPh sb="3" eb="4">
      <t>ネツ</t>
    </rPh>
    <rPh sb="4" eb="6">
      <t>キョウキュウ</t>
    </rPh>
    <rPh sb="6" eb="8">
      <t>ノウリョク</t>
    </rPh>
    <phoneticPr fontId="12"/>
  </si>
  <si>
    <t>温熱</t>
    <rPh sb="0" eb="2">
      <t>オンネツ</t>
    </rPh>
    <phoneticPr fontId="12"/>
  </si>
  <si>
    <t>GJ/H</t>
    <phoneticPr fontId="12"/>
  </si>
  <si>
    <t>※熱供給能力10kW以上若しくは36MJ／h以上</t>
    <rPh sb="1" eb="2">
      <t>ネツ</t>
    </rPh>
    <rPh sb="2" eb="4">
      <t>キョウキュウ</t>
    </rPh>
    <rPh sb="4" eb="6">
      <t>ノウリョク</t>
    </rPh>
    <phoneticPr fontId="12"/>
  </si>
  <si>
    <t>冷熱</t>
    <rPh sb="0" eb="2">
      <t>レイネツ</t>
    </rPh>
    <phoneticPr fontId="12"/>
  </si>
  <si>
    <t>（３）ヒートポンプ</t>
    <phoneticPr fontId="12"/>
  </si>
  <si>
    <t>海水</t>
    <rPh sb="0" eb="2">
      <t>カイスイ</t>
    </rPh>
    <phoneticPr fontId="12"/>
  </si>
  <si>
    <t>河川水</t>
    <rPh sb="0" eb="3">
      <t>カセンスイ</t>
    </rPh>
    <phoneticPr fontId="12"/>
  </si>
  <si>
    <t>下水</t>
    <rPh sb="0" eb="2">
      <t>ゲスイ</t>
    </rPh>
    <phoneticPr fontId="12"/>
  </si>
  <si>
    <t>１台あたりの加熱能力</t>
    <rPh sb="1" eb="2">
      <t>ダイ</t>
    </rPh>
    <rPh sb="6" eb="8">
      <t>カネツ</t>
    </rPh>
    <rPh sb="8" eb="10">
      <t>ノウリョク</t>
    </rPh>
    <phoneticPr fontId="12"/>
  </si>
  <si>
    <t>１台あたりの冷却能力</t>
    <rPh sb="1" eb="2">
      <t>ダイ</t>
    </rPh>
    <rPh sb="6" eb="8">
      <t>レイキャク</t>
    </rPh>
    <rPh sb="8" eb="10">
      <t>ノウリョク</t>
    </rPh>
    <phoneticPr fontId="12"/>
  </si>
  <si>
    <t>加熱能力合計</t>
    <rPh sb="0" eb="2">
      <t>カネツ</t>
    </rPh>
    <rPh sb="2" eb="4">
      <t>ノウリョク</t>
    </rPh>
    <rPh sb="4" eb="6">
      <t>ゴウケイ</t>
    </rPh>
    <phoneticPr fontId="12"/>
  </si>
  <si>
    <t>冷却能力合計</t>
    <rPh sb="0" eb="2">
      <t>レイキャク</t>
    </rPh>
    <rPh sb="2" eb="4">
      <t>ノウリョク</t>
    </rPh>
    <rPh sb="4" eb="6">
      <t>ゴウケイ</t>
    </rPh>
    <phoneticPr fontId="12"/>
  </si>
  <si>
    <t>（４）蓄熱槽</t>
    <rPh sb="3" eb="5">
      <t>チクネツ</t>
    </rPh>
    <rPh sb="5" eb="6">
      <t>ソウ</t>
    </rPh>
    <phoneticPr fontId="12"/>
  </si>
  <si>
    <t>（５）熱交換器</t>
    <rPh sb="3" eb="4">
      <t>ネツ</t>
    </rPh>
    <phoneticPr fontId="12"/>
  </si>
  <si>
    <t>（６）冷凍機　（※設置する場合のみ記入）</t>
    <rPh sb="3" eb="6">
      <t>レイトウキ</t>
    </rPh>
    <rPh sb="9" eb="11">
      <t>セッチ</t>
    </rPh>
    <rPh sb="13" eb="15">
      <t>バアイ</t>
    </rPh>
    <rPh sb="17" eb="19">
      <t>キニュウ</t>
    </rPh>
    <phoneticPr fontId="12"/>
  </si>
  <si>
    <t>※該当する用途にチェックを入れること。</t>
    <rPh sb="1" eb="3">
      <t>ガイトウ</t>
    </rPh>
    <rPh sb="5" eb="7">
      <t>ヨウト</t>
    </rPh>
    <rPh sb="13" eb="14">
      <t>イ</t>
    </rPh>
    <phoneticPr fontId="12"/>
  </si>
  <si>
    <t>温度差熱利用設備から供給される熱量（MJ）</t>
    <rPh sb="0" eb="3">
      <t>オンドサ</t>
    </rPh>
    <rPh sb="3" eb="4">
      <t>ネツ</t>
    </rPh>
    <rPh sb="4" eb="6">
      <t>リヨウ</t>
    </rPh>
    <rPh sb="6" eb="8">
      <t>セツビ</t>
    </rPh>
    <rPh sb="10" eb="12">
      <t>キョウキュウ</t>
    </rPh>
    <rPh sb="15" eb="16">
      <t>ネツ</t>
    </rPh>
    <rPh sb="16" eb="17">
      <t>リョウ</t>
    </rPh>
    <phoneticPr fontId="12"/>
  </si>
  <si>
    <t>・温度差熱利用設備から供給される年間総発熱量（Ａ）</t>
    <rPh sb="1" eb="4">
      <t>オンドサ</t>
    </rPh>
    <rPh sb="4" eb="5">
      <t>ネツ</t>
    </rPh>
    <rPh sb="5" eb="7">
      <t>リヨウ</t>
    </rPh>
    <rPh sb="7" eb="9">
      <t>セツビ</t>
    </rPh>
    <rPh sb="11" eb="13">
      <t>キョウキュウ</t>
    </rPh>
    <rPh sb="16" eb="18">
      <t>ネンカン</t>
    </rPh>
    <rPh sb="18" eb="19">
      <t>ソウ</t>
    </rPh>
    <rPh sb="19" eb="21">
      <t>ハツネツ</t>
    </rPh>
    <rPh sb="21" eb="22">
      <t>リョウ</t>
    </rPh>
    <phoneticPr fontId="12"/>
  </si>
  <si>
    <t>（１）地中熱交換器</t>
    <rPh sb="3" eb="5">
      <t>チチュウ</t>
    </rPh>
    <rPh sb="5" eb="6">
      <t>ネツ</t>
    </rPh>
    <phoneticPr fontId="12"/>
  </si>
  <si>
    <t>設置方式</t>
    <rPh sb="0" eb="2">
      <t>セッチ</t>
    </rPh>
    <rPh sb="2" eb="4">
      <t>ホウシキ</t>
    </rPh>
    <phoneticPr fontId="12"/>
  </si>
  <si>
    <t>１本あたりの有効長</t>
    <rPh sb="1" eb="2">
      <t>ホン</t>
    </rPh>
    <rPh sb="6" eb="8">
      <t>ユウコウ</t>
    </rPh>
    <rPh sb="8" eb="9">
      <t>チョウ</t>
    </rPh>
    <phoneticPr fontId="12"/>
  </si>
  <si>
    <t>ｍ</t>
    <phoneticPr fontId="12"/>
  </si>
  <si>
    <t>本数</t>
    <rPh sb="0" eb="2">
      <t>ホンスウ</t>
    </rPh>
    <phoneticPr fontId="18"/>
  </si>
  <si>
    <t>本</t>
    <rPh sb="0" eb="1">
      <t>ホン</t>
    </rPh>
    <phoneticPr fontId="12"/>
  </si>
  <si>
    <t>全体の有効長</t>
    <rPh sb="0" eb="2">
      <t>ゼンタイ</t>
    </rPh>
    <rPh sb="3" eb="5">
      <t>ユウコウ</t>
    </rPh>
    <rPh sb="5" eb="6">
      <t>チョウ</t>
    </rPh>
    <phoneticPr fontId="12"/>
  </si>
  <si>
    <t>（２）ヒートポンプ</t>
    <phoneticPr fontId="12"/>
  </si>
  <si>
    <t>※ヒートポンプを設置する場合は、熱供給能力10kW以上</t>
    <rPh sb="8" eb="10">
      <t>セッチ</t>
    </rPh>
    <rPh sb="12" eb="14">
      <t>バアイ</t>
    </rPh>
    <rPh sb="16" eb="17">
      <t>ネツ</t>
    </rPh>
    <rPh sb="17" eb="19">
      <t>キョウキュウ</t>
    </rPh>
    <rPh sb="19" eb="21">
      <t>ノウリョク</t>
    </rPh>
    <phoneticPr fontId="12"/>
  </si>
  <si>
    <t>　（連結方式の場合は、設備全体の合算値）</t>
    <rPh sb="2" eb="4">
      <t>レンケツ</t>
    </rPh>
    <rPh sb="4" eb="6">
      <t>ホウシキ</t>
    </rPh>
    <rPh sb="7" eb="9">
      <t>バアイ</t>
    </rPh>
    <rPh sb="11" eb="13">
      <t>セツビ</t>
    </rPh>
    <rPh sb="13" eb="15">
      <t>ゼンタイ</t>
    </rPh>
    <rPh sb="16" eb="18">
      <t>ガッサン</t>
    </rPh>
    <rPh sb="18" eb="19">
      <t>アタイ</t>
    </rPh>
    <phoneticPr fontId="12"/>
  </si>
  <si>
    <t>熱応答試験の結果</t>
    <rPh sb="0" eb="1">
      <t>ネツ</t>
    </rPh>
    <rPh sb="1" eb="3">
      <t>オウトウ</t>
    </rPh>
    <rPh sb="3" eb="5">
      <t>シケン</t>
    </rPh>
    <rPh sb="6" eb="8">
      <t>ケッカ</t>
    </rPh>
    <phoneticPr fontId="12"/>
  </si>
  <si>
    <t>・月別熱量</t>
    <rPh sb="1" eb="3">
      <t>ツキベツ</t>
    </rPh>
    <rPh sb="3" eb="5">
      <t>ネツリョウ</t>
    </rPh>
    <phoneticPr fontId="12"/>
  </si>
  <si>
    <t>地中熱利用設備から供給される熱量（MJ）</t>
    <rPh sb="0" eb="2">
      <t>チチュウ</t>
    </rPh>
    <rPh sb="2" eb="3">
      <t>ネツ</t>
    </rPh>
    <rPh sb="3" eb="5">
      <t>リヨウ</t>
    </rPh>
    <rPh sb="5" eb="7">
      <t>セツビ</t>
    </rPh>
    <rPh sb="9" eb="11">
      <t>キョウキュウ</t>
    </rPh>
    <rPh sb="14" eb="15">
      <t>ネツ</t>
    </rPh>
    <rPh sb="15" eb="16">
      <t>リョウ</t>
    </rPh>
    <phoneticPr fontId="12"/>
  </si>
  <si>
    <t>・地中熱利用設備から供給される年間総発熱量（Ａ）</t>
    <rPh sb="10" eb="12">
      <t>キョウキュウ</t>
    </rPh>
    <rPh sb="15" eb="17">
      <t>ネンカン</t>
    </rPh>
    <rPh sb="17" eb="18">
      <t>ソウ</t>
    </rPh>
    <rPh sb="18" eb="20">
      <t>ハツネツ</t>
    </rPh>
    <rPh sb="20" eb="21">
      <t>リョウ</t>
    </rPh>
    <phoneticPr fontId="12"/>
  </si>
  <si>
    <t>（１）バイオマス熱利用設備の形態</t>
    <rPh sb="8" eb="9">
      <t>ネツ</t>
    </rPh>
    <rPh sb="9" eb="11">
      <t>リヨウ</t>
    </rPh>
    <rPh sb="11" eb="13">
      <t>セツビ</t>
    </rPh>
    <rPh sb="14" eb="16">
      <t>ケイタイ</t>
    </rPh>
    <phoneticPr fontId="12"/>
  </si>
  <si>
    <t>熱供給能力</t>
    <rPh sb="0" eb="1">
      <t>ネツ</t>
    </rPh>
    <rPh sb="1" eb="3">
      <t>キョウキュウ</t>
    </rPh>
    <rPh sb="3" eb="5">
      <t>ノウリョク</t>
    </rPh>
    <phoneticPr fontId="12"/>
  </si>
  <si>
    <t>GJ/h</t>
    <phoneticPr fontId="12"/>
  </si>
  <si>
    <t>※熱供給能力0.40GJ/h　（0.095Gcal/h）以上</t>
    <rPh sb="1" eb="2">
      <t>ネツ</t>
    </rPh>
    <rPh sb="2" eb="4">
      <t>キョウキュウ</t>
    </rPh>
    <rPh sb="4" eb="6">
      <t>ノウリョク</t>
    </rPh>
    <phoneticPr fontId="12"/>
  </si>
  <si>
    <t>年間総発熱量</t>
    <rPh sb="0" eb="2">
      <t>ネンカン</t>
    </rPh>
    <rPh sb="2" eb="3">
      <t>ソウ</t>
    </rPh>
    <rPh sb="3" eb="5">
      <t>ハツネツ</t>
    </rPh>
    <rPh sb="5" eb="6">
      <t>リョウ</t>
    </rPh>
    <phoneticPr fontId="12"/>
  </si>
  <si>
    <t>GJ/年</t>
    <rPh sb="3" eb="4">
      <t>ネン</t>
    </rPh>
    <phoneticPr fontId="12"/>
  </si>
  <si>
    <t>※バイオマスコージェネレーション（熱電併給）設備の場合は、発電出力10kW以上</t>
    <rPh sb="17" eb="18">
      <t>ネツ</t>
    </rPh>
    <rPh sb="18" eb="19">
      <t>デン</t>
    </rPh>
    <rPh sb="19" eb="21">
      <t>ヘイキュウ</t>
    </rPh>
    <rPh sb="22" eb="24">
      <t>セツビ</t>
    </rPh>
    <rPh sb="25" eb="27">
      <t>バアイ</t>
    </rPh>
    <rPh sb="29" eb="31">
      <t>ハツデン</t>
    </rPh>
    <rPh sb="31" eb="33">
      <t>シュツリョク</t>
    </rPh>
    <phoneticPr fontId="12"/>
  </si>
  <si>
    <t>h/年</t>
    <rPh sb="2" eb="3">
      <t>ネン</t>
    </rPh>
    <phoneticPr fontId="12"/>
  </si>
  <si>
    <t>（ただし、離島及びへき地は、上記要件を除く。）</t>
    <rPh sb="5" eb="7">
      <t>リトウ</t>
    </rPh>
    <rPh sb="7" eb="8">
      <t>オヨ</t>
    </rPh>
    <rPh sb="11" eb="12">
      <t>チ</t>
    </rPh>
    <rPh sb="14" eb="16">
      <t>ジョウキ</t>
    </rPh>
    <rPh sb="16" eb="18">
      <t>ヨウケン</t>
    </rPh>
    <rPh sb="19" eb="20">
      <t>ノゾ</t>
    </rPh>
    <phoneticPr fontId="12"/>
  </si>
  <si>
    <t>１日あたりの設備稼働時間</t>
    <rPh sb="1" eb="2">
      <t>ニチ</t>
    </rPh>
    <rPh sb="6" eb="8">
      <t>セツビ</t>
    </rPh>
    <rPh sb="8" eb="10">
      <t>カドウ</t>
    </rPh>
    <rPh sb="10" eb="12">
      <t>ジカン</t>
    </rPh>
    <phoneticPr fontId="18"/>
  </si>
  <si>
    <t>h/日</t>
    <rPh sb="2" eb="3">
      <t>ニチ</t>
    </rPh>
    <phoneticPr fontId="12"/>
  </si>
  <si>
    <t>（３）バイオマス燃料</t>
    <rPh sb="8" eb="10">
      <t>ネンリョウ</t>
    </rPh>
    <phoneticPr fontId="12"/>
  </si>
  <si>
    <t>種類</t>
    <rPh sb="0" eb="2">
      <t>シュルイ</t>
    </rPh>
    <phoneticPr fontId="12"/>
  </si>
  <si>
    <t>←別紙４を作成すると自動計算されます</t>
    <rPh sb="1" eb="3">
      <t>ベッシ</t>
    </rPh>
    <rPh sb="5" eb="7">
      <t>サクセイ</t>
    </rPh>
    <rPh sb="10" eb="12">
      <t>ジドウ</t>
    </rPh>
    <rPh sb="12" eb="14">
      <t>ケイサン</t>
    </rPh>
    <phoneticPr fontId="12"/>
  </si>
  <si>
    <t>※バイオマス依存率60％以上</t>
    <rPh sb="6" eb="8">
      <t>イゾン</t>
    </rPh>
    <rPh sb="8" eb="9">
      <t>リツ</t>
    </rPh>
    <rPh sb="12" eb="14">
      <t>イジョウ</t>
    </rPh>
    <phoneticPr fontId="12"/>
  </si>
  <si>
    <t>（４）助成燃料等　（※使用する場合のみ記入）</t>
    <rPh sb="5" eb="7">
      <t>ネンリョウ</t>
    </rPh>
    <rPh sb="7" eb="8">
      <t>トウ</t>
    </rPh>
    <rPh sb="11" eb="13">
      <t>シヨウ</t>
    </rPh>
    <rPh sb="15" eb="17">
      <t>バアイ</t>
    </rPh>
    <rPh sb="19" eb="21">
      <t>キニュウ</t>
    </rPh>
    <phoneticPr fontId="12"/>
  </si>
  <si>
    <t>スタートアップの場合</t>
    <rPh sb="8" eb="10">
      <t>バアイ</t>
    </rPh>
    <phoneticPr fontId="12"/>
  </si>
  <si>
    <t>使用量</t>
    <rPh sb="0" eb="2">
      <t>シヨウ</t>
    </rPh>
    <rPh sb="2" eb="3">
      <t>リョウ</t>
    </rPh>
    <phoneticPr fontId="12"/>
  </si>
  <si>
    <t>ｔ/回</t>
    <rPh sb="2" eb="3">
      <t>カイ</t>
    </rPh>
    <phoneticPr fontId="12"/>
  </si>
  <si>
    <t>回/年</t>
    <rPh sb="0" eb="1">
      <t>カイ</t>
    </rPh>
    <rPh sb="2" eb="3">
      <t>ネン</t>
    </rPh>
    <phoneticPr fontId="12"/>
  </si>
  <si>
    <t>（５）バイオマスボイラー</t>
    <phoneticPr fontId="12"/>
  </si>
  <si>
    <t>（６）バイオマス受入・供給設備　（※設置する場合のみ記入）</t>
    <rPh sb="8" eb="10">
      <t>ウケイレ</t>
    </rPh>
    <rPh sb="11" eb="13">
      <t>キョウキュウ</t>
    </rPh>
    <rPh sb="13" eb="15">
      <t>セツビ</t>
    </rPh>
    <rPh sb="18" eb="20">
      <t>セッチ</t>
    </rPh>
    <rPh sb="22" eb="24">
      <t>バアイ</t>
    </rPh>
    <rPh sb="26" eb="28">
      <t>キニュウ</t>
    </rPh>
    <phoneticPr fontId="12"/>
  </si>
  <si>
    <t>１基あたりの容量</t>
    <rPh sb="1" eb="2">
      <t>キ</t>
    </rPh>
    <rPh sb="6" eb="8">
      <t>ヨウリョウ</t>
    </rPh>
    <phoneticPr fontId="12"/>
  </si>
  <si>
    <t>基</t>
    <rPh sb="0" eb="1">
      <t>モト</t>
    </rPh>
    <phoneticPr fontId="12"/>
  </si>
  <si>
    <t>容量合計</t>
    <rPh sb="0" eb="2">
      <t>ヨウリョウ</t>
    </rPh>
    <rPh sb="2" eb="4">
      <t>ゴウケイ</t>
    </rPh>
    <phoneticPr fontId="12"/>
  </si>
  <si>
    <t>（７）蓄熱槽</t>
    <rPh sb="3" eb="5">
      <t>チクネツ</t>
    </rPh>
    <rPh sb="5" eb="6">
      <t>ソウ</t>
    </rPh>
    <phoneticPr fontId="12"/>
  </si>
  <si>
    <t>（８）熱交換器</t>
    <rPh sb="3" eb="4">
      <t>ネツ</t>
    </rPh>
    <phoneticPr fontId="12"/>
  </si>
  <si>
    <t>（９）冷凍機　（※設置する場合のみ記入）</t>
    <rPh sb="3" eb="6">
      <t>レイトウキ</t>
    </rPh>
    <rPh sb="9" eb="11">
      <t>セッチ</t>
    </rPh>
    <rPh sb="13" eb="15">
      <t>バアイ</t>
    </rPh>
    <rPh sb="17" eb="19">
      <t>キニュウ</t>
    </rPh>
    <phoneticPr fontId="12"/>
  </si>
  <si>
    <t>（10）発電機　（※バイオマスコージェネレーション（熱電併給）の場合のみ記入）</t>
    <rPh sb="4" eb="7">
      <t>ハツデンキ</t>
    </rPh>
    <rPh sb="26" eb="27">
      <t>ネツ</t>
    </rPh>
    <rPh sb="27" eb="28">
      <t>デン</t>
    </rPh>
    <rPh sb="28" eb="30">
      <t>ヘイキュウ</t>
    </rPh>
    <rPh sb="32" eb="34">
      <t>バアイ</t>
    </rPh>
    <rPh sb="36" eb="38">
      <t>キニュウ</t>
    </rPh>
    <phoneticPr fontId="12"/>
  </si>
  <si>
    <t>１台あたりの定格出力</t>
    <rPh sb="1" eb="2">
      <t>ダイ</t>
    </rPh>
    <rPh sb="6" eb="8">
      <t>テイカク</t>
    </rPh>
    <rPh sb="8" eb="10">
      <t>シュツリョク</t>
    </rPh>
    <phoneticPr fontId="12"/>
  </si>
  <si>
    <t>定格出力合計</t>
    <rPh sb="0" eb="2">
      <t>テイカク</t>
    </rPh>
    <rPh sb="2" eb="4">
      <t>シュツリョク</t>
    </rPh>
    <rPh sb="4" eb="6">
      <t>ゴウケイ</t>
    </rPh>
    <phoneticPr fontId="12"/>
  </si>
  <si>
    <t>固定価格買取制度の有無（※）</t>
    <rPh sb="0" eb="2">
      <t>コテイ</t>
    </rPh>
    <rPh sb="2" eb="4">
      <t>カカク</t>
    </rPh>
    <rPh sb="4" eb="6">
      <t>カイトリ</t>
    </rPh>
    <rPh sb="6" eb="8">
      <t>セイド</t>
    </rPh>
    <rPh sb="9" eb="11">
      <t>ウム</t>
    </rPh>
    <phoneticPr fontId="12"/>
  </si>
  <si>
    <t>　（固定価格買取制度が「有」の場合、熱設備の専用部分のみ助成対象とします。）</t>
    <rPh sb="2" eb="4">
      <t>コテイ</t>
    </rPh>
    <rPh sb="4" eb="6">
      <t>カカク</t>
    </rPh>
    <rPh sb="6" eb="8">
      <t>カイトリ</t>
    </rPh>
    <rPh sb="8" eb="10">
      <t>セイド</t>
    </rPh>
    <rPh sb="12" eb="13">
      <t>アリ</t>
    </rPh>
    <rPh sb="15" eb="17">
      <t>バアイ</t>
    </rPh>
    <rPh sb="18" eb="19">
      <t>ネツ</t>
    </rPh>
    <rPh sb="19" eb="21">
      <t>セツビ</t>
    </rPh>
    <rPh sb="22" eb="24">
      <t>センヨウ</t>
    </rPh>
    <rPh sb="24" eb="26">
      <t>ブブン</t>
    </rPh>
    <rPh sb="30" eb="32">
      <t>タイショウ</t>
    </rPh>
    <phoneticPr fontId="12"/>
  </si>
  <si>
    <t>（※）固定価格買取制度が「有」の場合、助成対象は熱設備の専用部分のみとなります。</t>
    <rPh sb="3" eb="5">
      <t>コテイ</t>
    </rPh>
    <rPh sb="5" eb="7">
      <t>カカク</t>
    </rPh>
    <rPh sb="7" eb="9">
      <t>カイトリ</t>
    </rPh>
    <rPh sb="9" eb="11">
      <t>セイド</t>
    </rPh>
    <rPh sb="13" eb="14">
      <t>アリ</t>
    </rPh>
    <rPh sb="16" eb="18">
      <t>バアイ</t>
    </rPh>
    <rPh sb="21" eb="23">
      <t>タイショウ</t>
    </rPh>
    <rPh sb="24" eb="25">
      <t>ネツ</t>
    </rPh>
    <rPh sb="25" eb="27">
      <t>セツビ</t>
    </rPh>
    <rPh sb="28" eb="30">
      <t>センヨウ</t>
    </rPh>
    <rPh sb="30" eb="32">
      <t>ブブン</t>
    </rPh>
    <phoneticPr fontId="12"/>
  </si>
  <si>
    <t>バイオマス依存率計算書</t>
    <rPh sb="5" eb="7">
      <t>イゾン</t>
    </rPh>
    <rPh sb="7" eb="8">
      <t>リツ</t>
    </rPh>
    <rPh sb="8" eb="11">
      <t>ケイサンショ</t>
    </rPh>
    <phoneticPr fontId="12"/>
  </si>
  <si>
    <t>　※バイオマスコージェネレーション（熱電供給）の場合のみ</t>
    <phoneticPr fontId="12"/>
  </si>
  <si>
    <t>（11）バイオマス燃料製造方式</t>
    <rPh sb="9" eb="11">
      <t>ネンリョウ</t>
    </rPh>
    <rPh sb="11" eb="13">
      <t>セイゾウ</t>
    </rPh>
    <rPh sb="13" eb="15">
      <t>ホウシキ</t>
    </rPh>
    <phoneticPr fontId="12"/>
  </si>
  <si>
    <t>（12）製造時のバイオマス依存率</t>
    <rPh sb="4" eb="6">
      <t>セイゾウ</t>
    </rPh>
    <rPh sb="6" eb="7">
      <t>ジ</t>
    </rPh>
    <rPh sb="13" eb="15">
      <t>イゾン</t>
    </rPh>
    <rPh sb="15" eb="16">
      <t>リツ</t>
    </rPh>
    <phoneticPr fontId="12"/>
  </si>
  <si>
    <t>←別紙４を作成すると自動計算される</t>
    <rPh sb="1" eb="3">
      <t>ベッシ</t>
    </rPh>
    <rPh sb="5" eb="7">
      <t>サクセイ</t>
    </rPh>
    <rPh sb="10" eb="12">
      <t>ジドウ</t>
    </rPh>
    <rPh sb="12" eb="14">
      <t>ケイサン</t>
    </rPh>
    <phoneticPr fontId="12"/>
  </si>
  <si>
    <t>（13）製造するバイオマス燃料</t>
    <rPh sb="4" eb="6">
      <t>セイゾウ</t>
    </rPh>
    <rPh sb="13" eb="15">
      <t>ネンリョウ</t>
    </rPh>
    <phoneticPr fontId="12"/>
  </si>
  <si>
    <t>製造量</t>
    <rPh sb="0" eb="2">
      <t>セイゾウ</t>
    </rPh>
    <rPh sb="2" eb="3">
      <t>リョウ</t>
    </rPh>
    <phoneticPr fontId="12"/>
  </si>
  <si>
    <t>（14）バイオマス燃料製造設備</t>
    <rPh sb="9" eb="11">
      <t>ネンリョウ</t>
    </rPh>
    <rPh sb="11" eb="13">
      <t>セイゾウ</t>
    </rPh>
    <rPh sb="13" eb="15">
      <t>セツビ</t>
    </rPh>
    <phoneticPr fontId="12"/>
  </si>
  <si>
    <t>能力・容量</t>
    <rPh sb="0" eb="2">
      <t>ノウリョク</t>
    </rPh>
    <rPh sb="3" eb="5">
      <t>ヨウリョウ</t>
    </rPh>
    <phoneticPr fontId="12"/>
  </si>
  <si>
    <t>（15）バイオマス原料受入・供給設備</t>
    <rPh sb="9" eb="11">
      <t>ゲンリョウ</t>
    </rPh>
    <rPh sb="11" eb="13">
      <t>ウケイレ</t>
    </rPh>
    <rPh sb="14" eb="16">
      <t>キョウキュウ</t>
    </rPh>
    <rPh sb="16" eb="18">
      <t>セツビ</t>
    </rPh>
    <phoneticPr fontId="12"/>
  </si>
  <si>
    <t>（16）バイオマス燃料貯蔵設備</t>
    <rPh sb="9" eb="11">
      <t>ネンリョウ</t>
    </rPh>
    <rPh sb="11" eb="13">
      <t>チョゾウ</t>
    </rPh>
    <rPh sb="13" eb="15">
      <t>セツビ</t>
    </rPh>
    <phoneticPr fontId="12"/>
  </si>
  <si>
    <t>（17）前処理設備</t>
    <rPh sb="4" eb="7">
      <t>マエショリ</t>
    </rPh>
    <rPh sb="7" eb="9">
      <t>セツビ</t>
    </rPh>
    <phoneticPr fontId="12"/>
  </si>
  <si>
    <t>（18）後処理設備</t>
    <rPh sb="4" eb="5">
      <t>アト</t>
    </rPh>
    <rPh sb="5" eb="7">
      <t>ショリ</t>
    </rPh>
    <rPh sb="7" eb="9">
      <t>セツビ</t>
    </rPh>
    <phoneticPr fontId="12"/>
  </si>
  <si>
    <t>バイオマス熱利用設備から供給される熱量（MJ）</t>
    <rPh sb="5" eb="6">
      <t>ネツ</t>
    </rPh>
    <rPh sb="6" eb="8">
      <t>リヨウ</t>
    </rPh>
    <rPh sb="8" eb="10">
      <t>セツビ</t>
    </rPh>
    <rPh sb="12" eb="14">
      <t>キョウキュウ</t>
    </rPh>
    <rPh sb="17" eb="18">
      <t>ネツ</t>
    </rPh>
    <rPh sb="18" eb="19">
      <t>リョウ</t>
    </rPh>
    <phoneticPr fontId="12"/>
  </si>
  <si>
    <t>・バイオマス熱利用設備から供給される年間総発熱量（Ａ）</t>
    <rPh sb="6" eb="7">
      <t>ネツ</t>
    </rPh>
    <rPh sb="7" eb="9">
      <t>リヨウ</t>
    </rPh>
    <rPh sb="9" eb="11">
      <t>セツビ</t>
    </rPh>
    <rPh sb="13" eb="15">
      <t>キョウキュウ</t>
    </rPh>
    <rPh sb="18" eb="20">
      <t>ネンカン</t>
    </rPh>
    <rPh sb="20" eb="21">
      <t>ソウ</t>
    </rPh>
    <rPh sb="21" eb="23">
      <t>ハツネツ</t>
    </rPh>
    <rPh sb="23" eb="24">
      <t>リョウ</t>
    </rPh>
    <phoneticPr fontId="12"/>
  </si>
  <si>
    <t>←共通様式１の助成対象経費を入力してください</t>
    <rPh sb="1" eb="3">
      <t>キョウツウ</t>
    </rPh>
    <rPh sb="3" eb="5">
      <t>ヨウシキ</t>
    </rPh>
    <rPh sb="14" eb="16">
      <t>ニュウリョク</t>
    </rPh>
    <phoneticPr fontId="12"/>
  </si>
  <si>
    <t>（単位：</t>
    <rPh sb="1" eb="3">
      <t>タンイ</t>
    </rPh>
    <phoneticPr fontId="12"/>
  </si>
  <si>
    <t>/年）</t>
    <rPh sb="1" eb="2">
      <t>ネン</t>
    </rPh>
    <phoneticPr fontId="12"/>
  </si>
  <si>
    <t>年次</t>
    <rPh sb="0" eb="2">
      <t>ネンジ</t>
    </rPh>
    <phoneticPr fontId="12"/>
  </si>
  <si>
    <t>年間生産量</t>
    <rPh sb="0" eb="2">
      <t>ネンカン</t>
    </rPh>
    <rPh sb="2" eb="4">
      <t>セイサン</t>
    </rPh>
    <rPh sb="4" eb="5">
      <t>リョウ</t>
    </rPh>
    <phoneticPr fontId="12"/>
  </si>
  <si>
    <t>バイオマス燃料年間利用量</t>
    <rPh sb="5" eb="7">
      <t>ネンリョウ</t>
    </rPh>
    <rPh sb="7" eb="9">
      <t>ネンカン</t>
    </rPh>
    <rPh sb="9" eb="11">
      <t>リヨウ</t>
    </rPh>
    <rPh sb="11" eb="12">
      <t>リョウ</t>
    </rPh>
    <phoneticPr fontId="12"/>
  </si>
  <si>
    <t>合計</t>
    <rPh sb="0" eb="2">
      <t>ゴウケイ</t>
    </rPh>
    <phoneticPr fontId="12"/>
  </si>
  <si>
    <t>1年目</t>
    <rPh sb="1" eb="3">
      <t>ネンメ</t>
    </rPh>
    <phoneticPr fontId="12"/>
  </si>
  <si>
    <t>2年目</t>
    <rPh sb="1" eb="3">
      <t>ネンメ</t>
    </rPh>
    <phoneticPr fontId="12"/>
  </si>
  <si>
    <t>3年目</t>
    <rPh sb="1" eb="3">
      <t>ネンメ</t>
    </rPh>
    <phoneticPr fontId="12"/>
  </si>
  <si>
    <t>4年目</t>
    <rPh sb="1" eb="3">
      <t>ネンメ</t>
    </rPh>
    <phoneticPr fontId="12"/>
  </si>
  <si>
    <t>5年目</t>
    <rPh sb="1" eb="3">
      <t>ネンメ</t>
    </rPh>
    <phoneticPr fontId="12"/>
  </si>
  <si>
    <t>6年目</t>
    <rPh sb="1" eb="3">
      <t>ネンメ</t>
    </rPh>
    <phoneticPr fontId="12"/>
  </si>
  <si>
    <t>7年目</t>
    <rPh sb="1" eb="3">
      <t>ネンメ</t>
    </rPh>
    <phoneticPr fontId="12"/>
  </si>
  <si>
    <t>8年目</t>
    <rPh sb="1" eb="3">
      <t>ネンメ</t>
    </rPh>
    <phoneticPr fontId="12"/>
  </si>
  <si>
    <t>9年目</t>
    <rPh sb="1" eb="3">
      <t>ネンメ</t>
    </rPh>
    <phoneticPr fontId="12"/>
  </si>
  <si>
    <t>10年目</t>
    <rPh sb="2" eb="4">
      <t>ネンメ</t>
    </rPh>
    <phoneticPr fontId="12"/>
  </si>
  <si>
    <t>11年目</t>
    <rPh sb="2" eb="4">
      <t>ネンメ</t>
    </rPh>
    <phoneticPr fontId="12"/>
  </si>
  <si>
    <t>12年目</t>
    <rPh sb="2" eb="4">
      <t>ネンメ</t>
    </rPh>
    <phoneticPr fontId="12"/>
  </si>
  <si>
    <t>13年目</t>
    <rPh sb="2" eb="4">
      <t>ネンメ</t>
    </rPh>
    <phoneticPr fontId="12"/>
  </si>
  <si>
    <t>14年目</t>
    <rPh sb="2" eb="4">
      <t>ネンメ</t>
    </rPh>
    <phoneticPr fontId="12"/>
  </si>
  <si>
    <t>15年目</t>
    <rPh sb="2" eb="4">
      <t>ネンメ</t>
    </rPh>
    <phoneticPr fontId="12"/>
  </si>
  <si>
    <t>機器番号/見積明細番号</t>
    <rPh sb="0" eb="4">
      <t>キキバンゴウ</t>
    </rPh>
    <rPh sb="5" eb="11">
      <t>ミツモリメイサイバンゴウ</t>
    </rPh>
    <phoneticPr fontId="12"/>
  </si>
  <si>
    <t>１枚あたりの公称最大出力</t>
    <rPh sb="1" eb="2">
      <t>マイ</t>
    </rPh>
    <rPh sb="6" eb="8">
      <t>コウショウ</t>
    </rPh>
    <rPh sb="8" eb="10">
      <t>サイダイ</t>
    </rPh>
    <rPh sb="10" eb="12">
      <t>シュツリョク</t>
    </rPh>
    <phoneticPr fontId="12"/>
  </si>
  <si>
    <t>公称最大出力合計</t>
    <rPh sb="0" eb="2">
      <t>コウショウ</t>
    </rPh>
    <rPh sb="2" eb="4">
      <t>サイダイ</t>
    </rPh>
    <rPh sb="4" eb="6">
      <t>シュツリョク</t>
    </rPh>
    <rPh sb="6" eb="8">
      <t>ゴウケイ</t>
    </rPh>
    <phoneticPr fontId="12"/>
  </si>
  <si>
    <t>②</t>
  </si>
  <si>
    <t>③</t>
    <phoneticPr fontId="12"/>
  </si>
  <si>
    <t>　　法第2条第9項に規定する統計基準のこと。</t>
    <phoneticPr fontId="32"/>
  </si>
  <si>
    <t>　</t>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</si>
  <si>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</si>
  <si>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65"/>
  </si>
  <si>
    <t>※ ＣＤは、下の図のように２穴付タイプのメディアケースに入れ、ファイルに綴じ込んでください。</t>
    <phoneticPr fontId="65"/>
  </si>
  <si>
    <r>
      <t>１．</t>
    </r>
    <r>
      <rPr>
        <b/>
        <sz val="12"/>
        <color indexed="8"/>
        <rFont val="ＭＳ Ｐ明朝"/>
        <family val="1"/>
        <charset val="128"/>
      </rPr>
      <t>入力の流れ</t>
    </r>
    <rPh sb="2" eb="4">
      <t>ニュウリョク</t>
    </rPh>
    <rPh sb="5" eb="6">
      <t>ナガ</t>
    </rPh>
    <phoneticPr fontId="13"/>
  </si>
  <si>
    <t>２．入力の手順</t>
    <rPh sb="2" eb="4">
      <t>ニュウリョク</t>
    </rPh>
    <rPh sb="5" eb="7">
      <t>テ</t>
    </rPh>
    <phoneticPr fontId="13"/>
  </si>
  <si>
    <r>
      <t>セルが</t>
    </r>
    <r>
      <rPr>
        <sz val="11"/>
        <color indexed="8"/>
        <rFont val="ＭＳ Ｐ明朝"/>
        <family val="1"/>
        <charset val="128"/>
      </rPr>
      <t>着色されていない部分は、全て保護が掛かっていますので、入力はできません。</t>
    </r>
    <phoneticPr fontId="12"/>
  </si>
  <si>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3"/>
  </si>
  <si>
    <r>
      <rPr>
        <sz val="11"/>
        <color indexed="8"/>
        <rFont val="ＭＳ Ｐ明朝"/>
        <family val="1"/>
        <charset val="128"/>
      </rPr>
      <t>シートの列んでいる順番に入力していく</t>
    </r>
    <rPh sb="4" eb="5">
      <t>ナラ</t>
    </rPh>
    <rPh sb="9" eb="11">
      <t>ジュンバン</t>
    </rPh>
    <rPh sb="12" eb="14">
      <t>ニュウリョク</t>
    </rPh>
    <phoneticPr fontId="13"/>
  </si>
  <si>
    <t>・バイオマス排水、家畜糞尿、食品残渣等を原料にする場合は、バイオマス依存率を１００％とする。</t>
    <phoneticPr fontId="27"/>
  </si>
  <si>
    <t>様式一式</t>
    <rPh sb="0" eb="4">
      <t>ヨウシキイッシキ</t>
    </rPh>
    <phoneticPr fontId="65"/>
  </si>
  <si>
    <t>～目次～</t>
    <rPh sb="1" eb="3">
      <t>モクジ</t>
    </rPh>
    <phoneticPr fontId="65"/>
  </si>
  <si>
    <t>シート名・様式名</t>
    <rPh sb="3" eb="4">
      <t>メイ</t>
    </rPh>
    <rPh sb="5" eb="8">
      <t>ヨウシキメイ</t>
    </rPh>
    <phoneticPr fontId="65"/>
  </si>
  <si>
    <t>提出方法</t>
    <rPh sb="0" eb="4">
      <t>テイシュツホウホウ</t>
    </rPh>
    <phoneticPr fontId="65"/>
  </si>
  <si>
    <t>記載要領</t>
    <rPh sb="0" eb="4">
      <t>キサイヨウリョウ</t>
    </rPh>
    <phoneticPr fontId="73"/>
  </si>
  <si>
    <t>日本標準産業中分類</t>
    <rPh sb="0" eb="9">
      <t>ニホンヒョウジュンサンギョウチュウブンルイ</t>
    </rPh>
    <phoneticPr fontId="73"/>
  </si>
  <si>
    <t>基本情報入力シート</t>
    <phoneticPr fontId="73"/>
  </si>
  <si>
    <t>【第１号様式】助成金交付申請書　第二面</t>
    <rPh sb="4" eb="6">
      <t>ヨウシキ</t>
    </rPh>
    <rPh sb="16" eb="17">
      <t>ダイ</t>
    </rPh>
    <rPh sb="17" eb="18">
      <t>ニ</t>
    </rPh>
    <rPh sb="18" eb="19">
      <t>メン</t>
    </rPh>
    <phoneticPr fontId="73"/>
  </si>
  <si>
    <t>【第２号様式】誓約書（助成対象事業者用）</t>
    <rPh sb="4" eb="6">
      <t>ヨウシキ</t>
    </rPh>
    <rPh sb="11" eb="19">
      <t>ジョセイタイショウジギョウシャヨウ</t>
    </rPh>
    <phoneticPr fontId="73"/>
  </si>
  <si>
    <t>【第２号様式】誓約書（共同申請者用）</t>
    <rPh sb="4" eb="6">
      <t>ヨウシキ</t>
    </rPh>
    <rPh sb="11" eb="17">
      <t>キョウドウシンセイシャヨウ</t>
    </rPh>
    <phoneticPr fontId="73"/>
  </si>
  <si>
    <t>【第２号様式】誓約書（手続き代行者用）</t>
    <rPh sb="4" eb="6">
      <t>ヨウシキ</t>
    </rPh>
    <rPh sb="11" eb="13">
      <t>テツヅ</t>
    </rPh>
    <rPh sb="14" eb="18">
      <t>ダイコウシャヨウ</t>
    </rPh>
    <phoneticPr fontId="73"/>
  </si>
  <si>
    <t>【第３号様式】助成対象事業の実施に係る同意書</t>
    <phoneticPr fontId="73"/>
  </si>
  <si>
    <t>【第４号様式】事業実施計画書（太陽光）</t>
    <rPh sb="4" eb="6">
      <t>ヨウシキ</t>
    </rPh>
    <rPh sb="15" eb="18">
      <t>タイヨウコウ</t>
    </rPh>
    <phoneticPr fontId="73"/>
  </si>
  <si>
    <t>【第４号様式】事業実施計画書（風力）</t>
    <rPh sb="4" eb="6">
      <t>ヨウシキ</t>
    </rPh>
    <rPh sb="15" eb="17">
      <t>フウリョク</t>
    </rPh>
    <phoneticPr fontId="73"/>
  </si>
  <si>
    <t>【第４号様式】事業実施計画書（水力）</t>
    <rPh sb="4" eb="6">
      <t>ヨウシキ</t>
    </rPh>
    <rPh sb="15" eb="17">
      <t>スイリョク</t>
    </rPh>
    <phoneticPr fontId="73"/>
  </si>
  <si>
    <t>【第４号様式】事業実施計画書（地熱）</t>
    <rPh sb="4" eb="6">
      <t>ヨウシキ</t>
    </rPh>
    <rPh sb="15" eb="17">
      <t>チネツ</t>
    </rPh>
    <phoneticPr fontId="73"/>
  </si>
  <si>
    <t>【第４号様式】事業実施計画書（バイオマス発電）</t>
    <rPh sb="4" eb="6">
      <t>ヨウシキ</t>
    </rPh>
    <rPh sb="20" eb="22">
      <t>ハツデン</t>
    </rPh>
    <phoneticPr fontId="73"/>
  </si>
  <si>
    <t>【共通様式】助成対象事業経費内訳（全体）</t>
    <rPh sb="1" eb="3">
      <t>キョウツウ</t>
    </rPh>
    <rPh sb="3" eb="5">
      <t>ヨウシキ</t>
    </rPh>
    <rPh sb="17" eb="19">
      <t>ゼンタイ</t>
    </rPh>
    <phoneticPr fontId="73"/>
  </si>
  <si>
    <t>地産地消型再エネ増強プロジェクト（都内設置）</t>
    <rPh sb="0" eb="6">
      <t>チサンチショウガタサイ</t>
    </rPh>
    <rPh sb="8" eb="10">
      <t>ゾウキョウ</t>
    </rPh>
    <rPh sb="17" eb="19">
      <t>トナイ</t>
    </rPh>
    <rPh sb="19" eb="21">
      <t>セッチ</t>
    </rPh>
    <phoneticPr fontId="65"/>
  </si>
  <si>
    <t>（添付資料７）</t>
    <rPh sb="1" eb="3">
      <t>テンプ</t>
    </rPh>
    <rPh sb="3" eb="5">
      <t>シリョウ</t>
    </rPh>
    <phoneticPr fontId="12"/>
  </si>
  <si>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2"/>
  </si>
  <si>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2"/>
  </si>
  <si>
    <t>共通様式のとおり</t>
    <rPh sb="0" eb="2">
      <t>キョウツウ</t>
    </rPh>
    <rPh sb="2" eb="4">
      <t>ヨウシキ</t>
    </rPh>
    <phoneticPr fontId="12"/>
  </si>
  <si>
    <t>①</t>
    <phoneticPr fontId="32"/>
  </si>
  <si>
    <t>②</t>
    <phoneticPr fontId="32"/>
  </si>
  <si>
    <t>③</t>
    <phoneticPr fontId="32"/>
  </si>
  <si>
    <t>低位発熱量を証明する資料※</t>
    <rPh sb="0" eb="2">
      <t>テイイ</t>
    </rPh>
    <rPh sb="2" eb="4">
      <t>ハツネツ</t>
    </rPh>
    <rPh sb="4" eb="5">
      <t>リョウ</t>
    </rPh>
    <rPh sb="6" eb="8">
      <t>ショウメイ</t>
    </rPh>
    <rPh sb="10" eb="12">
      <t>シリョウ</t>
    </rPh>
    <phoneticPr fontId="12"/>
  </si>
  <si>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73"/>
  </si>
  <si>
    <t>金融機関コード</t>
    <rPh sb="0" eb="2">
      <t>キンユウ</t>
    </rPh>
    <rPh sb="2" eb="4">
      <t>キカン</t>
    </rPh>
    <phoneticPr fontId="1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</si>
  <si>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3"/>
  </si>
  <si>
    <t>【第４号様式】事業実施計画書（太陽熱）</t>
    <rPh sb="4" eb="6">
      <t>ヨウシキ</t>
    </rPh>
    <rPh sb="15" eb="18">
      <t>タイヨウネツ</t>
    </rPh>
    <phoneticPr fontId="73"/>
  </si>
  <si>
    <t>【第４号様式】事業実施計画書（温度差熱）</t>
    <rPh sb="4" eb="6">
      <t>ヨウシキ</t>
    </rPh>
    <rPh sb="15" eb="18">
      <t>オンドサ</t>
    </rPh>
    <rPh sb="18" eb="19">
      <t>ネツ</t>
    </rPh>
    <phoneticPr fontId="73"/>
  </si>
  <si>
    <t>【第４号様式】事業実施計画書（地中熱）</t>
    <rPh sb="4" eb="6">
      <t>ヨウシキ</t>
    </rPh>
    <rPh sb="15" eb="17">
      <t>チチュウ</t>
    </rPh>
    <rPh sb="17" eb="18">
      <t>ネツ</t>
    </rPh>
    <phoneticPr fontId="73"/>
  </si>
  <si>
    <t>【第４号様式】事業実施計画書（バイオマス熱）</t>
    <rPh sb="4" eb="6">
      <t>ヨウシキ</t>
    </rPh>
    <rPh sb="20" eb="21">
      <t>ネツ</t>
    </rPh>
    <phoneticPr fontId="73"/>
  </si>
  <si>
    <t>【共通様式】助成対象事業経費内訳（太陽光を除く発電設備）</t>
    <rPh sb="1" eb="3">
      <t>キョウツウ</t>
    </rPh>
    <rPh sb="3" eb="5">
      <t>ヨウシキ</t>
    </rPh>
    <rPh sb="17" eb="20">
      <t>タイヨウコウ</t>
    </rPh>
    <rPh sb="21" eb="22">
      <t>ノゾ</t>
    </rPh>
    <rPh sb="23" eb="25">
      <t>ハツデン</t>
    </rPh>
    <rPh sb="25" eb="27">
      <t>セツビ</t>
    </rPh>
    <phoneticPr fontId="73"/>
  </si>
  <si>
    <t>【共通様式】助成対象事業経費内訳（太陽光発電設備）</t>
    <rPh sb="1" eb="3">
      <t>キョウツウ</t>
    </rPh>
    <rPh sb="3" eb="5">
      <t>ヨウシキ</t>
    </rPh>
    <rPh sb="17" eb="20">
      <t>タイヨウコウ</t>
    </rPh>
    <rPh sb="20" eb="22">
      <t>ハツデン</t>
    </rPh>
    <rPh sb="22" eb="24">
      <t>セツビ</t>
    </rPh>
    <phoneticPr fontId="73"/>
  </si>
  <si>
    <t>【共通様式】助成対象事業経費内訳（熱利用設備）</t>
    <rPh sb="1" eb="3">
      <t>キョウツウ</t>
    </rPh>
    <rPh sb="3" eb="5">
      <t>ヨウシキ</t>
    </rPh>
    <rPh sb="17" eb="18">
      <t>ネツ</t>
    </rPh>
    <rPh sb="18" eb="20">
      <t>リヨウ</t>
    </rPh>
    <rPh sb="20" eb="22">
      <t>セツビ</t>
    </rPh>
    <phoneticPr fontId="73"/>
  </si>
  <si>
    <t>助成事業者住所</t>
    <phoneticPr fontId="65"/>
  </si>
  <si>
    <t>変更後</t>
    <rPh sb="0" eb="3">
      <t>ヘンコウアト</t>
    </rPh>
    <phoneticPr fontId="65"/>
  </si>
  <si>
    <t>変更前</t>
    <rPh sb="0" eb="2">
      <t>ヘンコウ</t>
    </rPh>
    <rPh sb="2" eb="3">
      <t>マエ</t>
    </rPh>
    <phoneticPr fontId="65"/>
  </si>
  <si>
    <t>1</t>
    <phoneticPr fontId="65"/>
  </si>
  <si>
    <t>2/3</t>
  </si>
  <si>
    <t>実施要綱第5条第一項ア～コ</t>
  </si>
  <si>
    <t>○○株式会社 本社工場</t>
    <rPh sb="2" eb="6">
      <t>カブシキガイシャ</t>
    </rPh>
    <rPh sb="7" eb="9">
      <t>ホンシャ</t>
    </rPh>
    <rPh sb="9" eb="11">
      <t>コウジョウ</t>
    </rPh>
    <phoneticPr fontId="12"/>
  </si>
  <si>
    <t>○○株式会社</t>
    <rPh sb="2" eb="6">
      <t>カブシキガイシャ</t>
    </rPh>
    <phoneticPr fontId="12"/>
  </si>
  <si>
    <t>×××-××××</t>
    <phoneticPr fontId="12"/>
  </si>
  <si>
    <t>東京都新宿区西新宿○-○○-○○</t>
    <rPh sb="0" eb="3">
      <t>トウキョウト</t>
    </rPh>
    <rPh sb="3" eb="6">
      <t>シンジュクク</t>
    </rPh>
    <rPh sb="6" eb="9">
      <t>ニシシンジュク</t>
    </rPh>
    <phoneticPr fontId="12"/>
  </si>
  <si>
    <t>代表取締役</t>
    <rPh sb="0" eb="2">
      <t>ダイヒョウ</t>
    </rPh>
    <rPh sb="2" eb="5">
      <t>トリシマリヤク</t>
    </rPh>
    <phoneticPr fontId="12"/>
  </si>
  <si>
    <t>環境　太郎</t>
    <rPh sb="0" eb="2">
      <t>カンキョウ</t>
    </rPh>
    <rPh sb="3" eb="5">
      <t>タロウ</t>
    </rPh>
    <phoneticPr fontId="12"/>
  </si>
  <si>
    <t>〇〇課</t>
    <rPh sb="2" eb="3">
      <t>カ</t>
    </rPh>
    <phoneticPr fontId="12"/>
  </si>
  <si>
    <t>環境　次郎</t>
    <rPh sb="0" eb="2">
      <t>カンキョウ</t>
    </rPh>
    <rPh sb="3" eb="5">
      <t>ジロウ</t>
    </rPh>
    <phoneticPr fontId="12"/>
  </si>
  <si>
    <t>00-0000-0000</t>
    <phoneticPr fontId="12"/>
  </si>
  <si>
    <t>000-0000-0000</t>
    <phoneticPr fontId="12"/>
  </si>
  <si>
    <t>×××0000＠××××.co.jp</t>
    <phoneticPr fontId="12"/>
  </si>
  <si>
    <t xml:space="preserve">1 農業 </t>
  </si>
  <si>
    <t>株式会社××</t>
    <rPh sb="0" eb="4">
      <t>カブシキガイシャ</t>
    </rPh>
    <phoneticPr fontId="12"/>
  </si>
  <si>
    <t>東京都新宿区新宿○-○○-○○</t>
    <rPh sb="0" eb="3">
      <t>トウキョウト</t>
    </rPh>
    <rPh sb="3" eb="6">
      <t>シンジュクク</t>
    </rPh>
    <rPh sb="6" eb="8">
      <t>シンジュク</t>
    </rPh>
    <phoneticPr fontId="12"/>
  </si>
  <si>
    <t>東京　太郎</t>
    <rPh sb="0" eb="2">
      <t>トウキョウ</t>
    </rPh>
    <rPh sb="3" eb="5">
      <t>タロウ</t>
    </rPh>
    <phoneticPr fontId="12"/>
  </si>
  <si>
    <t>東京　次郎</t>
    <rPh sb="0" eb="2">
      <t>トウキョウ</t>
    </rPh>
    <rPh sb="3" eb="5">
      <t>ジロウ</t>
    </rPh>
    <phoneticPr fontId="12"/>
  </si>
  <si>
    <t>××株式会社</t>
    <rPh sb="2" eb="6">
      <t>カブシキガイシャ</t>
    </rPh>
    <phoneticPr fontId="12"/>
  </si>
  <si>
    <t>新宿　太郎</t>
    <rPh sb="0" eb="2">
      <t>シンジュク</t>
    </rPh>
    <rPh sb="3" eb="5">
      <t>タロウ</t>
    </rPh>
    <phoneticPr fontId="12"/>
  </si>
  <si>
    <t>○○課</t>
    <rPh sb="2" eb="3">
      <t>カ</t>
    </rPh>
    <phoneticPr fontId="12"/>
  </si>
  <si>
    <t>新宿　次郎</t>
    <rPh sb="0" eb="2">
      <t>シンジュク</t>
    </rPh>
    <rPh sb="3" eb="5">
      <t>ジロウ</t>
    </rPh>
    <phoneticPr fontId="12"/>
  </si>
  <si>
    <t>会社名</t>
  </si>
  <si>
    <t>株式会社××本社工場</t>
    <rPh sb="0" eb="4">
      <t>カブシキガイシャ</t>
    </rPh>
    <rPh sb="6" eb="8">
      <t>ホンシャ</t>
    </rPh>
    <rPh sb="8" eb="10">
      <t>コウジョウ</t>
    </rPh>
    <phoneticPr fontId="12"/>
  </si>
  <si>
    <t>年間維持
管理費</t>
    <rPh sb="0" eb="2">
      <t>ネンカン</t>
    </rPh>
    <rPh sb="2" eb="4">
      <t>イジ</t>
    </rPh>
    <rPh sb="5" eb="7">
      <t>カンリ</t>
    </rPh>
    <rPh sb="7" eb="8">
      <t>ヒ</t>
    </rPh>
    <phoneticPr fontId="73"/>
  </si>
  <si>
    <t>製図</t>
    <rPh sb="0" eb="2">
      <t>セイズ</t>
    </rPh>
    <phoneticPr fontId="65"/>
  </si>
  <si>
    <t>A2-1</t>
    <phoneticPr fontId="65"/>
  </si>
  <si>
    <t>200,000円/kW</t>
    <rPh sb="7" eb="8">
      <t>エン</t>
    </rPh>
    <phoneticPr fontId="65"/>
  </si>
  <si>
    <t>蓄電池</t>
    <rPh sb="0" eb="3">
      <t>チクデンチ</t>
    </rPh>
    <phoneticPr fontId="65"/>
  </si>
  <si>
    <t>太陽熱システム</t>
    <rPh sb="0" eb="3">
      <t>タイヨウネツ</t>
    </rPh>
    <phoneticPr fontId="65"/>
  </si>
  <si>
    <t>A1</t>
    <phoneticPr fontId="65"/>
  </si>
  <si>
    <t>施工費</t>
    <rPh sb="0" eb="2">
      <t>セコウ</t>
    </rPh>
    <rPh sb="2" eb="3">
      <t>ヒ</t>
    </rPh>
    <phoneticPr fontId="65"/>
  </si>
  <si>
    <t>B1</t>
    <phoneticPr fontId="65"/>
  </si>
  <si>
    <t>東京都新宿区西新宿○-○○-○○</t>
  </si>
  <si>
    <t>○○株式会社</t>
  </si>
  <si>
    <t>太陽光発電システム総出力</t>
    <rPh sb="0" eb="2">
      <t>タイヨウ</t>
    </rPh>
    <rPh sb="2" eb="3">
      <t>コウ</t>
    </rPh>
    <rPh sb="3" eb="5">
      <t>ハツデン</t>
    </rPh>
    <rPh sb="9" eb="10">
      <t>ソウ</t>
    </rPh>
    <rPh sb="10" eb="12">
      <t>シュツリョク</t>
    </rPh>
    <phoneticPr fontId="12"/>
  </si>
  <si>
    <t>（１）太陽光発電システム出力</t>
    <rPh sb="3" eb="5">
      <t>タイヨウ</t>
    </rPh>
    <rPh sb="5" eb="6">
      <t>ヒカリ</t>
    </rPh>
    <rPh sb="6" eb="8">
      <t>ハツデン</t>
    </rPh>
    <rPh sb="12" eb="14">
      <t>シュツリョク</t>
    </rPh>
    <phoneticPr fontId="20"/>
  </si>
  <si>
    <t>・暴力団又は暴力団員を雇用している者</t>
    <rPh sb="1" eb="4">
      <t>ボウリョクダン</t>
    </rPh>
    <rPh sb="4" eb="5">
      <t>マタ</t>
    </rPh>
    <rPh sb="9" eb="10">
      <t>イン</t>
    </rPh>
    <rPh sb="11" eb="13">
      <t>コヨウ</t>
    </rPh>
    <rPh sb="17" eb="18">
      <t>モノ</t>
    </rPh>
    <phoneticPr fontId="12"/>
  </si>
  <si>
    <t>発災時に事務所2階を従業員の一時待機場所としており、携帯等の通信機器の充電を行うことができるようにするため。</t>
    <phoneticPr fontId="73"/>
  </si>
  <si>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73"/>
  </si>
  <si>
    <t>事務所照明</t>
    <rPh sb="0" eb="2">
      <t>ジム</t>
    </rPh>
    <rPh sb="2" eb="3">
      <t>ショ</t>
    </rPh>
    <rPh sb="3" eb="5">
      <t>ショウメイ</t>
    </rPh>
    <phoneticPr fontId="64"/>
  </si>
  <si>
    <t>非常用コンセント(PC用)</t>
    <rPh sb="0" eb="3">
      <t>ヒジョウヨウ</t>
    </rPh>
    <rPh sb="11" eb="12">
      <t>ヨウ</t>
    </rPh>
    <phoneticPr fontId="64"/>
  </si>
  <si>
    <t>非常用コンセント(携帯用)</t>
    <rPh sb="0" eb="3">
      <t>ヒジョウヨウ</t>
    </rPh>
    <rPh sb="9" eb="11">
      <t>ケイタイ</t>
    </rPh>
    <rPh sb="11" eb="12">
      <t>ヨウ</t>
    </rPh>
    <phoneticPr fontId="64"/>
  </si>
  <si>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73"/>
  </si>
  <si>
    <t>共通様式のとおり</t>
    <phoneticPr fontId="73"/>
  </si>
  <si>
    <t xml:space="preserve">78 洗濯・理容・美容・浴場業 </t>
    <rPh sb="3" eb="5">
      <t>センタク</t>
    </rPh>
    <rPh sb="6" eb="8">
      <t>リヨウ</t>
    </rPh>
    <phoneticPr fontId="30"/>
  </si>
  <si>
    <t>220,000円/kWh</t>
    <rPh sb="7" eb="8">
      <t>エン</t>
    </rPh>
    <phoneticPr fontId="65"/>
  </si>
  <si>
    <t>部分を入力してください。</t>
    <rPh sb="0" eb="2">
      <t>ブブン</t>
    </rPh>
    <rPh sb="3" eb="5">
      <t>ニュウリョク</t>
    </rPh>
    <phoneticPr fontId="73"/>
  </si>
  <si>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2"/>
  </si>
  <si>
    <t>←着手日：契約完了日</t>
    <rPh sb="1" eb="3">
      <t>チャクシュ</t>
    </rPh>
    <rPh sb="3" eb="4">
      <t>ビ</t>
    </rPh>
    <rPh sb="5" eb="7">
      <t>ケイヤク</t>
    </rPh>
    <rPh sb="7" eb="9">
      <t>カンリョウ</t>
    </rPh>
    <rPh sb="9" eb="10">
      <t>ヒ</t>
    </rPh>
    <phoneticPr fontId="12"/>
  </si>
  <si>
    <t>←完了日：施工業者への支払日</t>
    <rPh sb="1" eb="3">
      <t>カンリョウ</t>
    </rPh>
    <rPh sb="3" eb="4">
      <t>ヒ</t>
    </rPh>
    <rPh sb="5" eb="7">
      <t>セコウ</t>
    </rPh>
    <rPh sb="7" eb="9">
      <t>ギョウシャ</t>
    </rPh>
    <rPh sb="11" eb="13">
      <t>シハライ</t>
    </rPh>
    <rPh sb="13" eb="14">
      <t>ヒ</t>
    </rPh>
    <phoneticPr fontId="12"/>
  </si>
  <si>
    <t xml:space="preserve">←交付決定時の助成金額を入力してください。
</t>
    <phoneticPr fontId="65"/>
  </si>
  <si>
    <t>←第一面で算出された差額をベースに入力してください。</t>
    <rPh sb="1" eb="4">
      <t>ダイイチメン</t>
    </rPh>
    <rPh sb="5" eb="7">
      <t>サンシュツ</t>
    </rPh>
    <rPh sb="10" eb="12">
      <t>サガク</t>
    </rPh>
    <rPh sb="17" eb="19">
      <t>ニュウリョク</t>
    </rPh>
    <phoneticPr fontId="65"/>
  </si>
  <si>
    <t>2/3</t>
    <phoneticPr fontId="65"/>
  </si>
  <si>
    <t>3</t>
    <phoneticPr fontId="65"/>
  </si>
  <si>
    <t>2</t>
    <phoneticPr fontId="65"/>
  </si>
  <si>
    <t>助成率</t>
    <rPh sb="0" eb="2">
      <t>ジョセイ</t>
    </rPh>
    <rPh sb="2" eb="3">
      <t>リツ</t>
    </rPh>
    <phoneticPr fontId="65"/>
  </si>
  <si>
    <t>1/2</t>
    <phoneticPr fontId="65"/>
  </si>
  <si>
    <t>3/4</t>
    <phoneticPr fontId="65"/>
  </si>
  <si>
    <t>代表者</t>
    <rPh sb="0" eb="3">
      <t>ダイヒョウシャ</t>
    </rPh>
    <phoneticPr fontId="13"/>
  </si>
  <si>
    <t>担当者</t>
    <rPh sb="0" eb="3">
      <t>タントウシャ</t>
    </rPh>
    <phoneticPr fontId="13"/>
  </si>
  <si>
    <t>※</t>
    <phoneticPr fontId="12"/>
  </si>
  <si>
    <t>(2) 他助成金等受給(予定)額</t>
    <rPh sb="4" eb="5">
      <t>タ</t>
    </rPh>
    <rPh sb="5" eb="7">
      <t>ジョセイ</t>
    </rPh>
    <rPh sb="7" eb="8">
      <t>キン</t>
    </rPh>
    <rPh sb="8" eb="9">
      <t>トウ</t>
    </rPh>
    <rPh sb="9" eb="11">
      <t>ジュキュウ</t>
    </rPh>
    <rPh sb="12" eb="14">
      <t>ヨテイ</t>
    </rPh>
    <rPh sb="15" eb="16">
      <t>ガク</t>
    </rPh>
    <phoneticPr fontId="65"/>
  </si>
  <si>
    <t>※他助成金等受給(予定)額はその他執行団体等の補助金・助成金を申請しない場合は</t>
    <rPh sb="2" eb="4">
      <t>ジョセイ</t>
    </rPh>
    <rPh sb="16" eb="17">
      <t>タ</t>
    </rPh>
    <rPh sb="17" eb="19">
      <t>シッコウ</t>
    </rPh>
    <rPh sb="19" eb="21">
      <t>ダンタイ</t>
    </rPh>
    <rPh sb="21" eb="22">
      <t>トウ</t>
    </rPh>
    <rPh sb="23" eb="26">
      <t>ホジョキン</t>
    </rPh>
    <rPh sb="27" eb="29">
      <t>ジョセイ</t>
    </rPh>
    <rPh sb="29" eb="30">
      <t>キン</t>
    </rPh>
    <phoneticPr fontId="65"/>
  </si>
  <si>
    <t>【0】を記入してください。</t>
    <phoneticPr fontId="12"/>
  </si>
  <si>
    <t>【助成対象事業者】</t>
    <rPh sb="1" eb="3">
      <t>ジョセイ</t>
    </rPh>
    <rPh sb="3" eb="5">
      <t>タイショウ</t>
    </rPh>
    <rPh sb="5" eb="7">
      <t>ジギョウ</t>
    </rPh>
    <rPh sb="7" eb="8">
      <t>シャ</t>
    </rPh>
    <phoneticPr fontId="12"/>
  </si>
  <si>
    <t>【共同申請者】</t>
    <rPh sb="1" eb="3">
      <t>キョウドウ</t>
    </rPh>
    <rPh sb="3" eb="6">
      <t>シンセイシャ</t>
    </rPh>
    <phoneticPr fontId="13"/>
  </si>
  <si>
    <t>【手続代行者】</t>
    <rPh sb="1" eb="3">
      <t>テツヅキ</t>
    </rPh>
    <rPh sb="3" eb="5">
      <t>ダイコウ</t>
    </rPh>
    <rPh sb="5" eb="6">
      <t>シャ</t>
    </rPh>
    <phoneticPr fontId="65"/>
  </si>
  <si>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3"/>
  </si>
  <si>
    <t>～</t>
    <phoneticPr fontId="12"/>
  </si>
  <si>
    <t>（１）設備の導入場所</t>
    <rPh sb="3" eb="5">
      <t>セツビ</t>
    </rPh>
    <rPh sb="6" eb="8">
      <t>ドウニュウ</t>
    </rPh>
    <rPh sb="8" eb="10">
      <t>バショ</t>
    </rPh>
    <phoneticPr fontId="12"/>
  </si>
  <si>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2"/>
  </si>
  <si>
    <t>②利用計画及び助成対象となる蓄電容量の算出</t>
    <rPh sb="1" eb="3">
      <t>リヨウ</t>
    </rPh>
    <rPh sb="3" eb="5">
      <t>ケイカク</t>
    </rPh>
    <rPh sb="5" eb="6">
      <t>オヨ</t>
    </rPh>
    <rPh sb="7" eb="9">
      <t>ジョセイ</t>
    </rPh>
    <rPh sb="9" eb="11">
      <t>タイショウ</t>
    </rPh>
    <rPh sb="14" eb="16">
      <t>チクデン</t>
    </rPh>
    <rPh sb="16" eb="18">
      <t>ヨウリョウ</t>
    </rPh>
    <rPh sb="19" eb="21">
      <t>サンシュツ</t>
    </rPh>
    <phoneticPr fontId="12"/>
  </si>
  <si>
    <t>上記以外蓄電容量</t>
    <rPh sb="0" eb="2">
      <t>ジョウキ</t>
    </rPh>
    <rPh sb="2" eb="4">
      <t>イガイ</t>
    </rPh>
    <rPh sb="4" eb="6">
      <t>チクデン</t>
    </rPh>
    <rPh sb="6" eb="8">
      <t>ヨウリョウ</t>
    </rPh>
    <phoneticPr fontId="12"/>
  </si>
  <si>
    <t>蓄電池総蓄電容量</t>
    <rPh sb="0" eb="3">
      <t>チクデンチ</t>
    </rPh>
    <rPh sb="3" eb="4">
      <t>ソウ</t>
    </rPh>
    <rPh sb="4" eb="6">
      <t>チクデン</t>
    </rPh>
    <rPh sb="6" eb="8">
      <t>ヨウリョウ</t>
    </rPh>
    <phoneticPr fontId="12"/>
  </si>
  <si>
    <t>助成対象蓄電容量</t>
    <rPh sb="0" eb="2">
      <t>ジョセイ</t>
    </rPh>
    <rPh sb="2" eb="4">
      <t>タイショウ</t>
    </rPh>
    <rPh sb="4" eb="6">
      <t>チクデン</t>
    </rPh>
    <rPh sb="6" eb="8">
      <t>ヨウリョウ</t>
    </rPh>
    <phoneticPr fontId="12"/>
  </si>
  <si>
    <t>kWh</t>
    <phoneticPr fontId="12"/>
  </si>
  <si>
    <t>％</t>
    <phoneticPr fontId="12"/>
  </si>
  <si>
    <t>kWh ※</t>
    <phoneticPr fontId="12"/>
  </si>
  <si>
    <t>助成対象事業者</t>
    <rPh sb="0" eb="2">
      <t>ジョセイ</t>
    </rPh>
    <rPh sb="2" eb="4">
      <t>タイショウ</t>
    </rPh>
    <rPh sb="4" eb="6">
      <t>ジギョウ</t>
    </rPh>
    <rPh sb="6" eb="7">
      <t>シャ</t>
    </rPh>
    <phoneticPr fontId="12"/>
  </si>
  <si>
    <t>名称</t>
    <rPh sb="0" eb="2">
      <t>メイショウ</t>
    </rPh>
    <phoneticPr fontId="12"/>
  </si>
  <si>
    <t>担当者</t>
    <rPh sb="0" eb="3">
      <t>タントウシャ</t>
    </rPh>
    <phoneticPr fontId="12"/>
  </si>
  <si>
    <t>電話番号</t>
    <rPh sb="0" eb="2">
      <t>デンワ</t>
    </rPh>
    <rPh sb="2" eb="4">
      <t>バンゴウ</t>
    </rPh>
    <phoneticPr fontId="12"/>
  </si>
  <si>
    <t>E-mail</t>
    <phoneticPr fontId="12"/>
  </si>
  <si>
    <t>その他（　　　　　　　　　　　　　　）</t>
    <rPh sb="2" eb="3">
      <t>タ</t>
    </rPh>
    <phoneticPr fontId="12"/>
  </si>
  <si>
    <t>共同申請者</t>
    <rPh sb="0" eb="2">
      <t>キョウドウ</t>
    </rPh>
    <rPh sb="2" eb="5">
      <t>シンセイシャ</t>
    </rPh>
    <phoneticPr fontId="12"/>
  </si>
  <si>
    <t>手続代行者</t>
    <rPh sb="0" eb="2">
      <t>テツヅキ</t>
    </rPh>
    <rPh sb="2" eb="4">
      <t>ダイコウ</t>
    </rPh>
    <rPh sb="4" eb="5">
      <t>シャ</t>
    </rPh>
    <phoneticPr fontId="12"/>
  </si>
  <si>
    <r>
      <t>※助成対象事業者、共同申請者、手続代行者の情報を記載してください。</t>
    </r>
    <r>
      <rPr>
        <u/>
        <sz val="9"/>
        <color theme="1"/>
        <rFont val="ＭＳ Ｐ明朝"/>
        <family val="1"/>
        <charset val="128"/>
      </rPr>
      <t>第三者所有モデル、リース契約、自己託送</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ジコ</t>
    </rPh>
    <rPh sb="50" eb="52">
      <t>タクソウ</t>
    </rPh>
    <rPh sb="53" eb="55">
      <t>バアイ</t>
    </rPh>
    <rPh sb="56" eb="58">
      <t>ベッテン</t>
    </rPh>
    <rPh sb="59" eb="61">
      <t>タイセイ</t>
    </rPh>
    <rPh sb="61" eb="62">
      <t>ズ</t>
    </rPh>
    <rPh sb="63" eb="65">
      <t>サクセイ</t>
    </rPh>
    <rPh sb="67" eb="69">
      <t>テンプ</t>
    </rPh>
    <phoneticPr fontId="12"/>
  </si>
  <si>
    <t>（１）事業実施体制表</t>
    <rPh sb="3" eb="5">
      <t>ジギョウ</t>
    </rPh>
    <rPh sb="5" eb="7">
      <t>ジッシ</t>
    </rPh>
    <rPh sb="7" eb="9">
      <t>タイセイ</t>
    </rPh>
    <rPh sb="9" eb="10">
      <t>ヒョウ</t>
    </rPh>
    <phoneticPr fontId="12"/>
  </si>
  <si>
    <t>　　※選定に当たっては、見積書等による競争に付してください。</t>
    <phoneticPr fontId="12"/>
  </si>
  <si>
    <t xml:space="preserve">平常時蓄電容量   </t>
    <rPh sb="0" eb="2">
      <t>ヘイジョウ</t>
    </rPh>
    <rPh sb="2" eb="3">
      <t>ジ</t>
    </rPh>
    <rPh sb="3" eb="5">
      <t>チクデン</t>
    </rPh>
    <rPh sb="5" eb="7">
      <t>ヨウリョウ</t>
    </rPh>
    <phoneticPr fontId="12"/>
  </si>
  <si>
    <t xml:space="preserve">発災時蓄電容量   </t>
    <rPh sb="0" eb="2">
      <t>ハッサイ</t>
    </rPh>
    <rPh sb="2" eb="3">
      <t>ジ</t>
    </rPh>
    <rPh sb="3" eb="5">
      <t>チクデン</t>
    </rPh>
    <rPh sb="5" eb="7">
      <t>ヨウリョウ</t>
    </rPh>
    <phoneticPr fontId="12"/>
  </si>
  <si>
    <t xml:space="preserve">都助成対象比率    </t>
    <rPh sb="0" eb="1">
      <t>ト</t>
    </rPh>
    <rPh sb="1" eb="3">
      <t>ジョセイ</t>
    </rPh>
    <rPh sb="3" eb="5">
      <t>タイショウ</t>
    </rPh>
    <rPh sb="5" eb="7">
      <t>ヒリツ</t>
    </rPh>
    <phoneticPr fontId="12"/>
  </si>
  <si>
    <r>
      <t>（３）パワーコンディショナ</t>
    </r>
    <r>
      <rPr>
        <sz val="9"/>
        <color theme="1"/>
        <rFont val="ＭＳ Ｐ明朝"/>
        <family val="1"/>
        <charset val="128"/>
      </rPr>
      <t>（※蓄電池一体型ハイブリッドパワコンの場合は、（５）に記載すること。）</t>
    </r>
    <phoneticPr fontId="20"/>
  </si>
  <si>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2"/>
  </si>
  <si>
    <t>都の助成対象となる国等補助</t>
    <rPh sb="0" eb="1">
      <t>ト</t>
    </rPh>
    <phoneticPr fontId="73"/>
  </si>
  <si>
    <t>開始届（実施要綱第７条一項サ）</t>
    <rPh sb="0" eb="2">
      <t>カイシ</t>
    </rPh>
    <rPh sb="2" eb="3">
      <t>トドケ</t>
    </rPh>
    <phoneticPr fontId="73"/>
  </si>
  <si>
    <t>都助成
交付申請額</t>
    <rPh sb="0" eb="1">
      <t>ト</t>
    </rPh>
    <rPh sb="4" eb="6">
      <t>コウフ</t>
    </rPh>
    <rPh sb="6" eb="8">
      <t>シンセイ</t>
    </rPh>
    <rPh sb="8" eb="9">
      <t>ガク</t>
    </rPh>
    <phoneticPr fontId="3"/>
  </si>
  <si>
    <t>開始届（実施要綱第８条一項サ）</t>
    <rPh sb="0" eb="2">
      <t>カイシ</t>
    </rPh>
    <rPh sb="2" eb="3">
      <t>トドケ</t>
    </rPh>
    <phoneticPr fontId="73"/>
  </si>
  <si>
    <t>開始届（実施要綱第９条一項サ）</t>
    <rPh sb="0" eb="2">
      <t>カイシ</t>
    </rPh>
    <rPh sb="2" eb="3">
      <t>トドケ</t>
    </rPh>
    <phoneticPr fontId="73"/>
  </si>
  <si>
    <t>開始届（実施要綱第１０条一項サ）</t>
    <rPh sb="0" eb="2">
      <t>カイシ</t>
    </rPh>
    <rPh sb="2" eb="3">
      <t>トドケ</t>
    </rPh>
    <phoneticPr fontId="73"/>
  </si>
  <si>
    <t>開始届（実施要綱第１１条一項サ）</t>
    <rPh sb="0" eb="2">
      <t>カイシ</t>
    </rPh>
    <rPh sb="2" eb="3">
      <t>トドケ</t>
    </rPh>
    <phoneticPr fontId="73"/>
  </si>
  <si>
    <t>開始届（実施要綱第１２条一項サ）</t>
    <rPh sb="0" eb="2">
      <t>カイシ</t>
    </rPh>
    <rPh sb="2" eb="3">
      <t>トドケ</t>
    </rPh>
    <phoneticPr fontId="73"/>
  </si>
  <si>
    <t>開始届（実施要綱第１３条一項サ）</t>
    <rPh sb="0" eb="2">
      <t>カイシ</t>
    </rPh>
    <rPh sb="2" eb="3">
      <t>トドケ</t>
    </rPh>
    <phoneticPr fontId="73"/>
  </si>
  <si>
    <t>１.太陽光発電に関する事業（※蓄電池を含む）</t>
    <rPh sb="2" eb="5">
      <t>タイヨウコウ</t>
    </rPh>
    <rPh sb="5" eb="7">
      <t>ハツデン</t>
    </rPh>
    <rPh sb="8" eb="9">
      <t>カン</t>
    </rPh>
    <rPh sb="11" eb="13">
      <t>ジギョウ</t>
    </rPh>
    <rPh sb="15" eb="18">
      <t>チクデンチ</t>
    </rPh>
    <rPh sb="19" eb="20">
      <t>フク</t>
    </rPh>
    <phoneticPr fontId="73"/>
  </si>
  <si>
    <t>国等補助金
の併用</t>
    <phoneticPr fontId="73"/>
  </si>
  <si>
    <t>発電設備</t>
    <rPh sb="0" eb="4">
      <t>ハツデンセツビ</t>
    </rPh>
    <phoneticPr fontId="73"/>
  </si>
  <si>
    <t>蓄電池</t>
    <rPh sb="0" eb="3">
      <t>チクデンチ</t>
    </rPh>
    <phoneticPr fontId="73"/>
  </si>
  <si>
    <t>発電容量（kW）</t>
    <rPh sb="0" eb="2">
      <t>ハツデン</t>
    </rPh>
    <rPh sb="2" eb="4">
      <t>ヨウリョウ</t>
    </rPh>
    <phoneticPr fontId="113"/>
  </si>
  <si>
    <t>経費の内訳</t>
    <rPh sb="0" eb="2">
      <t>ケイヒ</t>
    </rPh>
    <rPh sb="3" eb="5">
      <t>ウチワケ</t>
    </rPh>
    <phoneticPr fontId="73"/>
  </si>
  <si>
    <t>按分計算</t>
    <rPh sb="0" eb="4">
      <t>アンブンケイサン</t>
    </rPh>
    <phoneticPr fontId="73"/>
  </si>
  <si>
    <t>発電設備</t>
    <rPh sb="0" eb="2">
      <t>ハツデン</t>
    </rPh>
    <rPh sb="2" eb="4">
      <t>セツビ</t>
    </rPh>
    <phoneticPr fontId="73"/>
  </si>
  <si>
    <t>按分率</t>
    <rPh sb="0" eb="3">
      <t>アンブンリツ</t>
    </rPh>
    <phoneticPr fontId="73"/>
  </si>
  <si>
    <t>発電容量</t>
    <rPh sb="0" eb="2">
      <t>ハツデン</t>
    </rPh>
    <rPh sb="2" eb="4">
      <t>ヨウリョウ</t>
    </rPh>
    <phoneticPr fontId="73"/>
  </si>
  <si>
    <t>蓄電池
容量</t>
    <rPh sb="0" eb="3">
      <t>チクデンチ</t>
    </rPh>
    <rPh sb="4" eb="6">
      <t>ヨウリョウ</t>
    </rPh>
    <phoneticPr fontId="73"/>
  </si>
  <si>
    <t>国等補助控除後の都助成対象</t>
  </si>
  <si>
    <t>助成区分</t>
    <rPh sb="0" eb="4">
      <t>ジョセイクブン</t>
    </rPh>
    <phoneticPr fontId="73"/>
  </si>
  <si>
    <t>ｋW</t>
    <phoneticPr fontId="73"/>
  </si>
  <si>
    <t>ｋWh</t>
    <phoneticPr fontId="73"/>
  </si>
  <si>
    <t>％</t>
    <phoneticPr fontId="73"/>
  </si>
  <si>
    <t>合計（消費税含）</t>
    <rPh sb="0" eb="2">
      <t>ゴウケイ</t>
    </rPh>
    <rPh sb="3" eb="5">
      <t>ショウヒ</t>
    </rPh>
    <rPh sb="5" eb="6">
      <t>ゼイ</t>
    </rPh>
    <rPh sb="6" eb="7">
      <t>フク</t>
    </rPh>
    <phoneticPr fontId="73"/>
  </si>
  <si>
    <t>算定上限額（太陽光分）</t>
    <rPh sb="0" eb="5">
      <t>サンテイジョウゲンガク</t>
    </rPh>
    <rPh sb="6" eb="10">
      <t>タイヨウコウブン</t>
    </rPh>
    <phoneticPr fontId="73"/>
  </si>
  <si>
    <t>算定上限額（蓄電池額分）</t>
    <rPh sb="0" eb="2">
      <t>サンテイ</t>
    </rPh>
    <rPh sb="2" eb="5">
      <t>ジョウゲンガク</t>
    </rPh>
    <rPh sb="6" eb="9">
      <t>チクデンチ</t>
    </rPh>
    <rPh sb="9" eb="10">
      <t>ガク</t>
    </rPh>
    <rPh sb="10" eb="11">
      <t>ブン</t>
    </rPh>
    <phoneticPr fontId="73"/>
  </si>
  <si>
    <t>算定上限額（合計）</t>
    <rPh sb="0" eb="5">
      <t>サンテイジョウゲンガク</t>
    </rPh>
    <rPh sb="6" eb="8">
      <t>ゴウケイ</t>
    </rPh>
    <phoneticPr fontId="73"/>
  </si>
  <si>
    <t>費用区分</t>
    <rPh sb="0" eb="2">
      <t>ヒヨウ</t>
    </rPh>
    <rPh sb="2" eb="4">
      <t>クブン</t>
    </rPh>
    <phoneticPr fontId="65"/>
  </si>
  <si>
    <t>あり</t>
    <phoneticPr fontId="65"/>
  </si>
  <si>
    <t>なし</t>
    <phoneticPr fontId="65"/>
  </si>
  <si>
    <t>国等補助金の併用</t>
    <rPh sb="0" eb="1">
      <t>クニ</t>
    </rPh>
    <rPh sb="1" eb="2">
      <t>トウ</t>
    </rPh>
    <rPh sb="2" eb="5">
      <t>ホジョキン</t>
    </rPh>
    <rPh sb="6" eb="8">
      <t>ヘイヨウ</t>
    </rPh>
    <phoneticPr fontId="65"/>
  </si>
  <si>
    <t>都助成率</t>
    <rPh sb="0" eb="1">
      <t>ト</t>
    </rPh>
    <rPh sb="1" eb="3">
      <t>ジョセイ</t>
    </rPh>
    <rPh sb="3" eb="4">
      <t>リツ</t>
    </rPh>
    <phoneticPr fontId="65"/>
  </si>
  <si>
    <t>限度額①</t>
    <rPh sb="0" eb="2">
      <t>ゲンド</t>
    </rPh>
    <rPh sb="2" eb="3">
      <t>ガク</t>
    </rPh>
    <phoneticPr fontId="65"/>
  </si>
  <si>
    <t>限度額②</t>
    <rPh sb="0" eb="2">
      <t>ゲンド</t>
    </rPh>
    <rPh sb="2" eb="3">
      <t>ガク</t>
    </rPh>
    <phoneticPr fontId="65"/>
  </si>
  <si>
    <t>太陽光発電</t>
    <rPh sb="0" eb="2">
      <t>タイヨウ</t>
    </rPh>
    <rPh sb="2" eb="3">
      <t>コウ</t>
    </rPh>
    <rPh sb="3" eb="5">
      <t>ハツデン</t>
    </rPh>
    <phoneticPr fontId="65"/>
  </si>
  <si>
    <t>費用区分</t>
    <rPh sb="0" eb="2">
      <t>ヒヨウ</t>
    </rPh>
    <rPh sb="2" eb="4">
      <t>クブン</t>
    </rPh>
    <phoneticPr fontId="73"/>
  </si>
  <si>
    <t>設計費</t>
    <rPh sb="0" eb="2">
      <t>セッケイ</t>
    </rPh>
    <rPh sb="2" eb="3">
      <t>ヒ</t>
    </rPh>
    <phoneticPr fontId="65"/>
  </si>
  <si>
    <t>設備費</t>
    <rPh sb="0" eb="3">
      <t>セツビヒ</t>
    </rPh>
    <phoneticPr fontId="65"/>
  </si>
  <si>
    <t>工事費</t>
    <rPh sb="0" eb="3">
      <t>コウジヒ</t>
    </rPh>
    <phoneticPr fontId="65"/>
  </si>
  <si>
    <t>150,000円/kW</t>
    <rPh sb="7" eb="8">
      <t>エン</t>
    </rPh>
    <phoneticPr fontId="65"/>
  </si>
  <si>
    <t>7,500万円</t>
    <rPh sb="5" eb="7">
      <t>マンエン</t>
    </rPh>
    <phoneticPr fontId="65"/>
  </si>
  <si>
    <t>1億円</t>
    <rPh sb="1" eb="2">
      <t>オク</t>
    </rPh>
    <rPh sb="2" eb="3">
      <t>エン</t>
    </rPh>
    <phoneticPr fontId="65"/>
  </si>
  <si>
    <t>助成区分</t>
    <rPh sb="0" eb="2">
      <t>ジョセイ</t>
    </rPh>
    <rPh sb="2" eb="4">
      <t>クブン</t>
    </rPh>
    <phoneticPr fontId="65"/>
  </si>
  <si>
    <t>都助成率</t>
    <rPh sb="0" eb="1">
      <t>ト</t>
    </rPh>
    <rPh sb="1" eb="3">
      <t>ジョセイ</t>
    </rPh>
    <rPh sb="3" eb="4">
      <t>リツ</t>
    </rPh>
    <phoneticPr fontId="113"/>
  </si>
  <si>
    <t>単位上限</t>
    <rPh sb="0" eb="2">
      <t>タンイ</t>
    </rPh>
    <rPh sb="2" eb="4">
      <t>ジョウゲン</t>
    </rPh>
    <phoneticPr fontId="65"/>
  </si>
  <si>
    <t>事業費上限</t>
    <rPh sb="0" eb="2">
      <t>ジギョウ</t>
    </rPh>
    <rPh sb="2" eb="3">
      <t>ヒ</t>
    </rPh>
    <rPh sb="3" eb="5">
      <t>ジョウゲン</t>
    </rPh>
    <phoneticPr fontId="65"/>
  </si>
  <si>
    <t>事業費上限</t>
    <phoneticPr fontId="65"/>
  </si>
  <si>
    <t>発電設備＋蓄電池</t>
    <rPh sb="0" eb="2">
      <t>ハツデン</t>
    </rPh>
    <rPh sb="2" eb="4">
      <t>セツビ</t>
    </rPh>
    <rPh sb="5" eb="8">
      <t>チクデンチ</t>
    </rPh>
    <phoneticPr fontId="65"/>
  </si>
  <si>
    <t>発電容量+蓄電容量</t>
    <rPh sb="0" eb="2">
      <t>ハツデン</t>
    </rPh>
    <rPh sb="2" eb="4">
      <t>ヨウリョウ</t>
    </rPh>
    <rPh sb="5" eb="7">
      <t>チクデン</t>
    </rPh>
    <rPh sb="7" eb="9">
      <t>ヨウリョウ</t>
    </rPh>
    <phoneticPr fontId="65"/>
  </si>
  <si>
    <t>kW+kWh</t>
    <phoneticPr fontId="65"/>
  </si>
  <si>
    <t>発電設備</t>
    <rPh sb="0" eb="2">
      <t>ハツデン</t>
    </rPh>
    <rPh sb="2" eb="4">
      <t>セツビ</t>
    </rPh>
    <phoneticPr fontId="65"/>
  </si>
  <si>
    <t>共通設備</t>
    <rPh sb="0" eb="2">
      <t>キョウツウ</t>
    </rPh>
    <rPh sb="2" eb="4">
      <t>セツビ</t>
    </rPh>
    <phoneticPr fontId="65"/>
  </si>
  <si>
    <t>合計（税抜）</t>
    <rPh sb="0" eb="2">
      <t>ゴウケイ</t>
    </rPh>
    <rPh sb="3" eb="5">
      <t>ゼイヌキ</t>
    </rPh>
    <phoneticPr fontId="65"/>
  </si>
  <si>
    <t>消費税</t>
    <rPh sb="0" eb="3">
      <t>ショウヒゼイ</t>
    </rPh>
    <phoneticPr fontId="65"/>
  </si>
  <si>
    <t>合計（税込）</t>
    <rPh sb="0" eb="2">
      <t>ゴウケイ</t>
    </rPh>
    <rPh sb="3" eb="5">
      <t>ゼイコミ</t>
    </rPh>
    <phoneticPr fontId="65"/>
  </si>
  <si>
    <t>kw上限</t>
    <rPh sb="2" eb="4">
      <t>ジョウゲン</t>
    </rPh>
    <phoneticPr fontId="65"/>
  </si>
  <si>
    <t>申請額</t>
    <rPh sb="0" eb="2">
      <t>シンセイ</t>
    </rPh>
    <rPh sb="2" eb="3">
      <t>ガク</t>
    </rPh>
    <phoneticPr fontId="65"/>
  </si>
  <si>
    <t>事業上限</t>
    <rPh sb="0" eb="2">
      <t>ジギョウ</t>
    </rPh>
    <rPh sb="2" eb="4">
      <t>ジョウゲン</t>
    </rPh>
    <phoneticPr fontId="65"/>
  </si>
  <si>
    <t>今回の発電設備助成条件</t>
    <rPh sb="0" eb="2">
      <t>コンカイ</t>
    </rPh>
    <rPh sb="3" eb="5">
      <t>ハツデン</t>
    </rPh>
    <rPh sb="5" eb="7">
      <t>セツビ</t>
    </rPh>
    <rPh sb="7" eb="9">
      <t>ジョセイ</t>
    </rPh>
    <rPh sb="9" eb="11">
      <t>ジョウケン</t>
    </rPh>
    <phoneticPr fontId="65"/>
  </si>
  <si>
    <t>助成率上限</t>
    <rPh sb="0" eb="2">
      <t>ジョセイ</t>
    </rPh>
    <rPh sb="2" eb="3">
      <t>リツ</t>
    </rPh>
    <rPh sb="3" eb="5">
      <t>ジョウゲン</t>
    </rPh>
    <phoneticPr fontId="65"/>
  </si>
  <si>
    <t>区市町村 or 民間判断</t>
    <rPh sb="0" eb="4">
      <t>クシチョウソン</t>
    </rPh>
    <rPh sb="8" eb="10">
      <t>ミンカン</t>
    </rPh>
    <rPh sb="10" eb="12">
      <t>ハンダン</t>
    </rPh>
    <phoneticPr fontId="65"/>
  </si>
  <si>
    <t>今回の蓄電池助成条件</t>
    <rPh sb="0" eb="2">
      <t>コンカイ</t>
    </rPh>
    <rPh sb="3" eb="6">
      <t>チクデンチ</t>
    </rPh>
    <rPh sb="6" eb="8">
      <t>ジョセイ</t>
    </rPh>
    <rPh sb="8" eb="10">
      <t>ジョウケン</t>
    </rPh>
    <phoneticPr fontId="65"/>
  </si>
  <si>
    <t>kwh上限</t>
    <rPh sb="3" eb="5">
      <t>ジョウゲン</t>
    </rPh>
    <phoneticPr fontId="65"/>
  </si>
  <si>
    <t>4</t>
    <phoneticPr fontId="65"/>
  </si>
  <si>
    <t>助成対象容量</t>
    <rPh sb="0" eb="2">
      <t>ジョセイ</t>
    </rPh>
    <rPh sb="2" eb="4">
      <t>タイショウ</t>
    </rPh>
    <rPh sb="4" eb="6">
      <t>ヨウリョウ</t>
    </rPh>
    <phoneticPr fontId="65"/>
  </si>
  <si>
    <t>申請総合計</t>
    <rPh sb="0" eb="2">
      <t>シンセイ</t>
    </rPh>
    <rPh sb="2" eb="3">
      <t>ソウ</t>
    </rPh>
    <rPh sb="3" eb="5">
      <t>ゴウケイ</t>
    </rPh>
    <phoneticPr fontId="65"/>
  </si>
  <si>
    <t>事業費→</t>
    <rPh sb="0" eb="2">
      <t>ジギョウ</t>
    </rPh>
    <rPh sb="2" eb="3">
      <t>ヒ</t>
    </rPh>
    <phoneticPr fontId="65"/>
  </si>
  <si>
    <t>都助成交付申請額（合計）</t>
    <rPh sb="0" eb="1">
      <t>ト</t>
    </rPh>
    <rPh sb="3" eb="5">
      <t>コウフ</t>
    </rPh>
    <rPh sb="5" eb="7">
      <t>シンセイ</t>
    </rPh>
    <rPh sb="7" eb="8">
      <t>ガク</t>
    </rPh>
    <rPh sb="9" eb="11">
      <t>ゴウケイ</t>
    </rPh>
    <phoneticPr fontId="8"/>
  </si>
  <si>
    <t>都助成交付申請額（合計）</t>
    <rPh sb="0" eb="1">
      <t>ト</t>
    </rPh>
    <rPh sb="3" eb="5">
      <t>コウフ</t>
    </rPh>
    <rPh sb="5" eb="7">
      <t>シンセイ</t>
    </rPh>
    <rPh sb="7" eb="8">
      <t>ガク</t>
    </rPh>
    <phoneticPr fontId="8"/>
  </si>
  <si>
    <t>都助成実績報告額（合計）</t>
    <phoneticPr fontId="8"/>
  </si>
  <si>
    <t>役職名・代表者名</t>
    <rPh sb="0" eb="2">
      <t>ヤクショク</t>
    </rPh>
    <rPh sb="2" eb="3">
      <t>メイ</t>
    </rPh>
    <rPh sb="4" eb="7">
      <t>ダイヒョウシャ</t>
    </rPh>
    <rPh sb="7" eb="8">
      <t>メイ</t>
    </rPh>
    <phoneticPr fontId="12"/>
  </si>
  <si>
    <t>共通</t>
    <rPh sb="0" eb="2">
      <t>キョウツウ</t>
    </rPh>
    <phoneticPr fontId="73"/>
  </si>
  <si>
    <t>150,000円/kWh</t>
    <rPh sb="7" eb="8">
      <t>エン</t>
    </rPh>
    <phoneticPr fontId="65"/>
  </si>
  <si>
    <t>200,000円/kWh</t>
    <rPh sb="7" eb="8">
      <t>エン</t>
    </rPh>
    <phoneticPr fontId="65"/>
  </si>
  <si>
    <t>助成事業に要する経費</t>
    <phoneticPr fontId="65"/>
  </si>
  <si>
    <t>都の助成対象となる国等補助</t>
    <phoneticPr fontId="65"/>
  </si>
  <si>
    <t>国等補助控除無し都助成対象経費</t>
    <phoneticPr fontId="65"/>
  </si>
  <si>
    <t>国等補助控除後の都助成対象</t>
    <phoneticPr fontId="65"/>
  </si>
  <si>
    <t>あり</t>
    <phoneticPr fontId="65"/>
  </si>
  <si>
    <t>なし</t>
    <phoneticPr fontId="65"/>
  </si>
  <si>
    <t>1</t>
    <phoneticPr fontId="65"/>
  </si>
  <si>
    <t>割合</t>
    <rPh sb="0" eb="2">
      <t>ワリアイ</t>
    </rPh>
    <phoneticPr fontId="65"/>
  </si>
  <si>
    <t>公社利用欄</t>
    <rPh sb="0" eb="2">
      <t>コウシャ</t>
    </rPh>
    <rPh sb="2" eb="4">
      <t>リヨウ</t>
    </rPh>
    <rPh sb="4" eb="5">
      <t>ラン</t>
    </rPh>
    <phoneticPr fontId="65"/>
  </si>
  <si>
    <t>按分時</t>
    <rPh sb="0" eb="2">
      <t>アンブン</t>
    </rPh>
    <rPh sb="2" eb="3">
      <t>ジ</t>
    </rPh>
    <phoneticPr fontId="65"/>
  </si>
  <si>
    <t>共通利用時</t>
    <rPh sb="0" eb="4">
      <t>キョウツウリヨウ</t>
    </rPh>
    <rPh sb="4" eb="5">
      <t>ジ</t>
    </rPh>
    <phoneticPr fontId="65"/>
  </si>
  <si>
    <t>国等補助控除後の都助成対象
(H列-G列)</t>
    <rPh sb="0" eb="1">
      <t>クニ</t>
    </rPh>
    <rPh sb="1" eb="2">
      <t>トウ</t>
    </rPh>
    <rPh sb="2" eb="4">
      <t>ホジョ</t>
    </rPh>
    <rPh sb="4" eb="6">
      <t>コウジョ</t>
    </rPh>
    <rPh sb="6" eb="7">
      <t>ゴ</t>
    </rPh>
    <rPh sb="8" eb="9">
      <t>ト</t>
    </rPh>
    <rPh sb="9" eb="11">
      <t>ジョセイ</t>
    </rPh>
    <rPh sb="11" eb="13">
      <t>タイショウ</t>
    </rPh>
    <rPh sb="16" eb="17">
      <t>レツ</t>
    </rPh>
    <phoneticPr fontId="73"/>
  </si>
  <si>
    <t>設計費</t>
    <rPh sb="0" eb="3">
      <t>セッケイヒ</t>
    </rPh>
    <phoneticPr fontId="65"/>
  </si>
  <si>
    <t>設備費</t>
    <rPh sb="0" eb="3">
      <t>セツビヒ</t>
    </rPh>
    <phoneticPr fontId="65"/>
  </si>
  <si>
    <t>工事費</t>
    <rPh sb="0" eb="3">
      <t>コウジヒ</t>
    </rPh>
    <phoneticPr fontId="65"/>
  </si>
  <si>
    <t>助成金額</t>
    <rPh sb="0" eb="4">
      <t>ジョセイキンガク</t>
    </rPh>
    <phoneticPr fontId="65"/>
  </si>
  <si>
    <t>発電設備</t>
    <phoneticPr fontId="65"/>
  </si>
  <si>
    <t>蓄電池</t>
    <phoneticPr fontId="65"/>
  </si>
  <si>
    <t>助成対象経費</t>
    <rPh sb="0" eb="6">
      <t>ジョセイタイショウケイヒ</t>
    </rPh>
    <phoneticPr fontId="65"/>
  </si>
  <si>
    <t>データ引抜</t>
    <rPh sb="3" eb="5">
      <t>ヒキヌキ</t>
    </rPh>
    <phoneticPr fontId="65"/>
  </si>
  <si>
    <t>設備の種類</t>
    <rPh sb="0" eb="2">
      <t>セツビ</t>
    </rPh>
    <rPh sb="3" eb="5">
      <t>シュルイ</t>
    </rPh>
    <phoneticPr fontId="65"/>
  </si>
  <si>
    <t>風力発電</t>
    <rPh sb="0" eb="2">
      <t>フウリョク</t>
    </rPh>
    <rPh sb="2" eb="4">
      <t>ハツデン</t>
    </rPh>
    <phoneticPr fontId="65"/>
  </si>
  <si>
    <t>水力発電</t>
    <rPh sb="0" eb="2">
      <t>スイリョク</t>
    </rPh>
    <rPh sb="2" eb="4">
      <t>ハツデン</t>
    </rPh>
    <phoneticPr fontId="65"/>
  </si>
  <si>
    <t>地熱発電</t>
    <rPh sb="0" eb="2">
      <t>チネツ</t>
    </rPh>
    <rPh sb="2" eb="4">
      <t>ハツデン</t>
    </rPh>
    <phoneticPr fontId="65"/>
  </si>
  <si>
    <t>バイオマス発電</t>
    <rPh sb="5" eb="7">
      <t>ハツデン</t>
    </rPh>
    <phoneticPr fontId="65"/>
  </si>
  <si>
    <t>発電容量</t>
    <rPh sb="0" eb="2">
      <t>ハツデン</t>
    </rPh>
    <rPh sb="2" eb="4">
      <t>ヨウリョウ</t>
    </rPh>
    <phoneticPr fontId="65"/>
  </si>
  <si>
    <t>耐用年数</t>
    <rPh sb="0" eb="2">
      <t>タイヨウ</t>
    </rPh>
    <rPh sb="2" eb="4">
      <t>ネンスウ</t>
    </rPh>
    <phoneticPr fontId="65"/>
  </si>
  <si>
    <t>耐用年数</t>
    <rPh sb="0" eb="2">
      <t>タイヨウ</t>
    </rPh>
    <rPh sb="2" eb="4">
      <t>ネンスウ</t>
    </rPh>
    <phoneticPr fontId="65"/>
  </si>
  <si>
    <t>第７号様式（第13条関係）</t>
    <phoneticPr fontId="12"/>
  </si>
  <si>
    <t>第10号様式（第15条関係）</t>
    <phoneticPr fontId="12"/>
  </si>
  <si>
    <t>第12号様式（第17条関係）</t>
    <phoneticPr fontId="12"/>
  </si>
  <si>
    <t>第13号様式（第19条関係）</t>
    <phoneticPr fontId="12"/>
  </si>
  <si>
    <t>第20号様式（第24条関係）</t>
    <phoneticPr fontId="12"/>
  </si>
  <si>
    <t>第21号様式(第28条関係）</t>
    <rPh sb="0" eb="1">
      <t>ダイ</t>
    </rPh>
    <rPh sb="3" eb="4">
      <t>ゴウ</t>
    </rPh>
    <rPh sb="4" eb="6">
      <t>ヨウシキ</t>
    </rPh>
    <rPh sb="7" eb="8">
      <t>ダイ</t>
    </rPh>
    <rPh sb="10" eb="11">
      <t>ジョウ</t>
    </rPh>
    <rPh sb="11" eb="13">
      <t>カンケイ</t>
    </rPh>
    <phoneticPr fontId="73"/>
  </si>
  <si>
    <t>第23号様式（第28条関係）</t>
    <phoneticPr fontId="12"/>
  </si>
  <si>
    <t>設計費</t>
    <rPh sb="0" eb="2">
      <t>セッケイ</t>
    </rPh>
    <rPh sb="2" eb="3">
      <t>ヒ</t>
    </rPh>
    <phoneticPr fontId="65"/>
  </si>
  <si>
    <t>工事費</t>
    <rPh sb="0" eb="3">
      <t>コウジヒ</t>
    </rPh>
    <phoneticPr fontId="65"/>
  </si>
  <si>
    <t>設備費</t>
    <rPh sb="0" eb="3">
      <t>セツビヒ</t>
    </rPh>
    <phoneticPr fontId="65"/>
  </si>
  <si>
    <t>金額（税抜）</t>
    <rPh sb="0" eb="2">
      <t>キンガク</t>
    </rPh>
    <rPh sb="3" eb="5">
      <t>ゼイヌキ</t>
    </rPh>
    <phoneticPr fontId="73"/>
  </si>
  <si>
    <t>記</t>
    <rPh sb="0" eb="1">
      <t>シル</t>
    </rPh>
    <phoneticPr fontId="65"/>
  </si>
  <si>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2"/>
  </si>
  <si>
    <t>口座名義
（カタカナ）</t>
    <rPh sb="0" eb="2">
      <t>コウザ</t>
    </rPh>
    <rPh sb="2" eb="4">
      <t>メイギ</t>
    </rPh>
    <phoneticPr fontId="12"/>
  </si>
  <si>
    <t>第4号様式別紙1　発災時の蓄電池活用計画書　(2/5)</t>
    <phoneticPr fontId="73"/>
  </si>
  <si>
    <t>第4号様式別紙1　発災時の蓄電池活用計画書　(3/5)</t>
    <phoneticPr fontId="73"/>
  </si>
  <si>
    <t>第4号様式別紙1　発災時の蓄電池活用計画書　(4/5)</t>
    <phoneticPr fontId="73"/>
  </si>
  <si>
    <t>第4号様式別紙1　発災時の蓄電池活用計画書　(5/5)</t>
    <phoneticPr fontId="73"/>
  </si>
  <si>
    <t>第４号様式：別紙２</t>
    <phoneticPr fontId="13"/>
  </si>
  <si>
    <t>第４号様式：別紙２（2）</t>
    <phoneticPr fontId="13"/>
  </si>
  <si>
    <t>あり</t>
    <phoneticPr fontId="73"/>
  </si>
  <si>
    <t>なし</t>
    <phoneticPr fontId="73"/>
  </si>
  <si>
    <t>助成金額</t>
    <rPh sb="0" eb="2">
      <t>ジョセイ</t>
    </rPh>
    <rPh sb="2" eb="4">
      <t>キンガク</t>
    </rPh>
    <phoneticPr fontId="65"/>
  </si>
  <si>
    <t xml:space="preserve">第4号様式別紙1　発災時の蓄電池活用計画書　(1/5)
</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</si>
  <si>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※平常時容量を超える容量を助成対象として申請する場合に作成してください。</t>
    <phoneticPr fontId="73"/>
  </si>
  <si>
    <t>（第４号様式別紙２）</t>
    <rPh sb="1" eb="2">
      <t>ダイ</t>
    </rPh>
    <rPh sb="3" eb="4">
      <t>ゴウ</t>
    </rPh>
    <rPh sb="6" eb="8">
      <t>ベッシ</t>
    </rPh>
    <phoneticPr fontId="12"/>
  </si>
  <si>
    <t>共同申請者①</t>
    <rPh sb="0" eb="2">
      <t>キョウドウ</t>
    </rPh>
    <rPh sb="2" eb="5">
      <t>シンセイシャ</t>
    </rPh>
    <phoneticPr fontId="20"/>
  </si>
  <si>
    <t>共同申請者②</t>
    <rPh sb="0" eb="2">
      <t>キョウドウ</t>
    </rPh>
    <rPh sb="2" eb="5">
      <t>シンセイシャ</t>
    </rPh>
    <phoneticPr fontId="20"/>
  </si>
  <si>
    <t>株式会社◎◎</t>
    <rPh sb="0" eb="4">
      <t>カブシキガイシャ</t>
    </rPh>
    <phoneticPr fontId="12"/>
  </si>
  <si>
    <t>東京都新宿区新宿◎◎-◎◎</t>
    <rPh sb="0" eb="3">
      <t>トウキョウト</t>
    </rPh>
    <rPh sb="3" eb="6">
      <t>シンジュクク</t>
    </rPh>
    <rPh sb="6" eb="8">
      <t>シンジュク</t>
    </rPh>
    <phoneticPr fontId="12"/>
  </si>
  <si>
    <t>東京環境　一二三</t>
    <rPh sb="0" eb="2">
      <t>トウキョウ</t>
    </rPh>
    <rPh sb="2" eb="4">
      <t>カンキョウ</t>
    </rPh>
    <rPh sb="5" eb="8">
      <t>ヒフミ</t>
    </rPh>
    <phoneticPr fontId="12"/>
  </si>
  <si>
    <t>東京環境　四五六</t>
    <rPh sb="0" eb="2">
      <t>トウキョウ</t>
    </rPh>
    <rPh sb="2" eb="4">
      <t>カンキョウ</t>
    </rPh>
    <rPh sb="5" eb="8">
      <t>シゴロク</t>
    </rPh>
    <phoneticPr fontId="12"/>
  </si>
  <si>
    <t>◎◎課</t>
    <rPh sb="2" eb="3">
      <t>カ</t>
    </rPh>
    <phoneticPr fontId="12"/>
  </si>
  <si>
    <t>△〇課</t>
    <rPh sb="2" eb="3">
      <t>カ</t>
    </rPh>
    <phoneticPr fontId="12"/>
  </si>
  <si>
    <t xml:space="preserve"> 役職名　代表者名</t>
    <rPh sb="1" eb="4">
      <t>ヤクショクメイ</t>
    </rPh>
    <phoneticPr fontId="12"/>
  </si>
  <si>
    <t>以下、交付決定後記入欄</t>
    <rPh sb="0" eb="2">
      <t>イカ</t>
    </rPh>
    <rPh sb="3" eb="5">
      <t>コウフ</t>
    </rPh>
    <rPh sb="5" eb="7">
      <t>ケッテイ</t>
    </rPh>
    <rPh sb="7" eb="8">
      <t>ゴ</t>
    </rPh>
    <rPh sb="8" eb="10">
      <t>キニュウ</t>
    </rPh>
    <rPh sb="10" eb="11">
      <t>ラン</t>
    </rPh>
    <phoneticPr fontId="20"/>
  </si>
  <si>
    <t>交付決定番号</t>
    <rPh sb="0" eb="2">
      <t>コウフ</t>
    </rPh>
    <rPh sb="2" eb="4">
      <t>ケッテイ</t>
    </rPh>
    <rPh sb="4" eb="6">
      <t>バンゴウ</t>
    </rPh>
    <phoneticPr fontId="20"/>
  </si>
  <si>
    <t>年</t>
    <rPh sb="0" eb="1">
      <t>ネン</t>
    </rPh>
    <phoneticPr fontId="20"/>
  </si>
  <si>
    <t>月</t>
    <rPh sb="0" eb="1">
      <t>ツキ</t>
    </rPh>
    <phoneticPr fontId="20"/>
  </si>
  <si>
    <t>日</t>
    <rPh sb="0" eb="1">
      <t>ヒ</t>
    </rPh>
    <phoneticPr fontId="20"/>
  </si>
  <si>
    <t>号</t>
    <rPh sb="0" eb="1">
      <t>ゴウ</t>
    </rPh>
    <phoneticPr fontId="20"/>
  </si>
  <si>
    <t>令和５</t>
    <rPh sb="0" eb="2">
      <t>レイワ</t>
    </rPh>
    <phoneticPr fontId="20"/>
  </si>
  <si>
    <t>交付決定日</t>
    <rPh sb="0" eb="2">
      <t>コウフ</t>
    </rPh>
    <rPh sb="2" eb="4">
      <t>ケッテイ</t>
    </rPh>
    <rPh sb="4" eb="5">
      <t>ビ</t>
    </rPh>
    <phoneticPr fontId="20"/>
  </si>
  <si>
    <t>令和６</t>
    <rPh sb="0" eb="2">
      <t>レイワ</t>
    </rPh>
    <phoneticPr fontId="20"/>
  </si>
  <si>
    <t>令和７</t>
    <rPh sb="0" eb="2">
      <t>レイワ</t>
    </rPh>
    <phoneticPr fontId="20"/>
  </si>
  <si>
    <t>都環公地温第</t>
    <rPh sb="0" eb="1">
      <t>ト</t>
    </rPh>
    <rPh sb="1" eb="2">
      <t>カン</t>
    </rPh>
    <rPh sb="2" eb="3">
      <t>コウ</t>
    </rPh>
    <rPh sb="3" eb="4">
      <t>チ</t>
    </rPh>
    <rPh sb="4" eb="5">
      <t>オン</t>
    </rPh>
    <rPh sb="5" eb="6">
      <t>ダイ</t>
    </rPh>
    <phoneticPr fontId="20"/>
  </si>
  <si>
    <t>交付決定通知書記載の文書番号</t>
    <rPh sb="0" eb="2">
      <t>コウフ</t>
    </rPh>
    <rPh sb="2" eb="4">
      <t>ケッテイ</t>
    </rPh>
    <rPh sb="4" eb="7">
      <t>ツウチショ</t>
    </rPh>
    <rPh sb="7" eb="9">
      <t>キサイ</t>
    </rPh>
    <rPh sb="10" eb="12">
      <t>ブンショ</t>
    </rPh>
    <rPh sb="12" eb="14">
      <t>バンゴウ</t>
    </rPh>
    <phoneticPr fontId="20"/>
  </si>
  <si>
    <t>HH777777</t>
    <phoneticPr fontId="20"/>
  </si>
  <si>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2"/>
  </si>
  <si>
    <t>※　該当事項がある場合は、その内容がわかる資料（添付資料23）を提出すること。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2"/>
  </si>
  <si>
    <t>蓄電池助成率</t>
    <rPh sb="0" eb="3">
      <t>チクデンチ</t>
    </rPh>
    <rPh sb="3" eb="5">
      <t>ジョセイ</t>
    </rPh>
    <rPh sb="5" eb="6">
      <t>リツ</t>
    </rPh>
    <phoneticPr fontId="113"/>
  </si>
  <si>
    <t>第４号様式を入力しないと計算されません。</t>
    <rPh sb="0" eb="1">
      <t>ダイ</t>
    </rPh>
    <rPh sb="2" eb="3">
      <t>ゴウ</t>
    </rPh>
    <rPh sb="3" eb="5">
      <t>ヨウシキ</t>
    </rPh>
    <rPh sb="6" eb="8">
      <t>ニュウリョク</t>
    </rPh>
    <rPh sb="12" eb="14">
      <t>ケイサン</t>
    </rPh>
    <phoneticPr fontId="65"/>
  </si>
  <si>
    <t xml:space="preserve">          ３.熱利用設備に関する事業</t>
    <phoneticPr fontId="65"/>
  </si>
  <si>
    <t>（</t>
    <phoneticPr fontId="65"/>
  </si>
  <si>
    <t>）</t>
    <phoneticPr fontId="65"/>
  </si>
  <si>
    <t>第16号の１様式（第21条関係）</t>
    <rPh sb="3" eb="4">
      <t>ゴウ</t>
    </rPh>
    <phoneticPr fontId="12"/>
  </si>
  <si>
    <t>第16号の２様式（第10条関係）</t>
    <rPh sb="3" eb="4">
      <t>ゴウ</t>
    </rPh>
    <phoneticPr fontId="12"/>
  </si>
  <si>
    <t>代表者の
職・氏名</t>
    <rPh sb="0" eb="3">
      <t>ダイヒョウシャ</t>
    </rPh>
    <rPh sb="5" eb="6">
      <t>ショク</t>
    </rPh>
    <rPh sb="7" eb="9">
      <t>シメイ</t>
    </rPh>
    <phoneticPr fontId="12"/>
  </si>
  <si>
    <t>第16号の３様式（第21条関係）</t>
    <rPh sb="3" eb="4">
      <t>ゴウ</t>
    </rPh>
    <phoneticPr fontId="12"/>
  </si>
  <si>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2"/>
  </si>
  <si>
    <r>
      <t xml:space="preserve">  </t>
    </r>
    <r>
      <rPr>
        <u/>
        <sz val="9"/>
        <color theme="1"/>
        <rFont val="ＭＳ Ｐ明朝"/>
        <family val="1"/>
        <charset val="128"/>
      </rPr>
      <t>条件及び金額について記載すること。</t>
    </r>
    <phoneticPr fontId="73"/>
  </si>
  <si>
    <t>処分の条件</t>
    <rPh sb="0" eb="2">
      <t>ショブン</t>
    </rPh>
    <rPh sb="3" eb="5">
      <t>ジョウケン</t>
    </rPh>
    <phoneticPr fontId="73"/>
  </si>
  <si>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3"/>
  </si>
  <si>
    <t>２.太陽光発電を除く発電設備に関する事業（※蓄電池を含む）</t>
    <rPh sb="2" eb="5">
      <t>タイヨウコウ</t>
    </rPh>
    <rPh sb="5" eb="7">
      <t>ハツデン</t>
    </rPh>
    <rPh sb="8" eb="9">
      <t>ノゾ</t>
    </rPh>
    <rPh sb="10" eb="12">
      <t>ハツデン</t>
    </rPh>
    <rPh sb="12" eb="14">
      <t>セツビ</t>
    </rPh>
    <rPh sb="15" eb="16">
      <t>カン</t>
    </rPh>
    <rPh sb="18" eb="20">
      <t>ジギョウ</t>
    </rPh>
    <rPh sb="22" eb="25">
      <t>チクデンチ</t>
    </rPh>
    <rPh sb="26" eb="27">
      <t>フク</t>
    </rPh>
    <phoneticPr fontId="73"/>
  </si>
  <si>
    <t>名称</t>
  </si>
  <si>
    <t>・暴力団又は暴力団員を雇用している者</t>
    <rPh sb="1" eb="4">
      <t>ボウリョクダン</t>
    </rPh>
    <rPh sb="4" eb="5">
      <t>マタ</t>
    </rPh>
    <rPh sb="9" eb="10">
      <t>イン</t>
    </rPh>
    <rPh sb="11" eb="13">
      <t>コヨウ</t>
    </rPh>
    <rPh sb="17" eb="18">
      <t>モノ</t>
    </rPh>
    <phoneticPr fontId="13"/>
  </si>
  <si>
    <t>実績報告書提出予定年月日</t>
    <rPh sb="0" eb="2">
      <t>ジッセキ</t>
    </rPh>
    <rPh sb="2" eb="5">
      <t>ホウコクショ</t>
    </rPh>
    <rPh sb="5" eb="7">
      <t>テイシュツ</t>
    </rPh>
    <rPh sb="7" eb="9">
      <t>ヨテイ</t>
    </rPh>
    <rPh sb="9" eb="12">
      <t>ネンガッピ</t>
    </rPh>
    <phoneticPr fontId="73"/>
  </si>
  <si>
    <t>　処分の相手方の現在事項全部証明書の写し（発行後３カ月以内のもの）を提出してください。</t>
    <rPh sb="1" eb="3">
      <t>ショブン</t>
    </rPh>
    <rPh sb="4" eb="7">
      <t>アイテガタ</t>
    </rPh>
    <phoneticPr fontId="73"/>
  </si>
  <si>
    <r>
      <t>地産地消型再エネ増強プロジェクト助成</t>
    </r>
    <r>
      <rPr>
        <sz val="11"/>
        <rFont val="ＭＳ Ｐ明朝"/>
        <family val="1"/>
        <charset val="128"/>
      </rPr>
      <t>金（都内設置）交付要綱（令和２年７月28日付２都環公地温第857号） 第８条第１項</t>
    </r>
    <r>
      <rPr>
        <sz val="11"/>
        <color indexed="8"/>
        <rFont val="ＭＳ Ｐ明朝"/>
        <family val="1"/>
        <charset val="128"/>
      </rPr>
      <t>の規定に基づき、下記のとおり助成金の交付を申請します。</t>
    </r>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</si>
  <si>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</si>
  <si>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</si>
  <si>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</si>
  <si>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　地産地消型再エネ増強プロジェクト助成金（都内設置）交付要綱（令和２年７月28日付２都環公地温第857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rPh sb="77" eb="79">
      <t>ジョセイ</t>
    </rPh>
    <rPh sb="79" eb="81">
      <t>タイショウ</t>
    </rPh>
    <rPh sb="81" eb="83">
      <t>ジギョウ</t>
    </rPh>
    <rPh sb="83" eb="84">
      <t>シャ</t>
    </rPh>
    <rPh sb="86" eb="88">
      <t>イライ</t>
    </rPh>
    <rPh sb="89" eb="90">
      <t>ウ</t>
    </rPh>
    <rPh sb="92" eb="94">
      <t>トウガイ</t>
    </rPh>
    <rPh sb="94" eb="96">
      <t>シンセイ</t>
    </rPh>
    <rPh sb="97" eb="98">
      <t>カカ</t>
    </rPh>
    <rPh sb="99" eb="101">
      <t>テツヅ</t>
    </rPh>
    <rPh sb="103" eb="105">
      <t>ダイコウ</t>
    </rPh>
    <rPh sb="106" eb="107">
      <t>オコナ</t>
    </rPh>
    <rPh sb="111" eb="113">
      <t>イカ</t>
    </rPh>
    <rPh sb="115" eb="117">
      <t>テツヅ</t>
    </rPh>
    <rPh sb="118" eb="121">
      <t>ダイコウシャ</t>
    </rPh>
    <rPh sb="129" eb="131">
      <t>イカ</t>
    </rPh>
    <rPh sb="132" eb="134">
      <t>コウモク</t>
    </rPh>
    <rPh sb="138" eb="140">
      <t>リカイ</t>
    </rPh>
    <phoneticPr fontId="13"/>
  </si>
  <si>
    <t>地産地消型再エネ増強プロジェクト助成金（都内設置）交付要綱（令和２年７月28日付２都環公地温第857号）第３条、第５条、第11条、第12条、第28条、第30条、第31条及び第32条の規定を確認の上、上記の事業者の助成金交付申請に同意します。又、上記の事業者が地産地消型再エネ増強プロジェクト助成金（都内設置）実施のために、下記１．助成対象設備の導入施設を利用することを認めます。</t>
    <rPh sb="25" eb="27">
      <t>コウフ</t>
    </rPh>
    <rPh sb="27" eb="29">
      <t>ヨウコウ</t>
    </rPh>
    <rPh sb="70" eb="71">
      <t>ダイ</t>
    </rPh>
    <rPh sb="73" eb="74">
      <t>ジョウ</t>
    </rPh>
    <rPh sb="75" eb="76">
      <t>ダイ</t>
    </rPh>
    <rPh sb="78" eb="79">
      <t>ジョウ</t>
    </rPh>
    <rPh sb="97" eb="98">
      <t>ウエ</t>
    </rPh>
    <rPh sb="120" eb="121">
      <t>マタ</t>
    </rPh>
    <rPh sb="161" eb="163">
      <t>カキ</t>
    </rPh>
    <phoneticPr fontId="13"/>
  </si>
  <si>
    <t>事業について、助成金の交付申請を下記のとおり撤回したいので、地産地消型再エネ増強プロジェクト助成金(都内設置）交付要綱（令和２年７月28日付２都環公地温第857号 ）第13条の規定に基づき、届け出ます。</t>
    <phoneticPr fontId="65"/>
  </si>
  <si>
    <t>事業について、助成事業者の地位を承継し、当該助成事業を継続して実施したいので、地産地消型再エネ増強プロジェクト助成金（都内設置）交付要綱（令和２年７月28日付２都環公地温第857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4" eb="95">
      <t>ジョウ</t>
    </rPh>
    <rPh sb="95" eb="96">
      <t>ダイ</t>
    </rPh>
    <rPh sb="97" eb="98">
      <t>コウ</t>
    </rPh>
    <rPh sb="106" eb="108">
      <t>カキ</t>
    </rPh>
    <rPh sb="112" eb="114">
      <t>シンセイ</t>
    </rPh>
    <phoneticPr fontId="12"/>
  </si>
  <si>
    <t>事業について、事業計画を変更したいので、地産地消型再エネ増強プロジェクト助成金（都内設置）交付要綱（令和２年７月28日付２都環公地温第857号）第15条第１項の規定に基づき、下記のとおり申請します。</t>
    <rPh sb="0" eb="2">
      <t>ジギョウ</t>
    </rPh>
    <rPh sb="7" eb="9">
      <t>ジギョウ</t>
    </rPh>
    <rPh sb="9" eb="11">
      <t>ケイカク</t>
    </rPh>
    <rPh sb="12" eb="14">
      <t>ヘンコウ</t>
    </rPh>
    <rPh sb="75" eb="76">
      <t>ジョウ</t>
    </rPh>
    <rPh sb="76" eb="77">
      <t>ダイ</t>
    </rPh>
    <rPh sb="78" eb="79">
      <t>コウ</t>
    </rPh>
    <rPh sb="87" eb="89">
      <t>カキ</t>
    </rPh>
    <rPh sb="93" eb="95">
      <t>シンセイ</t>
    </rPh>
    <phoneticPr fontId="12"/>
  </si>
  <si>
    <t>事業について、事業者情報等に変更が生じたため、地産地消型再エネ増強プロジェクト助成金（都内設置）交付要綱（令和２年７月28日付２都環公地温第857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8" eb="79">
      <t>ジョウ</t>
    </rPh>
    <rPh sb="87" eb="89">
      <t>カキ</t>
    </rPh>
    <rPh sb="93" eb="94">
      <t>トドケ</t>
    </rPh>
    <rPh sb="95" eb="96">
      <t>デ</t>
    </rPh>
    <phoneticPr fontId="12"/>
  </si>
  <si>
    <t>事業について、地産地消型再エネ増強プロジェクト助成金（都内設置）交付要綱（令和２年７月28日付２都環公地温第857号）第19条第２項の規定に基づき、下記のとおり工事の遅延等を報告します。</t>
    <rPh sb="0" eb="2">
      <t>ジギョウ</t>
    </rPh>
    <rPh sb="62" eb="63">
      <t>ジョウ</t>
    </rPh>
    <rPh sb="63" eb="64">
      <t>ダイ</t>
    </rPh>
    <rPh sb="65" eb="66">
      <t>コウ</t>
    </rPh>
    <rPh sb="74" eb="76">
      <t>カキ</t>
    </rPh>
    <rPh sb="80" eb="82">
      <t>コウジ</t>
    </rPh>
    <rPh sb="83" eb="85">
      <t>チエン</t>
    </rPh>
    <rPh sb="85" eb="86">
      <t>トウ</t>
    </rPh>
    <rPh sb="87" eb="89">
      <t>ホウコク</t>
    </rPh>
    <phoneticPr fontId="12"/>
  </si>
  <si>
    <t>ついて、下記のとおり事業を中止（廃止）したいので、地産地消型再エネ増強プロジェクト助成金（都内設置）交付要綱（令和２年７月28日付２都環公地温第857号 ）第20条第１項の規定に基づき、申請します。</t>
    <rPh sb="4" eb="6">
      <t>カキ</t>
    </rPh>
    <rPh sb="10" eb="12">
      <t>ジギョウ</t>
    </rPh>
    <rPh sb="13" eb="15">
      <t>チュウシ</t>
    </rPh>
    <rPh sb="16" eb="18">
      <t>ハイシ</t>
    </rPh>
    <rPh sb="81" eb="82">
      <t>ジョウ</t>
    </rPh>
    <rPh sb="82" eb="83">
      <t>ダイ</t>
    </rPh>
    <rPh sb="84" eb="85">
      <t>コウ</t>
    </rPh>
    <rPh sb="93" eb="95">
      <t>シンセイ</t>
    </rPh>
    <phoneticPr fontId="12"/>
  </si>
  <si>
    <t xml:space="preserve">た事業について、事業が完了したので、地産地消型再エネ増強プロジェクト助成金（都内設置）交付要綱（令和２年７月28日付２都環公地温第857号 ）第21条第１項の規定に基づき、下記のとおり届け出ます。
</t>
    <rPh sb="8" eb="10">
      <t>ジギョウ</t>
    </rPh>
    <rPh sb="11" eb="13">
      <t>カンリョウ</t>
    </rPh>
    <rPh sb="86" eb="88">
      <t>カキ</t>
    </rPh>
    <phoneticPr fontId="12"/>
  </si>
  <si>
    <t xml:space="preserve">た事業について、地産地消型再エネ増強プロジェクト助成金（都内設置）交付要綱（令和２年７月28日付２都環公地温第857号 ）第10条第3項の規定に基づき、下記のとおり届け出ます。
</t>
    <rPh sb="38" eb="40">
      <t>レイワ</t>
    </rPh>
    <rPh sb="76" eb="78">
      <t>カキ</t>
    </rPh>
    <phoneticPr fontId="12"/>
  </si>
  <si>
    <t>について、助成金を返還しましたので、地産地消型再エネ増強プロジェクト助成金（都内設置）交付要綱（令和２年７月28日付２都環公地温第857号)第24条第４項の規定に基づき、報告します。</t>
    <rPh sb="9" eb="11">
      <t>ヘンカン</t>
    </rPh>
    <rPh sb="73" eb="74">
      <t>ジョウ</t>
    </rPh>
    <rPh sb="74" eb="75">
      <t>ダイ</t>
    </rPh>
    <rPh sb="76" eb="77">
      <t>コウ</t>
    </rPh>
    <rPh sb="85" eb="87">
      <t>ホウコク</t>
    </rPh>
    <phoneticPr fontId="12"/>
  </si>
  <si>
    <t>について、下記のとおり取得財産の所有者を変更したいので、地産地消型再エネ増強プロジェクト助成金（都内設置）交付要綱（令和２年７月28日付２都環公地温第857号)第28条第１項第三号の規定に基づき、申請します。</t>
    <rPh sb="5" eb="7">
      <t>カキ</t>
    </rPh>
    <rPh sb="11" eb="13">
      <t>シュトク</t>
    </rPh>
    <rPh sb="13" eb="15">
      <t>ザイサン</t>
    </rPh>
    <rPh sb="16" eb="19">
      <t>ショユウシャ</t>
    </rPh>
    <rPh sb="20" eb="22">
      <t>ヘンコウ</t>
    </rPh>
    <rPh sb="83" eb="84">
      <t>ジョウ</t>
    </rPh>
    <rPh sb="84" eb="85">
      <t>ダイ</t>
    </rPh>
    <rPh sb="86" eb="87">
      <t>コウ</t>
    </rPh>
    <rPh sb="87" eb="88">
      <t>ダイ</t>
    </rPh>
    <rPh sb="88" eb="89">
      <t>３</t>
    </rPh>
    <rPh sb="89" eb="90">
      <t>ゴウ</t>
    </rPh>
    <rPh sb="98" eb="100">
      <t>シンセイ</t>
    </rPh>
    <phoneticPr fontId="12"/>
  </si>
  <si>
    <t>けた事業について、下記のとおり取得財産を処分したいので、地産地消型再エネ増強プロジェクト助成金（都内設置）交付要綱（令和２年７月28日付２都環公地温第857号)第28条第1項第六号の規定に基づき、申請します。</t>
    <rPh sb="9" eb="11">
      <t>カキ</t>
    </rPh>
    <rPh sb="15" eb="17">
      <t>シュトク</t>
    </rPh>
    <rPh sb="17" eb="19">
      <t>ザイサン</t>
    </rPh>
    <rPh sb="20" eb="22">
      <t>ショブン</t>
    </rPh>
    <rPh sb="58" eb="60">
      <t>レイワ</t>
    </rPh>
    <rPh sb="83" eb="84">
      <t>ジョウ</t>
    </rPh>
    <rPh sb="84" eb="85">
      <t>ダイ</t>
    </rPh>
    <rPh sb="86" eb="87">
      <t>コウ</t>
    </rPh>
    <rPh sb="87" eb="88">
      <t>ダイ</t>
    </rPh>
    <rPh sb="88" eb="89">
      <t>６</t>
    </rPh>
    <rPh sb="89" eb="90">
      <t>ゴウ</t>
    </rPh>
    <rPh sb="98" eb="100">
      <t>シンセイ</t>
    </rPh>
    <phoneticPr fontId="12"/>
  </si>
  <si>
    <t>代表取締役</t>
  </si>
  <si>
    <t>環境　太郎</t>
  </si>
  <si>
    <t>株式会社××</t>
  </si>
  <si>
    <t>東京　太郎</t>
  </si>
  <si>
    <t>株式会社◎◎</t>
  </si>
  <si>
    <t>東京環境　一二三</t>
  </si>
  <si>
    <t>××株式会社</t>
  </si>
  <si>
    <t>新宿　太郎</t>
  </si>
  <si>
    <t>令和５</t>
  </si>
  <si>
    <t>○○株式会社 本社工場</t>
  </si>
  <si>
    <t>設備導入事業</t>
  </si>
  <si>
    <t>HH777777</t>
  </si>
  <si>
    <t>会社規模判断資料</t>
    <rPh sb="0" eb="2">
      <t>カイシャ</t>
    </rPh>
    <rPh sb="2" eb="4">
      <t>キボ</t>
    </rPh>
    <rPh sb="4" eb="6">
      <t>ハンダン</t>
    </rPh>
    <rPh sb="6" eb="8">
      <t>シリョウ</t>
    </rPh>
    <phoneticPr fontId="73"/>
  </si>
  <si>
    <t>【第４号様式：別紙１】発災時の蓄電池活用計画書</t>
    <rPh sb="4" eb="6">
      <t>ヨウシキ</t>
    </rPh>
    <phoneticPr fontId="73"/>
  </si>
  <si>
    <t>【第４号様式：別紙２】バイオマス依存率計算書（バイオマス発電及びバイオマス熱利用）</t>
    <phoneticPr fontId="65"/>
  </si>
  <si>
    <t>【第４号様式：別紙２（２）】バイオマス依存率計算書（バイオマス燃料製造）</t>
    <phoneticPr fontId="65"/>
  </si>
  <si>
    <t>【第７号様式】助成金交付申請撤回届出書</t>
    <rPh sb="4" eb="6">
      <t>ヨウシキ</t>
    </rPh>
    <phoneticPr fontId="73"/>
  </si>
  <si>
    <t>【第８号様式】助成事業承継承認申請書</t>
    <rPh sb="4" eb="6">
      <t>ヨウシキ</t>
    </rPh>
    <phoneticPr fontId="73"/>
  </si>
  <si>
    <t>【第10号様式】助成事業計画変更申請書</t>
    <rPh sb="5" eb="7">
      <t>ヨウシキ</t>
    </rPh>
    <phoneticPr fontId="73"/>
  </si>
  <si>
    <t>【第12号様式】事業者情報の変更届出書</t>
    <rPh sb="5" eb="7">
      <t>ヨウシキ</t>
    </rPh>
    <phoneticPr fontId="73"/>
  </si>
  <si>
    <t>【第13号様式】工事遅延等報告書</t>
    <rPh sb="5" eb="7">
      <t>ヨウシキ</t>
    </rPh>
    <phoneticPr fontId="73"/>
  </si>
  <si>
    <t>【第14号様式】助成事業中止（廃止）申請書</t>
    <rPh sb="5" eb="7">
      <t>ヨウシキ</t>
    </rPh>
    <phoneticPr fontId="73"/>
  </si>
  <si>
    <t>【第16号様式の１号】実績報告書兼助成金交付請求書</t>
    <rPh sb="5" eb="7">
      <t>ヨウシキ</t>
    </rPh>
    <phoneticPr fontId="73"/>
  </si>
  <si>
    <t>【第16号様式の２号】実績報告書兼助成金交付請求書</t>
    <rPh sb="5" eb="7">
      <t>ヨウシキ</t>
    </rPh>
    <rPh sb="9" eb="10">
      <t>ゴウ</t>
    </rPh>
    <phoneticPr fontId="73"/>
  </si>
  <si>
    <t>【第16号様式の３号】実績報告書兼助成金交付請求書</t>
    <rPh sb="5" eb="7">
      <t>ヨウシキ</t>
    </rPh>
    <phoneticPr fontId="73"/>
  </si>
  <si>
    <t>【第20号様式】助成金返還報告書</t>
    <rPh sb="5" eb="7">
      <t>ヨウシキ</t>
    </rPh>
    <phoneticPr fontId="73"/>
  </si>
  <si>
    <t>【第21号様式】所有者変更承認申請書</t>
    <rPh sb="5" eb="7">
      <t>ヨウシキ</t>
    </rPh>
    <phoneticPr fontId="73"/>
  </si>
  <si>
    <t>【第23号様式】取得財産等処分承認申請書</t>
    <rPh sb="5" eb="7">
      <t>ヨウシキ</t>
    </rPh>
    <phoneticPr fontId="73"/>
  </si>
  <si>
    <t>システム系統図</t>
    <phoneticPr fontId="73"/>
  </si>
  <si>
    <t>【太陽光発電の場合】</t>
    <phoneticPr fontId="73"/>
  </si>
  <si>
    <t>助成対象設備</t>
    <rPh sb="0" eb="2">
      <t>ジョセイ</t>
    </rPh>
    <rPh sb="2" eb="4">
      <t>タイショウ</t>
    </rPh>
    <rPh sb="4" eb="6">
      <t>セツビ</t>
    </rPh>
    <phoneticPr fontId="73"/>
  </si>
  <si>
    <t>助成対象外設備</t>
    <rPh sb="0" eb="2">
      <t>ジョセイ</t>
    </rPh>
    <rPh sb="2" eb="4">
      <t>タイショウ</t>
    </rPh>
    <rPh sb="4" eb="5">
      <t>ガイ</t>
    </rPh>
    <rPh sb="5" eb="7">
      <t>セツビ</t>
    </rPh>
    <phoneticPr fontId="73"/>
  </si>
  <si>
    <t>接続箱</t>
    <rPh sb="0" eb="2">
      <t>セツゾク</t>
    </rPh>
    <rPh sb="2" eb="3">
      <t>バコ</t>
    </rPh>
    <phoneticPr fontId="73"/>
  </si>
  <si>
    <t>データ
計測装置</t>
    <rPh sb="4" eb="6">
      <t>ケイソク</t>
    </rPh>
    <rPh sb="6" eb="8">
      <t>ソウチ</t>
    </rPh>
    <phoneticPr fontId="73"/>
  </si>
  <si>
    <t>表示装置</t>
    <rPh sb="0" eb="2">
      <t>ヒョウジ</t>
    </rPh>
    <rPh sb="2" eb="4">
      <t>ソウチ</t>
    </rPh>
    <phoneticPr fontId="73"/>
  </si>
  <si>
    <t>受変電設備</t>
    <rPh sb="1" eb="2">
      <t>ヘン</t>
    </rPh>
    <phoneticPr fontId="73"/>
  </si>
  <si>
    <t>分電盤</t>
    <rPh sb="0" eb="3">
      <t>ブンデンバン</t>
    </rPh>
    <phoneticPr fontId="73"/>
  </si>
  <si>
    <t>零相電圧検出器(ZPD)</t>
    <phoneticPr fontId="73"/>
  </si>
  <si>
    <t>負荷</t>
    <rPh sb="0" eb="2">
      <t>フカ</t>
    </rPh>
    <phoneticPr fontId="73"/>
  </si>
  <si>
    <t>逆電力継電器(RPR)</t>
    <phoneticPr fontId="73"/>
  </si>
  <si>
    <t>地絡過電圧継電器(OVGR)</t>
    <phoneticPr fontId="73"/>
  </si>
  <si>
    <r>
      <rPr>
        <b/>
        <sz val="12"/>
        <rFont val="ＭＳ Ｐ明朝"/>
        <family val="1"/>
        <charset val="128"/>
      </rPr>
      <t xml:space="preserve">提出方法
</t>
    </r>
    <r>
      <rPr>
        <sz val="12"/>
        <rFont val="ＭＳ Ｐ明朝"/>
        <family val="1"/>
        <charset val="128"/>
      </rPr>
      <t>郵送により申請する場合
ファイル作成時の注意事項（※交付申請書、実績報告書等、各種共通）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2"/>
  </si>
  <si>
    <t>パワーコンディショナ
（5.0kW）</t>
    <phoneticPr fontId="73"/>
  </si>
  <si>
    <t>ハイブリッド
パワーコンディショナ
（5.0kW）</t>
    <phoneticPr fontId="73"/>
  </si>
  <si>
    <t>蓄電池
(10kWh)</t>
    <rPh sb="0" eb="3">
      <t>チクデンチ</t>
    </rPh>
    <phoneticPr fontId="73"/>
  </si>
  <si>
    <t>太陽電池モジュール</t>
    <rPh sb="0" eb="2">
      <t>タイヨウ</t>
    </rPh>
    <rPh sb="2" eb="4">
      <t>デンチ</t>
    </rPh>
    <phoneticPr fontId="65"/>
  </si>
  <si>
    <t>3/4</t>
  </si>
  <si>
    <t>パワーコンディショナー</t>
    <phoneticPr fontId="65"/>
  </si>
  <si>
    <t>見積明細番号１</t>
    <rPh sb="0" eb="2">
      <t>ミツモリ</t>
    </rPh>
    <rPh sb="2" eb="4">
      <t>メイサイ</t>
    </rPh>
    <rPh sb="4" eb="6">
      <t>バンゴウ</t>
    </rPh>
    <phoneticPr fontId="73"/>
  </si>
  <si>
    <t>見積明細番号２</t>
    <rPh sb="0" eb="2">
      <t>ミツモリ</t>
    </rPh>
    <rPh sb="2" eb="4">
      <t>メイサイ</t>
    </rPh>
    <rPh sb="4" eb="6">
      <t>バンゴウ</t>
    </rPh>
    <phoneticPr fontId="73"/>
  </si>
  <si>
    <t>見積明細番号５</t>
    <rPh sb="0" eb="2">
      <t>ミツモリ</t>
    </rPh>
    <rPh sb="2" eb="4">
      <t>メイサイ</t>
    </rPh>
    <rPh sb="4" eb="6">
      <t>バンゴウ</t>
    </rPh>
    <phoneticPr fontId="73"/>
  </si>
  <si>
    <t>見積明細番号３</t>
    <rPh sb="0" eb="2">
      <t>ミツモリ</t>
    </rPh>
    <rPh sb="2" eb="4">
      <t>メイサイ</t>
    </rPh>
    <rPh sb="4" eb="6">
      <t>バンゴウ</t>
    </rPh>
    <phoneticPr fontId="73"/>
  </si>
  <si>
    <t>見積明細番号４</t>
    <rPh sb="0" eb="2">
      <t>ミツモリ</t>
    </rPh>
    <rPh sb="2" eb="4">
      <t>メイサイ</t>
    </rPh>
    <rPh sb="4" eb="6">
      <t>バンゴウ</t>
    </rPh>
    <phoneticPr fontId="73"/>
  </si>
  <si>
    <t>見積明細番号10</t>
    <rPh sb="0" eb="2">
      <t>ミツモリ</t>
    </rPh>
    <rPh sb="2" eb="4">
      <t>メイサイ</t>
    </rPh>
    <rPh sb="4" eb="6">
      <t>バンゴウ</t>
    </rPh>
    <phoneticPr fontId="73"/>
  </si>
  <si>
    <t>見積明細番号11</t>
    <rPh sb="0" eb="2">
      <t>ミツモリ</t>
    </rPh>
    <rPh sb="2" eb="4">
      <t>メイサイ</t>
    </rPh>
    <rPh sb="4" eb="6">
      <t>バンゴウ</t>
    </rPh>
    <phoneticPr fontId="73"/>
  </si>
  <si>
    <t>見積明細番号７</t>
    <phoneticPr fontId="73"/>
  </si>
  <si>
    <t>見積明細番号〇</t>
    <phoneticPr fontId="73"/>
  </si>
  <si>
    <t>モジュール設置工事</t>
    <rPh sb="5" eb="7">
      <t>セッチ</t>
    </rPh>
    <rPh sb="7" eb="9">
      <t>コウジ</t>
    </rPh>
    <phoneticPr fontId="65"/>
  </si>
  <si>
    <t>蓄電池設置工事費</t>
    <rPh sb="0" eb="3">
      <t>チクデンチ</t>
    </rPh>
    <rPh sb="3" eb="5">
      <t>セッチ</t>
    </rPh>
    <rPh sb="5" eb="7">
      <t>コウジ</t>
    </rPh>
    <rPh sb="7" eb="8">
      <t>ヒ</t>
    </rPh>
    <phoneticPr fontId="65"/>
  </si>
  <si>
    <t>太陽光設計費</t>
    <rPh sb="0" eb="3">
      <t>タイヨウコウ</t>
    </rPh>
    <rPh sb="3" eb="5">
      <t>セッケイ</t>
    </rPh>
    <rPh sb="5" eb="6">
      <t>ヒ</t>
    </rPh>
    <phoneticPr fontId="65"/>
  </si>
  <si>
    <t>蓄電池設計費</t>
    <rPh sb="0" eb="3">
      <t>チクデンチ</t>
    </rPh>
    <rPh sb="3" eb="5">
      <t>セッケイ</t>
    </rPh>
    <rPh sb="5" eb="6">
      <t>ヒ</t>
    </rPh>
    <phoneticPr fontId="65"/>
  </si>
  <si>
    <t>共通設備の
利用範囲②</t>
    <rPh sb="0" eb="2">
      <t>キョウツウ</t>
    </rPh>
    <rPh sb="2" eb="4">
      <t>セツビ</t>
    </rPh>
    <rPh sb="6" eb="8">
      <t>リヨウ</t>
    </rPh>
    <rPh sb="8" eb="10">
      <t>ハンイ</t>
    </rPh>
    <phoneticPr fontId="73"/>
  </si>
  <si>
    <t>共通設備の
利用範囲①</t>
    <rPh sb="0" eb="2">
      <t>キョウツウ</t>
    </rPh>
    <rPh sb="2" eb="4">
      <t>セツビ</t>
    </rPh>
    <rPh sb="6" eb="8">
      <t>リヨウ</t>
    </rPh>
    <rPh sb="8" eb="10">
      <t>ハンイ</t>
    </rPh>
    <phoneticPr fontId="73"/>
  </si>
  <si>
    <t>見積明細番号１、２</t>
    <phoneticPr fontId="65"/>
  </si>
  <si>
    <t>見積明細番号３</t>
    <phoneticPr fontId="65"/>
  </si>
  <si>
    <t>見積明細番号４</t>
    <phoneticPr fontId="65"/>
  </si>
  <si>
    <t>見積明細番号７</t>
    <phoneticPr fontId="65"/>
  </si>
  <si>
    <t>見積明細番号10</t>
    <phoneticPr fontId="65"/>
  </si>
  <si>
    <t>共通設備の利用範囲①</t>
    <rPh sb="0" eb="2">
      <t>キョウツウ</t>
    </rPh>
    <rPh sb="2" eb="4">
      <t>セツビ</t>
    </rPh>
    <rPh sb="5" eb="7">
      <t>リヨウ</t>
    </rPh>
    <rPh sb="7" eb="9">
      <t>ハンイ</t>
    </rPh>
    <phoneticPr fontId="65"/>
  </si>
  <si>
    <t>共通設備の利用範囲②</t>
    <rPh sb="0" eb="2">
      <t>キョウツウ</t>
    </rPh>
    <rPh sb="2" eb="4">
      <t>セツビ</t>
    </rPh>
    <rPh sb="5" eb="7">
      <t>リヨウ</t>
    </rPh>
    <rPh sb="7" eb="9">
      <t>ハンイ</t>
    </rPh>
    <phoneticPr fontId="65"/>
  </si>
  <si>
    <t>株式会社××本社工場</t>
  </si>
  <si>
    <t>代表取締役社長</t>
    <rPh sb="0" eb="2">
      <t>ダイヒョウ</t>
    </rPh>
    <rPh sb="2" eb="5">
      <t>トリシマリヤク</t>
    </rPh>
    <rPh sb="5" eb="7">
      <t>シャチョウ</t>
    </rPh>
    <phoneticPr fontId="12"/>
  </si>
  <si>
    <t>東京　太郎</t>
    <rPh sb="0" eb="2">
      <t>トウキョウ</t>
    </rPh>
    <rPh sb="3" eb="5">
      <t>タロウ</t>
    </rPh>
    <phoneticPr fontId="12"/>
  </si>
  <si>
    <t>株式会社××</t>
    <rPh sb="0" eb="2">
      <t>カブシキ</t>
    </rPh>
    <rPh sb="2" eb="4">
      <t>カイシャ</t>
    </rPh>
    <phoneticPr fontId="12"/>
  </si>
  <si>
    <t>163-0000</t>
    <phoneticPr fontId="12"/>
  </si>
  <si>
    <t>東京都新宿区新宿○-○○-○○</t>
    <phoneticPr fontId="12"/>
  </si>
  <si>
    <t>○○ソーラー</t>
    <phoneticPr fontId="12"/>
  </si>
  <si>
    <t>ABC-123</t>
    <phoneticPr fontId="12"/>
  </si>
  <si>
    <t>https://</t>
    <phoneticPr fontId="12"/>
  </si>
  <si>
    <t>Ａ-２</t>
    <phoneticPr fontId="12"/>
  </si>
  <si>
    <t>Ａ-１</t>
    <phoneticPr fontId="12"/>
  </si>
  <si>
    <t>A-３</t>
    <phoneticPr fontId="12"/>
  </si>
  <si>
    <t>PCS-123</t>
    <phoneticPr fontId="12"/>
  </si>
  <si>
    <t>LIB-123</t>
    <phoneticPr fontId="12"/>
  </si>
  <si>
    <r>
      <t xml:space="preserve">担当者
連絡先
</t>
    </r>
    <r>
      <rPr>
        <sz val="9"/>
        <rFont val="ＭＳ Ｐ明朝"/>
        <family val="1"/>
        <charset val="128"/>
      </rPr>
      <t>※公社から照会や指示等の連絡をする際に、窓口となる担当者を記入してください。</t>
    </r>
    <rPh sb="0" eb="3">
      <t>タントウシャ</t>
    </rPh>
    <rPh sb="4" eb="7">
      <t>レンラクサキ</t>
    </rPh>
    <phoneticPr fontId="20"/>
  </si>
  <si>
    <t>【第２号様式】誓約書（共同申請者用）（２）</t>
    <rPh sb="4" eb="6">
      <t>ヨウシキ</t>
    </rPh>
    <rPh sb="11" eb="17">
      <t>キョウドウシンセイシャヨウ</t>
    </rPh>
    <phoneticPr fontId="73"/>
  </si>
  <si>
    <t>【第１号様式】助成金交付申請書</t>
    <rPh sb="4" eb="6">
      <t>ヨウシキ</t>
    </rPh>
    <phoneticPr fontId="73"/>
  </si>
  <si>
    <t>接続箱・ハイブリッドPCS</t>
    <rPh sb="0" eb="3">
      <t>セツゾクバコ</t>
    </rPh>
    <phoneticPr fontId="65"/>
  </si>
  <si>
    <t>データ計測装置・表示装置</t>
    <rPh sb="3" eb="5">
      <t>ケイソク</t>
    </rPh>
    <rPh sb="5" eb="7">
      <t>ソウチ</t>
    </rPh>
    <rPh sb="8" eb="12">
      <t>ヒョウジソウチ</t>
    </rPh>
    <phoneticPr fontId="65"/>
  </si>
  <si>
    <t>見積明細番号11</t>
  </si>
  <si>
    <t>見積明細番号12</t>
  </si>
  <si>
    <t>見積明細番号13</t>
  </si>
  <si>
    <t>見積明細番号14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</si>
</sst>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0_ ;[Red]\-#,##0\ "/>
    <numFmt numFmtId="185" formatCode="#,##0.0_ ;[Red]\-#,##0.0\ "/>
    <numFmt numFmtId="186" formatCode="0.000"/>
    <numFmt numFmtId="187" formatCode="[&lt;=999]000;[&lt;=9999]000\-00;000\-0000"/>
    <numFmt numFmtId="188" formatCode="&quot;〒&quot;000\-0000"/>
    <numFmt numFmtId="189" formatCode="0_ "/>
    <numFmt numFmtId="190" formatCode="0.0"/>
    <numFmt numFmtId="191" formatCode="#,##0.000000000;[Red]\-#,##0.000000000"/>
    <numFmt numFmtId="192" formatCode="0.00000"/>
    <numFmt numFmtId="193" formatCode="0.00_);[Red]\(0.00\)"/>
    <numFmt numFmtId="194" formatCode="0_);[Red]\(0\)"/>
    <numFmt numFmtId="195" formatCode="#,##0_);\(#,##0\)"/>
    <numFmt numFmtId="196" formatCode="0;\-0;0"/>
    <numFmt numFmtId="197" formatCode="0.0%"/>
  </numFmts>
  <fonts count="15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8"/>
      <name val="ＭＳ 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b/>
      <sz val="16"/>
      <color rgb="FFFF0000"/>
      <name val="ＭＳ Ｐ明朝"/>
      <family val="1"/>
      <charset val="128"/>
    </font>
    <font>
      <sz val="9"/>
      <color theme="1"/>
      <name val="ＭＳ Ｐゴシック"/>
      <family val="2"/>
      <charset val="128"/>
      <scheme val="minor"/>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b/>
      <sz val="10"/>
      <color theme="1"/>
      <name val="ＭＳ Ｐ明朝"/>
      <family val="1"/>
      <charset val="128"/>
    </font>
    <font>
      <b/>
      <sz val="9"/>
      <color rgb="FFFF0000"/>
      <name val="ＭＳ Ｐ明朝"/>
      <family val="1"/>
      <charset val="128"/>
    </font>
    <font>
      <sz val="16"/>
      <name val="ＭＳ Ｐ明朝"/>
      <family val="1"/>
      <charset val="128"/>
    </font>
    <font>
      <b/>
      <sz val="8"/>
      <color theme="1"/>
      <name val="ＭＳ Ｐ明朝"/>
      <family val="1"/>
      <charset val="128"/>
    </font>
    <font>
      <sz val="8.5"/>
      <color theme="1"/>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0"/>
      <color rgb="FFFF0000"/>
      <name val="ＭＳ Ｐ明朝"/>
      <family val="1"/>
      <charset val="128"/>
    </font>
    <font>
      <sz val="10"/>
      <color rgb="FFC00000"/>
      <name val="ＭＳ Ｐ明朝"/>
      <family val="1"/>
      <charset val="128"/>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b/>
      <sz val="18"/>
      <color rgb="FFFF0000"/>
      <name val="ＭＳ Ｐ明朝"/>
      <family val="1"/>
      <charset val="128"/>
    </font>
    <font>
      <sz val="10.5"/>
      <color theme="1"/>
      <name val="ＭＳ Ｐゴシック"/>
      <family val="3"/>
      <charset val="128"/>
      <scheme val="minor"/>
    </font>
    <font>
      <sz val="10.5"/>
      <color theme="1"/>
      <name val="ＭＳ Ｐゴシック"/>
      <family val="2"/>
      <charset val="128"/>
      <scheme val="minor"/>
    </font>
    <font>
      <sz val="9"/>
      <color rgb="FF000000"/>
      <name val="ＭＳ Ｐ明朝"/>
      <family val="1"/>
      <charset val="128"/>
    </font>
    <font>
      <sz val="12.65"/>
      <color theme="1"/>
      <name val="ＭＳ Ｐ明朝"/>
      <family val="1"/>
      <charset val="128"/>
    </font>
    <font>
      <sz val="11"/>
      <color rgb="FFFF0000"/>
      <name val="ＭＳ Ｐゴシック"/>
      <family val="2"/>
      <charset val="128"/>
      <scheme val="minor"/>
    </font>
    <font>
      <sz val="9"/>
      <color rgb="FF002060"/>
      <name val="ＭＳ Ｐ明朝"/>
      <family val="1"/>
      <charset val="128"/>
    </font>
    <font>
      <sz val="8"/>
      <color rgb="FFFF0000"/>
      <name val="ＭＳ Ｐ明朝"/>
      <family val="1"/>
      <charset val="128"/>
    </font>
    <font>
      <sz val="8"/>
      <color rgb="FFFF0000"/>
      <name val="ＭＳ Ｐゴシック"/>
      <family val="2"/>
      <charset val="128"/>
      <scheme val="minor"/>
    </font>
    <font>
      <sz val="8"/>
      <name val="ＭＳ Ｐゴシック"/>
      <family val="2"/>
      <charset val="128"/>
      <scheme val="minor"/>
    </font>
    <font>
      <sz val="8.5"/>
      <color rgb="FFFF0000"/>
      <name val="ＭＳ Ｐ明朝"/>
      <family val="1"/>
      <charset val="128"/>
    </font>
    <font>
      <sz val="9"/>
      <color rgb="FFFF0000"/>
      <name val="ＭＳ Ｐゴシック"/>
      <family val="2"/>
      <charset val="128"/>
      <scheme val="minor"/>
    </font>
    <font>
      <sz val="8"/>
      <color theme="1"/>
      <name val="ＭＳ Ｐゴシック"/>
      <family val="2"/>
      <charset val="128"/>
      <scheme val="minor"/>
    </font>
    <font>
      <sz val="9"/>
      <color rgb="FF002060"/>
      <name val="ＭＳ Ｐゴシック"/>
      <family val="2"/>
      <charset val="128"/>
      <scheme val="minor"/>
    </font>
    <font>
      <sz val="11"/>
      <name val="ＭＳ Ｐゴシック"/>
      <family val="3"/>
      <charset val="128"/>
      <scheme val="minor"/>
    </font>
  </fonts>
  <fills count="16">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DE9D9"/>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9" tint="0.79998168889431442"/>
        <bgColor rgb="FF000000"/>
      </patternFill>
    </fill>
    <fill>
      <patternFill patternType="solid">
        <fgColor rgb="FFFFFF99"/>
        <bgColor rgb="FF000000"/>
      </patternFill>
    </fill>
  </fills>
  <borders count="169">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auto="1"/>
      </left>
      <right/>
      <top style="thin">
        <color indexed="64"/>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dashed">
        <color auto="1"/>
      </right>
      <top/>
      <bottom/>
      <diagonal/>
    </border>
    <border>
      <left style="medium">
        <color rgb="FFFF0000"/>
      </left>
      <right style="hair">
        <color rgb="FFFF0000"/>
      </right>
      <top style="medium">
        <color rgb="FFFF0000"/>
      </top>
      <bottom style="hair">
        <color rgb="FFFF0000"/>
      </bottom>
      <diagonal/>
    </border>
    <border>
      <left style="hair">
        <color rgb="FFFF0000"/>
      </left>
      <right style="hair">
        <color rgb="FFFF0000"/>
      </right>
      <top style="medium">
        <color rgb="FFFF0000"/>
      </top>
      <bottom style="hair">
        <color rgb="FFFF0000"/>
      </bottom>
      <diagonal/>
    </border>
    <border>
      <left style="hair">
        <color rgb="FFFF0000"/>
      </left>
      <right style="medium">
        <color rgb="FFFF0000"/>
      </right>
      <top style="medium">
        <color rgb="FFFF0000"/>
      </top>
      <bottom style="hair">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medium">
        <color rgb="FFFF0000"/>
      </bottom>
      <diagonal/>
    </border>
    <border>
      <left style="hair">
        <color rgb="FFFF0000"/>
      </left>
      <right style="hair">
        <color rgb="FFFF0000"/>
      </right>
      <top style="hair">
        <color rgb="FFFF0000"/>
      </top>
      <bottom style="medium">
        <color rgb="FFFF0000"/>
      </bottom>
      <diagonal/>
    </border>
    <border>
      <left style="hair">
        <color rgb="FFFF0000"/>
      </left>
      <right style="medium">
        <color rgb="FFFF0000"/>
      </right>
      <top style="hair">
        <color rgb="FFFF0000"/>
      </top>
      <bottom style="medium">
        <color rgb="FFFF0000"/>
      </bottom>
      <diagonal/>
    </border>
    <border>
      <left style="thin">
        <color rgb="FFFF0000"/>
      </left>
      <right/>
      <top style="medium">
        <color rgb="FFFF0000"/>
      </top>
      <bottom/>
      <diagonal/>
    </border>
    <border>
      <left style="thin">
        <color rgb="FFFF0000"/>
      </left>
      <right/>
      <top/>
      <bottom style="medium">
        <color rgb="FFFF0000"/>
      </bottom>
      <diagonal/>
    </border>
    <border>
      <left/>
      <right style="mediumDashed">
        <color rgb="FFFF0000"/>
      </right>
      <top/>
      <bottom/>
      <diagonal/>
    </border>
    <border>
      <left style="medium">
        <color rgb="FFFF0000"/>
      </left>
      <right/>
      <top/>
      <bottom/>
      <diagonal/>
    </border>
    <border>
      <left/>
      <right style="medium">
        <color rgb="FFFF0000"/>
      </right>
      <top/>
      <bottom/>
      <diagonal/>
    </border>
    <border>
      <left style="medium">
        <color rgb="FFFF0000"/>
      </left>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style="medium">
        <color rgb="FFFF0000"/>
      </right>
      <top/>
      <bottom style="thin">
        <color rgb="FFFF0000"/>
      </bottom>
      <diagonal/>
    </border>
    <border>
      <left style="thin">
        <color rgb="FFFF0000"/>
      </left>
      <right/>
      <top style="thin">
        <color rgb="FFFF0000"/>
      </top>
      <bottom/>
      <diagonal/>
    </border>
    <border>
      <left style="medium">
        <color rgb="FFFF0000"/>
      </left>
      <right style="medium">
        <color rgb="FFFF0000"/>
      </right>
      <top/>
      <bottom/>
      <diagonal/>
    </border>
    <border>
      <left style="medium">
        <color indexed="64"/>
      </left>
      <right/>
      <top/>
      <bottom/>
      <diagonal/>
    </border>
    <border>
      <left style="thin">
        <color rgb="FFFF0000"/>
      </left>
      <right/>
      <top style="medium">
        <color auto="1"/>
      </top>
      <bottom style="medium">
        <color rgb="FFFF0000"/>
      </bottom>
      <diagonal/>
    </border>
    <border>
      <left/>
      <right style="medium">
        <color indexed="64"/>
      </right>
      <top/>
      <bottom/>
      <diagonal/>
    </border>
    <border>
      <left style="dashed">
        <color auto="1"/>
      </left>
      <right/>
      <top style="thin">
        <color auto="1"/>
      </top>
      <bottom/>
      <diagonal/>
    </border>
    <border>
      <left style="thin">
        <color rgb="FFFF0000"/>
      </left>
      <right/>
      <top style="thin">
        <color auto="1"/>
      </top>
      <bottom/>
      <diagonal/>
    </border>
    <border>
      <left/>
      <right/>
      <top style="thin">
        <color theme="1"/>
      </top>
      <bottom/>
      <diagonal/>
    </border>
    <border>
      <left/>
      <right style="medium">
        <color rgb="FFFF0000"/>
      </right>
      <top style="thin">
        <color theme="1"/>
      </top>
      <bottom/>
      <diagonal/>
    </border>
    <border>
      <left style="thin">
        <color rgb="FFFF0000"/>
      </left>
      <right/>
      <top style="medium">
        <color rgb="FFFF0000"/>
      </top>
      <bottom style="medium">
        <color rgb="FFFF0000"/>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mediumDashDotDot">
        <color theme="3"/>
      </left>
      <right/>
      <top style="mediumDashDotDot">
        <color theme="3"/>
      </top>
      <bottom/>
      <diagonal/>
    </border>
    <border>
      <left/>
      <right/>
      <top style="mediumDashDotDot">
        <color theme="3"/>
      </top>
      <bottom/>
      <diagonal/>
    </border>
    <border>
      <left/>
      <right style="mediumDashDotDot">
        <color theme="3"/>
      </right>
      <top style="mediumDashDotDot">
        <color theme="3"/>
      </top>
      <bottom/>
      <diagonal/>
    </border>
    <border>
      <left style="mediumDashDotDot">
        <color theme="3"/>
      </left>
      <right/>
      <top/>
      <bottom style="mediumDashDotDot">
        <color theme="3"/>
      </bottom>
      <diagonal/>
    </border>
    <border>
      <left/>
      <right/>
      <top/>
      <bottom style="mediumDashDotDot">
        <color theme="3"/>
      </bottom>
      <diagonal/>
    </border>
    <border>
      <left/>
      <right style="mediumDashDotDot">
        <color theme="3"/>
      </right>
      <top/>
      <bottom style="mediumDashDotDot">
        <color theme="3"/>
      </bottom>
      <diagonal/>
    </border>
    <border>
      <left/>
      <right style="thin">
        <color rgb="FFFF0000"/>
      </right>
      <top style="mediumDashDotDot">
        <color theme="3"/>
      </top>
      <bottom style="medium">
        <color rgb="FFFF0000"/>
      </bottom>
      <diagonal/>
    </border>
    <border>
      <left/>
      <right/>
      <top style="mediumDashDotDot">
        <color theme="3"/>
      </top>
      <bottom style="medium">
        <color rgb="FFFF0000"/>
      </bottom>
      <diagonal/>
    </border>
    <border>
      <left style="mediumDashDotDot">
        <color theme="3"/>
      </left>
      <right/>
      <top/>
      <bottom/>
      <diagonal/>
    </border>
    <border>
      <left/>
      <right style="mediumDashDotDot">
        <color theme="3"/>
      </right>
      <top/>
      <bottom/>
      <diagonal/>
    </border>
    <border>
      <left style="mediumDashDotDot">
        <color theme="3"/>
      </left>
      <right style="medium">
        <color rgb="FFFF0000"/>
      </right>
      <top style="thin">
        <color rgb="FFFF0000"/>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right/>
      <top style="mediumDashed">
        <color rgb="FFFF0000"/>
      </top>
      <bottom style="medium">
        <color rgb="FFFF0000"/>
      </bottom>
      <diagonal/>
    </border>
    <border>
      <left style="thin">
        <color rgb="FFFF0000"/>
      </left>
      <right/>
      <top style="mediumDashed">
        <color rgb="FFFF0000"/>
      </top>
      <bottom style="medium">
        <color rgb="FFFF0000"/>
      </bottom>
      <diagonal/>
    </border>
    <border>
      <left style="mediumDashed">
        <color rgb="FFFF0000"/>
      </left>
      <right/>
      <top/>
      <bottom/>
      <diagonal/>
    </border>
    <border>
      <left/>
      <right style="mediumDashed">
        <color rgb="FFFF0000"/>
      </right>
      <top style="thin">
        <color rgb="FFFF0000"/>
      </top>
      <bottom/>
      <diagonal/>
    </border>
    <border>
      <left/>
      <right style="thin">
        <color rgb="FFFF0000"/>
      </right>
      <top/>
      <bottom style="mediumDashed">
        <color rgb="FFFF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9">
    <xf numFmtId="0" fontId="0" fillId="0" borderId="0">
      <alignment vertical="center"/>
    </xf>
    <xf numFmtId="0" fontId="37" fillId="0" borderId="0" applyNumberFormat="0" applyFill="0" applyBorder="0" applyAlignment="0" applyProtection="0">
      <alignment vertical="top"/>
      <protection locked="0"/>
    </xf>
    <xf numFmtId="38" fontId="36"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alignment vertical="center"/>
    </xf>
    <xf numFmtId="0" fontId="28" fillId="0" borderId="0"/>
    <xf numFmtId="0" fontId="38" fillId="0" borderId="0">
      <alignment vertical="center"/>
    </xf>
    <xf numFmtId="0" fontId="36" fillId="0" borderId="0">
      <alignment vertical="center"/>
    </xf>
    <xf numFmtId="0" fontId="10" fillId="0" borderId="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87" fillId="0" borderId="0"/>
    <xf numFmtId="0" fontId="95" fillId="0" borderId="0" applyNumberFormat="0" applyFill="0" applyBorder="0" applyAlignment="0" applyProtection="0"/>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1"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0" fontId="21"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2332">
    <xf numFmtId="0" fontId="0" fillId="0" borderId="0" xfId="0">
      <alignment vertical="center"/>
    </xf>
    <xf numFmtId="0" fontId="11" fillId="0" borderId="0" xfId="0" applyFont="1" applyAlignment="1">
      <alignment vertical="top"/>
    </xf>
    <xf numFmtId="0" fontId="39" fillId="0" borderId="0" xfId="0" applyFont="1">
      <alignment vertical="center"/>
    </xf>
    <xf numFmtId="0" fontId="39" fillId="0" borderId="0" xfId="0" applyFont="1" applyAlignment="1">
      <alignment horizontal="center" vertical="center"/>
    </xf>
    <xf numFmtId="0" fontId="39" fillId="0" borderId="0" xfId="0" applyFont="1" applyAlignment="1">
      <alignment horizontal="left" vertical="center"/>
    </xf>
    <xf numFmtId="0" fontId="40" fillId="0" borderId="0" xfId="0" applyFont="1">
      <alignment vertical="center"/>
    </xf>
    <xf numFmtId="0" fontId="11" fillId="0" borderId="0" xfId="0" applyFont="1">
      <alignment vertical="center"/>
    </xf>
    <xf numFmtId="0" fontId="39" fillId="0" borderId="0" xfId="0" applyFont="1" applyAlignment="1">
      <alignment horizontal="right" vertical="center"/>
    </xf>
    <xf numFmtId="0" fontId="39" fillId="0" borderId="0" xfId="0" applyFont="1" applyAlignment="1">
      <alignment vertical="center" wrapText="1"/>
    </xf>
    <xf numFmtId="0" fontId="14" fillId="0" borderId="0" xfId="0" applyFont="1" applyAlignment="1">
      <alignment vertical="center" wrapText="1"/>
    </xf>
    <xf numFmtId="0" fontId="41" fillId="0" borderId="0" xfId="0" applyFont="1" applyAlignment="1">
      <alignment horizontal="center" vertical="center"/>
    </xf>
    <xf numFmtId="0" fontId="39" fillId="0" borderId="3" xfId="0" applyFont="1" applyBorder="1">
      <alignment vertical="center"/>
    </xf>
    <xf numFmtId="0" fontId="39" fillId="0" borderId="4" xfId="0" applyFont="1" applyBorder="1">
      <alignment vertical="center"/>
    </xf>
    <xf numFmtId="0" fontId="39" fillId="0" borderId="10" xfId="0" applyFont="1" applyBorder="1">
      <alignment vertical="center"/>
    </xf>
    <xf numFmtId="0" fontId="39" fillId="0" borderId="0" xfId="0" applyFont="1" applyAlignment="1">
      <alignment vertical="center" shrinkToFit="1"/>
    </xf>
    <xf numFmtId="0" fontId="41" fillId="0" borderId="0" xfId="0" applyFont="1">
      <alignment vertical="center"/>
    </xf>
    <xf numFmtId="0" fontId="44" fillId="0" borderId="0" xfId="0" applyFont="1">
      <alignment vertical="center"/>
    </xf>
    <xf numFmtId="0" fontId="39" fillId="0" borderId="0" xfId="0" quotePrefix="1" applyFont="1">
      <alignment vertical="center"/>
    </xf>
    <xf numFmtId="0" fontId="14" fillId="0" borderId="0" xfId="0" applyFont="1" applyAlignment="1">
      <alignment vertical="center" shrinkToFit="1"/>
    </xf>
    <xf numFmtId="0" fontId="14" fillId="0" borderId="2" xfId="0" applyFont="1" applyBorder="1" applyAlignment="1">
      <alignment vertical="center" shrinkToFit="1"/>
    </xf>
    <xf numFmtId="0" fontId="14" fillId="0" borderId="5" xfId="0" applyFont="1" applyBorder="1" applyAlignment="1">
      <alignment vertical="center" shrinkToFit="1"/>
    </xf>
    <xf numFmtId="0" fontId="14" fillId="0" borderId="10" xfId="0" applyFont="1" applyBorder="1">
      <alignment vertical="center"/>
    </xf>
    <xf numFmtId="0" fontId="22" fillId="0" borderId="0" xfId="0" applyFont="1" applyAlignment="1">
      <alignment horizontal="left" vertical="center"/>
    </xf>
    <xf numFmtId="0" fontId="17" fillId="0" borderId="0" xfId="0" applyFont="1">
      <alignment vertical="center"/>
    </xf>
    <xf numFmtId="183" fontId="22" fillId="0" borderId="0" xfId="0" applyNumberFormat="1" applyFont="1">
      <alignment vertical="center"/>
    </xf>
    <xf numFmtId="0" fontId="14" fillId="0" borderId="11" xfId="0" applyFont="1" applyBorder="1" applyAlignment="1">
      <alignment vertical="center" shrinkToFit="1"/>
    </xf>
    <xf numFmtId="177" fontId="14" fillId="0" borderId="0" xfId="0" applyNumberFormat="1" applyFont="1" applyAlignment="1">
      <alignment vertical="center" shrinkToFit="1"/>
    </xf>
    <xf numFmtId="38" fontId="39" fillId="0" borderId="0" xfId="2" applyFont="1" applyFill="1" applyBorder="1" applyAlignment="1">
      <alignment vertical="center" shrinkToFit="1"/>
    </xf>
    <xf numFmtId="0" fontId="14" fillId="0" borderId="0" xfId="0" applyFont="1" applyAlignment="1">
      <alignment horizontal="left" vertical="center" indent="1"/>
    </xf>
    <xf numFmtId="0" fontId="14" fillId="0" borderId="0" xfId="0" applyFont="1">
      <alignment vertical="center"/>
    </xf>
    <xf numFmtId="0" fontId="18" fillId="0" borderId="0" xfId="0" applyFont="1" applyAlignment="1">
      <alignment horizontal="left" vertical="center"/>
    </xf>
    <xf numFmtId="0" fontId="18" fillId="0" borderId="0" xfId="0" applyFont="1">
      <alignment vertical="center"/>
    </xf>
    <xf numFmtId="0" fontId="18" fillId="0" borderId="0" xfId="0" applyFont="1" applyAlignment="1">
      <alignment vertical="top"/>
    </xf>
    <xf numFmtId="0" fontId="39" fillId="0" borderId="13" xfId="0" applyFont="1" applyBorder="1" applyAlignment="1">
      <alignment horizontal="center" vertical="center"/>
    </xf>
    <xf numFmtId="0" fontId="17" fillId="0" borderId="10" xfId="0" applyFont="1" applyBorder="1" applyAlignment="1">
      <alignment horizontal="left" vertical="center"/>
    </xf>
    <xf numFmtId="0" fontId="46" fillId="0" borderId="0" xfId="0" applyFont="1">
      <alignment vertical="center"/>
    </xf>
    <xf numFmtId="0" fontId="49" fillId="0" borderId="0" xfId="0" applyFont="1">
      <alignment vertical="center"/>
    </xf>
    <xf numFmtId="0" fontId="41" fillId="0" borderId="0" xfId="0" applyFont="1" applyAlignment="1">
      <alignment vertical="center" wrapText="1"/>
    </xf>
    <xf numFmtId="0" fontId="50" fillId="0" borderId="0" xfId="0" applyFont="1" applyAlignment="1">
      <alignment horizontal="center" vertical="center"/>
    </xf>
    <xf numFmtId="0" fontId="19" fillId="0" borderId="0" xfId="0" applyFont="1">
      <alignment vertical="center"/>
    </xf>
    <xf numFmtId="0" fontId="24" fillId="0" borderId="0" xfId="0" applyFont="1">
      <alignment vertical="center"/>
    </xf>
    <xf numFmtId="0" fontId="53" fillId="0" borderId="0" xfId="1" applyFont="1" applyAlignment="1" applyProtection="1">
      <alignment vertical="center"/>
    </xf>
    <xf numFmtId="0" fontId="41" fillId="0" borderId="0" xfId="0" quotePrefix="1" applyFont="1">
      <alignment vertical="center"/>
    </xf>
    <xf numFmtId="0" fontId="51" fillId="0" borderId="0" xfId="0" applyFont="1" applyAlignment="1">
      <alignment horizontal="left" vertical="center"/>
    </xf>
    <xf numFmtId="0" fontId="41" fillId="0" borderId="0" xfId="0" applyFont="1" applyAlignment="1">
      <alignment horizontal="left" vertical="center"/>
    </xf>
    <xf numFmtId="0" fontId="51" fillId="0" borderId="0" xfId="0" applyFont="1">
      <alignment vertical="center"/>
    </xf>
    <xf numFmtId="0" fontId="26" fillId="0" borderId="0" xfId="0" applyFont="1">
      <alignment vertical="center"/>
    </xf>
    <xf numFmtId="0" fontId="19" fillId="0" borderId="0" xfId="0" applyFont="1" applyAlignment="1">
      <alignment vertical="center" wrapText="1"/>
    </xf>
    <xf numFmtId="0" fontId="39" fillId="0" borderId="0" xfId="0" applyFont="1" applyAlignment="1">
      <alignment vertical="top" wrapText="1"/>
    </xf>
    <xf numFmtId="0" fontId="41" fillId="0" borderId="0" xfId="0" applyFont="1" applyAlignment="1">
      <alignment vertical="top"/>
    </xf>
    <xf numFmtId="0" fontId="31" fillId="0" borderId="0" xfId="5" applyFont="1" applyAlignment="1">
      <alignment vertical="center"/>
    </xf>
    <xf numFmtId="0" fontId="30" fillId="6" borderId="13" xfId="5" applyFont="1" applyFill="1" applyBorder="1" applyAlignment="1">
      <alignment horizontal="center" vertical="center" wrapText="1"/>
    </xf>
    <xf numFmtId="0" fontId="45" fillId="0" borderId="20" xfId="0" applyFont="1" applyBorder="1">
      <alignment vertical="center"/>
    </xf>
    <xf numFmtId="0" fontId="45" fillId="0" borderId="18" xfId="0" applyFont="1" applyBorder="1">
      <alignment vertical="center"/>
    </xf>
    <xf numFmtId="0" fontId="45" fillId="0" borderId="19" xfId="0" applyFont="1" applyBorder="1">
      <alignment vertical="center"/>
    </xf>
    <xf numFmtId="0" fontId="45" fillId="0" borderId="17" xfId="0" applyFont="1" applyBorder="1" applyAlignment="1">
      <alignment horizontal="center" vertical="center"/>
    </xf>
    <xf numFmtId="0" fontId="45" fillId="0" borderId="17" xfId="0" applyFont="1" applyBorder="1" applyAlignment="1">
      <alignment horizontal="center" vertical="center" wrapText="1"/>
    </xf>
    <xf numFmtId="0" fontId="45" fillId="0" borderId="19" xfId="0" applyFont="1" applyBorder="1" applyAlignment="1">
      <alignment horizontal="center" vertical="center"/>
    </xf>
    <xf numFmtId="0" fontId="45" fillId="0" borderId="19" xfId="0" applyFont="1" applyBorder="1" applyAlignment="1">
      <alignment horizontal="center" vertical="center" wrapText="1"/>
    </xf>
    <xf numFmtId="177" fontId="39" fillId="0" borderId="0" xfId="0" applyNumberFormat="1" applyFont="1">
      <alignment vertical="center"/>
    </xf>
    <xf numFmtId="177" fontId="44" fillId="0" borderId="30" xfId="0" applyNumberFormat="1" applyFont="1" applyBorder="1" applyAlignment="1">
      <alignment horizontal="center" vertical="center"/>
    </xf>
    <xf numFmtId="0" fontId="45" fillId="0" borderId="28" xfId="0" applyFont="1" applyBorder="1">
      <alignment vertical="center"/>
    </xf>
    <xf numFmtId="0" fontId="45" fillId="0" borderId="0" xfId="0" applyFont="1" applyAlignment="1">
      <alignment horizontal="center" vertical="center" textRotation="255"/>
    </xf>
    <xf numFmtId="0" fontId="45" fillId="0" borderId="0" xfId="0" applyFont="1" applyAlignment="1">
      <alignment horizontal="center" vertical="center" textRotation="255" shrinkToFit="1"/>
    </xf>
    <xf numFmtId="0" fontId="45" fillId="0" borderId="0" xfId="0" applyFont="1">
      <alignment vertical="center"/>
    </xf>
    <xf numFmtId="0" fontId="55" fillId="0" borderId="31" xfId="0" applyFont="1" applyBorder="1">
      <alignment vertical="center"/>
    </xf>
    <xf numFmtId="0" fontId="50" fillId="0" borderId="0" xfId="0" applyFont="1" applyAlignment="1">
      <alignment horizontal="right" vertical="center" indent="1"/>
    </xf>
    <xf numFmtId="0" fontId="30" fillId="6" borderId="3" xfId="5" applyFont="1" applyFill="1" applyBorder="1" applyAlignment="1">
      <alignment horizontal="center" vertical="center" wrapText="1"/>
    </xf>
    <xf numFmtId="0" fontId="30" fillId="0" borderId="3" xfId="5" applyFont="1" applyBorder="1" applyAlignment="1">
      <alignment horizontal="left" vertical="top" wrapText="1"/>
    </xf>
    <xf numFmtId="0" fontId="30" fillId="0" borderId="13" xfId="5" applyFont="1" applyBorder="1" applyAlignment="1">
      <alignment horizontal="left" vertical="center" wrapText="1"/>
    </xf>
    <xf numFmtId="0" fontId="30" fillId="0" borderId="13" xfId="5" applyFont="1" applyBorder="1" applyAlignment="1">
      <alignment vertical="center" wrapText="1"/>
    </xf>
    <xf numFmtId="0" fontId="56" fillId="0" borderId="0" xfId="0" applyFont="1">
      <alignment vertical="center"/>
    </xf>
    <xf numFmtId="0" fontId="34" fillId="0" borderId="0" xfId="0" applyFont="1" applyAlignment="1">
      <alignment horizontal="left" vertical="center"/>
    </xf>
    <xf numFmtId="0" fontId="49" fillId="0" borderId="0" xfId="0" applyFont="1" applyAlignment="1">
      <alignment vertical="center" wrapText="1"/>
    </xf>
    <xf numFmtId="0" fontId="47" fillId="0" borderId="17" xfId="0" applyFont="1" applyBorder="1" applyAlignment="1">
      <alignment horizontal="center" vertical="center" wrapText="1"/>
    </xf>
    <xf numFmtId="0" fontId="48" fillId="0" borderId="0" xfId="0" applyFont="1">
      <alignment vertical="center"/>
    </xf>
    <xf numFmtId="0" fontId="58" fillId="0" borderId="0" xfId="0" applyFont="1">
      <alignment vertical="center"/>
    </xf>
    <xf numFmtId="0" fontId="39" fillId="0" borderId="13" xfId="0" applyFont="1" applyBorder="1" applyAlignment="1">
      <alignment horizontal="center" vertical="center" shrinkToFit="1"/>
    </xf>
    <xf numFmtId="0" fontId="39" fillId="0" borderId="16" xfId="0" applyFont="1" applyBorder="1" applyAlignment="1">
      <alignment horizontal="center" vertical="center" shrinkToFit="1"/>
    </xf>
    <xf numFmtId="181" fontId="22" fillId="4" borderId="10" xfId="0" applyNumberFormat="1" applyFont="1" applyFill="1" applyBorder="1" applyAlignment="1">
      <alignment horizontal="center" vertical="center" shrinkToFit="1"/>
    </xf>
    <xf numFmtId="177" fontId="39" fillId="4" borderId="17" xfId="0" applyNumberFormat="1" applyFont="1" applyFill="1" applyBorder="1" applyAlignment="1">
      <alignment vertical="center" shrinkToFit="1"/>
    </xf>
    <xf numFmtId="177" fontId="39" fillId="4" borderId="13" xfId="0" applyNumberFormat="1" applyFont="1" applyFill="1" applyBorder="1" applyAlignment="1">
      <alignment vertical="center" shrinkToFit="1"/>
    </xf>
    <xf numFmtId="0" fontId="47" fillId="0" borderId="13" xfId="0" applyFont="1" applyBorder="1" applyAlignment="1">
      <alignment horizontal="center" vertical="center"/>
    </xf>
    <xf numFmtId="0" fontId="22" fillId="0" borderId="11" xfId="0" applyFont="1" applyBorder="1" applyAlignment="1">
      <alignment vertical="center" wrapText="1"/>
    </xf>
    <xf numFmtId="0" fontId="22" fillId="0" borderId="5" xfId="0" applyFont="1" applyBorder="1" applyAlignment="1">
      <alignment horizontal="center" vertical="center" shrinkToFit="1"/>
    </xf>
    <xf numFmtId="0" fontId="34" fillId="0" borderId="0" xfId="0" applyFont="1" applyAlignment="1">
      <alignment horizontal="left"/>
    </xf>
    <xf numFmtId="0" fontId="56" fillId="0" borderId="0" xfId="0" applyFont="1" applyAlignment="1">
      <alignment vertical="center" wrapText="1"/>
    </xf>
    <xf numFmtId="0" fontId="61" fillId="0" borderId="0" xfId="0" applyFont="1" applyAlignment="1">
      <alignment horizontal="left" vertical="center"/>
    </xf>
    <xf numFmtId="184" fontId="45" fillId="3" borderId="20" xfId="0" applyNumberFormat="1" applyFont="1" applyFill="1" applyBorder="1" applyAlignment="1" applyProtection="1">
      <alignment vertical="center" shrinkToFit="1"/>
      <protection locked="0"/>
    </xf>
    <xf numFmtId="184" fontId="45" fillId="3" borderId="18" xfId="0" applyNumberFormat="1" applyFont="1" applyFill="1" applyBorder="1" applyAlignment="1" applyProtection="1">
      <alignment vertical="center" shrinkToFit="1"/>
      <protection locked="0"/>
    </xf>
    <xf numFmtId="184" fontId="45" fillId="3" borderId="19" xfId="0" applyNumberFormat="1" applyFont="1" applyFill="1" applyBorder="1" applyAlignment="1" applyProtection="1">
      <alignment vertical="center" shrinkToFit="1"/>
      <protection locked="0"/>
    </xf>
    <xf numFmtId="0" fontId="45" fillId="5" borderId="19" xfId="0" applyFont="1" applyFill="1" applyBorder="1" applyAlignment="1" applyProtection="1">
      <alignment horizontal="center" vertical="center" wrapText="1"/>
      <protection locked="0"/>
    </xf>
    <xf numFmtId="184" fontId="45" fillId="4" borderId="20" xfId="0" applyNumberFormat="1" applyFont="1" applyFill="1" applyBorder="1" applyAlignment="1">
      <alignment vertical="center" shrinkToFit="1"/>
    </xf>
    <xf numFmtId="184" fontId="45" fillId="4" borderId="18" xfId="0" applyNumberFormat="1" applyFont="1" applyFill="1" applyBorder="1" applyAlignment="1">
      <alignment vertical="center" shrinkToFit="1"/>
    </xf>
    <xf numFmtId="184" fontId="45" fillId="4" borderId="19" xfId="0" applyNumberFormat="1" applyFont="1" applyFill="1" applyBorder="1" applyAlignment="1">
      <alignment vertical="center" shrinkToFit="1"/>
    </xf>
    <xf numFmtId="184" fontId="45" fillId="0" borderId="0" xfId="0" applyNumberFormat="1" applyFont="1" applyAlignment="1">
      <alignment vertical="center" shrinkToFit="1"/>
    </xf>
    <xf numFmtId="184" fontId="39" fillId="0" borderId="0" xfId="0" applyNumberFormat="1" applyFont="1" applyAlignment="1">
      <alignment vertical="center" shrinkToFit="1"/>
    </xf>
    <xf numFmtId="184" fontId="39" fillId="4" borderId="13" xfId="0" applyNumberFormat="1" applyFont="1" applyFill="1" applyBorder="1" applyAlignment="1">
      <alignment horizontal="center" vertical="center" shrinkToFit="1"/>
    </xf>
    <xf numFmtId="177" fontId="39" fillId="3" borderId="13" xfId="0" applyNumberFormat="1" applyFont="1" applyFill="1" applyBorder="1" applyAlignment="1" applyProtection="1">
      <alignment vertical="center" shrinkToFit="1"/>
      <protection locked="0"/>
    </xf>
    <xf numFmtId="0" fontId="39" fillId="3" borderId="0" xfId="0" applyFont="1" applyFill="1" applyProtection="1">
      <alignment vertical="center"/>
      <protection locked="0"/>
    </xf>
    <xf numFmtId="0" fontId="39" fillId="5" borderId="13" xfId="0" applyFont="1" applyFill="1" applyBorder="1" applyAlignment="1" applyProtection="1">
      <alignment horizontal="center" vertical="center" shrinkToFit="1"/>
      <protection locked="0"/>
    </xf>
    <xf numFmtId="0" fontId="47" fillId="3" borderId="13" xfId="0" applyFont="1" applyFill="1" applyBorder="1" applyAlignment="1" applyProtection="1">
      <alignment vertical="center" wrapText="1"/>
      <protection locked="0"/>
    </xf>
    <xf numFmtId="185" fontId="47" fillId="3" borderId="20" xfId="0" applyNumberFormat="1" applyFont="1" applyFill="1" applyBorder="1" applyAlignment="1" applyProtection="1">
      <alignment horizontal="right" vertical="center" shrinkToFit="1"/>
      <protection locked="0"/>
    </xf>
    <xf numFmtId="185" fontId="47" fillId="4" borderId="20" xfId="0" applyNumberFormat="1" applyFont="1" applyFill="1" applyBorder="1" applyAlignment="1">
      <alignment horizontal="right" vertical="center" shrinkToFit="1"/>
    </xf>
    <xf numFmtId="185" fontId="47" fillId="3" borderId="18" xfId="0" applyNumberFormat="1" applyFont="1" applyFill="1" applyBorder="1" applyAlignment="1" applyProtection="1">
      <alignment horizontal="right" vertical="center" shrinkToFit="1"/>
      <protection locked="0"/>
    </xf>
    <xf numFmtId="185" fontId="47" fillId="4" borderId="18" xfId="0" applyNumberFormat="1" applyFont="1" applyFill="1" applyBorder="1" applyAlignment="1">
      <alignment horizontal="right" vertical="center" shrinkToFit="1"/>
    </xf>
    <xf numFmtId="185" fontId="47" fillId="3" borderId="19" xfId="0" applyNumberFormat="1" applyFont="1" applyFill="1" applyBorder="1" applyAlignment="1" applyProtection="1">
      <alignment horizontal="right" vertical="center" shrinkToFit="1"/>
      <protection locked="0"/>
    </xf>
    <xf numFmtId="185" fontId="47" fillId="4" borderId="19" xfId="0" applyNumberFormat="1" applyFont="1" applyFill="1" applyBorder="1" applyAlignment="1">
      <alignment horizontal="right" vertical="center" shrinkToFit="1"/>
    </xf>
    <xf numFmtId="0" fontId="63" fillId="0" borderId="0" xfId="0" applyFont="1" applyAlignment="1">
      <alignment horizontal="left" vertical="center"/>
    </xf>
    <xf numFmtId="0" fontId="41" fillId="4" borderId="0" xfId="0" applyFont="1" applyFill="1" applyAlignment="1">
      <alignment horizontal="center" vertical="center"/>
    </xf>
    <xf numFmtId="0" fontId="22" fillId="0" borderId="0" xfId="0" applyFont="1" applyAlignment="1">
      <alignment horizontal="right" vertical="center"/>
    </xf>
    <xf numFmtId="0" fontId="11" fillId="0" borderId="0" xfId="0" applyFont="1" applyAlignment="1">
      <alignment horizontal="left" vertical="center"/>
    </xf>
    <xf numFmtId="179" fontId="41" fillId="4" borderId="0" xfId="0" applyNumberFormat="1" applyFont="1" applyFill="1" applyAlignment="1">
      <alignment horizontal="center" vertical="center" shrinkToFit="1"/>
    </xf>
    <xf numFmtId="177" fontId="39" fillId="0" borderId="0" xfId="0" applyNumberFormat="1" applyFont="1" applyAlignment="1">
      <alignment horizontal="right" vertical="center" indent="1"/>
    </xf>
    <xf numFmtId="179" fontId="41" fillId="0" borderId="0" xfId="0" applyNumberFormat="1" applyFont="1" applyAlignment="1">
      <alignment horizontal="center" vertical="center" shrinkToFit="1"/>
    </xf>
    <xf numFmtId="0" fontId="60" fillId="0" borderId="0" xfId="0" applyFont="1" applyAlignment="1">
      <alignment vertical="center" wrapText="1"/>
    </xf>
    <xf numFmtId="0" fontId="17" fillId="0" borderId="0" xfId="0" applyFont="1" applyAlignment="1">
      <alignment vertical="center" wrapText="1"/>
    </xf>
    <xf numFmtId="0" fontId="34" fillId="0" borderId="0" xfId="0" applyFont="1">
      <alignment vertical="center"/>
    </xf>
    <xf numFmtId="0" fontId="60" fillId="0" borderId="0" xfId="0" applyFont="1">
      <alignment vertical="center"/>
    </xf>
    <xf numFmtId="0" fontId="61" fillId="0" borderId="0" xfId="0" applyFont="1" applyAlignment="1">
      <alignment horizontal="right" vertical="center"/>
    </xf>
    <xf numFmtId="0" fontId="62" fillId="0" borderId="0" xfId="0" applyFont="1">
      <alignment vertical="center"/>
    </xf>
    <xf numFmtId="0" fontId="17" fillId="0" borderId="0" xfId="0" applyFont="1" applyAlignment="1">
      <alignment horizontal="center" vertical="center"/>
    </xf>
    <xf numFmtId="0" fontId="17" fillId="0" borderId="0" xfId="0" applyFont="1" applyAlignment="1">
      <alignment horizontal="right" vertical="center"/>
    </xf>
    <xf numFmtId="0" fontId="47" fillId="0" borderId="0" xfId="0" applyFont="1" applyAlignment="1">
      <alignment horizontal="right" vertical="center"/>
    </xf>
    <xf numFmtId="0" fontId="47" fillId="4" borderId="0" xfId="0" applyFont="1" applyFill="1" applyAlignment="1">
      <alignment horizontal="right" vertical="center"/>
    </xf>
    <xf numFmtId="0" fontId="47" fillId="0" borderId="0" xfId="0" applyFont="1" applyAlignment="1">
      <alignment horizontal="left" vertical="center"/>
    </xf>
    <xf numFmtId="0" fontId="64" fillId="0" borderId="0" xfId="0" applyFont="1">
      <alignment vertical="center"/>
    </xf>
    <xf numFmtId="0" fontId="39" fillId="0" borderId="0" xfId="0" applyFont="1" applyProtection="1">
      <alignment vertical="center"/>
      <protection locked="0"/>
    </xf>
    <xf numFmtId="0" fontId="39" fillId="7" borderId="0" xfId="0" applyFont="1" applyFill="1">
      <alignment vertical="center"/>
    </xf>
    <xf numFmtId="0" fontId="47" fillId="7" borderId="0" xfId="0" applyFont="1" applyFill="1">
      <alignment vertical="center"/>
    </xf>
    <xf numFmtId="0" fontId="43" fillId="0" borderId="0" xfId="0" applyFont="1" applyAlignment="1">
      <alignment vertical="center" shrinkToFit="1"/>
    </xf>
    <xf numFmtId="182" fontId="61" fillId="0" borderId="0" xfId="0" applyNumberFormat="1" applyFont="1" applyAlignment="1">
      <alignment horizontal="center" vertical="center" shrinkToFit="1"/>
    </xf>
    <xf numFmtId="183" fontId="61" fillId="0" borderId="0" xfId="0" applyNumberFormat="1" applyFont="1" applyAlignment="1">
      <alignment horizontal="center" vertical="center" shrinkToFit="1"/>
    </xf>
    <xf numFmtId="38" fontId="39" fillId="0" borderId="2" xfId="2" applyFont="1" applyFill="1" applyBorder="1" applyAlignment="1" applyProtection="1">
      <alignment vertical="center" shrinkToFit="1"/>
    </xf>
    <xf numFmtId="38" fontId="39" fillId="0" borderId="0" xfId="2" applyFont="1" applyFill="1" applyBorder="1" applyAlignment="1" applyProtection="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42" fillId="0" borderId="0" xfId="0" applyFont="1">
      <alignment vertical="center"/>
    </xf>
    <xf numFmtId="0" fontId="0" fillId="0" borderId="0" xfId="0" applyAlignment="1">
      <alignment horizontal="center" vertical="center" shrinkToFit="1"/>
    </xf>
    <xf numFmtId="0" fontId="70" fillId="0" borderId="13" xfId="0" applyFont="1" applyBorder="1" applyAlignment="1">
      <alignment vertical="center" shrinkToFit="1"/>
    </xf>
    <xf numFmtId="0" fontId="76" fillId="0" borderId="0" xfId="0" applyFont="1">
      <alignment vertical="center"/>
    </xf>
    <xf numFmtId="0" fontId="77" fillId="0" borderId="0" xfId="0" applyFont="1" applyAlignment="1">
      <alignment horizontal="left" vertical="center"/>
    </xf>
    <xf numFmtId="0" fontId="79" fillId="0" borderId="0" xfId="0" applyFont="1">
      <alignment vertical="center"/>
    </xf>
    <xf numFmtId="0" fontId="70" fillId="8" borderId="13" xfId="0" applyFont="1" applyFill="1" applyBorder="1" applyAlignment="1">
      <alignment vertical="center" shrinkToFit="1"/>
    </xf>
    <xf numFmtId="0" fontId="70" fillId="8" borderId="13" xfId="0" applyFont="1" applyFill="1" applyBorder="1" applyAlignment="1" applyProtection="1">
      <alignment vertical="center" shrinkToFit="1"/>
      <protection locked="0"/>
    </xf>
    <xf numFmtId="0" fontId="70" fillId="8" borderId="44" xfId="0" applyFont="1" applyFill="1" applyBorder="1" applyAlignment="1">
      <alignment vertical="center" shrinkToFit="1"/>
    </xf>
    <xf numFmtId="0" fontId="70" fillId="8" borderId="47" xfId="0" applyFont="1" applyFill="1" applyBorder="1" applyAlignment="1">
      <alignment vertical="center" shrinkToFit="1"/>
    </xf>
    <xf numFmtId="0" fontId="70" fillId="8" borderId="49" xfId="0" applyFont="1" applyFill="1" applyBorder="1" applyAlignment="1">
      <alignment vertical="center" shrinkToFit="1"/>
    </xf>
    <xf numFmtId="0" fontId="74" fillId="0" borderId="0" xfId="0" applyFont="1">
      <alignment vertical="center"/>
    </xf>
    <xf numFmtId="0" fontId="0" fillId="0" borderId="0" xfId="0" applyAlignment="1">
      <alignment horizontal="left" vertical="center"/>
    </xf>
    <xf numFmtId="0" fontId="71" fillId="0" borderId="0" xfId="0" applyFont="1">
      <alignment vertical="center"/>
    </xf>
    <xf numFmtId="0" fontId="41" fillId="7" borderId="0" xfId="0" applyFont="1" applyFill="1" applyAlignment="1">
      <alignment vertical="center" wrapText="1"/>
    </xf>
    <xf numFmtId="0" fontId="41" fillId="0" borderId="0" xfId="0" applyFont="1" applyAlignment="1">
      <alignment horizontal="left" vertical="center" wrapText="1"/>
    </xf>
    <xf numFmtId="0" fontId="17" fillId="7" borderId="0" xfId="0" applyFont="1" applyFill="1" applyAlignment="1">
      <alignment horizontal="justify" vertical="center"/>
    </xf>
    <xf numFmtId="0" fontId="17" fillId="7" borderId="0" xfId="0" applyFont="1" applyFill="1" applyAlignment="1" applyProtection="1">
      <alignment vertical="center" wrapText="1"/>
      <protection hidden="1"/>
    </xf>
    <xf numFmtId="0" fontId="17" fillId="7" borderId="0" xfId="0" applyFont="1" applyFill="1" applyProtection="1">
      <alignment vertical="center"/>
      <protection hidden="1"/>
    </xf>
    <xf numFmtId="0" fontId="22" fillId="7" borderId="0" xfId="0" applyFont="1" applyFill="1" applyAlignment="1">
      <alignment horizontal="left" vertical="center"/>
    </xf>
    <xf numFmtId="183" fontId="22" fillId="7" borderId="0" xfId="0" applyNumberFormat="1" applyFont="1" applyFill="1">
      <alignment vertical="center"/>
    </xf>
    <xf numFmtId="0" fontId="46" fillId="7" borderId="0" xfId="0" applyFont="1" applyFill="1">
      <alignment vertical="center"/>
    </xf>
    <xf numFmtId="0" fontId="49" fillId="7" borderId="0" xfId="0" applyFont="1" applyFill="1">
      <alignment vertical="center"/>
    </xf>
    <xf numFmtId="0" fontId="77" fillId="7" borderId="0" xfId="0" applyFont="1" applyFill="1" applyAlignment="1">
      <alignment horizontal="left" vertical="center"/>
    </xf>
    <xf numFmtId="0" fontId="49" fillId="7" borderId="0" xfId="0" applyFont="1" applyFill="1" applyAlignment="1">
      <alignment vertical="center" wrapText="1"/>
    </xf>
    <xf numFmtId="0" fontId="41" fillId="0" borderId="0" xfId="0" applyFont="1" applyAlignment="1">
      <alignment vertical="center" shrinkToFit="1"/>
    </xf>
    <xf numFmtId="0" fontId="45" fillId="5" borderId="19" xfId="0" applyFont="1" applyFill="1" applyBorder="1" applyAlignment="1">
      <alignment horizontal="center" vertical="center" wrapText="1"/>
    </xf>
    <xf numFmtId="184" fontId="45" fillId="4" borderId="28" xfId="0" applyNumberFormat="1" applyFont="1" applyFill="1" applyBorder="1" applyAlignment="1">
      <alignment vertical="center" shrinkToFit="1"/>
    </xf>
    <xf numFmtId="184" fontId="39" fillId="4" borderId="13" xfId="0" applyNumberFormat="1" applyFont="1" applyFill="1" applyBorder="1" applyAlignment="1">
      <alignment vertical="center" shrinkToFit="1"/>
    </xf>
    <xf numFmtId="178" fontId="39" fillId="3" borderId="13" xfId="0" applyNumberFormat="1" applyFont="1" applyFill="1" applyBorder="1" applyAlignment="1" applyProtection="1">
      <alignment vertical="center" shrinkToFit="1"/>
      <protection locked="0"/>
    </xf>
    <xf numFmtId="0" fontId="57" fillId="0" borderId="0" xfId="0" applyFont="1">
      <alignment vertical="center"/>
    </xf>
    <xf numFmtId="0" fontId="39" fillId="3" borderId="22" xfId="0" applyFont="1" applyFill="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177" fontId="39" fillId="3" borderId="17" xfId="0" applyNumberFormat="1" applyFont="1" applyFill="1" applyBorder="1" applyAlignment="1" applyProtection="1">
      <alignment vertical="center" shrinkToFit="1"/>
      <protection locked="0"/>
    </xf>
    <xf numFmtId="0" fontId="90" fillId="0" borderId="0" xfId="12" applyFont="1" applyAlignment="1">
      <alignment horizontal="left" vertical="top"/>
    </xf>
    <xf numFmtId="0" fontId="94" fillId="0" borderId="0" xfId="12" applyFont="1" applyAlignment="1">
      <alignment horizontal="left" vertical="top"/>
    </xf>
    <xf numFmtId="0" fontId="17" fillId="0" borderId="0" xfId="12" applyFont="1" applyAlignment="1">
      <alignment horizontal="left" vertical="top" indent="5"/>
    </xf>
    <xf numFmtId="0" fontId="90" fillId="0" borderId="0" xfId="12" applyFont="1" applyAlignment="1">
      <alignment horizontal="left" vertical="top" indent="1"/>
    </xf>
    <xf numFmtId="0" fontId="96" fillId="0" borderId="0" xfId="12" applyFont="1" applyAlignment="1">
      <alignment horizontal="left" vertical="top" indent="1"/>
    </xf>
    <xf numFmtId="0" fontId="90" fillId="0" borderId="0" xfId="12" applyFont="1" applyAlignment="1">
      <alignment horizontal="left"/>
    </xf>
    <xf numFmtId="0" fontId="93" fillId="0" borderId="0" xfId="12" applyFont="1" applyAlignment="1">
      <alignment horizontal="left" vertical="center"/>
    </xf>
    <xf numFmtId="0" fontId="94" fillId="0" borderId="0" xfId="12" applyFont="1" applyAlignment="1">
      <alignment horizontal="left" vertical="center"/>
    </xf>
    <xf numFmtId="0" fontId="94" fillId="0" borderId="0" xfId="12" applyFont="1" applyAlignment="1">
      <alignment horizontal="left" vertical="top" indent="1"/>
    </xf>
    <xf numFmtId="0" fontId="93" fillId="0" borderId="0" xfId="12" applyFont="1" applyAlignment="1">
      <alignment horizontal="left" vertical="top"/>
    </xf>
    <xf numFmtId="0" fontId="94" fillId="0" borderId="0" xfId="12" applyFont="1" applyAlignment="1">
      <alignment horizontal="left" vertical="top" indent="3"/>
    </xf>
    <xf numFmtId="0" fontId="90" fillId="0" borderId="0" xfId="12" applyFont="1" applyAlignment="1">
      <alignment horizontal="left" vertical="top" indent="3"/>
    </xf>
    <xf numFmtId="0" fontId="93" fillId="0" borderId="63" xfId="12" applyFont="1" applyBorder="1" applyAlignment="1">
      <alignment horizontal="left" vertical="top"/>
    </xf>
    <xf numFmtId="0" fontId="93" fillId="0" borderId="64" xfId="12" applyFont="1" applyBorder="1" applyAlignment="1">
      <alignment horizontal="left" vertical="top"/>
    </xf>
    <xf numFmtId="0" fontId="94" fillId="0" borderId="64" xfId="12" applyFont="1" applyBorder="1" applyAlignment="1">
      <alignment horizontal="left" vertical="top"/>
    </xf>
    <xf numFmtId="0" fontId="94" fillId="0" borderId="65" xfId="12" applyFont="1" applyBorder="1" applyAlignment="1">
      <alignment horizontal="left" vertical="top"/>
    </xf>
    <xf numFmtId="0" fontId="93" fillId="0" borderId="66" xfId="12" applyFont="1" applyBorder="1" applyAlignment="1">
      <alignment horizontal="left" vertical="top"/>
    </xf>
    <xf numFmtId="0" fontId="90" fillId="0" borderId="67" xfId="12" applyFont="1" applyBorder="1" applyAlignment="1">
      <alignment horizontal="left" vertical="top"/>
    </xf>
    <xf numFmtId="0" fontId="98" fillId="0" borderId="68" xfId="12" applyFont="1" applyBorder="1" applyAlignment="1">
      <alignment horizontal="left" vertical="top"/>
    </xf>
    <xf numFmtId="0" fontId="93" fillId="0" borderId="69" xfId="12" applyFont="1" applyBorder="1" applyAlignment="1">
      <alignment horizontal="left" vertical="top"/>
    </xf>
    <xf numFmtId="0" fontId="90" fillId="0" borderId="69" xfId="12" applyFont="1" applyBorder="1" applyAlignment="1">
      <alignment horizontal="left" vertical="top"/>
    </xf>
    <xf numFmtId="0" fontId="90" fillId="0" borderId="70" xfId="12" applyFont="1" applyBorder="1" applyAlignment="1">
      <alignment horizontal="left" vertical="top"/>
    </xf>
    <xf numFmtId="0" fontId="45" fillId="0" borderId="0" xfId="10" applyFont="1">
      <alignment vertical="center"/>
    </xf>
    <xf numFmtId="0" fontId="39" fillId="0" borderId="0" xfId="10" applyFont="1">
      <alignment vertical="center"/>
    </xf>
    <xf numFmtId="0" fontId="39" fillId="0" borderId="0" xfId="10" applyFont="1" applyAlignment="1">
      <alignment horizontal="center" vertical="center"/>
    </xf>
    <xf numFmtId="0" fontId="39" fillId="0" borderId="0" xfId="10" applyFont="1" applyAlignment="1">
      <alignment horizontal="left" vertical="center"/>
    </xf>
    <xf numFmtId="0" fontId="39" fillId="0" borderId="0" xfId="10" applyFont="1" applyAlignment="1">
      <alignment horizontal="center" vertical="center" shrinkToFit="1"/>
    </xf>
    <xf numFmtId="58" fontId="39" fillId="0" borderId="0" xfId="10" applyNumberFormat="1" applyFont="1" applyAlignment="1">
      <alignment horizontal="right" vertical="center" shrinkToFit="1"/>
    </xf>
    <xf numFmtId="0" fontId="45" fillId="0" borderId="0" xfId="10" applyFont="1" applyAlignment="1">
      <alignment horizontal="center" vertical="center"/>
    </xf>
    <xf numFmtId="0" fontId="45" fillId="0" borderId="0" xfId="10" applyFont="1" applyAlignment="1">
      <alignment horizontal="center" vertical="center" shrinkToFit="1"/>
    </xf>
    <xf numFmtId="0" fontId="48" fillId="0" borderId="0" xfId="10" applyFont="1">
      <alignment vertical="center"/>
    </xf>
    <xf numFmtId="0" fontId="45" fillId="0" borderId="0" xfId="10" applyFont="1" applyAlignment="1">
      <alignment vertical="center" shrinkToFit="1"/>
    </xf>
    <xf numFmtId="0" fontId="47" fillId="0" borderId="0" xfId="10" applyFont="1" applyAlignment="1">
      <alignment horizontal="center" vertical="center" wrapText="1"/>
    </xf>
    <xf numFmtId="0" fontId="39" fillId="0" borderId="1" xfId="10" applyFont="1" applyBorder="1">
      <alignment vertical="center"/>
    </xf>
    <xf numFmtId="0" fontId="45" fillId="0" borderId="6" xfId="10" applyFont="1" applyBorder="1">
      <alignment vertical="center"/>
    </xf>
    <xf numFmtId="0" fontId="39" fillId="0" borderId="8" xfId="10" applyFont="1" applyBorder="1">
      <alignment vertical="center"/>
    </xf>
    <xf numFmtId="0" fontId="45" fillId="0" borderId="9" xfId="10" applyFont="1" applyBorder="1">
      <alignment vertical="center"/>
    </xf>
    <xf numFmtId="0" fontId="45" fillId="0" borderId="0" xfId="10" applyFont="1" applyAlignment="1">
      <alignment horizontal="distributed" vertical="center"/>
    </xf>
    <xf numFmtId="0" fontId="17" fillId="0" borderId="0" xfId="10" applyFont="1" applyAlignment="1">
      <alignment horizontal="center" vertical="center"/>
    </xf>
    <xf numFmtId="176" fontId="45" fillId="0" borderId="0" xfId="10" applyNumberFormat="1" applyFont="1" applyAlignment="1">
      <alignment horizontal="center" vertical="center"/>
    </xf>
    <xf numFmtId="0" fontId="45" fillId="0" borderId="10" xfId="10" applyFont="1" applyBorder="1" applyAlignment="1">
      <alignment horizontal="right" vertical="center" wrapText="1"/>
    </xf>
    <xf numFmtId="0" fontId="45" fillId="0" borderId="10" xfId="10" applyFont="1" applyBorder="1" applyAlignment="1">
      <alignment vertical="center" wrapText="1"/>
    </xf>
    <xf numFmtId="0" fontId="45" fillId="0" borderId="6" xfId="10" applyFont="1" applyBorder="1" applyAlignment="1">
      <alignment horizontal="center" vertical="center"/>
    </xf>
    <xf numFmtId="0" fontId="49" fillId="0" borderId="0" xfId="10" applyFont="1">
      <alignment vertical="center"/>
    </xf>
    <xf numFmtId="0" fontId="17" fillId="0" borderId="0" xfId="10" applyFont="1" applyAlignment="1">
      <alignment horizontal="center" vertical="center" shrinkToFit="1"/>
    </xf>
    <xf numFmtId="0" fontId="39" fillId="0" borderId="4" xfId="10" applyFont="1" applyBorder="1">
      <alignment vertical="center"/>
    </xf>
    <xf numFmtId="0" fontId="45" fillId="0" borderId="8" xfId="10" applyFont="1" applyBorder="1">
      <alignment vertical="center"/>
    </xf>
    <xf numFmtId="0" fontId="45" fillId="0" borderId="4" xfId="10" applyFont="1" applyBorder="1">
      <alignment vertical="center"/>
    </xf>
    <xf numFmtId="0" fontId="45" fillId="0" borderId="10" xfId="10" applyFont="1" applyBorder="1">
      <alignment vertical="center"/>
    </xf>
    <xf numFmtId="0" fontId="45" fillId="0" borderId="11" xfId="10" applyFont="1" applyBorder="1" applyAlignment="1">
      <alignment horizontal="left" vertical="center"/>
    </xf>
    <xf numFmtId="0" fontId="39" fillId="0" borderId="6" xfId="10" applyFont="1" applyBorder="1">
      <alignment vertical="center"/>
    </xf>
    <xf numFmtId="0" fontId="39" fillId="0" borderId="0" xfId="10" applyFont="1" applyAlignment="1">
      <alignment horizontal="right"/>
    </xf>
    <xf numFmtId="0" fontId="39" fillId="0" borderId="0" xfId="10" applyFont="1" applyAlignment="1">
      <alignment horizontal="right" vertical="center"/>
    </xf>
    <xf numFmtId="0" fontId="39" fillId="0" borderId="0" xfId="10" applyFont="1" applyAlignment="1" applyProtection="1">
      <alignment horizontal="center" vertical="center" shrinkToFit="1"/>
      <protection locked="0"/>
    </xf>
    <xf numFmtId="0" fontId="69" fillId="0" borderId="0" xfId="10" applyFont="1">
      <alignment vertical="center"/>
    </xf>
    <xf numFmtId="0" fontId="8" fillId="0" borderId="0" xfId="10">
      <alignment vertical="center"/>
    </xf>
    <xf numFmtId="0" fontId="56" fillId="0" borderId="0" xfId="10" applyFont="1">
      <alignment vertical="center"/>
    </xf>
    <xf numFmtId="0" fontId="39" fillId="0" borderId="9" xfId="10" applyFont="1" applyBorder="1" applyAlignment="1">
      <alignment horizontal="center" vertical="center"/>
    </xf>
    <xf numFmtId="0" fontId="39" fillId="0" borderId="11" xfId="10" applyFont="1" applyBorder="1" applyAlignment="1">
      <alignment horizontal="center" vertical="center"/>
    </xf>
    <xf numFmtId="0" fontId="39" fillId="0" borderId="3" xfId="10" applyFont="1" applyBorder="1">
      <alignment vertical="center"/>
    </xf>
    <xf numFmtId="0" fontId="45" fillId="3" borderId="2" xfId="10" applyFont="1" applyFill="1" applyBorder="1" applyAlignment="1" applyProtection="1">
      <alignment horizontal="center" vertical="center" shrinkToFit="1"/>
      <protection locked="0"/>
    </xf>
    <xf numFmtId="0" fontId="45" fillId="0" borderId="2" xfId="10" applyFont="1" applyBorder="1">
      <alignment vertical="center"/>
    </xf>
    <xf numFmtId="176" fontId="45" fillId="0" borderId="0" xfId="10" applyNumberFormat="1" applyFont="1" applyAlignment="1">
      <alignment horizontal="center" vertical="center" shrinkToFit="1"/>
    </xf>
    <xf numFmtId="0" fontId="45" fillId="0" borderId="0" xfId="10" applyFont="1" applyAlignment="1">
      <alignment horizontal="left" vertical="center" indent="1"/>
    </xf>
    <xf numFmtId="38" fontId="45" fillId="0" borderId="10" xfId="11" applyFont="1" applyBorder="1" applyAlignment="1">
      <alignment vertical="center"/>
    </xf>
    <xf numFmtId="0" fontId="45" fillId="0" borderId="9" xfId="10" applyFont="1" applyBorder="1" applyAlignment="1">
      <alignment vertical="center" shrinkToFit="1"/>
    </xf>
    <xf numFmtId="0" fontId="45" fillId="0" borderId="0" xfId="10" applyFont="1" applyAlignment="1">
      <alignment horizontal="distributed" vertical="center" shrinkToFit="1"/>
    </xf>
    <xf numFmtId="0" fontId="39" fillId="0" borderId="9" xfId="10" applyFont="1" applyBorder="1" applyAlignment="1">
      <alignment horizontal="center" vertical="center" shrinkToFit="1"/>
    </xf>
    <xf numFmtId="0" fontId="45" fillId="0" borderId="6" xfId="10" applyFont="1" applyBorder="1" applyAlignment="1"/>
    <xf numFmtId="0" fontId="39" fillId="0" borderId="2" xfId="10" applyFont="1" applyBorder="1">
      <alignment vertical="center"/>
    </xf>
    <xf numFmtId="0" fontId="45" fillId="0" borderId="2" xfId="10" applyFont="1" applyBorder="1" applyAlignment="1">
      <alignment horizontal="right" vertical="center" wrapText="1"/>
    </xf>
    <xf numFmtId="0" fontId="45" fillId="0" borderId="2" xfId="10" applyFont="1" applyBorder="1" applyAlignment="1">
      <alignment horizontal="center" vertical="center" wrapText="1"/>
    </xf>
    <xf numFmtId="0" fontId="45" fillId="0" borderId="2" xfId="10" applyFont="1" applyBorder="1" applyAlignment="1">
      <alignment vertical="center" wrapText="1"/>
    </xf>
    <xf numFmtId="0" fontId="39" fillId="0" borderId="2" xfId="10" applyFont="1" applyBorder="1" applyAlignment="1">
      <alignment horizontal="center" vertical="center"/>
    </xf>
    <xf numFmtId="0" fontId="39" fillId="0" borderId="0" xfId="10" applyFont="1" applyAlignment="1"/>
    <xf numFmtId="0" fontId="49" fillId="0" borderId="0" xfId="10" applyFont="1" applyAlignment="1">
      <alignment horizontal="center" vertical="center"/>
    </xf>
    <xf numFmtId="0" fontId="45" fillId="0" borderId="2" xfId="10" applyFont="1" applyBorder="1" applyAlignment="1">
      <alignment horizontal="center" vertical="center"/>
    </xf>
    <xf numFmtId="0" fontId="100" fillId="0" borderId="2" xfId="10" applyFont="1" applyBorder="1" applyAlignment="1">
      <alignment horizontal="center" vertical="center"/>
    </xf>
    <xf numFmtId="0" fontId="45" fillId="0" borderId="5" xfId="10" applyFont="1" applyBorder="1">
      <alignment vertical="center"/>
    </xf>
    <xf numFmtId="0" fontId="46" fillId="0" borderId="0" xfId="10" applyFont="1">
      <alignment vertical="center"/>
    </xf>
    <xf numFmtId="0" fontId="45" fillId="0" borderId="0" xfId="14" applyFont="1">
      <alignment vertical="center"/>
    </xf>
    <xf numFmtId="0" fontId="39" fillId="0" borderId="0" xfId="14" applyFont="1">
      <alignment vertical="center"/>
    </xf>
    <xf numFmtId="0" fontId="39" fillId="0" borderId="0" xfId="14" applyFont="1" applyAlignment="1">
      <alignment horizontal="center" vertical="center"/>
    </xf>
    <xf numFmtId="0" fontId="39" fillId="0" borderId="0" xfId="14" applyFont="1" applyAlignment="1">
      <alignment horizontal="left" vertical="center"/>
    </xf>
    <xf numFmtId="0" fontId="39" fillId="0" borderId="0" xfId="14" applyFont="1" applyAlignment="1">
      <alignment horizontal="right" vertical="center"/>
    </xf>
    <xf numFmtId="0" fontId="39" fillId="0" borderId="0" xfId="14" applyFont="1" applyAlignment="1">
      <alignment horizontal="center" vertical="center" shrinkToFit="1"/>
    </xf>
    <xf numFmtId="0" fontId="39" fillId="0" borderId="0" xfId="14" applyFont="1" applyAlignment="1" applyProtection="1">
      <alignment horizontal="center" vertical="center" shrinkToFit="1"/>
      <protection locked="0"/>
    </xf>
    <xf numFmtId="0" fontId="45" fillId="0" borderId="0" xfId="14" applyFont="1" applyAlignment="1">
      <alignment horizontal="center" vertical="center"/>
    </xf>
    <xf numFmtId="0" fontId="48" fillId="0" borderId="0" xfId="14" applyFont="1">
      <alignment vertical="center"/>
    </xf>
    <xf numFmtId="0" fontId="52" fillId="0" borderId="0" xfId="14" applyFont="1">
      <alignment vertical="center"/>
    </xf>
    <xf numFmtId="0" fontId="52" fillId="0" borderId="0" xfId="15" applyFont="1">
      <alignment vertical="center"/>
    </xf>
    <xf numFmtId="0" fontId="45" fillId="0" borderId="0" xfId="14" applyFont="1" applyAlignment="1">
      <alignment horizontal="center" vertical="center" shrinkToFit="1"/>
    </xf>
    <xf numFmtId="0" fontId="39" fillId="0" borderId="1" xfId="14" applyFont="1" applyBorder="1">
      <alignment vertical="center"/>
    </xf>
    <xf numFmtId="0" fontId="39" fillId="0" borderId="8" xfId="14" applyFont="1" applyBorder="1">
      <alignment vertical="center"/>
    </xf>
    <xf numFmtId="0" fontId="45" fillId="0" borderId="9" xfId="14" applyFont="1" applyBorder="1">
      <alignment vertical="center"/>
    </xf>
    <xf numFmtId="0" fontId="45" fillId="0" borderId="0" xfId="14" applyFont="1" applyAlignment="1">
      <alignment horizontal="distributed" vertical="center"/>
    </xf>
    <xf numFmtId="0" fontId="17" fillId="0" borderId="0" xfId="14" applyFont="1" applyAlignment="1">
      <alignment horizontal="center" vertical="center"/>
    </xf>
    <xf numFmtId="176" fontId="45" fillId="0" borderId="0" xfId="14" applyNumberFormat="1" applyFont="1" applyAlignment="1">
      <alignment horizontal="center" vertical="center"/>
    </xf>
    <xf numFmtId="0" fontId="45" fillId="0" borderId="0" xfId="14" applyFont="1" applyAlignment="1">
      <alignment horizontal="right" vertical="center" wrapText="1"/>
    </xf>
    <xf numFmtId="0" fontId="45" fillId="0" borderId="0" xfId="14" applyFont="1" applyAlignment="1">
      <alignment vertical="center" wrapText="1"/>
    </xf>
    <xf numFmtId="0" fontId="39" fillId="0" borderId="3" xfId="14" applyFont="1" applyBorder="1" applyAlignment="1">
      <alignment vertical="center" shrinkToFit="1"/>
    </xf>
    <xf numFmtId="0" fontId="49" fillId="0" borderId="0" xfId="14" applyFont="1">
      <alignment vertical="center"/>
    </xf>
    <xf numFmtId="0" fontId="39" fillId="0" borderId="0" xfId="15" applyFont="1">
      <alignment vertical="center"/>
    </xf>
    <xf numFmtId="0" fontId="39" fillId="0" borderId="8" xfId="15" applyFont="1" applyBorder="1">
      <alignment vertical="center"/>
    </xf>
    <xf numFmtId="0" fontId="45" fillId="0" borderId="8" xfId="15" applyFont="1" applyBorder="1">
      <alignment vertical="center"/>
    </xf>
    <xf numFmtId="0" fontId="45" fillId="0" borderId="0" xfId="15" applyFont="1">
      <alignment vertical="center"/>
    </xf>
    <xf numFmtId="0" fontId="45" fillId="0" borderId="0" xfId="15" applyFont="1" applyAlignment="1">
      <alignment vertical="center" wrapText="1"/>
    </xf>
    <xf numFmtId="0" fontId="45" fillId="0" borderId="0" xfId="15" applyFont="1" applyAlignment="1">
      <alignment horizontal="left" vertical="center"/>
    </xf>
    <xf numFmtId="0" fontId="45" fillId="0" borderId="9" xfId="15" applyFont="1" applyBorder="1" applyAlignment="1">
      <alignment horizontal="left" vertical="center" shrinkToFit="1"/>
    </xf>
    <xf numFmtId="0" fontId="39" fillId="0" borderId="0" xfId="15" applyFont="1" applyAlignment="1">
      <alignment horizontal="center" vertical="center"/>
    </xf>
    <xf numFmtId="0" fontId="45" fillId="0" borderId="9" xfId="15" applyFont="1" applyBorder="1" applyAlignment="1">
      <alignment vertical="center" shrinkToFit="1"/>
    </xf>
    <xf numFmtId="0" fontId="45" fillId="0" borderId="11" xfId="15" applyFont="1" applyBorder="1" applyAlignment="1">
      <alignment vertical="center" shrinkToFit="1"/>
    </xf>
    <xf numFmtId="0" fontId="45" fillId="0" borderId="6" xfId="14" applyFont="1" applyBorder="1" applyAlignment="1">
      <alignment horizontal="center" vertical="center"/>
    </xf>
    <xf numFmtId="176" fontId="45" fillId="0" borderId="6" xfId="14" applyNumberFormat="1" applyFont="1" applyBorder="1" applyAlignment="1">
      <alignment horizontal="center" vertical="center"/>
    </xf>
    <xf numFmtId="0" fontId="45" fillId="0" borderId="7" xfId="14" applyFont="1" applyBorder="1">
      <alignment vertical="center"/>
    </xf>
    <xf numFmtId="0" fontId="39" fillId="0" borderId="4" xfId="14" applyFont="1" applyBorder="1">
      <alignment vertical="center"/>
    </xf>
    <xf numFmtId="0" fontId="45" fillId="0" borderId="10" xfId="14" applyFont="1" applyBorder="1" applyAlignment="1">
      <alignment horizontal="center" vertical="center"/>
    </xf>
    <xf numFmtId="176" fontId="45" fillId="0" borderId="10" xfId="14" applyNumberFormat="1" applyFont="1" applyBorder="1" applyAlignment="1">
      <alignment horizontal="center" vertical="center"/>
    </xf>
    <xf numFmtId="0" fontId="45" fillId="3" borderId="10" xfId="14" applyFont="1" applyFill="1" applyBorder="1" applyAlignment="1" applyProtection="1">
      <alignment horizontal="center" vertical="center" shrinkToFit="1"/>
      <protection locked="0"/>
    </xf>
    <xf numFmtId="0" fontId="45" fillId="0" borderId="11" xfId="14" applyFont="1" applyBorder="1">
      <alignment vertical="center"/>
    </xf>
    <xf numFmtId="0" fontId="45" fillId="0" borderId="6" xfId="14" applyFont="1" applyBorder="1">
      <alignment vertical="center"/>
    </xf>
    <xf numFmtId="0" fontId="45" fillId="0" borderId="10" xfId="14" applyFont="1" applyBorder="1">
      <alignment vertical="center"/>
    </xf>
    <xf numFmtId="0" fontId="39" fillId="0" borderId="6" xfId="14" applyFont="1" applyBorder="1">
      <alignment vertical="center"/>
    </xf>
    <xf numFmtId="0" fontId="39" fillId="0" borderId="10" xfId="14" applyFont="1" applyBorder="1">
      <alignment vertical="center"/>
    </xf>
    <xf numFmtId="0" fontId="45" fillId="0" borderId="10" xfId="14" applyFont="1" applyBorder="1" applyAlignment="1">
      <alignment horizontal="right" vertical="center" wrapText="1"/>
    </xf>
    <xf numFmtId="0" fontId="45" fillId="0" borderId="10" xfId="14" applyFont="1" applyBorder="1" applyAlignment="1">
      <alignment horizontal="center" vertical="center" wrapText="1"/>
    </xf>
    <xf numFmtId="0" fontId="45" fillId="0" borderId="10" xfId="14" applyFont="1" applyBorder="1" applyAlignment="1">
      <alignment vertical="center" wrapText="1"/>
    </xf>
    <xf numFmtId="0" fontId="39" fillId="0" borderId="10" xfId="14" applyFont="1" applyBorder="1" applyAlignment="1">
      <alignment horizontal="center" vertical="center"/>
    </xf>
    <xf numFmtId="0" fontId="39" fillId="0" borderId="3" xfId="14" applyFont="1" applyBorder="1">
      <alignment vertical="center"/>
    </xf>
    <xf numFmtId="0" fontId="91" fillId="0" borderId="2" xfId="14" applyFont="1" applyBorder="1" applyAlignment="1">
      <alignment horizontal="center" vertical="center"/>
    </xf>
    <xf numFmtId="0" fontId="17" fillId="0" borderId="2" xfId="14" applyFont="1" applyBorder="1">
      <alignment vertical="center"/>
    </xf>
    <xf numFmtId="0" fontId="39" fillId="0" borderId="2" xfId="14" applyFont="1" applyBorder="1" applyAlignment="1">
      <alignment horizontal="center" vertical="center"/>
    </xf>
    <xf numFmtId="0" fontId="39" fillId="0" borderId="5" xfId="14" applyFont="1" applyBorder="1">
      <alignment vertical="center"/>
    </xf>
    <xf numFmtId="0" fontId="45" fillId="0" borderId="6" xfId="14" applyFont="1" applyBorder="1" applyAlignment="1">
      <alignment horizontal="right" vertical="center" wrapText="1"/>
    </xf>
    <xf numFmtId="0" fontId="45" fillId="0" borderId="6" xfId="14" applyFont="1" applyBorder="1" applyAlignment="1">
      <alignment horizontal="center" vertical="center" wrapText="1"/>
    </xf>
    <xf numFmtId="0" fontId="45" fillId="0" borderId="6" xfId="14" applyFont="1" applyBorder="1" applyAlignment="1">
      <alignment vertical="center" wrapText="1"/>
    </xf>
    <xf numFmtId="0" fontId="39" fillId="0" borderId="6" xfId="14" applyFont="1" applyBorder="1" applyAlignment="1">
      <alignment horizontal="center" vertical="center"/>
    </xf>
    <xf numFmtId="49" fontId="96" fillId="3" borderId="71" xfId="17" applyNumberFormat="1" applyFont="1" applyFill="1" applyBorder="1" applyAlignment="1" applyProtection="1">
      <alignment horizontal="center" vertical="center" shrinkToFit="1"/>
      <protection locked="0"/>
    </xf>
    <xf numFmtId="49" fontId="96" fillId="3" borderId="72" xfId="17" applyNumberFormat="1" applyFont="1" applyFill="1" applyBorder="1" applyAlignment="1" applyProtection="1">
      <alignment horizontal="center" vertical="center" shrinkToFit="1"/>
      <protection locked="0"/>
    </xf>
    <xf numFmtId="49" fontId="96" fillId="3" borderId="73" xfId="17" applyNumberFormat="1" applyFont="1" applyFill="1" applyBorder="1" applyAlignment="1" applyProtection="1">
      <alignment horizontal="center" vertical="center" shrinkToFit="1"/>
      <protection locked="0"/>
    </xf>
    <xf numFmtId="0" fontId="22" fillId="0" borderId="3" xfId="17" applyFont="1" applyBorder="1" applyAlignment="1">
      <alignment vertical="center" wrapText="1"/>
    </xf>
    <xf numFmtId="0" fontId="107" fillId="0" borderId="0" xfId="17" applyFont="1">
      <alignment vertical="center"/>
    </xf>
    <xf numFmtId="0" fontId="17" fillId="0" borderId="0" xfId="17" applyFont="1">
      <alignment vertical="center"/>
    </xf>
    <xf numFmtId="0" fontId="39" fillId="0" borderId="0" xfId="14" applyFont="1" applyAlignment="1">
      <alignment horizontal="right"/>
    </xf>
    <xf numFmtId="0" fontId="109" fillId="0" borderId="0" xfId="18" applyFont="1" applyAlignment="1">
      <alignment horizontal="left" vertical="center" wrapText="1"/>
    </xf>
    <xf numFmtId="0" fontId="7" fillId="0" borderId="0" xfId="14" applyAlignment="1">
      <alignment horizontal="left" vertical="center"/>
    </xf>
    <xf numFmtId="0" fontId="109" fillId="0" borderId="0" xfId="18" applyFont="1" applyAlignment="1">
      <alignment horizontal="left" vertical="center"/>
    </xf>
    <xf numFmtId="0" fontId="109" fillId="0" borderId="76" xfId="18" applyFont="1" applyBorder="1" applyAlignment="1">
      <alignment horizontal="left" vertical="center"/>
    </xf>
    <xf numFmtId="0" fontId="109" fillId="0" borderId="78" xfId="18" applyFont="1" applyBorder="1" applyAlignment="1">
      <alignment horizontal="left" vertical="center"/>
    </xf>
    <xf numFmtId="0" fontId="109" fillId="0" borderId="81" xfId="18" applyFont="1" applyBorder="1" applyAlignment="1">
      <alignment horizontal="left" vertical="center"/>
    </xf>
    <xf numFmtId="0" fontId="22" fillId="0" borderId="0" xfId="15" applyFont="1">
      <alignment vertical="center"/>
    </xf>
    <xf numFmtId="0" fontId="39" fillId="0" borderId="0" xfId="15" applyFont="1" applyAlignment="1">
      <alignment horizontal="left" vertical="center"/>
    </xf>
    <xf numFmtId="0" fontId="39" fillId="0" borderId="0" xfId="15" applyFont="1" applyAlignment="1">
      <alignment horizontal="right" vertical="center"/>
    </xf>
    <xf numFmtId="0" fontId="39" fillId="0" borderId="0" xfId="15" applyFont="1" applyAlignment="1">
      <alignment horizontal="center" vertical="center" shrinkToFit="1"/>
    </xf>
    <xf numFmtId="0" fontId="39" fillId="3" borderId="0" xfId="15" applyFont="1" applyFill="1" applyAlignment="1" applyProtection="1">
      <alignment horizontal="center" vertical="center" shrinkToFit="1"/>
      <protection locked="0"/>
    </xf>
    <xf numFmtId="0" fontId="39" fillId="0" borderId="0" xfId="15" applyFont="1" applyAlignment="1" applyProtection="1">
      <alignment horizontal="center" vertical="center" shrinkToFit="1"/>
      <protection locked="0"/>
    </xf>
    <xf numFmtId="58" fontId="39" fillId="0" borderId="0" xfId="15" applyNumberFormat="1" applyFont="1" applyAlignment="1">
      <alignment horizontal="right" vertical="center" shrinkToFit="1"/>
    </xf>
    <xf numFmtId="0" fontId="45" fillId="0" borderId="0" xfId="15" applyFont="1" applyAlignment="1">
      <alignment horizontal="center" vertical="center"/>
    </xf>
    <xf numFmtId="0" fontId="48" fillId="0" borderId="0" xfId="15" applyFont="1">
      <alignment vertical="center"/>
    </xf>
    <xf numFmtId="0" fontId="7" fillId="0" borderId="0" xfId="15">
      <alignment vertical="center"/>
    </xf>
    <xf numFmtId="0" fontId="81" fillId="0" borderId="0" xfId="15" applyFont="1" applyAlignment="1">
      <alignment horizontal="center" vertical="center"/>
    </xf>
    <xf numFmtId="0" fontId="103" fillId="0" borderId="0" xfId="15" applyFont="1" applyAlignment="1">
      <alignment horizontal="centerContinuous" vertical="center"/>
    </xf>
    <xf numFmtId="0" fontId="104" fillId="0" borderId="0" xfId="15" applyFont="1" applyAlignment="1">
      <alignment horizontal="centerContinuous" vertical="center"/>
    </xf>
    <xf numFmtId="0" fontId="105" fillId="0" borderId="0" xfId="15" applyFont="1" applyAlignment="1">
      <alignment horizontal="centerContinuous" vertical="center"/>
    </xf>
    <xf numFmtId="0" fontId="45" fillId="0" borderId="0" xfId="15" applyFont="1" applyAlignment="1">
      <alignment horizontal="center" vertical="center" shrinkToFit="1"/>
    </xf>
    <xf numFmtId="0" fontId="39" fillId="0" borderId="1" xfId="15" applyFont="1" applyBorder="1">
      <alignment vertical="center"/>
    </xf>
    <xf numFmtId="0" fontId="45" fillId="0" borderId="9" xfId="15" applyFont="1" applyBorder="1">
      <alignment vertical="center"/>
    </xf>
    <xf numFmtId="0" fontId="45" fillId="0" borderId="0" xfId="15" applyFont="1" applyAlignment="1">
      <alignment horizontal="distributed" vertical="center"/>
    </xf>
    <xf numFmtId="0" fontId="17" fillId="0" borderId="0" xfId="15" applyFont="1" applyAlignment="1">
      <alignment horizontal="center" vertical="center"/>
    </xf>
    <xf numFmtId="176" fontId="45" fillId="0" borderId="0" xfId="15" applyNumberFormat="1" applyFont="1" applyAlignment="1">
      <alignment horizontal="center" vertical="center"/>
    </xf>
    <xf numFmtId="0" fontId="45" fillId="0" borderId="0" xfId="15" applyFont="1" applyAlignment="1">
      <alignment horizontal="right" vertical="center" wrapText="1"/>
    </xf>
    <xf numFmtId="0" fontId="45" fillId="0" borderId="9" xfId="15" applyFont="1" applyBorder="1" applyAlignment="1">
      <alignment vertical="center" wrapText="1"/>
    </xf>
    <xf numFmtId="0" fontId="39" fillId="0" borderId="3" xfId="15" applyFont="1" applyBorder="1" applyAlignment="1">
      <alignment vertical="center" shrinkToFit="1"/>
    </xf>
    <xf numFmtId="0" fontId="49" fillId="0" borderId="0" xfId="15" applyFont="1">
      <alignment vertical="center"/>
    </xf>
    <xf numFmtId="0" fontId="22" fillId="0" borderId="1" xfId="15" applyFont="1" applyBorder="1">
      <alignment vertical="center"/>
    </xf>
    <xf numFmtId="0" fontId="22" fillId="0" borderId="6" xfId="15" applyFont="1" applyBorder="1">
      <alignment vertical="center"/>
    </xf>
    <xf numFmtId="0" fontId="22" fillId="0" borderId="6" xfId="15" applyFont="1" applyBorder="1" applyAlignment="1">
      <alignment vertical="center" wrapText="1"/>
    </xf>
    <xf numFmtId="0" fontId="45" fillId="0" borderId="6" xfId="15" applyFont="1" applyBorder="1" applyAlignment="1">
      <alignment vertical="center" wrapText="1"/>
    </xf>
    <xf numFmtId="0" fontId="45" fillId="0" borderId="6" xfId="15" applyFont="1" applyBorder="1" applyAlignment="1">
      <alignment horizontal="left" vertical="center"/>
    </xf>
    <xf numFmtId="0" fontId="111" fillId="0" borderId="7" xfId="15" applyFont="1" applyBorder="1" applyAlignment="1">
      <alignment horizontal="left" vertical="center" shrinkToFit="1"/>
    </xf>
    <xf numFmtId="0" fontId="17" fillId="0" borderId="8" xfId="15" applyFont="1" applyBorder="1">
      <alignment vertical="center"/>
    </xf>
    <xf numFmtId="0" fontId="22" fillId="0" borderId="0" xfId="15" applyFont="1" applyAlignment="1">
      <alignment horizontal="distributed" vertical="center"/>
    </xf>
    <xf numFmtId="0" fontId="111" fillId="0" borderId="9" xfId="15" applyFont="1" applyBorder="1" applyAlignment="1">
      <alignment vertical="center" shrinkToFit="1"/>
    </xf>
    <xf numFmtId="184" fontId="45" fillId="0" borderId="0" xfId="15" applyNumberFormat="1" applyFont="1" applyAlignment="1" applyProtection="1">
      <alignment horizontal="right" vertical="center" shrinkToFit="1"/>
      <protection locked="0"/>
    </xf>
    <xf numFmtId="0" fontId="17" fillId="0" borderId="1" xfId="15" applyFont="1" applyBorder="1">
      <alignment vertical="center"/>
    </xf>
    <xf numFmtId="0" fontId="45" fillId="0" borderId="6" xfId="15" applyFont="1" applyBorder="1" applyAlignment="1">
      <alignment horizontal="center" vertical="center"/>
    </xf>
    <xf numFmtId="176" fontId="45" fillId="0" borderId="6" xfId="15" applyNumberFormat="1" applyFont="1" applyBorder="1" applyAlignment="1">
      <alignment horizontal="center" vertical="center"/>
    </xf>
    <xf numFmtId="0" fontId="45" fillId="3" borderId="6" xfId="15" applyFont="1" applyFill="1" applyBorder="1" applyAlignment="1" applyProtection="1">
      <alignment horizontal="center" vertical="center" shrinkToFit="1"/>
      <protection locked="0"/>
    </xf>
    <xf numFmtId="0" fontId="45" fillId="0" borderId="7" xfId="15" applyFont="1" applyBorder="1">
      <alignment vertical="center"/>
    </xf>
    <xf numFmtId="0" fontId="39" fillId="0" borderId="4" xfId="15" applyFont="1" applyBorder="1">
      <alignment vertical="center"/>
    </xf>
    <xf numFmtId="0" fontId="17" fillId="0" borderId="4" xfId="15" applyFont="1" applyBorder="1">
      <alignment vertical="center"/>
    </xf>
    <xf numFmtId="0" fontId="45" fillId="0" borderId="10" xfId="15" applyFont="1" applyBorder="1" applyAlignment="1">
      <alignment horizontal="center" vertical="center"/>
    </xf>
    <xf numFmtId="176" fontId="45" fillId="0" borderId="10" xfId="15" applyNumberFormat="1" applyFont="1" applyBorder="1" applyAlignment="1">
      <alignment horizontal="center" vertical="center"/>
    </xf>
    <xf numFmtId="0" fontId="45" fillId="3" borderId="10" xfId="15" applyFont="1" applyFill="1" applyBorder="1" applyAlignment="1" applyProtection="1">
      <alignment horizontal="center" vertical="center" shrinkToFit="1"/>
      <protection locked="0"/>
    </xf>
    <xf numFmtId="0" fontId="45" fillId="0" borderId="11" xfId="15" applyFont="1" applyBorder="1">
      <alignment vertical="center"/>
    </xf>
    <xf numFmtId="0" fontId="39" fillId="0" borderId="6" xfId="15" applyFont="1" applyBorder="1">
      <alignment vertical="center"/>
    </xf>
    <xf numFmtId="0" fontId="45" fillId="0" borderId="6" xfId="15" applyFont="1" applyBorder="1">
      <alignment vertical="center"/>
    </xf>
    <xf numFmtId="38" fontId="45" fillId="0" borderId="6" xfId="16" applyFont="1" applyBorder="1">
      <alignment vertical="center"/>
    </xf>
    <xf numFmtId="0" fontId="45" fillId="0" borderId="0" xfId="15" applyFont="1" applyProtection="1">
      <alignment vertical="center"/>
      <protection locked="0"/>
    </xf>
    <xf numFmtId="0" fontId="45" fillId="0" borderId="0" xfId="15" applyFont="1" applyAlignment="1" applyProtection="1">
      <alignment horizontal="left" vertical="center"/>
      <protection locked="0"/>
    </xf>
    <xf numFmtId="0" fontId="45" fillId="0" borderId="0" xfId="15" applyFont="1" applyAlignment="1">
      <alignment vertical="center" shrinkToFit="1"/>
    </xf>
    <xf numFmtId="0" fontId="45" fillId="0" borderId="0" xfId="15" applyFont="1" applyAlignment="1" applyProtection="1">
      <alignment horizontal="left" vertical="center" shrinkToFit="1"/>
      <protection locked="0"/>
    </xf>
    <xf numFmtId="0" fontId="39" fillId="0" borderId="0" xfId="15" applyFont="1" applyAlignment="1">
      <alignment horizontal="right"/>
    </xf>
    <xf numFmtId="0" fontId="39" fillId="0" borderId="10" xfId="15" applyFont="1" applyBorder="1">
      <alignment vertical="center"/>
    </xf>
    <xf numFmtId="0" fontId="45" fillId="0" borderId="10" xfId="15" applyFont="1" applyBorder="1">
      <alignment vertical="center"/>
    </xf>
    <xf numFmtId="0" fontId="45" fillId="0" borderId="10" xfId="15" applyFont="1" applyBorder="1" applyAlignment="1">
      <alignment horizontal="right" vertical="center" wrapText="1"/>
    </xf>
    <xf numFmtId="0" fontId="45" fillId="0" borderId="10" xfId="15" applyFont="1" applyBorder="1" applyAlignment="1">
      <alignment horizontal="center" vertical="center" wrapText="1"/>
    </xf>
    <xf numFmtId="0" fontId="45" fillId="0" borderId="10" xfId="15" applyFont="1" applyBorder="1" applyAlignment="1">
      <alignment vertical="center" wrapText="1"/>
    </xf>
    <xf numFmtId="0" fontId="39" fillId="0" borderId="10" xfId="15" applyFont="1" applyBorder="1" applyAlignment="1">
      <alignment horizontal="center" vertical="center"/>
    </xf>
    <xf numFmtId="0" fontId="39" fillId="0" borderId="3" xfId="15" applyFont="1" applyBorder="1">
      <alignment vertical="center"/>
    </xf>
    <xf numFmtId="0" fontId="91" fillId="0" borderId="2" xfId="15" applyFont="1" applyBorder="1" applyAlignment="1">
      <alignment horizontal="center" vertical="center"/>
    </xf>
    <xf numFmtId="0" fontId="17" fillId="0" borderId="2" xfId="15" applyFont="1" applyBorder="1">
      <alignment vertical="center"/>
    </xf>
    <xf numFmtId="0" fontId="39" fillId="0" borderId="2" xfId="15" applyFont="1" applyBorder="1" applyAlignment="1">
      <alignment horizontal="center" vertical="center"/>
    </xf>
    <xf numFmtId="0" fontId="39" fillId="0" borderId="5" xfId="15" applyFont="1" applyBorder="1">
      <alignment vertical="center"/>
    </xf>
    <xf numFmtId="0" fontId="45" fillId="0" borderId="6" xfId="15" applyFont="1" applyBorder="1" applyAlignment="1">
      <alignment horizontal="right" vertical="center" wrapText="1"/>
    </xf>
    <xf numFmtId="0" fontId="45" fillId="0" borderId="6" xfId="15" applyFont="1" applyBorder="1" applyAlignment="1">
      <alignment horizontal="center" vertical="center" wrapText="1"/>
    </xf>
    <xf numFmtId="0" fontId="39" fillId="0" borderId="6" xfId="15" applyFont="1" applyBorder="1" applyAlignment="1">
      <alignment horizontal="center" vertical="center"/>
    </xf>
    <xf numFmtId="0" fontId="7" fillId="0" borderId="0" xfId="15" applyAlignment="1">
      <alignment horizontal="left" vertical="center"/>
    </xf>
    <xf numFmtId="0" fontId="111" fillId="0" borderId="9" xfId="15" applyFont="1" applyBorder="1" applyAlignment="1">
      <alignment horizontal="left" vertical="center" shrinkToFit="1"/>
    </xf>
    <xf numFmtId="0" fontId="111" fillId="0" borderId="9" xfId="15" applyFont="1" applyBorder="1">
      <alignment vertical="center"/>
    </xf>
    <xf numFmtId="0" fontId="112" fillId="0" borderId="0" xfId="15" applyFont="1">
      <alignment vertical="center"/>
    </xf>
    <xf numFmtId="0" fontId="94" fillId="0" borderId="0" xfId="15" applyFont="1">
      <alignment vertical="center"/>
    </xf>
    <xf numFmtId="0" fontId="112" fillId="0" borderId="0" xfId="15" applyFont="1" applyAlignment="1">
      <alignment horizontal="center" vertical="center"/>
    </xf>
    <xf numFmtId="0" fontId="45" fillId="0" borderId="0" xfId="15" applyFont="1" applyAlignment="1" applyProtection="1">
      <alignment vertical="center" shrinkToFit="1"/>
      <protection locked="0"/>
    </xf>
    <xf numFmtId="0" fontId="47" fillId="0" borderId="0" xfId="15" applyFont="1" applyProtection="1">
      <alignment vertical="center"/>
      <protection locked="0"/>
    </xf>
    <xf numFmtId="0" fontId="112" fillId="0" borderId="0" xfId="15" applyFont="1" applyProtection="1">
      <alignment vertical="center"/>
      <protection locked="0"/>
    </xf>
    <xf numFmtId="0" fontId="17" fillId="3" borderId="0" xfId="15" applyFont="1" applyFill="1" applyAlignment="1" applyProtection="1">
      <alignment horizontal="center" vertical="center" shrinkToFit="1"/>
      <protection locked="0"/>
    </xf>
    <xf numFmtId="0" fontId="17" fillId="3" borderId="0" xfId="15" applyFont="1" applyFill="1" applyAlignment="1" applyProtection="1">
      <alignment vertical="center" shrinkToFit="1"/>
      <protection locked="0"/>
    </xf>
    <xf numFmtId="0" fontId="45" fillId="0" borderId="2" xfId="15" applyFont="1" applyBorder="1">
      <alignment vertical="center"/>
    </xf>
    <xf numFmtId="0" fontId="22" fillId="0" borderId="2" xfId="15" applyFont="1" applyBorder="1" applyAlignment="1">
      <alignment horizontal="center" vertical="center"/>
    </xf>
    <xf numFmtId="0" fontId="45" fillId="0" borderId="5" xfId="15" applyFont="1" applyBorder="1">
      <alignment vertical="center"/>
    </xf>
    <xf numFmtId="0" fontId="45" fillId="0" borderId="6" xfId="15" applyFont="1" applyBorder="1" applyAlignment="1">
      <alignment horizontal="center" vertical="center" shrinkToFit="1"/>
    </xf>
    <xf numFmtId="0" fontId="45" fillId="0" borderId="6" xfId="15" applyFont="1" applyBorder="1" applyAlignment="1">
      <alignment horizontal="left" vertical="center" shrinkToFit="1"/>
    </xf>
    <xf numFmtId="0" fontId="45" fillId="0" borderId="7" xfId="15" applyFont="1" applyBorder="1" applyAlignment="1">
      <alignment horizontal="left" vertical="center" shrinkToFit="1"/>
    </xf>
    <xf numFmtId="0" fontId="45" fillId="0" borderId="0" xfId="15" applyFont="1" applyAlignment="1">
      <alignment horizontal="left" vertical="center" shrinkToFit="1"/>
    </xf>
    <xf numFmtId="0" fontId="22" fillId="0" borderId="10" xfId="15" applyFont="1" applyBorder="1" applyAlignment="1">
      <alignment horizontal="center" vertical="center"/>
    </xf>
    <xf numFmtId="38" fontId="22" fillId="0" borderId="0" xfId="15" applyNumberFormat="1" applyFont="1">
      <alignment vertical="center"/>
    </xf>
    <xf numFmtId="38" fontId="22" fillId="0" borderId="0" xfId="15" applyNumberFormat="1" applyFont="1" applyAlignment="1">
      <alignment horizontal="center" vertical="center"/>
    </xf>
    <xf numFmtId="0" fontId="39" fillId="0" borderId="0" xfId="15" applyFont="1" applyAlignment="1">
      <alignment horizontal="left" vertical="center" shrinkToFit="1"/>
    </xf>
    <xf numFmtId="38" fontId="22" fillId="0" borderId="10" xfId="15" applyNumberFormat="1" applyFont="1" applyBorder="1">
      <alignment vertical="center"/>
    </xf>
    <xf numFmtId="38" fontId="22" fillId="0" borderId="10" xfId="15" applyNumberFormat="1" applyFont="1" applyBorder="1" applyAlignment="1">
      <alignment horizontal="center" vertical="center"/>
    </xf>
    <xf numFmtId="0" fontId="22" fillId="0" borderId="2" xfId="15" applyFont="1" applyBorder="1">
      <alignment vertical="center"/>
    </xf>
    <xf numFmtId="38" fontId="22" fillId="0" borderId="2" xfId="15" applyNumberFormat="1" applyFont="1" applyBorder="1">
      <alignment vertical="center"/>
    </xf>
    <xf numFmtId="0" fontId="17" fillId="0" borderId="5" xfId="15" applyFont="1" applyBorder="1">
      <alignment vertical="center"/>
    </xf>
    <xf numFmtId="0" fontId="45" fillId="0" borderId="0" xfId="15" applyFont="1" applyAlignment="1">
      <alignment wrapText="1"/>
    </xf>
    <xf numFmtId="0" fontId="39" fillId="0" borderId="0" xfId="15" applyFont="1" applyAlignment="1" applyProtection="1">
      <alignment vertical="center" wrapText="1"/>
      <protection locked="0"/>
    </xf>
    <xf numFmtId="0" fontId="39" fillId="0" borderId="2" xfId="15" applyFont="1" applyBorder="1" applyAlignment="1">
      <alignment vertical="center" wrapText="1"/>
    </xf>
    <xf numFmtId="0" fontId="39" fillId="3" borderId="2" xfId="15" applyFont="1" applyFill="1" applyBorder="1" applyProtection="1">
      <alignment vertical="center"/>
      <protection locked="0"/>
    </xf>
    <xf numFmtId="0" fontId="39" fillId="0" borderId="5" xfId="15" applyFont="1" applyBorder="1" applyAlignment="1">
      <alignment vertical="center" wrapText="1"/>
    </xf>
    <xf numFmtId="0" fontId="39" fillId="0" borderId="6" xfId="15" applyFont="1" applyBorder="1" applyAlignment="1" applyProtection="1">
      <alignment vertical="center" wrapText="1"/>
      <protection locked="0"/>
    </xf>
    <xf numFmtId="0" fontId="39" fillId="0" borderId="0" xfId="15" applyFont="1" applyAlignment="1" applyProtection="1">
      <alignment horizontal="center" vertical="center" wrapText="1"/>
      <protection locked="0"/>
    </xf>
    <xf numFmtId="0" fontId="109" fillId="7" borderId="0" xfId="15" applyFont="1" applyFill="1" applyAlignment="1">
      <alignment vertical="center" wrapText="1"/>
    </xf>
    <xf numFmtId="0" fontId="39" fillId="3" borderId="1" xfId="15" applyFont="1" applyFill="1" applyBorder="1">
      <alignment vertical="center"/>
    </xf>
    <xf numFmtId="0" fontId="109" fillId="3" borderId="2" xfId="15" applyFont="1" applyFill="1" applyBorder="1" applyAlignment="1">
      <alignment vertical="center" wrapText="1"/>
    </xf>
    <xf numFmtId="0" fontId="109" fillId="3" borderId="2" xfId="15" applyFont="1" applyFill="1" applyBorder="1">
      <alignment vertical="center"/>
    </xf>
    <xf numFmtId="0" fontId="109" fillId="3" borderId="5" xfId="15" applyFont="1" applyFill="1" applyBorder="1" applyAlignment="1">
      <alignment vertical="center" wrapText="1"/>
    </xf>
    <xf numFmtId="0" fontId="115" fillId="7" borderId="0" xfId="15" applyFont="1" applyFill="1" applyAlignment="1">
      <alignment vertical="center" wrapText="1"/>
    </xf>
    <xf numFmtId="0" fontId="47" fillId="0" borderId="0" xfId="15" applyFont="1" applyAlignment="1"/>
    <xf numFmtId="0" fontId="114" fillId="7" borderId="0" xfId="15" applyFont="1" applyFill="1" applyAlignment="1">
      <alignment horizontal="left" vertical="center"/>
    </xf>
    <xf numFmtId="0" fontId="116" fillId="7" borderId="0" xfId="15" applyFont="1" applyFill="1" applyAlignment="1">
      <alignment horizontal="left" vertical="center"/>
    </xf>
    <xf numFmtId="0" fontId="117" fillId="0" borderId="0" xfId="15" applyFont="1">
      <alignment vertical="center"/>
    </xf>
    <xf numFmtId="0" fontId="39" fillId="7" borderId="0" xfId="15" applyFont="1" applyFill="1">
      <alignment vertical="center"/>
    </xf>
    <xf numFmtId="176" fontId="45" fillId="0" borderId="2" xfId="15" applyNumberFormat="1" applyFont="1" applyBorder="1" applyAlignment="1">
      <alignment horizontal="center" vertical="center"/>
    </xf>
    <xf numFmtId="0" fontId="45" fillId="0" borderId="2" xfId="15" applyFont="1" applyBorder="1" applyAlignment="1">
      <alignment horizontal="center" vertical="center"/>
    </xf>
    <xf numFmtId="0" fontId="118" fillId="0" borderId="0" xfId="15" applyFont="1">
      <alignment vertical="center"/>
    </xf>
    <xf numFmtId="0" fontId="118" fillId="0" borderId="0" xfId="15" applyFont="1" applyAlignment="1">
      <alignment horizontal="center" vertical="center"/>
    </xf>
    <xf numFmtId="0" fontId="44" fillId="0" borderId="0" xfId="10" applyFont="1">
      <alignment vertical="center"/>
    </xf>
    <xf numFmtId="0" fontId="46" fillId="0" borderId="13" xfId="10" applyFont="1" applyBorder="1" applyAlignment="1">
      <alignment vertical="center" wrapText="1"/>
    </xf>
    <xf numFmtId="0" fontId="46" fillId="0" borderId="13" xfId="10" applyFont="1" applyBorder="1">
      <alignment vertical="center"/>
    </xf>
    <xf numFmtId="0" fontId="119" fillId="0" borderId="13" xfId="10" applyFont="1" applyBorder="1" applyAlignment="1">
      <alignment vertical="center" wrapText="1"/>
    </xf>
    <xf numFmtId="0" fontId="119" fillId="0" borderId="13" xfId="10" applyFont="1" applyBorder="1" applyAlignment="1">
      <alignment horizontal="center" vertical="center" wrapText="1"/>
    </xf>
    <xf numFmtId="0" fontId="119" fillId="0" borderId="3" xfId="10" applyFont="1" applyBorder="1" applyAlignment="1">
      <alignment horizontal="center" vertical="center" wrapText="1"/>
    </xf>
    <xf numFmtId="49" fontId="46" fillId="0" borderId="0" xfId="10" applyNumberFormat="1" applyFont="1">
      <alignment vertical="center"/>
    </xf>
    <xf numFmtId="0" fontId="46" fillId="0" borderId="13" xfId="10" applyFont="1" applyBorder="1" applyAlignment="1">
      <alignment vertical="center" shrinkToFit="1"/>
    </xf>
    <xf numFmtId="0" fontId="46" fillId="0" borderId="13" xfId="10" applyFont="1" applyBorder="1" applyAlignment="1">
      <alignment vertical="center" wrapText="1" shrinkToFit="1"/>
    </xf>
    <xf numFmtId="0" fontId="46" fillId="0" borderId="0" xfId="10" applyFont="1" applyAlignment="1">
      <alignment vertical="center" wrapText="1"/>
    </xf>
    <xf numFmtId="0" fontId="46" fillId="0" borderId="0" xfId="10" applyFont="1" applyAlignment="1">
      <alignment horizontal="center" vertical="center"/>
    </xf>
    <xf numFmtId="38" fontId="46" fillId="0" borderId="13" xfId="11" applyFont="1" applyBorder="1" applyProtection="1">
      <alignment vertical="center"/>
    </xf>
    <xf numFmtId="191" fontId="46" fillId="0" borderId="13" xfId="11" applyNumberFormat="1" applyFont="1" applyBorder="1" applyProtection="1">
      <alignment vertical="center"/>
    </xf>
    <xf numFmtId="40" fontId="46" fillId="0" borderId="17" xfId="11" applyNumberFormat="1" applyFont="1" applyBorder="1" applyProtection="1">
      <alignment vertical="center"/>
    </xf>
    <xf numFmtId="38" fontId="46" fillId="0" borderId="17" xfId="11" applyFont="1" applyBorder="1" applyProtection="1">
      <alignment vertical="center"/>
    </xf>
    <xf numFmtId="38" fontId="46" fillId="0" borderId="53" xfId="11" applyFont="1" applyBorder="1" applyProtection="1">
      <alignment vertical="center"/>
    </xf>
    <xf numFmtId="38" fontId="46" fillId="0" borderId="54" xfId="11" applyFont="1" applyBorder="1" applyProtection="1">
      <alignment vertical="center"/>
    </xf>
    <xf numFmtId="0" fontId="47" fillId="10" borderId="13" xfId="10" applyFont="1" applyFill="1" applyBorder="1" applyProtection="1">
      <alignment vertical="center"/>
      <protection locked="0"/>
    </xf>
    <xf numFmtId="38" fontId="47" fillId="10" borderId="13" xfId="11" applyFont="1" applyFill="1" applyBorder="1" applyProtection="1">
      <alignment vertical="center"/>
      <protection locked="0"/>
    </xf>
    <xf numFmtId="38" fontId="47" fillId="0" borderId="3" xfId="11" applyFont="1" applyBorder="1" applyProtection="1">
      <alignment vertical="center"/>
    </xf>
    <xf numFmtId="38" fontId="47" fillId="0" borderId="1" xfId="11" applyFont="1" applyBorder="1" applyProtection="1">
      <alignment vertical="center"/>
    </xf>
    <xf numFmtId="38" fontId="47" fillId="10" borderId="12" xfId="11" applyFont="1" applyFill="1" applyBorder="1" applyProtection="1">
      <alignment vertical="center"/>
      <protection locked="0"/>
    </xf>
    <xf numFmtId="38" fontId="46" fillId="0" borderId="48" xfId="11" applyFont="1" applyBorder="1" applyProtection="1">
      <alignment vertical="center"/>
    </xf>
    <xf numFmtId="38" fontId="46" fillId="0" borderId="60" xfId="11" applyFont="1" applyBorder="1" applyProtection="1">
      <alignment vertical="center"/>
    </xf>
    <xf numFmtId="0" fontId="46" fillId="5" borderId="13" xfId="10" applyFont="1" applyFill="1" applyBorder="1" applyAlignment="1" applyProtection="1">
      <alignment horizontal="center" vertical="center" wrapText="1" shrinkToFit="1"/>
      <protection locked="0"/>
    </xf>
    <xf numFmtId="58" fontId="39" fillId="0" borderId="0" xfId="14" applyNumberFormat="1" applyFont="1" applyAlignment="1">
      <alignment horizontal="right" vertical="center" shrinkToFit="1"/>
    </xf>
    <xf numFmtId="0" fontId="7" fillId="0" borderId="0" xfId="14">
      <alignment vertical="center"/>
    </xf>
    <xf numFmtId="0" fontId="81" fillId="0" borderId="0" xfId="14" applyFont="1" applyAlignment="1">
      <alignment horizontal="center" vertical="center"/>
    </xf>
    <xf numFmtId="0" fontId="103" fillId="0" borderId="0" xfId="14" applyFont="1" applyAlignment="1">
      <alignment horizontal="centerContinuous" vertical="center"/>
    </xf>
    <xf numFmtId="0" fontId="104" fillId="0" borderId="0" xfId="14" applyFont="1" applyAlignment="1">
      <alignment horizontal="centerContinuous" vertical="center"/>
    </xf>
    <xf numFmtId="0" fontId="105" fillId="0" borderId="0" xfId="14" applyFont="1" applyAlignment="1">
      <alignment horizontal="centerContinuous" vertical="center"/>
    </xf>
    <xf numFmtId="0" fontId="45" fillId="0" borderId="9" xfId="14" applyFont="1" applyBorder="1" applyAlignment="1">
      <alignment vertical="center" wrapText="1"/>
    </xf>
    <xf numFmtId="176" fontId="45" fillId="0" borderId="0" xfId="15" applyNumberFormat="1" applyFont="1" applyAlignment="1">
      <alignment horizontal="center" vertical="center" shrinkToFit="1"/>
    </xf>
    <xf numFmtId="0" fontId="39" fillId="0" borderId="0" xfId="15" applyFont="1" applyAlignment="1" applyProtection="1">
      <alignment horizontal="right" vertical="center"/>
      <protection locked="0"/>
    </xf>
    <xf numFmtId="0" fontId="39" fillId="0" borderId="9" xfId="15" applyFont="1" applyBorder="1" applyAlignment="1">
      <alignment horizontal="center" vertical="center"/>
    </xf>
    <xf numFmtId="0" fontId="39" fillId="0" borderId="11" xfId="15" applyFont="1" applyBorder="1" applyAlignment="1">
      <alignment horizontal="center" vertical="center"/>
    </xf>
    <xf numFmtId="176" fontId="45" fillId="0" borderId="0" xfId="14" applyNumberFormat="1" applyFont="1" applyAlignment="1">
      <alignment horizontal="center" vertical="center" shrinkToFit="1"/>
    </xf>
    <xf numFmtId="184" fontId="45" fillId="0" borderId="0" xfId="15" applyNumberFormat="1" applyFont="1" applyAlignment="1">
      <alignment horizontal="right" vertical="center" shrinkToFit="1"/>
    </xf>
    <xf numFmtId="0" fontId="45" fillId="4" borderId="0" xfId="10" applyFont="1" applyFill="1" applyAlignment="1">
      <alignment horizontal="center" vertical="center" shrinkToFit="1"/>
    </xf>
    <xf numFmtId="0" fontId="45" fillId="0" borderId="0" xfId="10" applyFont="1" applyAlignment="1">
      <alignment horizontal="right" vertical="center" wrapText="1"/>
    </xf>
    <xf numFmtId="0" fontId="45" fillId="0" borderId="0" xfId="10" applyFont="1" applyAlignment="1">
      <alignment vertical="center" wrapText="1"/>
    </xf>
    <xf numFmtId="0" fontId="45" fillId="7" borderId="0" xfId="10" applyFont="1" applyFill="1">
      <alignment vertical="center"/>
    </xf>
    <xf numFmtId="176" fontId="45" fillId="0" borderId="2" xfId="10" applyNumberFormat="1" applyFont="1" applyBorder="1" applyAlignment="1">
      <alignment horizontal="center" vertical="center"/>
    </xf>
    <xf numFmtId="0" fontId="45" fillId="4" borderId="2" xfId="10" applyFont="1" applyFill="1" applyBorder="1" applyAlignment="1">
      <alignment horizontal="center" vertical="center" shrinkToFit="1"/>
    </xf>
    <xf numFmtId="0" fontId="45" fillId="0" borderId="2" xfId="10" applyFont="1" applyBorder="1" applyAlignment="1">
      <alignment vertical="center" shrinkToFit="1"/>
    </xf>
    <xf numFmtId="0" fontId="45" fillId="0" borderId="5" xfId="10" applyFont="1" applyBorder="1" applyAlignment="1">
      <alignment vertical="center" shrinkToFit="1"/>
    </xf>
    <xf numFmtId="38" fontId="121" fillId="4" borderId="53" xfId="11" applyFont="1" applyFill="1" applyBorder="1" applyProtection="1">
      <alignment vertical="center"/>
    </xf>
    <xf numFmtId="38" fontId="46" fillId="4" borderId="13" xfId="11" applyFont="1" applyFill="1" applyBorder="1" applyAlignment="1" applyProtection="1">
      <alignment horizontal="center" vertical="center"/>
    </xf>
    <xf numFmtId="38" fontId="46" fillId="4" borderId="13" xfId="10" applyNumberFormat="1" applyFont="1" applyFill="1" applyBorder="1">
      <alignment vertical="center"/>
    </xf>
    <xf numFmtId="38" fontId="46" fillId="0" borderId="3" xfId="10" applyNumberFormat="1" applyFont="1" applyBorder="1">
      <alignment vertical="center"/>
    </xf>
    <xf numFmtId="38" fontId="46" fillId="0" borderId="90" xfId="10" applyNumberFormat="1" applyFont="1" applyBorder="1">
      <alignment vertical="center"/>
    </xf>
    <xf numFmtId="38" fontId="121" fillId="4" borderId="54" xfId="11" applyFont="1" applyFill="1" applyBorder="1" applyProtection="1">
      <alignment vertical="center"/>
    </xf>
    <xf numFmtId="0" fontId="74" fillId="0" borderId="0" xfId="0" applyFont="1" applyAlignment="1">
      <alignment horizontal="left" vertical="top"/>
    </xf>
    <xf numFmtId="0" fontId="22" fillId="0" borderId="0" xfId="0" applyFont="1">
      <alignment vertical="center"/>
    </xf>
    <xf numFmtId="0" fontId="11" fillId="0" borderId="0" xfId="0" applyFont="1" applyAlignment="1">
      <alignment vertical="center" wrapText="1"/>
    </xf>
    <xf numFmtId="0" fontId="39" fillId="3" borderId="0" xfId="0" applyFont="1" applyFill="1" applyAlignment="1" applyProtection="1">
      <alignment vertical="center" shrinkToFit="1"/>
      <protection locked="0"/>
    </xf>
    <xf numFmtId="0" fontId="39" fillId="0" borderId="16" xfId="0" applyFont="1" applyBorder="1" applyAlignment="1">
      <alignment horizontal="center" vertical="center"/>
    </xf>
    <xf numFmtId="177" fontId="39" fillId="0" borderId="0" xfId="0" applyNumberFormat="1" applyFont="1" applyAlignment="1">
      <alignment horizontal="center" vertical="center"/>
    </xf>
    <xf numFmtId="177" fontId="39" fillId="0" borderId="0" xfId="0" applyNumberFormat="1" applyFont="1" applyAlignment="1">
      <alignment horizontal="right" vertical="center" indent="1" shrinkToFit="1"/>
    </xf>
    <xf numFmtId="0" fontId="22" fillId="7" borderId="0" xfId="0" applyFont="1" applyFill="1">
      <alignment vertical="center"/>
    </xf>
    <xf numFmtId="182" fontId="22" fillId="7" borderId="0" xfId="0" applyNumberFormat="1" applyFont="1" applyFill="1" applyAlignment="1">
      <alignment horizontal="center" vertical="center" shrinkToFit="1"/>
    </xf>
    <xf numFmtId="177" fontId="22" fillId="7" borderId="0" xfId="0" applyNumberFormat="1" applyFont="1" applyFill="1" applyAlignment="1" applyProtection="1">
      <alignment horizontal="left" vertical="center" shrinkToFit="1"/>
      <protection locked="0"/>
    </xf>
    <xf numFmtId="183" fontId="22" fillId="7" borderId="0" xfId="0" applyNumberFormat="1" applyFont="1" applyFill="1" applyAlignment="1">
      <alignment horizontal="center" vertical="center" shrinkToFit="1"/>
    </xf>
    <xf numFmtId="0" fontId="39" fillId="5" borderId="13" xfId="0" applyFont="1" applyFill="1" applyBorder="1" applyAlignment="1" applyProtection="1">
      <alignment vertical="center" shrinkToFit="1"/>
      <protection locked="0"/>
    </xf>
    <xf numFmtId="0" fontId="96" fillId="7" borderId="0" xfId="0" applyFont="1" applyFill="1">
      <alignment vertical="center"/>
    </xf>
    <xf numFmtId="0" fontId="96" fillId="0" borderId="0" xfId="0" applyFont="1">
      <alignment vertical="center"/>
    </xf>
    <xf numFmtId="179" fontId="47" fillId="3" borderId="20" xfId="0" applyNumberFormat="1" applyFont="1" applyFill="1" applyBorder="1" applyAlignment="1" applyProtection="1">
      <alignment horizontal="right" vertical="center" shrinkToFit="1"/>
      <protection locked="0"/>
    </xf>
    <xf numFmtId="179" fontId="47" fillId="4" borderId="20" xfId="0" applyNumberFormat="1" applyFont="1" applyFill="1" applyBorder="1" applyAlignment="1">
      <alignment horizontal="right" vertical="center" shrinkToFit="1"/>
    </xf>
    <xf numFmtId="179" fontId="47" fillId="3" borderId="18" xfId="0" applyNumberFormat="1" applyFont="1" applyFill="1" applyBorder="1" applyAlignment="1" applyProtection="1">
      <alignment horizontal="right" vertical="center" shrinkToFit="1"/>
      <protection locked="0"/>
    </xf>
    <xf numFmtId="179" fontId="47" fillId="4" borderId="18" xfId="0" applyNumberFormat="1" applyFont="1" applyFill="1" applyBorder="1" applyAlignment="1">
      <alignment horizontal="right" vertical="center" shrinkToFit="1"/>
    </xf>
    <xf numFmtId="179" fontId="47" fillId="3" borderId="19" xfId="0" applyNumberFormat="1" applyFont="1" applyFill="1" applyBorder="1" applyAlignment="1" applyProtection="1">
      <alignment horizontal="right" vertical="center" shrinkToFit="1"/>
      <protection locked="0"/>
    </xf>
    <xf numFmtId="179" fontId="47" fillId="4" borderId="19" xfId="0" applyNumberFormat="1" applyFont="1" applyFill="1" applyBorder="1" applyAlignment="1">
      <alignment horizontal="right" vertical="center" shrinkToFit="1"/>
    </xf>
    <xf numFmtId="0" fontId="39" fillId="4" borderId="0" xfId="0" applyFont="1" applyFill="1">
      <alignment vertical="center"/>
    </xf>
    <xf numFmtId="0" fontId="0" fillId="0" borderId="8" xfId="0" applyBorder="1" applyProtection="1">
      <alignment vertical="center"/>
      <protection locked="0"/>
    </xf>
    <xf numFmtId="0" fontId="39" fillId="3" borderId="13" xfId="0" applyFont="1" applyFill="1" applyBorder="1">
      <alignment vertical="center"/>
    </xf>
    <xf numFmtId="0" fontId="39" fillId="0" borderId="2" xfId="0" applyFont="1" applyBorder="1">
      <alignment vertical="center"/>
    </xf>
    <xf numFmtId="0" fontId="39" fillId="4" borderId="13" xfId="0" applyFont="1" applyFill="1" applyBorder="1">
      <alignment vertical="center"/>
    </xf>
    <xf numFmtId="0" fontId="11" fillId="0" borderId="8" xfId="0" applyFont="1" applyBorder="1">
      <alignment vertical="center"/>
    </xf>
    <xf numFmtId="0" fontId="39" fillId="5" borderId="13" xfId="0" applyFont="1" applyFill="1" applyBorder="1">
      <alignment vertical="center"/>
    </xf>
    <xf numFmtId="0" fontId="39" fillId="0" borderId="13" xfId="0" applyFont="1" applyBorder="1">
      <alignment vertical="center"/>
    </xf>
    <xf numFmtId="0" fontId="39" fillId="0" borderId="0" xfId="0" quotePrefix="1" applyFont="1" applyAlignment="1">
      <alignment horizontal="center" vertical="center"/>
    </xf>
    <xf numFmtId="0" fontId="39" fillId="0" borderId="8" xfId="0" applyFont="1" applyBorder="1" applyAlignment="1" applyProtection="1">
      <alignment vertical="center" shrinkToFit="1"/>
      <protection locked="0"/>
    </xf>
    <xf numFmtId="0" fontId="127" fillId="3" borderId="1" xfId="8" applyFont="1" applyFill="1" applyBorder="1">
      <alignment vertical="center"/>
    </xf>
    <xf numFmtId="0" fontId="71" fillId="0" borderId="0" xfId="8" applyFont="1">
      <alignment vertical="center"/>
    </xf>
    <xf numFmtId="0" fontId="128" fillId="0" borderId="0" xfId="8" applyFont="1">
      <alignment vertical="center"/>
    </xf>
    <xf numFmtId="0" fontId="128" fillId="0" borderId="0" xfId="8" applyFont="1" applyAlignment="1">
      <alignment horizontal="right" vertical="center"/>
    </xf>
    <xf numFmtId="0" fontId="129" fillId="0" borderId="0" xfId="8" applyFont="1" applyAlignment="1">
      <alignment vertical="center" wrapText="1"/>
    </xf>
    <xf numFmtId="0" fontId="128" fillId="0" borderId="13" xfId="8" applyFont="1" applyBorder="1" applyAlignment="1">
      <alignment horizontal="center" vertical="center" shrinkToFit="1"/>
    </xf>
    <xf numFmtId="0" fontId="71" fillId="0" borderId="13" xfId="8" applyFont="1" applyBorder="1" applyAlignment="1">
      <alignment vertical="center" shrinkToFit="1"/>
    </xf>
    <xf numFmtId="0" fontId="129" fillId="3" borderId="13" xfId="8" applyFont="1" applyFill="1" applyBorder="1" applyAlignment="1" applyProtection="1">
      <alignment vertical="center" shrinkToFit="1"/>
      <protection locked="0"/>
    </xf>
    <xf numFmtId="0" fontId="129" fillId="3" borderId="13" xfId="8" applyFont="1" applyFill="1" applyBorder="1" applyProtection="1">
      <alignment vertical="center"/>
      <protection locked="0"/>
    </xf>
    <xf numFmtId="186" fontId="129" fillId="3" borderId="13" xfId="8" applyNumberFormat="1" applyFont="1" applyFill="1" applyBorder="1" applyProtection="1">
      <alignment vertical="center"/>
      <protection locked="0"/>
    </xf>
    <xf numFmtId="2" fontId="71" fillId="4" borderId="13" xfId="8" applyNumberFormat="1" applyFont="1" applyFill="1" applyBorder="1">
      <alignment vertical="center"/>
    </xf>
    <xf numFmtId="0" fontId="71" fillId="4" borderId="13" xfId="8" applyFont="1" applyFill="1" applyBorder="1" applyAlignment="1">
      <alignment horizontal="right" vertical="center"/>
    </xf>
    <xf numFmtId="0" fontId="71" fillId="4" borderId="13" xfId="8" applyFont="1" applyFill="1" applyBorder="1">
      <alignment vertical="center"/>
    </xf>
    <xf numFmtId="0" fontId="71" fillId="3" borderId="6" xfId="8" applyFont="1" applyFill="1" applyBorder="1">
      <alignment vertical="center"/>
    </xf>
    <xf numFmtId="0" fontId="71" fillId="3" borderId="7" xfId="8" applyFont="1" applyFill="1" applyBorder="1">
      <alignment vertical="center"/>
    </xf>
    <xf numFmtId="0" fontId="71" fillId="0" borderId="0" xfId="8" applyFont="1" applyAlignment="1">
      <alignment vertical="center" shrinkToFit="1"/>
    </xf>
    <xf numFmtId="0" fontId="129" fillId="3" borderId="6" xfId="8" applyFont="1" applyFill="1" applyBorder="1">
      <alignment vertical="center"/>
    </xf>
    <xf numFmtId="0" fontId="129" fillId="3" borderId="7" xfId="8" applyFont="1" applyFill="1" applyBorder="1">
      <alignment vertical="center"/>
    </xf>
    <xf numFmtId="0" fontId="129" fillId="0" borderId="0" xfId="8" applyFont="1">
      <alignment vertical="center"/>
    </xf>
    <xf numFmtId="0" fontId="128" fillId="3" borderId="1" xfId="8" applyFont="1" applyFill="1" applyBorder="1">
      <alignment vertical="center"/>
    </xf>
    <xf numFmtId="0" fontId="47" fillId="10" borderId="12" xfId="10" applyFont="1" applyFill="1" applyBorder="1" applyAlignment="1" applyProtection="1">
      <alignment vertical="center" shrinkToFit="1"/>
      <protection locked="0"/>
    </xf>
    <xf numFmtId="38" fontId="47" fillId="0" borderId="4" xfId="11" applyFont="1" applyBorder="1" applyAlignment="1" applyProtection="1">
      <alignment vertical="center" shrinkToFit="1"/>
    </xf>
    <xf numFmtId="0" fontId="47" fillId="10" borderId="13" xfId="10" applyFont="1" applyFill="1" applyBorder="1" applyAlignment="1" applyProtection="1">
      <alignment vertical="center" shrinkToFit="1"/>
      <protection locked="0"/>
    </xf>
    <xf numFmtId="38" fontId="47" fillId="0" borderId="3" xfId="11" applyFont="1" applyBorder="1" applyAlignment="1" applyProtection="1">
      <alignment vertical="center" shrinkToFit="1"/>
    </xf>
    <xf numFmtId="38" fontId="47" fillId="0" borderId="1" xfId="11" applyFont="1" applyBorder="1" applyAlignment="1" applyProtection="1">
      <alignment vertical="center" shrinkToFit="1"/>
    </xf>
    <xf numFmtId="38" fontId="121" fillId="4" borderId="53" xfId="11" applyFont="1" applyFill="1" applyBorder="1" applyAlignment="1" applyProtection="1">
      <alignment vertical="center" shrinkToFit="1"/>
    </xf>
    <xf numFmtId="38" fontId="121" fillId="4" borderId="54" xfId="11" applyFont="1" applyFill="1" applyBorder="1" applyAlignment="1" applyProtection="1">
      <alignment vertical="center" shrinkToFit="1"/>
    </xf>
    <xf numFmtId="49" fontId="47" fillId="10" borderId="13" xfId="10" applyNumberFormat="1" applyFont="1" applyFill="1" applyBorder="1" applyProtection="1">
      <alignment vertical="center"/>
      <protection locked="0"/>
    </xf>
    <xf numFmtId="0" fontId="123" fillId="0" borderId="0" xfId="0" applyFont="1" applyAlignment="1">
      <alignment horizontal="center" vertical="center"/>
    </xf>
    <xf numFmtId="0" fontId="91" fillId="0" borderId="0" xfId="0" applyFont="1" applyAlignment="1">
      <alignment horizontal="center" vertical="center"/>
    </xf>
    <xf numFmtId="0" fontId="114" fillId="7" borderId="0" xfId="9" applyFont="1" applyFill="1" applyAlignment="1">
      <alignment horizontal="left" vertical="center"/>
    </xf>
    <xf numFmtId="0" fontId="39" fillId="3" borderId="0" xfId="10" applyFont="1" applyFill="1">
      <alignment vertical="center"/>
    </xf>
    <xf numFmtId="0" fontId="39" fillId="8" borderId="0" xfId="14" applyFont="1" applyFill="1">
      <alignment vertical="center"/>
    </xf>
    <xf numFmtId="0" fontId="39" fillId="8" borderId="0" xfId="15" applyFont="1" applyFill="1">
      <alignment vertical="center"/>
    </xf>
    <xf numFmtId="0" fontId="39" fillId="3" borderId="0" xfId="15" applyFont="1" applyFill="1">
      <alignment vertical="center"/>
    </xf>
    <xf numFmtId="0" fontId="39" fillId="8" borderId="13" xfId="15" applyFont="1" applyFill="1" applyBorder="1">
      <alignment vertical="center"/>
    </xf>
    <xf numFmtId="0" fontId="60" fillId="0" borderId="0" xfId="15" applyFont="1">
      <alignment vertical="center"/>
    </xf>
    <xf numFmtId="0" fontId="69" fillId="0" borderId="0" xfId="15" applyFont="1">
      <alignment vertical="center"/>
    </xf>
    <xf numFmtId="0" fontId="39" fillId="7" borderId="0" xfId="0" applyFont="1" applyFill="1" applyProtection="1">
      <alignment vertical="center"/>
      <protection locked="0"/>
    </xf>
    <xf numFmtId="0" fontId="0" fillId="7" borderId="0" xfId="0" applyFill="1" applyProtection="1">
      <alignment vertical="center"/>
      <protection locked="0"/>
    </xf>
    <xf numFmtId="0" fontId="39" fillId="7" borderId="0" xfId="0" applyFont="1" applyFill="1" applyAlignment="1" applyProtection="1">
      <alignment horizontal="right" vertical="center"/>
      <protection locked="0"/>
    </xf>
    <xf numFmtId="0" fontId="39" fillId="7" borderId="0" xfId="0" applyFont="1" applyFill="1" applyAlignment="1" applyProtection="1">
      <alignment horizontal="centerContinuous" vertical="center"/>
      <protection locked="0"/>
    </xf>
    <xf numFmtId="0" fontId="46" fillId="7" borderId="0" xfId="0" applyFont="1" applyFill="1" applyAlignment="1" applyProtection="1">
      <alignment horizontal="centerContinuous" vertical="center"/>
      <protection locked="0"/>
    </xf>
    <xf numFmtId="0" fontId="46" fillId="7" borderId="0" xfId="0" applyFont="1" applyFill="1" applyProtection="1">
      <alignment vertical="center"/>
      <protection locked="0"/>
    </xf>
    <xf numFmtId="0" fontId="75" fillId="0" borderId="0" xfId="0" applyFont="1">
      <alignment vertical="center"/>
    </xf>
    <xf numFmtId="0" fontId="44" fillId="0" borderId="0" xfId="0" applyFont="1" applyAlignment="1">
      <alignment vertical="center" wrapText="1"/>
    </xf>
    <xf numFmtId="0" fontId="39" fillId="0" borderId="0" xfId="24" applyFont="1">
      <alignment vertical="center"/>
    </xf>
    <xf numFmtId="0" fontId="46" fillId="0" borderId="0" xfId="24" applyFont="1">
      <alignment vertical="center"/>
    </xf>
    <xf numFmtId="0" fontId="46" fillId="0" borderId="13" xfId="24" applyFont="1" applyBorder="1" applyAlignment="1">
      <alignment horizontal="center" vertical="center"/>
    </xf>
    <xf numFmtId="0" fontId="120" fillId="0" borderId="13" xfId="24" applyFont="1" applyBorder="1" applyAlignment="1">
      <alignment horizontal="center" vertical="center"/>
    </xf>
    <xf numFmtId="0" fontId="46" fillId="0" borderId="13" xfId="24" applyFont="1" applyBorder="1" applyAlignment="1">
      <alignment horizontal="center" vertical="center" wrapText="1"/>
    </xf>
    <xf numFmtId="0" fontId="120" fillId="0" borderId="13" xfId="24" applyFont="1" applyBorder="1" applyAlignment="1">
      <alignment horizontal="center" vertical="center" wrapText="1"/>
    </xf>
    <xf numFmtId="0" fontId="46" fillId="0" borderId="0" xfId="24" applyFont="1" applyAlignment="1">
      <alignment horizontal="center" vertical="center"/>
    </xf>
    <xf numFmtId="0" fontId="120" fillId="0" borderId="0" xfId="24" applyFont="1" applyAlignment="1">
      <alignment horizontal="center" vertical="center"/>
    </xf>
    <xf numFmtId="0" fontId="39" fillId="10" borderId="13" xfId="24" applyFont="1" applyFill="1" applyBorder="1">
      <alignment vertical="center"/>
    </xf>
    <xf numFmtId="0" fontId="39" fillId="5" borderId="13" xfId="24" applyFont="1" applyFill="1" applyBorder="1">
      <alignment vertical="center"/>
    </xf>
    <xf numFmtId="0" fontId="39" fillId="0" borderId="13" xfId="24" applyFont="1" applyBorder="1">
      <alignment vertical="center"/>
    </xf>
    <xf numFmtId="0" fontId="39" fillId="10" borderId="17" xfId="24" applyFont="1" applyFill="1" applyBorder="1">
      <alignment vertical="center"/>
    </xf>
    <xf numFmtId="0" fontId="39" fillId="10" borderId="5" xfId="24" applyFont="1" applyFill="1" applyBorder="1">
      <alignment vertical="center"/>
    </xf>
    <xf numFmtId="0" fontId="39" fillId="10" borderId="7" xfId="24" applyFont="1" applyFill="1" applyBorder="1">
      <alignment vertical="center"/>
    </xf>
    <xf numFmtId="0" fontId="39" fillId="0" borderId="0" xfId="24" applyFont="1" applyAlignment="1">
      <alignment horizontal="left" vertical="center"/>
    </xf>
    <xf numFmtId="0" fontId="39" fillId="0" borderId="13" xfId="24" applyFont="1" applyBorder="1" applyAlignment="1">
      <alignment horizontal="center" vertical="center" shrinkToFit="1"/>
    </xf>
    <xf numFmtId="49" fontId="39" fillId="0" borderId="13" xfId="24" applyNumberFormat="1" applyFont="1" applyBorder="1" applyAlignment="1">
      <alignment horizontal="center" vertical="center" shrinkToFit="1"/>
    </xf>
    <xf numFmtId="38" fontId="39" fillId="0" borderId="13" xfId="2" applyFont="1" applyBorder="1" applyAlignment="1">
      <alignment horizontal="center" vertical="center" shrinkToFit="1"/>
    </xf>
    <xf numFmtId="0" fontId="39" fillId="0" borderId="13" xfId="24" applyFont="1" applyBorder="1" applyAlignment="1">
      <alignment horizontal="centerContinuous" vertical="center"/>
    </xf>
    <xf numFmtId="0" fontId="94" fillId="11" borderId="13" xfId="24" applyFont="1" applyFill="1" applyBorder="1" applyAlignment="1" applyProtection="1">
      <alignment horizontal="center" vertical="center" shrinkToFit="1"/>
      <protection locked="0"/>
    </xf>
    <xf numFmtId="0" fontId="94" fillId="14" borderId="13" xfId="24" applyFont="1" applyFill="1" applyBorder="1" applyAlignment="1" applyProtection="1">
      <alignment horizontal="center" vertical="center" shrinkToFit="1"/>
      <protection locked="0"/>
    </xf>
    <xf numFmtId="0" fontId="44" fillId="0" borderId="3" xfId="24" applyFont="1" applyBorder="1" applyAlignment="1">
      <alignment vertical="center" wrapText="1"/>
    </xf>
    <xf numFmtId="0" fontId="44" fillId="0" borderId="13" xfId="24" applyFont="1" applyBorder="1" applyAlignment="1">
      <alignment horizontal="centerContinuous" vertical="center" wrapText="1"/>
    </xf>
    <xf numFmtId="0" fontId="44" fillId="0" borderId="13" xfId="24" applyFont="1" applyBorder="1" applyAlignment="1">
      <alignment horizontal="center" vertical="center" shrinkToFit="1"/>
    </xf>
    <xf numFmtId="0" fontId="39" fillId="0" borderId="98" xfId="24" applyFont="1" applyBorder="1">
      <alignment vertical="center"/>
    </xf>
    <xf numFmtId="38" fontId="94" fillId="13" borderId="96" xfId="25" applyFont="1" applyFill="1" applyBorder="1" applyAlignment="1" applyProtection="1">
      <alignment horizontal="center" vertical="center" shrinkToFit="1"/>
    </xf>
    <xf numFmtId="38" fontId="94" fillId="13" borderId="53" xfId="25" applyFont="1" applyFill="1" applyBorder="1" applyAlignment="1" applyProtection="1">
      <alignment horizontal="center" vertical="center" shrinkToFit="1"/>
    </xf>
    <xf numFmtId="0" fontId="39" fillId="0" borderId="3" xfId="24" applyFont="1" applyBorder="1" applyAlignment="1">
      <alignment horizontal="centerContinuous" vertical="center"/>
    </xf>
    <xf numFmtId="0" fontId="39" fillId="0" borderId="5" xfId="24" applyFont="1" applyBorder="1" applyAlignment="1">
      <alignment horizontal="centerContinuous" vertical="center"/>
    </xf>
    <xf numFmtId="0" fontId="119" fillId="0" borderId="13" xfId="10" applyFont="1" applyBorder="1" applyAlignment="1">
      <alignment vertical="center" shrinkToFit="1"/>
    </xf>
    <xf numFmtId="0" fontId="119" fillId="0" borderId="13" xfId="10" applyFont="1" applyBorder="1" applyAlignment="1">
      <alignment horizontal="center" vertical="center" shrinkToFit="1"/>
    </xf>
    <xf numFmtId="186" fontId="39" fillId="0" borderId="13" xfId="24" applyNumberFormat="1" applyFont="1" applyBorder="1">
      <alignment vertical="center"/>
    </xf>
    <xf numFmtId="38" fontId="39" fillId="10" borderId="13" xfId="2" applyFont="1" applyFill="1" applyBorder="1">
      <alignment vertical="center"/>
    </xf>
    <xf numFmtId="38" fontId="39" fillId="10" borderId="17" xfId="2" applyFont="1" applyFill="1" applyBorder="1">
      <alignment vertical="center"/>
    </xf>
    <xf numFmtId="38" fontId="94" fillId="13" borderId="53" xfId="2" applyFont="1" applyFill="1" applyBorder="1" applyAlignment="1" applyProtection="1">
      <alignment horizontal="center" vertical="center" shrinkToFit="1"/>
    </xf>
    <xf numFmtId="0" fontId="44" fillId="0" borderId="6" xfId="24" applyFont="1" applyBorder="1" applyAlignment="1">
      <alignment horizontal="centerContinuous" vertical="center"/>
    </xf>
    <xf numFmtId="0" fontId="44" fillId="0" borderId="6" xfId="0" applyFont="1" applyBorder="1" applyAlignment="1">
      <alignment horizontal="centerContinuous" vertical="center"/>
    </xf>
    <xf numFmtId="0" fontId="44" fillId="0" borderId="3" xfId="24" applyFont="1" applyBorder="1" applyAlignment="1">
      <alignment horizontal="center" vertical="center"/>
    </xf>
    <xf numFmtId="38" fontId="39" fillId="4" borderId="13" xfId="2" applyFont="1" applyFill="1" applyBorder="1">
      <alignment vertical="center"/>
    </xf>
    <xf numFmtId="38" fontId="39" fillId="0" borderId="13" xfId="24" applyNumberFormat="1" applyFont="1" applyBorder="1">
      <alignment vertical="center"/>
    </xf>
    <xf numFmtId="0" fontId="39" fillId="0" borderId="17" xfId="24" applyFont="1" applyBorder="1">
      <alignment vertical="center"/>
    </xf>
    <xf numFmtId="0" fontId="39" fillId="0" borderId="3" xfId="24" applyFont="1" applyBorder="1" applyAlignment="1">
      <alignment horizontal="centerContinuous" vertical="center" wrapText="1"/>
    </xf>
    <xf numFmtId="38" fontId="39" fillId="0" borderId="13" xfId="2" applyFont="1" applyBorder="1" applyAlignment="1">
      <alignment horizontal="center" vertical="center"/>
    </xf>
    <xf numFmtId="38" fontId="39" fillId="0" borderId="13" xfId="2" applyFont="1" applyBorder="1">
      <alignment vertical="center"/>
    </xf>
    <xf numFmtId="0" fontId="39" fillId="0" borderId="12" xfId="24" applyFont="1" applyBorder="1">
      <alignment vertical="center"/>
    </xf>
    <xf numFmtId="38" fontId="39" fillId="0" borderId="12" xfId="2" applyFont="1" applyBorder="1">
      <alignment vertical="center"/>
    </xf>
    <xf numFmtId="38" fontId="39" fillId="0" borderId="53" xfId="2" applyFont="1" applyBorder="1">
      <alignment vertical="center"/>
    </xf>
    <xf numFmtId="38" fontId="39" fillId="0" borderId="54" xfId="2" applyFont="1" applyBorder="1">
      <alignment vertical="center"/>
    </xf>
    <xf numFmtId="38" fontId="39" fillId="0" borderId="98" xfId="24" applyNumberFormat="1" applyFont="1" applyBorder="1">
      <alignment vertical="center"/>
    </xf>
    <xf numFmtId="38" fontId="39" fillId="0" borderId="13" xfId="2" applyFont="1" applyBorder="1" applyAlignment="1">
      <alignment vertical="center"/>
    </xf>
    <xf numFmtId="40" fontId="39" fillId="10" borderId="13" xfId="2" applyNumberFormat="1" applyFont="1" applyFill="1" applyBorder="1">
      <alignment vertical="center"/>
    </xf>
    <xf numFmtId="0" fontId="39" fillId="0" borderId="95" xfId="24" applyFont="1" applyBorder="1">
      <alignment vertical="center"/>
    </xf>
    <xf numFmtId="0" fontId="39" fillId="0" borderId="5" xfId="24" applyFont="1" applyBorder="1">
      <alignment vertical="center"/>
    </xf>
    <xf numFmtId="0" fontId="39" fillId="0" borderId="48" xfId="24" applyFont="1" applyBorder="1">
      <alignment vertical="center"/>
    </xf>
    <xf numFmtId="183" fontId="39" fillId="0" borderId="13" xfId="24" applyNumberFormat="1" applyFont="1" applyBorder="1">
      <alignment vertical="center"/>
    </xf>
    <xf numFmtId="38" fontId="131" fillId="10" borderId="13" xfId="11" applyFont="1" applyFill="1" applyBorder="1" applyProtection="1">
      <alignment vertical="center"/>
      <protection locked="0"/>
    </xf>
    <xf numFmtId="38" fontId="96" fillId="10" borderId="13" xfId="11" applyFont="1" applyFill="1" applyBorder="1" applyProtection="1">
      <alignment vertical="center"/>
      <protection locked="0"/>
    </xf>
    <xf numFmtId="40" fontId="39" fillId="10" borderId="17" xfId="2" applyNumberFormat="1" applyFont="1" applyFill="1" applyBorder="1">
      <alignment vertical="center"/>
    </xf>
    <xf numFmtId="38" fontId="94" fillId="13" borderId="13" xfId="25" applyFont="1" applyFill="1" applyBorder="1" applyAlignment="1" applyProtection="1">
      <alignment horizontal="center" vertical="center" shrinkToFit="1"/>
    </xf>
    <xf numFmtId="38" fontId="39" fillId="0" borderId="13" xfId="2" applyFont="1" applyBorder="1" applyAlignment="1">
      <alignment horizontal="right" vertical="center"/>
    </xf>
    <xf numFmtId="38" fontId="94" fillId="13" borderId="53" xfId="2" applyFont="1" applyFill="1" applyBorder="1" applyAlignment="1" applyProtection="1">
      <alignment horizontal="right" vertical="center" shrinkToFit="1"/>
    </xf>
    <xf numFmtId="38" fontId="94" fillId="13" borderId="97" xfId="2" applyFont="1" applyFill="1" applyBorder="1" applyAlignment="1" applyProtection="1">
      <alignment horizontal="right" vertical="center" shrinkToFit="1"/>
    </xf>
    <xf numFmtId="38" fontId="94" fillId="13" borderId="13" xfId="2" applyFont="1" applyFill="1" applyBorder="1" applyAlignment="1" applyProtection="1">
      <alignment horizontal="right" vertical="center" shrinkToFit="1"/>
    </xf>
    <xf numFmtId="38" fontId="39" fillId="4" borderId="98" xfId="2" applyFont="1" applyFill="1" applyBorder="1" applyAlignment="1">
      <alignment horizontal="right" vertical="center"/>
    </xf>
    <xf numFmtId="38" fontId="94" fillId="13" borderId="13" xfId="25" applyFont="1" applyFill="1" applyBorder="1" applyAlignment="1" applyProtection="1">
      <alignment horizontal="right" vertical="center" shrinkToFit="1"/>
    </xf>
    <xf numFmtId="0" fontId="39" fillId="0" borderId="13" xfId="24" applyFont="1" applyBorder="1" applyAlignment="1">
      <alignment vertical="center" wrapText="1"/>
    </xf>
    <xf numFmtId="0" fontId="128" fillId="0" borderId="13" xfId="8" applyFont="1" applyBorder="1" applyAlignment="1">
      <alignment vertical="center" shrinkToFit="1"/>
    </xf>
    <xf numFmtId="0" fontId="39" fillId="7" borderId="0" xfId="0" applyFont="1" applyFill="1" applyAlignment="1">
      <alignment vertical="center" wrapText="1"/>
    </xf>
    <xf numFmtId="40" fontId="94" fillId="15" borderId="13" xfId="25" applyNumberFormat="1" applyFont="1" applyFill="1" applyBorder="1" applyAlignment="1" applyProtection="1">
      <alignment horizontal="center" vertical="center" shrinkToFit="1"/>
      <protection locked="0"/>
    </xf>
    <xf numFmtId="0" fontId="135" fillId="0" borderId="0" xfId="8" applyFont="1" applyAlignment="1">
      <alignment horizontal="left" vertical="center"/>
    </xf>
    <xf numFmtId="0" fontId="8" fillId="0" borderId="0" xfId="10" applyAlignment="1" applyProtection="1">
      <alignment horizontal="center" vertical="center" shrinkToFit="1"/>
      <protection locked="0"/>
    </xf>
    <xf numFmtId="0" fontId="8" fillId="0" borderId="0" xfId="10" applyAlignment="1">
      <alignment horizontal="center" vertical="center" shrinkToFit="1"/>
    </xf>
    <xf numFmtId="0" fontId="14" fillId="3" borderId="3" xfId="0" applyFont="1" applyFill="1" applyBorder="1" applyAlignment="1" applyProtection="1">
      <alignment vertical="center" shrinkToFit="1"/>
      <protection locked="0"/>
    </xf>
    <xf numFmtId="0" fontId="39" fillId="5" borderId="0" xfId="0" applyFont="1" applyFill="1" applyAlignment="1" applyProtection="1">
      <alignment horizontal="center" vertical="center" shrinkToFit="1"/>
      <protection locked="0"/>
    </xf>
    <xf numFmtId="0" fontId="45" fillId="3" borderId="0" xfId="14" applyFont="1" applyFill="1" applyAlignment="1" applyProtection="1">
      <alignment horizontal="center" vertical="center" shrinkToFit="1"/>
      <protection locked="0"/>
    </xf>
    <xf numFmtId="0" fontId="22" fillId="0" borderId="10" xfId="15" applyFont="1" applyBorder="1">
      <alignment vertical="center"/>
    </xf>
    <xf numFmtId="0" fontId="90" fillId="0" borderId="0" xfId="15" applyFont="1" applyAlignment="1">
      <alignment horizontal="center" vertical="center" wrapText="1"/>
    </xf>
    <xf numFmtId="0" fontId="45" fillId="3" borderId="2" xfId="15" applyFont="1" applyFill="1" applyBorder="1" applyAlignment="1" applyProtection="1">
      <alignment horizontal="center" vertical="center" shrinkToFit="1"/>
      <protection locked="0"/>
    </xf>
    <xf numFmtId="0" fontId="46" fillId="0" borderId="0" xfId="15" applyFont="1">
      <alignment vertical="center"/>
    </xf>
    <xf numFmtId="0" fontId="46" fillId="0" borderId="0" xfId="15" applyFont="1" applyAlignment="1">
      <alignment horizontal="center" vertical="center"/>
    </xf>
    <xf numFmtId="0" fontId="103" fillId="0" borderId="0" xfId="14" applyFont="1" applyAlignment="1">
      <alignment horizontal="center" vertical="center"/>
    </xf>
    <xf numFmtId="0" fontId="104" fillId="0" borderId="0" xfId="14" applyFont="1" applyAlignment="1">
      <alignment horizontal="center" vertical="center"/>
    </xf>
    <xf numFmtId="0" fontId="105" fillId="0" borderId="0" xfId="14" applyFont="1" applyAlignment="1">
      <alignment horizontal="center" vertical="center"/>
    </xf>
    <xf numFmtId="0" fontId="140" fillId="0" borderId="13" xfId="1" applyFont="1" applyBorder="1" applyAlignment="1" applyProtection="1">
      <alignment vertical="center"/>
    </xf>
    <xf numFmtId="0" fontId="39" fillId="0" borderId="17" xfId="0" applyFont="1" applyBorder="1" applyAlignment="1">
      <alignment horizontal="left" vertical="center"/>
    </xf>
    <xf numFmtId="0" fontId="140" fillId="0" borderId="13" xfId="1" applyFont="1" applyBorder="1" applyAlignment="1" applyProtection="1">
      <alignment vertical="center" shrinkToFit="1"/>
    </xf>
    <xf numFmtId="0" fontId="39" fillId="0" borderId="0" xfId="24" applyFont="1" applyAlignment="1">
      <alignment horizontal="center" vertical="center"/>
    </xf>
    <xf numFmtId="0" fontId="44" fillId="0" borderId="13" xfId="24" applyFont="1" applyBorder="1" applyAlignment="1">
      <alignment horizontal="center" vertical="center"/>
    </xf>
    <xf numFmtId="0" fontId="39" fillId="0" borderId="13" xfId="24" applyFont="1" applyBorder="1" applyAlignment="1">
      <alignment horizontal="center" vertical="center" wrapText="1"/>
    </xf>
    <xf numFmtId="0" fontId="39" fillId="0" borderId="13" xfId="24" applyFont="1" applyBorder="1" applyAlignment="1">
      <alignment horizontal="center" vertical="center"/>
    </xf>
    <xf numFmtId="0" fontId="39" fillId="0" borderId="0" xfId="28" applyFont="1">
      <alignment vertical="center"/>
    </xf>
    <xf numFmtId="0" fontId="39" fillId="0" borderId="0" xfId="28" applyFont="1" applyAlignment="1">
      <alignment horizontal="right" vertical="center"/>
    </xf>
    <xf numFmtId="0" fontId="39" fillId="0" borderId="100" xfId="28" applyFont="1" applyBorder="1">
      <alignment vertical="center"/>
    </xf>
    <xf numFmtId="0" fontId="39" fillId="0" borderId="101" xfId="28" applyFont="1" applyBorder="1">
      <alignment vertical="center"/>
    </xf>
    <xf numFmtId="0" fontId="39" fillId="0" borderId="102" xfId="28" applyFont="1" applyBorder="1">
      <alignment vertical="center"/>
    </xf>
    <xf numFmtId="0" fontId="39" fillId="0" borderId="103" xfId="28" applyFont="1" applyBorder="1">
      <alignment vertical="center"/>
    </xf>
    <xf numFmtId="0" fontId="142" fillId="0" borderId="0" xfId="28" applyFont="1">
      <alignment vertical="center"/>
    </xf>
    <xf numFmtId="0" fontId="39" fillId="0" borderId="107" xfId="28" applyFont="1" applyBorder="1">
      <alignment vertical="center"/>
    </xf>
    <xf numFmtId="0" fontId="39" fillId="0" borderId="108" xfId="28" applyFont="1" applyBorder="1">
      <alignment vertical="center"/>
    </xf>
    <xf numFmtId="0" fontId="39" fillId="0" borderId="109" xfId="28" applyFont="1" applyBorder="1">
      <alignment vertical="center"/>
    </xf>
    <xf numFmtId="0" fontId="39" fillId="0" borderId="110" xfId="28" applyFont="1" applyBorder="1">
      <alignment vertical="center"/>
    </xf>
    <xf numFmtId="0" fontId="39" fillId="0" borderId="114" xfId="28" applyFont="1" applyBorder="1">
      <alignment vertical="center"/>
    </xf>
    <xf numFmtId="0" fontId="39" fillId="0" borderId="115" xfId="28" applyFont="1" applyBorder="1">
      <alignment vertical="center"/>
    </xf>
    <xf numFmtId="0" fontId="39" fillId="0" borderId="116" xfId="28" applyFont="1" applyBorder="1">
      <alignment vertical="center"/>
    </xf>
    <xf numFmtId="0" fontId="60" fillId="0" borderId="0" xfId="28" applyFont="1">
      <alignment vertical="center"/>
    </xf>
    <xf numFmtId="0" fontId="60" fillId="0" borderId="114" xfId="28" applyFont="1" applyBorder="1">
      <alignment vertical="center"/>
    </xf>
    <xf numFmtId="0" fontId="60" fillId="0" borderId="115" xfId="28" applyFont="1" applyBorder="1">
      <alignment vertical="center"/>
    </xf>
    <xf numFmtId="0" fontId="39" fillId="0" borderId="117" xfId="28" applyFont="1" applyBorder="1">
      <alignment vertical="center"/>
    </xf>
    <xf numFmtId="0" fontId="39" fillId="0" borderId="118" xfId="28" applyFont="1" applyBorder="1">
      <alignment vertical="center"/>
    </xf>
    <xf numFmtId="0" fontId="39" fillId="0" borderId="119" xfId="28" applyFont="1" applyBorder="1">
      <alignment vertical="center"/>
    </xf>
    <xf numFmtId="0" fontId="39" fillId="0" borderId="105" xfId="28" applyFont="1" applyBorder="1">
      <alignment vertical="center"/>
    </xf>
    <xf numFmtId="0" fontId="39" fillId="0" borderId="120" xfId="28" applyFont="1" applyBorder="1">
      <alignment vertical="center"/>
    </xf>
    <xf numFmtId="0" fontId="39" fillId="0" borderId="112" xfId="28" applyFont="1" applyBorder="1">
      <alignment vertical="center"/>
    </xf>
    <xf numFmtId="0" fontId="142" fillId="0" borderId="121" xfId="28" applyFont="1" applyBorder="1">
      <alignment vertical="center"/>
    </xf>
    <xf numFmtId="0" fontId="39" fillId="0" borderId="122" xfId="28" applyFont="1" applyBorder="1">
      <alignment vertical="center"/>
    </xf>
    <xf numFmtId="0" fontId="17" fillId="0" borderId="0" xfId="28" applyFont="1" applyAlignment="1">
      <alignment horizontal="center" vertical="center"/>
    </xf>
    <xf numFmtId="0" fontId="39" fillId="0" borderId="121" xfId="28" applyFont="1" applyBorder="1">
      <alignment vertical="center"/>
    </xf>
    <xf numFmtId="0" fontId="39" fillId="0" borderId="125" xfId="28" applyFont="1" applyBorder="1">
      <alignment vertical="center"/>
    </xf>
    <xf numFmtId="0" fontId="83" fillId="0" borderId="0" xfId="28" applyFont="1">
      <alignment vertical="center"/>
    </xf>
    <xf numFmtId="0" fontId="83" fillId="0" borderId="126" xfId="28" applyFont="1" applyBorder="1">
      <alignment vertical="center"/>
    </xf>
    <xf numFmtId="0" fontId="39" fillId="0" borderId="127" xfId="28" applyFont="1" applyBorder="1">
      <alignment vertical="center"/>
    </xf>
    <xf numFmtId="0" fontId="83" fillId="0" borderId="0" xfId="28" applyFont="1" applyAlignment="1">
      <alignment horizontal="center" vertical="center" wrapText="1"/>
    </xf>
    <xf numFmtId="0" fontId="147" fillId="0" borderId="0" xfId="28" applyFont="1" applyAlignment="1">
      <alignment horizontal="center" vertical="center" wrapText="1"/>
    </xf>
    <xf numFmtId="0" fontId="148" fillId="0" borderId="0" xfId="28" applyFont="1" applyAlignment="1">
      <alignment vertical="center" wrapText="1"/>
    </xf>
    <xf numFmtId="0" fontId="83" fillId="0" borderId="128" xfId="28" applyFont="1" applyBorder="1">
      <alignment vertical="center"/>
    </xf>
    <xf numFmtId="0" fontId="83" fillId="0" borderId="129" xfId="28" applyFont="1" applyBorder="1">
      <alignment vertical="center"/>
    </xf>
    <xf numFmtId="0" fontId="39" fillId="0" borderId="129" xfId="28" applyFont="1" applyBorder="1">
      <alignment vertical="center"/>
    </xf>
    <xf numFmtId="0" fontId="39" fillId="0" borderId="130" xfId="28" applyFont="1" applyBorder="1">
      <alignment vertical="center"/>
    </xf>
    <xf numFmtId="0" fontId="39" fillId="0" borderId="131" xfId="28" applyFont="1" applyBorder="1">
      <alignment vertical="center"/>
    </xf>
    <xf numFmtId="0" fontId="39" fillId="0" borderId="128" xfId="28" applyFont="1" applyBorder="1">
      <alignment vertical="center"/>
    </xf>
    <xf numFmtId="0" fontId="39" fillId="0" borderId="132" xfId="28" applyFont="1" applyBorder="1">
      <alignment vertical="center"/>
    </xf>
    <xf numFmtId="0" fontId="39" fillId="0" borderId="133" xfId="28" applyFont="1" applyBorder="1">
      <alignment vertical="center"/>
    </xf>
    <xf numFmtId="0" fontId="39" fillId="0" borderId="15" xfId="28" applyFont="1" applyBorder="1">
      <alignment vertical="center"/>
    </xf>
    <xf numFmtId="0" fontId="39" fillId="0" borderId="126" xfId="28" applyFont="1" applyBorder="1">
      <alignment vertical="center"/>
    </xf>
    <xf numFmtId="0" fontId="39" fillId="0" borderId="134" xfId="28" applyFont="1" applyBorder="1">
      <alignment vertical="center"/>
    </xf>
    <xf numFmtId="0" fontId="39" fillId="0" borderId="14" xfId="28" applyFont="1" applyBorder="1">
      <alignment vertical="center"/>
    </xf>
    <xf numFmtId="0" fontId="39" fillId="0" borderId="135" xfId="28" applyFont="1" applyBorder="1">
      <alignment vertical="center"/>
    </xf>
    <xf numFmtId="0" fontId="142" fillId="0" borderId="14" xfId="28" applyFont="1" applyBorder="1">
      <alignment vertical="center"/>
    </xf>
    <xf numFmtId="0" fontId="39" fillId="0" borderId="35" xfId="28" applyFont="1" applyBorder="1">
      <alignment vertical="center"/>
    </xf>
    <xf numFmtId="0" fontId="39" fillId="0" borderId="10" xfId="28" applyFont="1" applyBorder="1">
      <alignment vertical="center"/>
    </xf>
    <xf numFmtId="0" fontId="46" fillId="0" borderId="136" xfId="28" applyFont="1" applyBorder="1" applyAlignment="1">
      <alignment horizontal="center" vertical="center"/>
    </xf>
    <xf numFmtId="0" fontId="39" fillId="0" borderId="137" xfId="28" applyFont="1" applyBorder="1">
      <alignment vertical="center"/>
    </xf>
    <xf numFmtId="0" fontId="39" fillId="0" borderId="6" xfId="28" applyFont="1" applyBorder="1">
      <alignment vertical="center"/>
    </xf>
    <xf numFmtId="0" fontId="39" fillId="0" borderId="61" xfId="28" applyFont="1" applyBorder="1">
      <alignment vertical="center"/>
    </xf>
    <xf numFmtId="0" fontId="39" fillId="0" borderId="138" xfId="28" applyFont="1" applyBorder="1">
      <alignment vertical="center"/>
    </xf>
    <xf numFmtId="0" fontId="39" fillId="0" borderId="139" xfId="28" applyFont="1" applyBorder="1">
      <alignment vertical="center"/>
    </xf>
    <xf numFmtId="0" fontId="39" fillId="0" borderId="140" xfId="28" applyFont="1" applyBorder="1">
      <alignment vertical="center"/>
    </xf>
    <xf numFmtId="0" fontId="46" fillId="0" borderId="0" xfId="28" applyFont="1" applyAlignment="1">
      <alignment horizontal="center" vertical="center"/>
    </xf>
    <xf numFmtId="0" fontId="39" fillId="0" borderId="141" xfId="28" applyFont="1" applyBorder="1">
      <alignment vertical="center"/>
    </xf>
    <xf numFmtId="0" fontId="39" fillId="0" borderId="136" xfId="28" applyFont="1" applyBorder="1">
      <alignment vertical="center"/>
    </xf>
    <xf numFmtId="0" fontId="46" fillId="0" borderId="0" xfId="28" applyFont="1">
      <alignment vertical="center"/>
    </xf>
    <xf numFmtId="0" fontId="131" fillId="0" borderId="0" xfId="28" applyFont="1" applyAlignment="1">
      <alignment horizontal="left" vertical="center"/>
    </xf>
    <xf numFmtId="0" fontId="141" fillId="0" borderId="0" xfId="28" applyFont="1" applyAlignment="1">
      <alignment horizontal="left" vertical="center"/>
    </xf>
    <xf numFmtId="0" fontId="47" fillId="0" borderId="0" xfId="28" applyFont="1" applyAlignment="1">
      <alignment horizontal="left" vertical="center"/>
    </xf>
    <xf numFmtId="0" fontId="1" fillId="0" borderId="0" xfId="28" applyAlignment="1">
      <alignment horizontal="left" vertical="center"/>
    </xf>
    <xf numFmtId="0" fontId="47" fillId="0" borderId="107" xfId="28" applyFont="1" applyBorder="1">
      <alignment vertical="center"/>
    </xf>
    <xf numFmtId="0" fontId="1" fillId="0" borderId="0" xfId="28" applyAlignment="1">
      <alignment horizontal="center" vertical="center" wrapText="1"/>
    </xf>
    <xf numFmtId="0" fontId="47" fillId="0" borderId="0" xfId="28" applyFont="1">
      <alignment vertical="center"/>
    </xf>
    <xf numFmtId="0" fontId="39" fillId="0" borderId="34" xfId="28" applyFont="1" applyBorder="1">
      <alignment vertical="center"/>
    </xf>
    <xf numFmtId="0" fontId="142" fillId="0" borderId="15" xfId="28" applyFont="1" applyBorder="1" applyAlignment="1">
      <alignment vertical="top"/>
    </xf>
    <xf numFmtId="0" fontId="149" fillId="0" borderId="15" xfId="28" applyFont="1" applyBorder="1" applyAlignment="1">
      <alignment horizontal="left" vertical="top"/>
    </xf>
    <xf numFmtId="0" fontId="1" fillId="0" borderId="15" xfId="28" applyBorder="1" applyAlignment="1">
      <alignment horizontal="center" vertical="center" wrapText="1"/>
    </xf>
    <xf numFmtId="0" fontId="39" fillId="0" borderId="27" xfId="28" applyFont="1" applyBorder="1">
      <alignment vertical="center"/>
    </xf>
    <xf numFmtId="0" fontId="39" fillId="0" borderId="142" xfId="28" applyFont="1" applyBorder="1">
      <alignment vertical="center"/>
    </xf>
    <xf numFmtId="0" fontId="39" fillId="0" borderId="143" xfId="28" applyFont="1" applyBorder="1">
      <alignment vertical="center"/>
    </xf>
    <xf numFmtId="0" fontId="142" fillId="0" borderId="143" xfId="28" applyFont="1" applyBorder="1">
      <alignment vertical="center"/>
    </xf>
    <xf numFmtId="0" fontId="39" fillId="0" borderId="144" xfId="28" applyFont="1" applyBorder="1">
      <alignment vertical="center"/>
    </xf>
    <xf numFmtId="0" fontId="39" fillId="0" borderId="0" xfId="28" applyFont="1" applyAlignment="1">
      <alignment horizontal="center" vertical="center"/>
    </xf>
    <xf numFmtId="0" fontId="39" fillId="11" borderId="13" xfId="24" applyFont="1" applyFill="1" applyBorder="1" applyAlignment="1" applyProtection="1">
      <alignment horizontal="center" vertical="center" shrinkToFit="1"/>
      <protection locked="0"/>
    </xf>
    <xf numFmtId="40" fontId="39" fillId="12" borderId="13" xfId="25" applyNumberFormat="1" applyFont="1" applyFill="1" applyBorder="1" applyAlignment="1" applyProtection="1">
      <alignment horizontal="center" vertical="center" shrinkToFit="1"/>
      <protection locked="0"/>
    </xf>
    <xf numFmtId="0" fontId="39" fillId="14" borderId="13" xfId="24" applyFont="1" applyFill="1" applyBorder="1" applyAlignment="1" applyProtection="1">
      <alignment horizontal="center" vertical="center" shrinkToFit="1"/>
      <protection locked="0"/>
    </xf>
    <xf numFmtId="10" fontId="39" fillId="12" borderId="13" xfId="24" applyNumberFormat="1" applyFont="1" applyFill="1" applyBorder="1" applyAlignment="1" applyProtection="1">
      <alignment horizontal="center" vertical="center" shrinkToFit="1"/>
      <protection locked="0"/>
    </xf>
    <xf numFmtId="38" fontId="39" fillId="14" borderId="13" xfId="25" applyFont="1" applyFill="1" applyBorder="1" applyAlignment="1" applyProtection="1">
      <alignment horizontal="center" vertical="center" shrinkToFit="1"/>
    </xf>
    <xf numFmtId="0" fontId="36" fillId="0" borderId="0" xfId="0" applyFont="1" applyAlignment="1">
      <alignment horizontal="center" vertical="center"/>
    </xf>
    <xf numFmtId="38" fontId="39" fillId="13" borderId="13" xfId="2" applyFont="1" applyFill="1" applyBorder="1" applyAlignment="1" applyProtection="1">
      <alignment horizontal="right" vertical="center" shrinkToFit="1"/>
    </xf>
    <xf numFmtId="38" fontId="39" fillId="13" borderId="96" xfId="25" applyFont="1" applyFill="1" applyBorder="1" applyAlignment="1" applyProtection="1">
      <alignment horizontal="center" vertical="center" shrinkToFit="1"/>
    </xf>
    <xf numFmtId="38" fontId="39" fillId="13" borderId="53" xfId="25" applyFont="1" applyFill="1" applyBorder="1" applyAlignment="1" applyProtection="1">
      <alignment horizontal="center" vertical="center" shrinkToFit="1"/>
    </xf>
    <xf numFmtId="38" fontId="39" fillId="13" borderId="53" xfId="2" applyFont="1" applyFill="1" applyBorder="1" applyAlignment="1" applyProtection="1">
      <alignment horizontal="right" vertical="center" shrinkToFit="1"/>
    </xf>
    <xf numFmtId="38" fontId="39" fillId="13" borderId="53" xfId="2" applyFont="1" applyFill="1" applyBorder="1" applyAlignment="1" applyProtection="1">
      <alignment horizontal="center" vertical="center" shrinkToFit="1"/>
    </xf>
    <xf numFmtId="38" fontId="39" fillId="13" borderId="97" xfId="2" applyFont="1" applyFill="1" applyBorder="1" applyAlignment="1" applyProtection="1">
      <alignment horizontal="right" vertical="center" shrinkToFit="1"/>
    </xf>
    <xf numFmtId="38" fontId="39" fillId="13" borderId="13" xfId="25" applyFont="1" applyFill="1" applyBorder="1" applyAlignment="1" applyProtection="1">
      <alignment horizontal="right" vertical="center" shrinkToFit="1"/>
    </xf>
    <xf numFmtId="38" fontId="39" fillId="13" borderId="13" xfId="25" applyFont="1" applyFill="1" applyBorder="1" applyAlignment="1" applyProtection="1">
      <alignment horizontal="center" vertical="center" shrinkToFit="1"/>
    </xf>
    <xf numFmtId="38" fontId="36" fillId="0" borderId="13" xfId="0" applyNumberFormat="1" applyFont="1" applyBorder="1">
      <alignment vertical="center"/>
    </xf>
    <xf numFmtId="0" fontId="72" fillId="0" borderId="0" xfId="0" applyFont="1">
      <alignment vertical="center"/>
    </xf>
    <xf numFmtId="0" fontId="52" fillId="0" borderId="0" xfId="0" applyFont="1">
      <alignment vertical="center"/>
    </xf>
    <xf numFmtId="0" fontId="54" fillId="0" borderId="0" xfId="5" applyFont="1" applyAlignment="1">
      <alignment vertical="center"/>
    </xf>
    <xf numFmtId="0" fontId="56" fillId="3" borderId="3" xfId="0" applyFont="1" applyFill="1" applyBorder="1" applyAlignment="1">
      <alignment vertical="center" wrapText="1" shrinkToFit="1"/>
    </xf>
    <xf numFmtId="0" fontId="39" fillId="4" borderId="2" xfId="0" applyFont="1" applyFill="1" applyBorder="1" applyAlignment="1">
      <alignment vertical="center" wrapText="1" shrinkToFit="1"/>
    </xf>
    <xf numFmtId="0" fontId="39" fillId="4" borderId="5" xfId="0" applyFont="1" applyFill="1" applyBorder="1" applyAlignment="1">
      <alignment vertical="center" wrapText="1" shrinkToFit="1"/>
    </xf>
    <xf numFmtId="0" fontId="49" fillId="6" borderId="0" xfId="0" applyFont="1" applyFill="1">
      <alignment vertical="center"/>
    </xf>
    <xf numFmtId="0" fontId="74" fillId="6" borderId="0" xfId="0" applyFont="1" applyFill="1">
      <alignment vertical="center"/>
    </xf>
    <xf numFmtId="0" fontId="74" fillId="6" borderId="0" xfId="0" applyFont="1" applyFill="1" applyAlignment="1">
      <alignment horizontal="center" vertical="center"/>
    </xf>
    <xf numFmtId="0" fontId="39" fillId="0" borderId="3" xfId="0" applyFont="1" applyBorder="1" applyAlignment="1">
      <alignment horizontal="center" vertical="center" shrinkToFit="1"/>
    </xf>
    <xf numFmtId="0" fontId="49" fillId="0" borderId="0" xfId="0" applyFont="1" applyAlignment="1">
      <alignment horizontal="right" vertical="center"/>
    </xf>
    <xf numFmtId="49" fontId="74" fillId="0" borderId="0" xfId="0" applyNumberFormat="1" applyFont="1">
      <alignment vertical="center"/>
    </xf>
    <xf numFmtId="0" fontId="74" fillId="0" borderId="0" xfId="0" applyFont="1" applyAlignment="1">
      <alignment horizontal="center" vertical="center"/>
    </xf>
    <xf numFmtId="177" fontId="72" fillId="0" borderId="0" xfId="0" applyNumberFormat="1" applyFont="1">
      <alignment vertical="center"/>
    </xf>
    <xf numFmtId="0" fontId="39" fillId="0" borderId="1" xfId="0" applyFont="1" applyBorder="1" applyAlignment="1">
      <alignment horizontal="center" vertical="center" shrinkToFit="1"/>
    </xf>
    <xf numFmtId="49" fontId="74" fillId="0" borderId="0" xfId="0" applyNumberFormat="1" applyFont="1" applyAlignment="1">
      <alignment horizontal="center" vertical="center"/>
    </xf>
    <xf numFmtId="0" fontId="39" fillId="0" borderId="29" xfId="0" applyFont="1" applyBorder="1" applyAlignment="1">
      <alignment vertical="center" textRotation="255"/>
    </xf>
    <xf numFmtId="0" fontId="49" fillId="0" borderId="0" xfId="0" applyFont="1" applyAlignment="1">
      <alignment vertical="top"/>
    </xf>
    <xf numFmtId="0" fontId="39" fillId="0" borderId="12" xfId="0" applyFont="1" applyBorder="1" applyAlignment="1">
      <alignment vertical="center" textRotation="255"/>
    </xf>
    <xf numFmtId="0" fontId="74" fillId="0" borderId="0" xfId="0" applyFont="1" applyAlignment="1">
      <alignment horizontal="right" vertical="center"/>
    </xf>
    <xf numFmtId="0" fontId="70" fillId="0" borderId="0" xfId="0" applyFont="1">
      <alignment vertical="center"/>
    </xf>
    <xf numFmtId="0" fontId="56" fillId="0" borderId="0" xfId="0" applyFont="1" applyAlignment="1">
      <alignment horizontal="left" vertical="center" shrinkToFit="1"/>
    </xf>
    <xf numFmtId="0" fontId="39" fillId="5" borderId="13" xfId="0" applyFont="1" applyFill="1" applyBorder="1" applyAlignment="1">
      <alignment horizontal="center" vertical="center" shrinkToFit="1"/>
    </xf>
    <xf numFmtId="0" fontId="39" fillId="0" borderId="0" xfId="0" applyFont="1" applyAlignment="1">
      <alignment horizontal="center" vertical="center" shrinkToFit="1"/>
    </xf>
    <xf numFmtId="0" fontId="52" fillId="6" borderId="0" xfId="5" applyFont="1" applyFill="1" applyAlignment="1">
      <alignment horizontal="center" vertical="center" wrapText="1"/>
    </xf>
    <xf numFmtId="0" fontId="52" fillId="2" borderId="0" xfId="5" applyFont="1" applyFill="1" applyAlignment="1">
      <alignment vertical="center" wrapText="1"/>
    </xf>
    <xf numFmtId="0" fontId="30" fillId="0" borderId="1" xfId="5" applyFont="1" applyBorder="1" applyAlignment="1">
      <alignment horizontal="left" vertical="top" wrapText="1"/>
    </xf>
    <xf numFmtId="0" fontId="52" fillId="2" borderId="0" xfId="5" applyFont="1" applyFill="1" applyAlignment="1">
      <alignment horizontal="left" vertical="center" wrapText="1"/>
    </xf>
    <xf numFmtId="0" fontId="39" fillId="5" borderId="13" xfId="0" applyFont="1" applyFill="1" applyBorder="1" applyAlignment="1" applyProtection="1">
      <alignment horizontal="center" vertical="center"/>
      <protection locked="0"/>
    </xf>
    <xf numFmtId="0" fontId="39" fillId="3" borderId="13" xfId="0" applyFont="1" applyFill="1" applyBorder="1" applyProtection="1">
      <alignment vertical="center"/>
      <protection locked="0"/>
    </xf>
    <xf numFmtId="0" fontId="39" fillId="3" borderId="13" xfId="0" applyFont="1" applyFill="1" applyBorder="1" applyAlignment="1" applyProtection="1">
      <alignment horizontal="center" vertical="center"/>
      <protection locked="0"/>
    </xf>
    <xf numFmtId="0" fontId="39" fillId="0" borderId="3" xfId="0" applyFont="1" applyBorder="1" applyAlignment="1">
      <alignment horizontal="center" vertical="center"/>
    </xf>
    <xf numFmtId="0" fontId="39" fillId="0" borderId="5" xfId="0" applyFont="1" applyBorder="1" applyAlignment="1">
      <alignment horizontal="center" vertical="center"/>
    </xf>
    <xf numFmtId="0" fontId="39" fillId="0" borderId="13" xfId="0" applyFont="1" applyBorder="1" applyAlignment="1">
      <alignment horizontal="center" vertical="center" wrapText="1"/>
    </xf>
    <xf numFmtId="0" fontId="39" fillId="0" borderId="17" xfId="0" applyFont="1" applyBorder="1" applyAlignment="1">
      <alignment horizontal="center" vertical="center"/>
    </xf>
    <xf numFmtId="0" fontId="39" fillId="5" borderId="3" xfId="0" applyFont="1" applyFill="1" applyBorder="1" applyAlignment="1">
      <alignment horizontal="center" vertical="center" shrinkToFit="1"/>
    </xf>
    <xf numFmtId="0" fontId="74" fillId="0" borderId="0" xfId="0" applyFont="1" applyAlignment="1">
      <alignment vertical="center" wrapText="1"/>
    </xf>
    <xf numFmtId="0" fontId="39" fillId="0" borderId="0" xfId="0" applyFont="1" applyAlignment="1">
      <alignment horizontal="left" vertical="center" wrapText="1"/>
    </xf>
    <xf numFmtId="176" fontId="39" fillId="0" borderId="0" xfId="0" applyNumberFormat="1" applyFont="1">
      <alignment vertical="center"/>
    </xf>
    <xf numFmtId="0" fontId="39" fillId="5" borderId="0" xfId="0" applyFont="1" applyFill="1" applyAlignment="1">
      <alignment horizontal="center" vertical="center" shrinkToFit="1"/>
    </xf>
    <xf numFmtId="176" fontId="39" fillId="0" borderId="0" xfId="0" applyNumberFormat="1" applyFont="1" applyAlignment="1">
      <alignment horizontal="center" vertical="center"/>
    </xf>
    <xf numFmtId="0" fontId="39" fillId="0" borderId="1" xfId="0" applyFont="1" applyBorder="1">
      <alignment vertical="center"/>
    </xf>
    <xf numFmtId="0" fontId="0" fillId="0" borderId="6" xfId="0" applyBorder="1" applyAlignment="1">
      <alignment horizontal="center" vertical="center" shrinkToFit="1"/>
    </xf>
    <xf numFmtId="0" fontId="39" fillId="0" borderId="1" xfId="0" applyFont="1" applyBorder="1" applyAlignment="1">
      <alignment horizontal="center" vertical="center"/>
    </xf>
    <xf numFmtId="0" fontId="39" fillId="0" borderId="6" xfId="0" applyFont="1" applyBorder="1">
      <alignment vertical="center"/>
    </xf>
    <xf numFmtId="38" fontId="11" fillId="0" borderId="6" xfId="2" applyFont="1" applyFill="1" applyBorder="1" applyAlignment="1" applyProtection="1">
      <alignment horizontal="center" vertical="center"/>
    </xf>
    <xf numFmtId="0" fontId="42" fillId="0" borderId="7" xfId="0" applyFont="1" applyBorder="1" applyAlignment="1">
      <alignment horizontal="left" vertical="center"/>
    </xf>
    <xf numFmtId="0" fontId="39" fillId="0" borderId="8" xfId="0" applyFont="1" applyBorder="1" applyAlignment="1">
      <alignment horizontal="center" vertical="center"/>
    </xf>
    <xf numFmtId="177" fontId="39" fillId="7" borderId="0" xfId="0" applyNumberFormat="1" applyFont="1" applyFill="1" applyAlignment="1">
      <alignment vertical="center" shrinkToFit="1"/>
    </xf>
    <xf numFmtId="177" fontId="0" fillId="7" borderId="0" xfId="0" applyNumberFormat="1" applyFill="1" applyAlignment="1">
      <alignment vertical="center" shrinkToFit="1"/>
    </xf>
    <xf numFmtId="38" fontId="11" fillId="0" borderId="0" xfId="2" applyFont="1" applyFill="1" applyBorder="1" applyAlignment="1" applyProtection="1">
      <alignment horizontal="center" vertical="center"/>
    </xf>
    <xf numFmtId="0" fontId="42" fillId="0" borderId="9" xfId="0" applyFont="1" applyBorder="1" applyAlignment="1">
      <alignment horizontal="left" vertical="center"/>
    </xf>
    <xf numFmtId="0" fontId="39" fillId="0" borderId="9" xfId="0" applyFont="1" applyBorder="1" applyAlignment="1">
      <alignment horizontal="left" vertical="center"/>
    </xf>
    <xf numFmtId="177" fontId="39"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9"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9" fillId="0" borderId="4" xfId="0" applyFont="1" applyBorder="1" applyAlignment="1">
      <alignment horizontal="center" vertical="center"/>
    </xf>
    <xf numFmtId="38" fontId="11" fillId="0" borderId="10" xfId="2" applyFont="1" applyFill="1" applyBorder="1" applyAlignment="1" applyProtection="1">
      <alignment horizontal="center" vertical="center"/>
    </xf>
    <xf numFmtId="0" fontId="42" fillId="0" borderId="11" xfId="0" applyFont="1" applyBorder="1" applyAlignment="1">
      <alignment horizontal="left" vertical="center"/>
    </xf>
    <xf numFmtId="0" fontId="14" fillId="7" borderId="0" xfId="0" applyFont="1" applyFill="1" applyAlignment="1">
      <alignment vertical="center" wrapText="1"/>
    </xf>
    <xf numFmtId="0" fontId="39" fillId="7" borderId="0" xfId="0" applyFont="1" applyFill="1" applyAlignment="1">
      <alignment horizontal="center" vertical="center" shrinkToFit="1"/>
    </xf>
    <xf numFmtId="0" fontId="41" fillId="7" borderId="0" xfId="0" applyFont="1" applyFill="1" applyAlignment="1">
      <alignment horizontal="center" vertical="center" shrinkToFit="1"/>
    </xf>
    <xf numFmtId="0" fontId="39" fillId="7" borderId="0" xfId="0" applyFont="1" applyFill="1" applyAlignment="1">
      <alignment vertical="center" shrinkToFit="1"/>
    </xf>
    <xf numFmtId="0" fontId="11" fillId="7" borderId="0" xfId="0" applyFont="1" applyFill="1">
      <alignment vertical="center"/>
    </xf>
    <xf numFmtId="0" fontId="39" fillId="7" borderId="0" xfId="0" applyFont="1" applyFill="1" applyAlignment="1">
      <alignment vertical="top"/>
    </xf>
    <xf numFmtId="0" fontId="39" fillId="7" borderId="0" xfId="0" applyFont="1" applyFill="1" applyAlignment="1">
      <alignment horizontal="right" vertical="center"/>
    </xf>
    <xf numFmtId="0" fontId="47" fillId="0" borderId="0" xfId="0" applyFont="1">
      <alignment vertical="center"/>
    </xf>
    <xf numFmtId="0" fontId="11" fillId="0" borderId="0" xfId="0" applyFont="1" applyAlignment="1">
      <alignment horizontal="right" vertical="center"/>
    </xf>
    <xf numFmtId="0" fontId="0" fillId="0" borderId="0" xfId="0" applyProtection="1">
      <alignment vertical="center"/>
      <protection locked="0"/>
    </xf>
    <xf numFmtId="0" fontId="41" fillId="0" borderId="0" xfId="0" applyFont="1" applyProtection="1">
      <alignment vertical="center"/>
      <protection locked="0"/>
    </xf>
    <xf numFmtId="0" fontId="39" fillId="0" borderId="0" xfId="0" applyFont="1" applyAlignment="1" applyProtection="1">
      <alignment horizontal="left" vertical="center" wrapText="1"/>
      <protection locked="0"/>
    </xf>
    <xf numFmtId="0" fontId="48" fillId="0" borderId="0" xfId="0" applyFont="1" applyProtection="1">
      <alignment vertical="center"/>
      <protection locked="0"/>
    </xf>
    <xf numFmtId="0" fontId="41" fillId="0" borderId="0" xfId="0" applyFont="1" applyAlignment="1" applyProtection="1">
      <alignment horizontal="left" vertical="center" wrapText="1"/>
      <protection locked="0"/>
    </xf>
    <xf numFmtId="0" fontId="71" fillId="0" borderId="0" xfId="0" applyFont="1" applyProtection="1">
      <alignment vertical="center"/>
      <protection locked="0"/>
    </xf>
    <xf numFmtId="0" fontId="41" fillId="7" borderId="0" xfId="0" applyFont="1" applyFill="1" applyAlignment="1" applyProtection="1">
      <alignment vertical="center" wrapText="1"/>
      <protection locked="0"/>
    </xf>
    <xf numFmtId="0" fontId="41" fillId="0" borderId="0" xfId="0" applyFont="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43" fillId="0" borderId="0" xfId="0" applyFont="1" applyAlignment="1" applyProtection="1">
      <alignment vertical="center" shrinkToFit="1"/>
      <protection locked="0"/>
    </xf>
    <xf numFmtId="0" fontId="41" fillId="0" borderId="0" xfId="0" applyFont="1" applyAlignment="1" applyProtection="1">
      <alignment vertical="center" shrinkToFit="1"/>
      <protection locked="0"/>
    </xf>
    <xf numFmtId="0" fontId="39" fillId="0" borderId="0" xfId="0" applyFont="1" applyAlignment="1" applyProtection="1">
      <alignment horizontal="right" vertical="center"/>
      <protection locked="0"/>
    </xf>
    <xf numFmtId="0" fontId="0" fillId="0" borderId="0" xfId="0" applyAlignment="1" applyProtection="1">
      <alignment horizontal="left" vertical="center"/>
      <protection locked="0"/>
    </xf>
    <xf numFmtId="0" fontId="17" fillId="0" borderId="0" xfId="0" applyFont="1" applyAlignment="1">
      <alignment vertical="top"/>
    </xf>
    <xf numFmtId="0" fontId="69" fillId="0" borderId="0" xfId="0" applyFont="1">
      <alignment vertical="center"/>
    </xf>
    <xf numFmtId="0" fontId="39" fillId="3" borderId="0" xfId="0" applyFont="1" applyFill="1" applyAlignment="1">
      <alignment horizontal="center" vertical="center" shrinkToFit="1"/>
    </xf>
    <xf numFmtId="0" fontId="11" fillId="0" borderId="0" xfId="0" applyFont="1" applyAlignment="1"/>
    <xf numFmtId="0" fontId="41" fillId="4" borderId="0" xfId="0" applyFont="1" applyFill="1" applyAlignment="1">
      <alignment horizontal="center" vertical="center" shrinkToFit="1"/>
    </xf>
    <xf numFmtId="0" fontId="45" fillId="0" borderId="0" xfId="0" applyFont="1" applyAlignment="1">
      <alignment horizontal="center" vertical="center"/>
    </xf>
    <xf numFmtId="188" fontId="14" fillId="3" borderId="3" xfId="0" applyNumberFormat="1" applyFont="1" applyFill="1" applyBorder="1" applyAlignment="1">
      <alignment vertical="center" shrinkToFit="1"/>
    </xf>
    <xf numFmtId="0" fontId="77" fillId="0" borderId="0" xfId="0" applyFont="1" applyAlignment="1">
      <alignment vertical="center" shrinkToFit="1"/>
    </xf>
    <xf numFmtId="190" fontId="41" fillId="4" borderId="0" xfId="0" applyNumberFormat="1" applyFont="1" applyFill="1" applyAlignment="1">
      <alignment horizontal="center" vertical="center" shrinkToFit="1"/>
    </xf>
    <xf numFmtId="0" fontId="136" fillId="0" borderId="0" xfId="0" applyFont="1">
      <alignment vertical="center"/>
    </xf>
    <xf numFmtId="0" fontId="49" fillId="0" borderId="0" xfId="0" applyFont="1" applyAlignment="1">
      <alignment horizontal="left" vertical="top"/>
    </xf>
    <xf numFmtId="0" fontId="39" fillId="3" borderId="22" xfId="0" applyFont="1" applyFill="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179" fontId="39" fillId="3" borderId="13" xfId="0" applyNumberFormat="1" applyFont="1" applyFill="1" applyBorder="1" applyAlignment="1">
      <alignment vertical="center" shrinkToFit="1"/>
    </xf>
    <xf numFmtId="178" fontId="39" fillId="3" borderId="13" xfId="0" applyNumberFormat="1" applyFont="1" applyFill="1" applyBorder="1" applyAlignment="1">
      <alignment vertical="center" shrinkToFit="1"/>
    </xf>
    <xf numFmtId="179" fontId="39" fillId="4" borderId="17" xfId="0" applyNumberFormat="1" applyFont="1" applyFill="1" applyBorder="1" applyAlignment="1">
      <alignment vertical="center" shrinkToFit="1"/>
    </xf>
    <xf numFmtId="179" fontId="39" fillId="4" borderId="13" xfId="0" applyNumberFormat="1" applyFont="1" applyFill="1" applyBorder="1" applyAlignment="1">
      <alignment vertical="center" shrinkToFit="1"/>
    </xf>
    <xf numFmtId="179" fontId="39" fillId="0" borderId="0" xfId="0" applyNumberFormat="1" applyFont="1" applyAlignment="1">
      <alignment horizontal="right" vertical="center" indent="1" shrinkToFit="1"/>
    </xf>
    <xf numFmtId="0" fontId="67" fillId="0" borderId="0" xfId="0" applyFont="1" applyAlignment="1">
      <alignment horizontal="left" vertical="center"/>
    </xf>
    <xf numFmtId="177" fontId="61" fillId="0" borderId="0" xfId="0" applyNumberFormat="1" applyFont="1" applyAlignment="1">
      <alignment horizontal="left" vertical="center" shrinkToFit="1"/>
    </xf>
    <xf numFmtId="0" fontId="78" fillId="0" borderId="0" xfId="0" applyFont="1" applyAlignment="1">
      <alignment horizontal="left" vertical="center"/>
    </xf>
    <xf numFmtId="0" fontId="46" fillId="7" borderId="0" xfId="0" applyFont="1" applyFill="1" applyAlignment="1">
      <alignment horizontal="centerContinuous" vertical="center"/>
    </xf>
    <xf numFmtId="0" fontId="39" fillId="7" borderId="0" xfId="0" applyFont="1" applyFill="1" applyAlignment="1">
      <alignment horizontal="centerContinuous" vertical="center"/>
    </xf>
    <xf numFmtId="0" fontId="49" fillId="0" borderId="0" xfId="0" applyFont="1" applyAlignment="1">
      <alignment horizontal="left" vertical="center"/>
    </xf>
    <xf numFmtId="0" fontId="49" fillId="0" borderId="0" xfId="0" applyFont="1" applyAlignment="1">
      <alignment horizontal="center" vertical="center"/>
    </xf>
    <xf numFmtId="0" fontId="75" fillId="0" borderId="0" xfId="0" applyFont="1" applyAlignment="1">
      <alignment vertical="top"/>
    </xf>
    <xf numFmtId="0" fontId="39" fillId="7" borderId="8" xfId="0" applyFont="1" applyFill="1" applyBorder="1" applyAlignment="1">
      <alignment vertical="center" shrinkToFit="1"/>
    </xf>
    <xf numFmtId="0" fontId="0" fillId="7" borderId="0" xfId="0" applyFill="1">
      <alignment vertical="center"/>
    </xf>
    <xf numFmtId="0" fontId="42" fillId="7" borderId="0" xfId="0" applyFont="1" applyFill="1">
      <alignment vertical="center"/>
    </xf>
    <xf numFmtId="0" fontId="39" fillId="5" borderId="13" xfId="24" applyFont="1" applyFill="1" applyBorder="1" applyProtection="1">
      <alignment vertical="center"/>
      <protection locked="0"/>
    </xf>
    <xf numFmtId="0" fontId="39" fillId="10" borderId="13" xfId="24" applyFont="1" applyFill="1" applyBorder="1" applyProtection="1">
      <alignment vertical="center"/>
      <protection locked="0"/>
    </xf>
    <xf numFmtId="0" fontId="39" fillId="10" borderId="5" xfId="24" applyFont="1" applyFill="1" applyBorder="1" applyProtection="1">
      <alignment vertical="center"/>
      <protection locked="0"/>
    </xf>
    <xf numFmtId="38" fontId="39" fillId="10" borderId="13" xfId="2" applyFont="1" applyFill="1" applyBorder="1" applyProtection="1">
      <alignment vertical="center"/>
      <protection locked="0"/>
    </xf>
    <xf numFmtId="0" fontId="39" fillId="10" borderId="7" xfId="24" applyFont="1" applyFill="1" applyBorder="1" applyProtection="1">
      <alignment vertical="center"/>
      <protection locked="0"/>
    </xf>
    <xf numFmtId="0" fontId="39" fillId="10" borderId="17" xfId="24" applyFont="1" applyFill="1" applyBorder="1" applyProtection="1">
      <alignment vertical="center"/>
      <protection locked="0"/>
    </xf>
    <xf numFmtId="38" fontId="39" fillId="10" borderId="17" xfId="2" applyFont="1" applyFill="1" applyBorder="1" applyProtection="1">
      <alignment vertical="center"/>
      <protection locked="0"/>
    </xf>
    <xf numFmtId="40" fontId="39" fillId="10" borderId="13" xfId="2" applyNumberFormat="1" applyFont="1" applyFill="1" applyBorder="1" applyProtection="1">
      <alignment vertical="center"/>
      <protection locked="0"/>
    </xf>
    <xf numFmtId="40" fontId="39" fillId="10" borderId="17" xfId="2" applyNumberFormat="1" applyFont="1" applyFill="1" applyBorder="1" applyProtection="1">
      <alignment vertical="center"/>
      <protection locked="0"/>
    </xf>
    <xf numFmtId="40" fontId="39" fillId="12" borderId="13" xfId="25" applyNumberFormat="1" applyFont="1" applyFill="1" applyBorder="1" applyAlignment="1" applyProtection="1">
      <alignment horizontal="center" vertical="center" shrinkToFit="1"/>
    </xf>
    <xf numFmtId="10" fontId="39" fillId="12" borderId="13" xfId="24" applyNumberFormat="1" applyFont="1" applyFill="1" applyBorder="1" applyAlignment="1">
      <alignment horizontal="center" vertical="center" shrinkToFit="1"/>
    </xf>
    <xf numFmtId="38" fontId="39" fillId="14" borderId="13" xfId="25" applyFont="1" applyFill="1" applyBorder="1" applyAlignment="1" applyProtection="1">
      <alignment horizontal="center" vertical="center" shrinkToFit="1"/>
      <protection locked="0"/>
    </xf>
    <xf numFmtId="0" fontId="46" fillId="0" borderId="13" xfId="10" applyFont="1" applyBorder="1" applyAlignment="1">
      <alignment horizontal="center" vertical="center" wrapText="1"/>
    </xf>
    <xf numFmtId="0" fontId="46" fillId="0" borderId="13" xfId="10" applyFont="1" applyBorder="1" applyAlignment="1">
      <alignment horizontal="center" vertical="center"/>
    </xf>
    <xf numFmtId="38" fontId="39" fillId="0" borderId="13" xfId="2" applyFont="1" applyBorder="1" applyAlignment="1" applyProtection="1">
      <alignment horizontal="center" vertical="center"/>
    </xf>
    <xf numFmtId="0" fontId="94" fillId="0" borderId="13" xfId="24" applyFont="1" applyBorder="1" applyAlignment="1">
      <alignment horizontal="center" vertical="center" shrinkToFit="1"/>
    </xf>
    <xf numFmtId="0" fontId="94" fillId="0" borderId="13" xfId="24" applyFont="1" applyBorder="1" applyAlignment="1">
      <alignment horizontal="center" vertical="center"/>
    </xf>
    <xf numFmtId="0" fontId="94" fillId="12" borderId="13" xfId="24" applyFont="1" applyFill="1" applyBorder="1" applyAlignment="1">
      <alignment horizontal="center" vertical="center" shrinkToFit="1"/>
    </xf>
    <xf numFmtId="10" fontId="94" fillId="12" borderId="13" xfId="24" applyNumberFormat="1" applyFont="1" applyFill="1" applyBorder="1" applyAlignment="1">
      <alignment horizontal="center" vertical="center" shrinkToFit="1"/>
    </xf>
    <xf numFmtId="0" fontId="0" fillId="0" borderId="0" xfId="0" applyAlignment="1">
      <alignment horizontal="center" vertical="center"/>
    </xf>
    <xf numFmtId="38" fontId="39" fillId="0" borderId="13" xfId="2" applyFont="1" applyBorder="1" applyAlignment="1" applyProtection="1">
      <alignment horizontal="center" vertical="center" shrinkToFit="1"/>
    </xf>
    <xf numFmtId="0" fontId="47" fillId="10" borderId="13" xfId="10" applyFont="1" applyFill="1" applyBorder="1">
      <alignment vertical="center"/>
    </xf>
    <xf numFmtId="38" fontId="47" fillId="10" borderId="13" xfId="11" applyFont="1" applyFill="1" applyBorder="1" applyProtection="1">
      <alignment vertical="center"/>
    </xf>
    <xf numFmtId="38" fontId="39" fillId="4" borderId="13" xfId="2" applyFont="1" applyFill="1" applyBorder="1" applyProtection="1">
      <alignment vertical="center"/>
    </xf>
    <xf numFmtId="38" fontId="39" fillId="0" borderId="13" xfId="2" applyFont="1" applyBorder="1" applyAlignment="1" applyProtection="1">
      <alignment horizontal="right" vertical="center"/>
    </xf>
    <xf numFmtId="38" fontId="39" fillId="0" borderId="13" xfId="2" applyFont="1" applyBorder="1" applyProtection="1">
      <alignment vertical="center"/>
    </xf>
    <xf numFmtId="0" fontId="47" fillId="10" borderId="13" xfId="10" applyFont="1" applyFill="1" applyBorder="1" applyAlignment="1">
      <alignment vertical="center" shrinkToFit="1"/>
    </xf>
    <xf numFmtId="0" fontId="46" fillId="0" borderId="99" xfId="10" applyFont="1" applyBorder="1" applyAlignment="1">
      <alignment vertical="center" shrinkToFit="1"/>
    </xf>
    <xf numFmtId="0" fontId="39" fillId="0" borderId="99" xfId="24" applyFont="1" applyBorder="1" applyAlignment="1">
      <alignment horizontal="center" vertical="center"/>
    </xf>
    <xf numFmtId="38" fontId="39" fillId="4" borderId="98" xfId="2" applyFont="1" applyFill="1" applyBorder="1" applyAlignment="1" applyProtection="1">
      <alignment horizontal="right" vertical="center"/>
    </xf>
    <xf numFmtId="38" fontId="39" fillId="0" borderId="53" xfId="2" applyFont="1" applyBorder="1" applyProtection="1">
      <alignment vertical="center"/>
    </xf>
    <xf numFmtId="38" fontId="39" fillId="0" borderId="54" xfId="2" applyFont="1" applyBorder="1" applyProtection="1">
      <alignment vertical="center"/>
    </xf>
    <xf numFmtId="38" fontId="39" fillId="0" borderId="12" xfId="2" applyFont="1" applyBorder="1" applyProtection="1">
      <alignment vertical="center"/>
    </xf>
    <xf numFmtId="38" fontId="39" fillId="0" borderId="13" xfId="2" applyFont="1" applyBorder="1" applyAlignment="1" applyProtection="1">
      <alignment vertical="center"/>
    </xf>
    <xf numFmtId="38" fontId="0" fillId="0" borderId="13" xfId="0" applyNumberFormat="1" applyBorder="1">
      <alignment vertical="center"/>
    </xf>
    <xf numFmtId="0" fontId="39" fillId="5" borderId="13" xfId="24" applyFont="1" applyFill="1" applyBorder="1" applyAlignment="1" applyProtection="1">
      <alignment horizontal="center" vertical="center"/>
      <protection locked="0"/>
    </xf>
    <xf numFmtId="38" fontId="94" fillId="14" borderId="13" xfId="25" applyFont="1" applyFill="1" applyBorder="1" applyAlignment="1" applyProtection="1">
      <alignment horizontal="center" vertical="center" shrinkToFit="1"/>
      <protection locked="0"/>
    </xf>
    <xf numFmtId="0" fontId="121" fillId="5" borderId="17" xfId="10" applyFont="1" applyFill="1" applyBorder="1" applyAlignment="1" applyProtection="1">
      <alignment vertical="center" shrinkToFit="1"/>
      <protection locked="0"/>
    </xf>
    <xf numFmtId="0" fontId="120" fillId="7" borderId="0" xfId="10" applyFont="1" applyFill="1" applyAlignment="1">
      <alignment horizontal="center" vertical="center" shrinkToFit="1"/>
    </xf>
    <xf numFmtId="192" fontId="46" fillId="0" borderId="0" xfId="10" applyNumberFormat="1" applyFont="1">
      <alignment vertical="center"/>
    </xf>
    <xf numFmtId="49" fontId="46" fillId="0" borderId="52" xfId="10" applyNumberFormat="1" applyFont="1" applyBorder="1">
      <alignment vertical="center"/>
    </xf>
    <xf numFmtId="0" fontId="46" fillId="0" borderId="54" xfId="10" applyFont="1" applyBorder="1" applyAlignment="1">
      <alignment vertical="center" shrinkToFit="1"/>
    </xf>
    <xf numFmtId="49" fontId="46" fillId="0" borderId="13" xfId="10" applyNumberFormat="1" applyFont="1" applyBorder="1">
      <alignment vertical="center"/>
    </xf>
    <xf numFmtId="0" fontId="46" fillId="9" borderId="13" xfId="10" applyFont="1" applyFill="1" applyBorder="1">
      <alignment vertical="center"/>
    </xf>
    <xf numFmtId="0" fontId="46" fillId="0" borderId="0" xfId="10" applyFont="1" applyAlignment="1">
      <alignment horizontal="center" vertical="center" wrapText="1"/>
    </xf>
    <xf numFmtId="0" fontId="46" fillId="5" borderId="13" xfId="10" applyFont="1" applyFill="1" applyBorder="1" applyAlignment="1">
      <alignment horizontal="center" vertical="center" wrapText="1" shrinkToFit="1"/>
    </xf>
    <xf numFmtId="184" fontId="46" fillId="0" borderId="0" xfId="11" applyNumberFormat="1" applyFont="1" applyFill="1" applyBorder="1" applyAlignment="1" applyProtection="1">
      <alignment horizontal="center" vertical="center"/>
    </xf>
    <xf numFmtId="183" fontId="46" fillId="0" borderId="0" xfId="10" applyNumberFormat="1" applyFont="1" applyAlignment="1">
      <alignment horizontal="center" vertical="center"/>
    </xf>
    <xf numFmtId="189" fontId="46" fillId="0" borderId="0" xfId="10" applyNumberFormat="1" applyFont="1" applyAlignment="1">
      <alignment horizontal="center" vertical="center"/>
    </xf>
    <xf numFmtId="0" fontId="120" fillId="0" borderId="3" xfId="10" applyFont="1" applyBorder="1" applyAlignment="1">
      <alignment horizontal="centerContinuous" vertical="center"/>
    </xf>
    <xf numFmtId="0" fontId="120" fillId="0" borderId="2" xfId="10" applyFont="1" applyBorder="1" applyAlignment="1">
      <alignment horizontal="centerContinuous" vertical="center"/>
    </xf>
    <xf numFmtId="0" fontId="120" fillId="0" borderId="5" xfId="10" applyFont="1" applyBorder="1" applyAlignment="1">
      <alignment horizontal="centerContinuous" vertical="center"/>
    </xf>
    <xf numFmtId="0" fontId="120" fillId="0" borderId="13" xfId="10" applyFont="1" applyBorder="1" applyAlignment="1">
      <alignment horizontal="center" vertical="center"/>
    </xf>
    <xf numFmtId="0" fontId="120" fillId="0" borderId="13" xfId="10" applyFont="1" applyBorder="1" applyAlignment="1">
      <alignment horizontal="centerContinuous" vertical="center"/>
    </xf>
    <xf numFmtId="0" fontId="124" fillId="0" borderId="13" xfId="10" applyFont="1" applyBorder="1" applyAlignment="1">
      <alignment vertical="center" wrapText="1"/>
    </xf>
    <xf numFmtId="0" fontId="124" fillId="0" borderId="13" xfId="10" applyFont="1" applyBorder="1" applyAlignment="1">
      <alignment horizontal="center" vertical="center" wrapText="1"/>
    </xf>
    <xf numFmtId="0" fontId="124" fillId="0" borderId="3" xfId="10" applyFont="1" applyBorder="1" applyAlignment="1">
      <alignment horizontal="center" vertical="center" wrapText="1"/>
    </xf>
    <xf numFmtId="0" fontId="120" fillId="0" borderId="3" xfId="10" applyFont="1" applyBorder="1" applyAlignment="1">
      <alignment horizontal="centerContinuous" vertical="center" wrapText="1"/>
    </xf>
    <xf numFmtId="0" fontId="121" fillId="0" borderId="13" xfId="10" applyFont="1" applyBorder="1" applyAlignment="1">
      <alignment horizontal="center" vertical="center" shrinkToFit="1"/>
    </xf>
    <xf numFmtId="0" fontId="121" fillId="0" borderId="13" xfId="10" applyFont="1" applyBorder="1" applyAlignment="1">
      <alignment horizontal="center" vertical="center"/>
    </xf>
    <xf numFmtId="0" fontId="121" fillId="0" borderId="3" xfId="10" applyFont="1" applyBorder="1" applyAlignment="1">
      <alignment horizontal="center" vertical="center"/>
    </xf>
    <xf numFmtId="49" fontId="46" fillId="0" borderId="17" xfId="10" applyNumberFormat="1" applyFont="1" applyBorder="1">
      <alignment vertical="center"/>
    </xf>
    <xf numFmtId="49" fontId="47" fillId="10" borderId="13" xfId="10" applyNumberFormat="1" applyFont="1" applyFill="1" applyBorder="1">
      <alignment vertical="center"/>
    </xf>
    <xf numFmtId="0" fontId="46" fillId="0" borderId="52" xfId="10" applyFont="1" applyBorder="1">
      <alignment vertical="center"/>
    </xf>
    <xf numFmtId="0" fontId="46" fillId="0" borderId="53" xfId="10" applyFont="1" applyBorder="1">
      <alignment vertical="center"/>
    </xf>
    <xf numFmtId="0" fontId="132" fillId="10" borderId="13" xfId="10" applyFont="1" applyFill="1" applyBorder="1">
      <alignment vertical="center"/>
    </xf>
    <xf numFmtId="38" fontId="132" fillId="10" borderId="13" xfId="11" applyFont="1" applyFill="1" applyBorder="1" applyProtection="1">
      <alignment vertical="center"/>
    </xf>
    <xf numFmtId="0" fontId="46" fillId="0" borderId="57" xfId="10" applyFont="1" applyBorder="1" applyAlignment="1">
      <alignment horizontal="centerContinuous" vertical="center"/>
    </xf>
    <xf numFmtId="0" fontId="46" fillId="0" borderId="58" xfId="10" applyFont="1" applyBorder="1" applyAlignment="1">
      <alignment horizontal="centerContinuous" vertical="center"/>
    </xf>
    <xf numFmtId="193" fontId="46" fillId="0" borderId="13" xfId="10" applyNumberFormat="1" applyFont="1" applyBorder="1" applyAlignment="1">
      <alignment horizontal="center" vertical="center" shrinkToFit="1"/>
    </xf>
    <xf numFmtId="2" fontId="46" fillId="0" borderId="13" xfId="10" applyNumberFormat="1" applyFont="1" applyBorder="1" applyAlignment="1">
      <alignment horizontal="center" vertical="center" shrinkToFit="1"/>
    </xf>
    <xf numFmtId="0" fontId="47" fillId="10" borderId="17" xfId="10" applyFont="1" applyFill="1" applyBorder="1">
      <alignment vertical="center"/>
    </xf>
    <xf numFmtId="49" fontId="47" fillId="10" borderId="17" xfId="10" applyNumberFormat="1" applyFont="1" applyFill="1" applyBorder="1">
      <alignment vertical="center"/>
    </xf>
    <xf numFmtId="38" fontId="47" fillId="10" borderId="17" xfId="11" applyFont="1" applyFill="1" applyBorder="1" applyProtection="1">
      <alignment vertical="center"/>
    </xf>
    <xf numFmtId="0" fontId="46" fillId="0" borderId="47" xfId="10" applyFont="1" applyBorder="1" applyAlignment="1">
      <alignment vertical="center" shrinkToFit="1"/>
    </xf>
    <xf numFmtId="194" fontId="46" fillId="0" borderId="13" xfId="10" applyNumberFormat="1" applyFont="1" applyBorder="1" applyAlignment="1">
      <alignment horizontal="center" vertical="center" shrinkToFit="1"/>
    </xf>
    <xf numFmtId="183" fontId="46" fillId="0" borderId="13" xfId="10" applyNumberFormat="1" applyFont="1" applyBorder="1">
      <alignment vertical="center"/>
    </xf>
    <xf numFmtId="189" fontId="46" fillId="0" borderId="13" xfId="10" applyNumberFormat="1" applyFont="1" applyBorder="1">
      <alignment vertical="center"/>
    </xf>
    <xf numFmtId="49" fontId="121" fillId="4" borderId="53" xfId="10" applyNumberFormat="1" applyFont="1" applyFill="1" applyBorder="1">
      <alignment vertical="center"/>
    </xf>
    <xf numFmtId="38" fontId="46" fillId="0" borderId="48" xfId="10" applyNumberFormat="1" applyFont="1" applyBorder="1">
      <alignment vertical="center"/>
    </xf>
    <xf numFmtId="0" fontId="132" fillId="10" borderId="12" xfId="10" applyFont="1" applyFill="1" applyBorder="1" applyAlignment="1">
      <alignment vertical="center" shrinkToFit="1"/>
    </xf>
    <xf numFmtId="49" fontId="132" fillId="10" borderId="12" xfId="10" applyNumberFormat="1" applyFont="1" applyFill="1" applyBorder="1" applyAlignment="1">
      <alignment vertical="center" shrinkToFit="1"/>
    </xf>
    <xf numFmtId="38" fontId="132" fillId="10" borderId="12" xfId="11" applyFont="1" applyFill="1" applyBorder="1" applyAlignment="1" applyProtection="1">
      <alignment vertical="center" shrinkToFit="1"/>
    </xf>
    <xf numFmtId="0" fontId="46" fillId="0" borderId="59" xfId="10" applyFont="1" applyBorder="1" applyAlignment="1">
      <alignment vertical="center" shrinkToFit="1"/>
    </xf>
    <xf numFmtId="38" fontId="46" fillId="0" borderId="0" xfId="10" applyNumberFormat="1" applyFont="1">
      <alignment vertical="center"/>
    </xf>
    <xf numFmtId="49" fontId="47" fillId="10" borderId="13" xfId="10" applyNumberFormat="1" applyFont="1" applyFill="1" applyBorder="1" applyAlignment="1">
      <alignment vertical="center" shrinkToFit="1"/>
    </xf>
    <xf numFmtId="38" fontId="47" fillId="10" borderId="13" xfId="11" applyFont="1" applyFill="1" applyBorder="1" applyAlignment="1" applyProtection="1">
      <alignment vertical="center" shrinkToFit="1"/>
    </xf>
    <xf numFmtId="0" fontId="46" fillId="0" borderId="61" xfId="10" applyFont="1" applyBorder="1" applyAlignment="1">
      <alignment vertical="center" shrinkToFit="1"/>
    </xf>
    <xf numFmtId="38" fontId="46" fillId="0" borderId="60" xfId="10" applyNumberFormat="1" applyFont="1" applyBorder="1">
      <alignment vertical="center"/>
    </xf>
    <xf numFmtId="0" fontId="46" fillId="0" borderId="62" xfId="10" applyFont="1" applyBorder="1" applyAlignment="1">
      <alignment vertical="center" shrinkToFit="1"/>
    </xf>
    <xf numFmtId="38" fontId="46" fillId="0" borderId="51" xfId="10" applyNumberFormat="1" applyFont="1" applyBorder="1">
      <alignment vertical="center"/>
    </xf>
    <xf numFmtId="0" fontId="120" fillId="0" borderId="13" xfId="10" applyFont="1" applyBorder="1" applyAlignment="1">
      <alignment vertical="center" wrapText="1"/>
    </xf>
    <xf numFmtId="0" fontId="120" fillId="0" borderId="13" xfId="10" applyFont="1" applyBorder="1" applyAlignment="1">
      <alignment horizontal="center" vertical="center" wrapText="1"/>
    </xf>
    <xf numFmtId="0" fontId="120" fillId="0" borderId="3" xfId="10" applyFont="1" applyBorder="1" applyAlignment="1">
      <alignment horizontal="center" vertical="center" wrapText="1"/>
    </xf>
    <xf numFmtId="0" fontId="47" fillId="10" borderId="17" xfId="10" applyFont="1" applyFill="1" applyBorder="1" applyAlignment="1">
      <alignment vertical="center" shrinkToFit="1"/>
    </xf>
    <xf numFmtId="49" fontId="47" fillId="10" borderId="17" xfId="10" applyNumberFormat="1" applyFont="1" applyFill="1" applyBorder="1" applyAlignment="1">
      <alignment vertical="center" shrinkToFit="1"/>
    </xf>
    <xf numFmtId="38" fontId="47" fillId="10" borderId="17" xfId="11" applyFont="1" applyFill="1" applyBorder="1" applyAlignment="1" applyProtection="1">
      <alignment vertical="center" shrinkToFit="1"/>
    </xf>
    <xf numFmtId="49" fontId="121" fillId="4" borderId="53" xfId="10" applyNumberFormat="1" applyFont="1" applyFill="1" applyBorder="1" applyAlignment="1">
      <alignment vertical="center" shrinkToFit="1"/>
    </xf>
    <xf numFmtId="49" fontId="46" fillId="0" borderId="5" xfId="10" applyNumberFormat="1" applyFont="1" applyBorder="1">
      <alignment vertical="center"/>
    </xf>
    <xf numFmtId="49" fontId="46" fillId="0" borderId="13" xfId="10" applyNumberFormat="1" applyFont="1" applyBorder="1" applyAlignment="1">
      <alignment vertical="center" shrinkToFit="1"/>
    </xf>
    <xf numFmtId="38" fontId="46" fillId="0" borderId="13" xfId="10" applyNumberFormat="1" applyFont="1" applyBorder="1">
      <alignment vertical="center"/>
    </xf>
    <xf numFmtId="189" fontId="46" fillId="0" borderId="5" xfId="10" applyNumberFormat="1" applyFont="1" applyBorder="1">
      <alignment vertical="center"/>
    </xf>
    <xf numFmtId="0" fontId="46" fillId="0" borderId="0" xfId="10" applyFont="1" applyAlignment="1">
      <alignment vertical="center" shrinkToFit="1"/>
    </xf>
    <xf numFmtId="0" fontId="45" fillId="3" borderId="6" xfId="14" applyFont="1" applyFill="1" applyBorder="1" applyAlignment="1" applyProtection="1">
      <alignment horizontal="center" vertical="center" shrinkToFit="1"/>
      <protection locked="0"/>
    </xf>
    <xf numFmtId="0" fontId="45" fillId="5" borderId="2" xfId="10" applyFont="1" applyFill="1" applyBorder="1" applyAlignment="1" applyProtection="1">
      <alignment horizontal="center" vertical="center" shrinkToFit="1"/>
      <protection locked="0"/>
    </xf>
    <xf numFmtId="38" fontId="39" fillId="0" borderId="0" xfId="0" applyNumberFormat="1" applyFont="1" applyAlignment="1">
      <alignment vertical="center" shrinkToFit="1"/>
    </xf>
    <xf numFmtId="0" fontId="39" fillId="8" borderId="0" xfId="0" applyFont="1" applyFill="1" applyAlignment="1">
      <alignment vertical="center" shrinkToFit="1"/>
    </xf>
    <xf numFmtId="0" fontId="39" fillId="0" borderId="145" xfId="28" applyFont="1" applyBorder="1">
      <alignment vertical="center"/>
    </xf>
    <xf numFmtId="0" fontId="142" fillId="0" borderId="146" xfId="28" applyFont="1" applyBorder="1">
      <alignment vertical="center"/>
    </xf>
    <xf numFmtId="0" fontId="39" fillId="0" borderId="151" xfId="28" applyFont="1" applyBorder="1">
      <alignment vertical="center"/>
    </xf>
    <xf numFmtId="0" fontId="39" fillId="0" borderId="152" xfId="28" applyFont="1" applyBorder="1">
      <alignment vertical="center"/>
    </xf>
    <xf numFmtId="0" fontId="39" fillId="0" borderId="146" xfId="28" applyFont="1" applyBorder="1">
      <alignment vertical="center"/>
    </xf>
    <xf numFmtId="0" fontId="39" fillId="0" borderId="147" xfId="28" applyFont="1" applyBorder="1">
      <alignment vertical="center"/>
    </xf>
    <xf numFmtId="0" fontId="39" fillId="0" borderId="153" xfId="28" applyFont="1" applyBorder="1">
      <alignment vertical="center"/>
    </xf>
    <xf numFmtId="0" fontId="39" fillId="0" borderId="154" xfId="28" applyFont="1" applyBorder="1">
      <alignment vertical="center"/>
    </xf>
    <xf numFmtId="0" fontId="39" fillId="0" borderId="155" xfId="28" applyFont="1" applyBorder="1">
      <alignment vertical="center"/>
    </xf>
    <xf numFmtId="0" fontId="39" fillId="0" borderId="148" xfId="28" applyFont="1" applyBorder="1">
      <alignment vertical="center"/>
    </xf>
    <xf numFmtId="0" fontId="142" fillId="0" borderId="149" xfId="28" applyFont="1" applyBorder="1">
      <alignment vertical="center"/>
    </xf>
    <xf numFmtId="0" fontId="39" fillId="0" borderId="149" xfId="28" applyFont="1" applyBorder="1">
      <alignment vertical="center"/>
    </xf>
    <xf numFmtId="0" fontId="39" fillId="0" borderId="150" xfId="28" applyFont="1" applyBorder="1">
      <alignment vertical="center"/>
    </xf>
    <xf numFmtId="0" fontId="39" fillId="0" borderId="156" xfId="28" applyFont="1" applyBorder="1">
      <alignment vertical="center"/>
    </xf>
    <xf numFmtId="0" fontId="39" fillId="0" borderId="157" xfId="28" applyFont="1" applyBorder="1">
      <alignment vertical="center"/>
    </xf>
    <xf numFmtId="0" fontId="39" fillId="0" borderId="162" xfId="28" applyFont="1" applyBorder="1">
      <alignment vertical="center"/>
    </xf>
    <xf numFmtId="0" fontId="39" fillId="0" borderId="163" xfId="28" applyFont="1" applyBorder="1">
      <alignment vertical="center"/>
    </xf>
    <xf numFmtId="0" fontId="39" fillId="0" borderId="158" xfId="28" applyFont="1" applyBorder="1">
      <alignment vertical="center"/>
    </xf>
    <xf numFmtId="0" fontId="39" fillId="0" borderId="164" xfId="28" applyFont="1" applyBorder="1">
      <alignment vertical="center"/>
    </xf>
    <xf numFmtId="0" fontId="39" fillId="0" borderId="165" xfId="28" applyFont="1" applyBorder="1">
      <alignment vertical="center"/>
    </xf>
    <xf numFmtId="0" fontId="39" fillId="0" borderId="159" xfId="28" applyFont="1" applyBorder="1">
      <alignment vertical="center"/>
    </xf>
    <xf numFmtId="0" fontId="39" fillId="0" borderId="166" xfId="28" applyFont="1" applyBorder="1">
      <alignment vertical="center"/>
    </xf>
    <xf numFmtId="0" fontId="39" fillId="0" borderId="160" xfId="28" applyFont="1" applyBorder="1">
      <alignment vertical="center"/>
    </xf>
    <xf numFmtId="0" fontId="39" fillId="0" borderId="161" xfId="28" applyFont="1" applyBorder="1">
      <alignment vertical="center"/>
    </xf>
    <xf numFmtId="0" fontId="39" fillId="5" borderId="17" xfId="24" applyFont="1" applyFill="1" applyBorder="1" applyProtection="1">
      <alignment vertical="center"/>
      <protection locked="0"/>
    </xf>
    <xf numFmtId="0" fontId="39" fillId="10" borderId="13" xfId="24" applyFont="1" applyFill="1" applyBorder="1" applyAlignment="1">
      <alignment vertical="center" shrinkToFit="1"/>
    </xf>
    <xf numFmtId="0" fontId="17" fillId="0" borderId="3" xfId="0" applyFont="1" applyBorder="1" applyAlignment="1">
      <alignment horizontal="center" vertical="center"/>
    </xf>
    <xf numFmtId="0" fontId="45" fillId="3" borderId="0" xfId="10" applyFont="1" applyFill="1" applyAlignment="1" applyProtection="1">
      <alignment horizontal="center" vertical="center" shrinkToFit="1"/>
      <protection locked="0"/>
    </xf>
    <xf numFmtId="178" fontId="39" fillId="4" borderId="17" xfId="0" applyNumberFormat="1" applyFont="1" applyFill="1" applyBorder="1" applyAlignment="1">
      <alignment vertical="center" shrinkToFit="1"/>
    </xf>
    <xf numFmtId="178" fontId="39" fillId="0" borderId="16" xfId="0" applyNumberFormat="1" applyFont="1" applyBorder="1" applyAlignment="1">
      <alignment horizontal="center" vertical="center" shrinkToFit="1"/>
    </xf>
    <xf numFmtId="178" fontId="39" fillId="4" borderId="13" xfId="0" applyNumberFormat="1" applyFont="1" applyFill="1" applyBorder="1" applyAlignment="1">
      <alignment vertical="center" shrinkToFit="1"/>
    </xf>
    <xf numFmtId="0" fontId="150" fillId="0" borderId="0" xfId="0" applyFont="1">
      <alignment vertical="center"/>
    </xf>
    <xf numFmtId="0" fontId="17" fillId="3" borderId="3" xfId="0" applyFont="1" applyFill="1" applyBorder="1" applyAlignment="1">
      <alignment vertical="center" wrapText="1" shrinkToFit="1"/>
    </xf>
    <xf numFmtId="0" fontId="17" fillId="4" borderId="2" xfId="0" applyFont="1" applyFill="1" applyBorder="1" applyAlignment="1">
      <alignment vertical="center" wrapText="1" shrinkToFit="1"/>
    </xf>
    <xf numFmtId="0" fontId="17" fillId="4" borderId="5" xfId="0" applyFont="1" applyFill="1" applyBorder="1" applyAlignment="1">
      <alignment vertical="center" wrapText="1" shrinkToFit="1"/>
    </xf>
    <xf numFmtId="0" fontId="17" fillId="0" borderId="17" xfId="0" applyFont="1" applyBorder="1" applyAlignment="1">
      <alignment horizontal="center" vertical="center"/>
    </xf>
    <xf numFmtId="0" fontId="17" fillId="5" borderId="3" xfId="0" applyFont="1" applyFill="1" applyBorder="1" applyAlignment="1">
      <alignment horizontal="center" vertical="center" shrinkToFit="1"/>
    </xf>
    <xf numFmtId="0" fontId="17" fillId="0" borderId="3"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29" xfId="0" applyFont="1" applyBorder="1" applyAlignment="1">
      <alignment vertical="center" textRotation="255"/>
    </xf>
    <xf numFmtId="0" fontId="17" fillId="0" borderId="12" xfId="0" applyFont="1" applyBorder="1" applyAlignment="1">
      <alignment vertical="center" textRotation="255"/>
    </xf>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0" fontId="17" fillId="0" borderId="5" xfId="0" applyFont="1" applyBorder="1" applyAlignment="1">
      <alignment horizontal="center" vertical="center"/>
    </xf>
    <xf numFmtId="0" fontId="17" fillId="0" borderId="0" xfId="0" applyFont="1" applyAlignment="1">
      <alignment horizontal="left" vertical="center" shrinkToFit="1"/>
    </xf>
    <xf numFmtId="0" fontId="17" fillId="5" borderId="13" xfId="0" applyFont="1" applyFill="1" applyBorder="1" applyAlignment="1">
      <alignment horizontal="center" vertical="center"/>
    </xf>
    <xf numFmtId="0" fontId="17" fillId="5" borderId="13" xfId="0" applyFont="1" applyFill="1" applyBorder="1" applyAlignment="1">
      <alignment horizontal="center" vertical="center" shrinkToFit="1"/>
    </xf>
    <xf numFmtId="0" fontId="17" fillId="3" borderId="13" xfId="0" applyFont="1" applyFill="1" applyBorder="1">
      <alignment vertical="center"/>
    </xf>
    <xf numFmtId="0" fontId="17" fillId="3" borderId="13" xfId="0" applyFont="1" applyFill="1" applyBorder="1" applyAlignment="1">
      <alignment horizontal="center" vertical="center"/>
    </xf>
    <xf numFmtId="0" fontId="17" fillId="0" borderId="0" xfId="0" applyFont="1" applyAlignment="1">
      <alignment horizontal="center" vertical="center" shrinkToFit="1"/>
    </xf>
    <xf numFmtId="0" fontId="39" fillId="5" borderId="3"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shrinkToFit="1"/>
      <protection locked="0"/>
    </xf>
    <xf numFmtId="0" fontId="39" fillId="0" borderId="0" xfId="0" applyFont="1">
      <alignment vertical="center"/>
    </xf>
    <xf numFmtId="0" fontId="25" fillId="6" borderId="0" xfId="0" applyFont="1" applyFill="1" applyAlignment="1">
      <alignment horizontal="center" vertical="center" wrapText="1"/>
    </xf>
    <xf numFmtId="0" fontId="50" fillId="6" borderId="0" xfId="0" applyFont="1" applyFill="1" applyAlignment="1">
      <alignment horizontal="center" vertical="center"/>
    </xf>
    <xf numFmtId="0" fontId="39" fillId="0" borderId="0" xfId="0" applyFont="1" applyAlignment="1">
      <alignment vertical="center" wrapText="1"/>
    </xf>
    <xf numFmtId="0" fontId="11" fillId="0" borderId="0" xfId="0" applyFont="1" applyAlignment="1">
      <alignment vertical="center" wrapText="1"/>
    </xf>
    <xf numFmtId="0" fontId="39" fillId="0" borderId="0" xfId="0" applyFont="1" applyAlignment="1">
      <alignment vertical="top"/>
    </xf>
    <xf numFmtId="0" fontId="30" fillId="0" borderId="1" xfId="5" applyFont="1" applyBorder="1" applyAlignment="1">
      <alignment horizontal="left" vertical="top" wrapText="1"/>
    </xf>
    <xf numFmtId="0" fontId="30" fillId="0" borderId="4" xfId="5" applyFont="1" applyBorder="1" applyAlignment="1">
      <alignment horizontal="left" vertical="top" wrapText="1"/>
    </xf>
    <xf numFmtId="0" fontId="30" fillId="0" borderId="8" xfId="5" applyFont="1" applyBorder="1" applyAlignment="1">
      <alignment horizontal="left" vertical="top" wrapText="1"/>
    </xf>
    <xf numFmtId="0" fontId="70" fillId="0" borderId="3"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45" xfId="0" applyFont="1" applyBorder="1" applyAlignment="1">
      <alignment horizontal="center" vertical="center" shrinkToFit="1"/>
    </xf>
    <xf numFmtId="0" fontId="70" fillId="0" borderId="46" xfId="0" applyFont="1" applyBorder="1" applyAlignment="1">
      <alignment horizontal="center" vertical="center" shrinkToFit="1"/>
    </xf>
    <xf numFmtId="0" fontId="70" fillId="0" borderId="13"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51" xfId="0" applyFont="1" applyBorder="1" applyAlignment="1">
      <alignment horizontal="center" vertical="center" shrinkToFit="1"/>
    </xf>
    <xf numFmtId="0" fontId="17" fillId="3" borderId="12" xfId="0" applyFont="1" applyFill="1" applyBorder="1" applyAlignment="1">
      <alignment horizontal="center" vertical="center"/>
    </xf>
    <xf numFmtId="0" fontId="17" fillId="3" borderId="4" xfId="0" applyFont="1" applyFill="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17" xfId="0" applyFont="1" applyBorder="1" applyAlignment="1">
      <alignment horizontal="center" vertical="center" textRotation="255"/>
    </xf>
    <xf numFmtId="0" fontId="17" fillId="0" borderId="29" xfId="0" applyFont="1" applyBorder="1" applyAlignment="1">
      <alignment horizontal="center" vertical="center" textRotation="255"/>
    </xf>
    <xf numFmtId="0" fontId="17" fillId="0" borderId="12" xfId="0" applyFont="1" applyBorder="1" applyAlignment="1">
      <alignment horizontal="center" vertical="center" textRotation="255"/>
    </xf>
    <xf numFmtId="0" fontId="17" fillId="3" borderId="3" xfId="0" applyFont="1" applyFill="1" applyBorder="1" applyAlignment="1">
      <alignment horizontal="left" vertical="center" shrinkToFit="1"/>
    </xf>
    <xf numFmtId="0" fontId="17" fillId="0" borderId="2" xfId="0" applyFont="1" applyBorder="1" applyAlignment="1">
      <alignment horizontal="left" vertical="center" shrinkToFit="1"/>
    </xf>
    <xf numFmtId="0" fontId="17" fillId="0" borderId="5" xfId="0" applyFont="1" applyBorder="1" applyAlignment="1">
      <alignment horizontal="left" vertical="center" shrinkToFit="1"/>
    </xf>
    <xf numFmtId="187" fontId="17" fillId="3" borderId="3" xfId="0" applyNumberFormat="1" applyFont="1" applyFill="1" applyBorder="1" applyAlignment="1">
      <alignment horizontal="left" vertical="center" shrinkToFit="1"/>
    </xf>
    <xf numFmtId="187" fontId="17" fillId="0" borderId="2" xfId="0" applyNumberFormat="1" applyFont="1" applyBorder="1" applyAlignment="1">
      <alignment horizontal="left" vertical="center" shrinkToFit="1"/>
    </xf>
    <xf numFmtId="187" fontId="17" fillId="0" borderId="5" xfId="0" applyNumberFormat="1" applyFont="1" applyBorder="1" applyAlignment="1">
      <alignment horizontal="left" vertical="center" shrinkToFit="1"/>
    </xf>
    <xf numFmtId="0" fontId="62" fillId="0" borderId="0" xfId="0" applyFont="1" applyAlignment="1">
      <alignment horizontal="center" vertical="center"/>
    </xf>
    <xf numFmtId="0" fontId="17" fillId="0" borderId="13" xfId="0" applyFont="1" applyBorder="1" applyAlignment="1">
      <alignment horizontal="center" vertical="center"/>
    </xf>
    <xf numFmtId="0" fontId="17" fillId="0" borderId="13" xfId="0" applyFont="1" applyBorder="1">
      <alignment vertical="center"/>
    </xf>
    <xf numFmtId="0" fontId="17" fillId="0" borderId="13" xfId="0" applyFont="1" applyBorder="1" applyAlignment="1">
      <alignment horizontal="center" vertical="center" wrapText="1"/>
    </xf>
    <xf numFmtId="177" fontId="17" fillId="3" borderId="3" xfId="2" applyNumberFormat="1" applyFont="1" applyFill="1" applyBorder="1" applyAlignment="1" applyProtection="1">
      <alignment vertical="center" shrinkToFit="1"/>
    </xf>
    <xf numFmtId="0" fontId="17" fillId="0" borderId="2" xfId="0" applyFont="1" applyBorder="1" applyAlignment="1">
      <alignment vertical="center" shrinkToFit="1"/>
    </xf>
    <xf numFmtId="0" fontId="17" fillId="0" borderId="5" xfId="0" applyFont="1" applyBorder="1" applyAlignment="1">
      <alignment vertical="center" shrinkToFit="1"/>
    </xf>
    <xf numFmtId="0" fontId="17" fillId="0" borderId="17" xfId="0" applyFont="1" applyBorder="1" applyAlignment="1">
      <alignment horizontal="center" vertical="center" wrapText="1"/>
    </xf>
    <xf numFmtId="0" fontId="17" fillId="0" borderId="17"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wrapText="1"/>
    </xf>
    <xf numFmtId="0" fontId="17" fillId="5" borderId="3" xfId="0" applyFont="1" applyFill="1" applyBorder="1" applyAlignment="1">
      <alignment vertical="center" shrinkToFit="1"/>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177" fontId="17" fillId="3" borderId="3" xfId="2" applyNumberFormat="1" applyFont="1" applyFill="1" applyBorder="1" applyAlignment="1" applyProtection="1">
      <alignment horizontal="left" vertical="center" shrinkToFit="1"/>
    </xf>
    <xf numFmtId="0" fontId="17" fillId="0" borderId="3" xfId="0" applyFont="1" applyBorder="1">
      <alignment vertical="center"/>
    </xf>
    <xf numFmtId="0" fontId="17" fillId="0" borderId="2" xfId="0" applyFont="1" applyBorder="1">
      <alignment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3"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17" fillId="5" borderId="5" xfId="0" applyFont="1" applyFill="1" applyBorder="1" applyAlignment="1">
      <alignment horizontal="center" vertical="center" shrinkToFit="1"/>
    </xf>
    <xf numFmtId="0" fontId="56" fillId="3" borderId="3" xfId="0" applyFont="1" applyFill="1" applyBorder="1" applyAlignment="1">
      <alignment horizontal="left" vertical="center" shrinkToFit="1"/>
    </xf>
    <xf numFmtId="0" fontId="56" fillId="0" borderId="2" xfId="0" applyFont="1" applyBorder="1" applyAlignment="1">
      <alignment horizontal="left" vertical="center" shrinkToFit="1"/>
    </xf>
    <xf numFmtId="0" fontId="56" fillId="0" borderId="5" xfId="0" applyFont="1" applyBorder="1" applyAlignment="1">
      <alignment horizontal="left" vertical="center" shrinkToFit="1"/>
    </xf>
    <xf numFmtId="0" fontId="39" fillId="0" borderId="13" xfId="0" applyFont="1" applyBorder="1" applyAlignment="1">
      <alignment horizontal="center" vertical="center" wrapText="1"/>
    </xf>
    <xf numFmtId="0" fontId="39" fillId="0" borderId="3" xfId="0" applyFont="1" applyBorder="1" applyAlignment="1">
      <alignment horizontal="center" vertical="center"/>
    </xf>
    <xf numFmtId="0" fontId="39" fillId="0" borderId="2" xfId="0" applyFont="1" applyBorder="1" applyAlignment="1">
      <alignment horizontal="center" vertical="center"/>
    </xf>
    <xf numFmtId="0" fontId="39" fillId="0" borderId="5" xfId="0" applyFont="1" applyBorder="1" applyAlignment="1">
      <alignment horizontal="center" vertical="center"/>
    </xf>
    <xf numFmtId="0" fontId="39" fillId="0" borderId="13" xfId="0" applyFont="1" applyBorder="1" applyAlignment="1">
      <alignment horizontal="center" vertical="center"/>
    </xf>
    <xf numFmtId="0" fontId="39" fillId="3" borderId="12"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protection locked="0"/>
    </xf>
    <xf numFmtId="0" fontId="39" fillId="0" borderId="13" xfId="0" applyFont="1" applyBorder="1">
      <alignment vertical="center"/>
    </xf>
    <xf numFmtId="0" fontId="69" fillId="0" borderId="0" xfId="0" applyFont="1" applyAlignment="1">
      <alignment horizontal="center" vertical="center"/>
    </xf>
    <xf numFmtId="177" fontId="56" fillId="3" borderId="3" xfId="2" applyNumberFormat="1" applyFont="1" applyFill="1" applyBorder="1" applyAlignment="1" applyProtection="1">
      <alignment vertical="center" shrinkToFit="1"/>
      <protection locked="0"/>
    </xf>
    <xf numFmtId="0" fontId="56" fillId="0" borderId="2" xfId="0" applyFont="1" applyBorder="1" applyAlignment="1" applyProtection="1">
      <alignment vertical="center" shrinkToFit="1"/>
      <protection locked="0"/>
    </xf>
    <xf numFmtId="0" fontId="56" fillId="0" borderId="5" xfId="0" applyFont="1" applyBorder="1" applyAlignment="1" applyProtection="1">
      <alignment vertical="center" shrinkToFit="1"/>
      <protection locked="0"/>
    </xf>
    <xf numFmtId="177" fontId="56" fillId="3" borderId="3" xfId="2" applyNumberFormat="1" applyFont="1" applyFill="1" applyBorder="1" applyAlignment="1" applyProtection="1">
      <alignment vertical="center" shrinkToFit="1"/>
    </xf>
    <xf numFmtId="0" fontId="56" fillId="0" borderId="2" xfId="0" applyFont="1" applyBorder="1" applyAlignment="1">
      <alignment vertical="center" shrinkToFit="1"/>
    </xf>
    <xf numFmtId="0" fontId="56" fillId="0" borderId="5" xfId="0" applyFont="1" applyBorder="1" applyAlignment="1">
      <alignment vertical="center" shrinkToFit="1"/>
    </xf>
    <xf numFmtId="0" fontId="56" fillId="3" borderId="3" xfId="0" applyFont="1" applyFill="1" applyBorder="1" applyAlignment="1" applyProtection="1">
      <alignment horizontal="left" vertical="center" shrinkToFit="1"/>
      <protection locked="0"/>
    </xf>
    <xf numFmtId="0" fontId="56" fillId="0" borderId="2" xfId="0" applyFont="1" applyBorder="1" applyAlignment="1" applyProtection="1">
      <alignment horizontal="left" vertical="center" shrinkToFit="1"/>
      <protection locked="0"/>
    </xf>
    <xf numFmtId="0" fontId="56" fillId="0" borderId="5" xfId="0" applyFont="1" applyBorder="1" applyAlignment="1" applyProtection="1">
      <alignment horizontal="left" vertical="center" shrinkToFit="1"/>
      <protection locked="0"/>
    </xf>
    <xf numFmtId="0" fontId="133" fillId="3" borderId="3" xfId="0" applyFont="1" applyFill="1" applyBorder="1" applyAlignment="1">
      <alignment horizontal="left" vertical="center" shrinkToFit="1"/>
    </xf>
    <xf numFmtId="0" fontId="133" fillId="0" borderId="2" xfId="0" applyFont="1" applyBorder="1" applyAlignment="1">
      <alignment horizontal="left" vertical="center" shrinkToFit="1"/>
    </xf>
    <xf numFmtId="0" fontId="133" fillId="0" borderId="5" xfId="0" applyFont="1" applyBorder="1" applyAlignment="1">
      <alignment horizontal="left" vertical="center" shrinkToFit="1"/>
    </xf>
    <xf numFmtId="0" fontId="39" fillId="0" borderId="17"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9" xfId="0" applyFont="1" applyBorder="1" applyAlignment="1">
      <alignment horizontal="center" vertical="center" wrapText="1"/>
    </xf>
    <xf numFmtId="187" fontId="56" fillId="3" borderId="3" xfId="0" applyNumberFormat="1" applyFont="1" applyFill="1" applyBorder="1" applyAlignment="1" applyProtection="1">
      <alignment horizontal="left" vertical="center" shrinkToFit="1"/>
      <protection locked="0"/>
    </xf>
    <xf numFmtId="187" fontId="56" fillId="0" borderId="2" xfId="0" applyNumberFormat="1" applyFont="1" applyBorder="1" applyAlignment="1" applyProtection="1">
      <alignment horizontal="left" vertical="center" shrinkToFit="1"/>
      <protection locked="0"/>
    </xf>
    <xf numFmtId="187" fontId="56" fillId="0" borderId="5" xfId="0" applyNumberFormat="1" applyFont="1" applyBorder="1" applyAlignment="1" applyProtection="1">
      <alignment horizontal="left" vertical="center" shrinkToFit="1"/>
      <protection locked="0"/>
    </xf>
    <xf numFmtId="0" fontId="39" fillId="5" borderId="3" xfId="0" applyFont="1" applyFill="1" applyBorder="1" applyAlignment="1" applyProtection="1">
      <alignment vertical="center" shrinkToFit="1"/>
      <protection locked="0"/>
    </xf>
    <xf numFmtId="0" fontId="39" fillId="0" borderId="2" xfId="0" applyFont="1" applyBorder="1" applyAlignment="1" applyProtection="1">
      <alignment vertical="center" shrinkToFit="1"/>
      <protection locked="0"/>
    </xf>
    <xf numFmtId="0" fontId="39" fillId="0" borderId="5" xfId="0" applyFont="1" applyBorder="1" applyAlignment="1" applyProtection="1">
      <alignment vertical="center" shrinkToFit="1"/>
      <protection locked="0"/>
    </xf>
    <xf numFmtId="177" fontId="56" fillId="3" borderId="3" xfId="2" applyNumberFormat="1" applyFont="1" applyFill="1" applyBorder="1" applyAlignment="1" applyProtection="1">
      <alignment horizontal="left" vertical="center" shrinkToFit="1"/>
      <protection locked="0"/>
    </xf>
    <xf numFmtId="0" fontId="74" fillId="0" borderId="0" xfId="0" applyFont="1" applyAlignment="1">
      <alignment vertical="center" wrapText="1"/>
    </xf>
    <xf numFmtId="0" fontId="74" fillId="0" borderId="0" xfId="0" applyFont="1" applyAlignment="1">
      <alignment horizontal="left" vertical="center" wrapText="1"/>
    </xf>
    <xf numFmtId="0" fontId="39" fillId="0" borderId="3" xfId="0" applyFont="1" applyBorder="1">
      <alignment vertical="center"/>
    </xf>
    <xf numFmtId="0" fontId="0" fillId="0" borderId="2" xfId="0" applyBorder="1">
      <alignment vertical="center"/>
    </xf>
    <xf numFmtId="0" fontId="39" fillId="5" borderId="3" xfId="0" applyFont="1" applyFill="1" applyBorder="1" applyAlignment="1">
      <alignment horizontal="center"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9" fillId="5" borderId="3" xfId="0" applyFont="1" applyFill="1" applyBorder="1" applyAlignment="1">
      <alignment horizontal="center" vertical="center" shrinkToFit="1"/>
    </xf>
    <xf numFmtId="0" fontId="39" fillId="5" borderId="2" xfId="0" applyFont="1" applyFill="1" applyBorder="1" applyAlignment="1">
      <alignment horizontal="center" vertical="center" shrinkToFit="1"/>
    </xf>
    <xf numFmtId="0" fontId="39" fillId="5" borderId="5" xfId="0" applyFont="1" applyFill="1" applyBorder="1" applyAlignment="1">
      <alignment horizontal="center" vertical="center" shrinkToFit="1"/>
    </xf>
    <xf numFmtId="0" fontId="39" fillId="5" borderId="3" xfId="0" applyFont="1" applyFill="1" applyBorder="1" applyAlignment="1" applyProtection="1">
      <alignment horizontal="center" vertical="center"/>
      <protection locked="0"/>
    </xf>
    <xf numFmtId="0" fontId="39" fillId="5" borderId="2" xfId="0" applyFont="1" applyFill="1" applyBorder="1" applyAlignment="1" applyProtection="1">
      <alignment horizontal="center" vertical="center"/>
      <protection locked="0"/>
    </xf>
    <xf numFmtId="0" fontId="39" fillId="5" borderId="5" xfId="0" applyFont="1" applyFill="1" applyBorder="1" applyAlignment="1" applyProtection="1">
      <alignment horizontal="center" vertical="center"/>
      <protection locked="0"/>
    </xf>
    <xf numFmtId="0" fontId="39" fillId="5" borderId="3" xfId="0" applyFont="1" applyFill="1" applyBorder="1" applyAlignment="1">
      <alignment vertical="center" shrinkToFit="1"/>
    </xf>
    <xf numFmtId="0" fontId="39" fillId="0" borderId="2" xfId="0" applyFont="1" applyBorder="1" applyAlignment="1">
      <alignment vertical="center" shrinkToFit="1"/>
    </xf>
    <xf numFmtId="0" fontId="39" fillId="0" borderId="5" xfId="0" applyFont="1" applyBorder="1" applyAlignment="1">
      <alignment vertical="center" shrinkToFit="1"/>
    </xf>
    <xf numFmtId="187" fontId="56" fillId="3" borderId="3" xfId="0" applyNumberFormat="1" applyFont="1" applyFill="1" applyBorder="1" applyAlignment="1">
      <alignment horizontal="left" vertical="center" shrinkToFit="1"/>
    </xf>
    <xf numFmtId="187" fontId="56" fillId="0" borderId="2" xfId="0" applyNumberFormat="1" applyFont="1" applyBorder="1" applyAlignment="1">
      <alignment horizontal="left" vertical="center" shrinkToFit="1"/>
    </xf>
    <xf numFmtId="187" fontId="56" fillId="0" borderId="5" xfId="0" applyNumberFormat="1" applyFont="1" applyBorder="1" applyAlignment="1">
      <alignment horizontal="left" vertical="center" shrinkToFit="1"/>
    </xf>
    <xf numFmtId="0" fontId="80" fillId="0" borderId="0" xfId="0" applyFont="1" applyAlignment="1">
      <alignment horizontal="left" vertical="center" wrapText="1"/>
    </xf>
    <xf numFmtId="0" fontId="80" fillId="0" borderId="0" xfId="0" applyFont="1" applyAlignment="1">
      <alignment horizontal="left" vertical="center"/>
    </xf>
    <xf numFmtId="0" fontId="39" fillId="5" borderId="3" xfId="0" applyFont="1" applyFill="1" applyBorder="1" applyAlignment="1" applyProtection="1">
      <alignment horizontal="center" vertical="center" shrinkToFit="1"/>
      <protection locked="0"/>
    </xf>
    <xf numFmtId="0" fontId="39" fillId="5" borderId="2" xfId="0" applyFont="1" applyFill="1" applyBorder="1" applyAlignment="1" applyProtection="1">
      <alignment horizontal="center" vertical="center" shrinkToFit="1"/>
      <protection locked="0"/>
    </xf>
    <xf numFmtId="0" fontId="39" fillId="5" borderId="5" xfId="0" applyFont="1" applyFill="1" applyBorder="1" applyAlignment="1" applyProtection="1">
      <alignment horizontal="center" vertical="center" shrinkToFit="1"/>
      <protection locked="0"/>
    </xf>
    <xf numFmtId="0" fontId="39" fillId="0" borderId="2" xfId="0" applyFont="1" applyBorder="1">
      <alignment vertical="center"/>
    </xf>
    <xf numFmtId="177" fontId="56" fillId="3" borderId="3" xfId="2" applyNumberFormat="1" applyFont="1" applyFill="1" applyBorder="1" applyAlignment="1" applyProtection="1">
      <alignment horizontal="left" vertical="center" shrinkToFit="1"/>
    </xf>
    <xf numFmtId="0" fontId="39" fillId="0" borderId="17" xfId="0" applyFont="1" applyBorder="1" applyAlignment="1">
      <alignment horizontal="center" vertical="center"/>
    </xf>
    <xf numFmtId="0" fontId="39" fillId="0" borderId="12" xfId="0" applyFont="1" applyBorder="1" applyAlignment="1">
      <alignment horizontal="center" vertical="center"/>
    </xf>
    <xf numFmtId="0" fontId="39" fillId="0" borderId="17" xfId="0" applyFont="1" applyBorder="1" applyAlignment="1">
      <alignment horizontal="center" vertical="center" textRotation="255"/>
    </xf>
    <xf numFmtId="0" fontId="39" fillId="0" borderId="29" xfId="0" applyFont="1" applyBorder="1" applyAlignment="1">
      <alignment horizontal="center" vertical="center" textRotation="255"/>
    </xf>
    <xf numFmtId="0" fontId="39" fillId="0" borderId="12" xfId="0" applyFont="1" applyBorder="1" applyAlignment="1">
      <alignment horizontal="center" vertical="center" textRotation="255"/>
    </xf>
    <xf numFmtId="0" fontId="11" fillId="0" borderId="6"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11" fillId="0" borderId="0" xfId="0" applyFont="1" applyAlignment="1">
      <alignment horizontal="center" vertical="center" wrapText="1"/>
    </xf>
    <xf numFmtId="0" fontId="39" fillId="0" borderId="0" xfId="0" applyFont="1" applyAlignment="1">
      <alignment horizontal="center" vertical="center"/>
    </xf>
    <xf numFmtId="0" fontId="39" fillId="0" borderId="9" xfId="0" applyFont="1" applyBorder="1" applyAlignment="1">
      <alignment horizontal="center" vertical="center"/>
    </xf>
    <xf numFmtId="0" fontId="11" fillId="0" borderId="0" xfId="0" applyFont="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center" vertical="center"/>
    </xf>
    <xf numFmtId="177" fontId="39"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96" fontId="39" fillId="3" borderId="0" xfId="0" applyNumberFormat="1" applyFont="1" applyFill="1" applyAlignment="1">
      <alignment horizontal="right" vertical="center" shrinkToFit="1"/>
    </xf>
    <xf numFmtId="196" fontId="0" fillId="3" borderId="0" xfId="0" applyNumberFormat="1" applyFill="1" applyAlignment="1">
      <alignment horizontal="right" vertical="center" shrinkToFit="1"/>
    </xf>
    <xf numFmtId="177" fontId="39"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9" fillId="3" borderId="10" xfId="0" applyNumberFormat="1" applyFont="1" applyFill="1" applyBorder="1" applyAlignment="1">
      <alignment horizontal="right" vertical="center"/>
    </xf>
    <xf numFmtId="0" fontId="11" fillId="0" borderId="2"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46" fillId="4" borderId="3" xfId="0" applyFont="1" applyFill="1" applyBorder="1" applyAlignment="1">
      <alignment horizontal="right" vertical="center" shrinkToFit="1"/>
    </xf>
    <xf numFmtId="0" fontId="134" fillId="4" borderId="2" xfId="0" applyFont="1" applyFill="1" applyBorder="1" applyAlignment="1">
      <alignment vertical="center" shrinkToFit="1"/>
    </xf>
    <xf numFmtId="0" fontId="46" fillId="4" borderId="2" xfId="0" applyFont="1" applyFill="1" applyBorder="1" applyAlignment="1">
      <alignment horizontal="center" vertical="center" shrinkToFit="1"/>
    </xf>
    <xf numFmtId="0" fontId="134" fillId="0" borderId="2" xfId="0" applyFont="1" applyBorder="1" applyAlignment="1">
      <alignment horizontal="center" vertical="center" shrinkToFit="1"/>
    </xf>
    <xf numFmtId="0" fontId="46" fillId="4" borderId="2" xfId="0" applyFont="1" applyFill="1" applyBorder="1" applyAlignment="1">
      <alignment horizontal="right" vertical="center" shrinkToFit="1"/>
    </xf>
    <xf numFmtId="0" fontId="46" fillId="4" borderId="5" xfId="0" applyFont="1" applyFill="1" applyBorder="1" applyAlignment="1">
      <alignment horizontal="right" vertical="center" shrinkToFit="1"/>
    </xf>
    <xf numFmtId="0" fontId="11" fillId="0" borderId="2" xfId="0" applyFont="1" applyBorder="1" applyAlignment="1">
      <alignment horizontal="left" vertical="center" wrapText="1"/>
    </xf>
    <xf numFmtId="0" fontId="45" fillId="3" borderId="3" xfId="0" applyFont="1" applyFill="1" applyBorder="1" applyAlignment="1">
      <alignment horizontal="right" vertical="center" shrinkToFit="1"/>
    </xf>
    <xf numFmtId="0" fontId="0" fillId="0" borderId="2" xfId="0" applyBorder="1" applyAlignment="1">
      <alignment vertical="center" shrinkToFit="1"/>
    </xf>
    <xf numFmtId="0" fontId="39" fillId="3" borderId="2" xfId="0" applyFont="1" applyFill="1" applyBorder="1" applyAlignment="1">
      <alignment horizontal="center" vertical="center" shrinkToFit="1"/>
    </xf>
    <xf numFmtId="0" fontId="0" fillId="3" borderId="2" xfId="0" applyFill="1" applyBorder="1" applyAlignment="1">
      <alignment vertical="center" shrinkToFit="1"/>
    </xf>
    <xf numFmtId="0" fontId="0" fillId="3" borderId="5" xfId="0" applyFill="1" applyBorder="1" applyAlignment="1">
      <alignment vertical="center" shrinkToFit="1"/>
    </xf>
    <xf numFmtId="0" fontId="39" fillId="0" borderId="0" xfId="0" applyFont="1" applyAlignment="1">
      <alignment horizontal="left" vertical="center"/>
    </xf>
    <xf numFmtId="0" fontId="15" fillId="0" borderId="0" xfId="0" applyFont="1" applyAlignment="1">
      <alignment horizontal="center" vertical="center"/>
    </xf>
    <xf numFmtId="0" fontId="11" fillId="0" borderId="0" xfId="0" applyFont="1" applyAlignment="1">
      <alignment horizontal="left" vertical="center" wrapText="1"/>
    </xf>
    <xf numFmtId="0" fontId="0" fillId="0" borderId="0" xfId="0" applyAlignment="1">
      <alignment vertical="center" wrapText="1"/>
    </xf>
    <xf numFmtId="0" fontId="39" fillId="0" borderId="10" xfId="0" applyFont="1" applyBorder="1" applyAlignment="1">
      <alignment horizontal="center" vertical="top"/>
    </xf>
    <xf numFmtId="0" fontId="39" fillId="4" borderId="0" xfId="0" applyFont="1" applyFill="1" applyAlignment="1">
      <alignment vertical="center" shrinkToFit="1"/>
    </xf>
    <xf numFmtId="0" fontId="39" fillId="4" borderId="0" xfId="0" applyFont="1" applyFill="1" applyAlignment="1">
      <alignment horizontal="center" vertical="center" shrinkToFit="1"/>
    </xf>
    <xf numFmtId="0" fontId="41" fillId="4" borderId="0" xfId="0" applyFont="1" applyFill="1" applyAlignment="1">
      <alignment horizontal="center" vertical="center" shrinkToFit="1"/>
    </xf>
    <xf numFmtId="0" fontId="0" fillId="0" borderId="0" xfId="0" applyAlignment="1">
      <alignment horizontal="center" vertical="center" shrinkToFit="1"/>
    </xf>
    <xf numFmtId="0" fontId="0" fillId="0" borderId="0" xfId="0" applyAlignment="1">
      <alignment vertical="center" shrinkToFit="1"/>
    </xf>
    <xf numFmtId="0" fontId="0" fillId="4" borderId="0" xfId="0" applyFill="1" applyAlignment="1">
      <alignment horizontal="center" vertical="center" shrinkToFit="1"/>
    </xf>
    <xf numFmtId="0" fontId="39" fillId="5" borderId="0" xfId="0" applyFont="1" applyFill="1" applyAlignment="1">
      <alignment horizontal="left" vertical="center" shrinkToFit="1"/>
    </xf>
    <xf numFmtId="0" fontId="0" fillId="5" borderId="0" xfId="0" applyFill="1" applyAlignment="1">
      <alignment horizontal="left" vertical="center"/>
    </xf>
    <xf numFmtId="187" fontId="39" fillId="4" borderId="0" xfId="0" applyNumberFormat="1" applyFont="1" applyFill="1" applyAlignment="1">
      <alignment vertical="center" shrinkToFit="1"/>
    </xf>
    <xf numFmtId="187" fontId="0" fillId="0" borderId="0" xfId="0" applyNumberFormat="1" applyAlignment="1">
      <alignment vertical="center" shrinkToFit="1"/>
    </xf>
    <xf numFmtId="196" fontId="39" fillId="3" borderId="0" xfId="0" applyNumberFormat="1" applyFont="1" applyFill="1" applyAlignment="1" applyProtection="1">
      <alignment horizontal="right" vertical="center" shrinkToFit="1"/>
      <protection locked="0"/>
    </xf>
    <xf numFmtId="196" fontId="0" fillId="3" borderId="0" xfId="0" applyNumberFormat="1" applyFill="1" applyAlignment="1" applyProtection="1">
      <alignment horizontal="right" vertical="center" shrinkToFit="1"/>
      <protection locked="0"/>
    </xf>
    <xf numFmtId="177" fontId="39" fillId="3" borderId="10" xfId="0" applyNumberFormat="1" applyFont="1" applyFill="1" applyBorder="1" applyAlignment="1" applyProtection="1">
      <alignment horizontal="right" vertical="center"/>
      <protection locked="0"/>
    </xf>
    <xf numFmtId="0" fontId="39"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5"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39"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0" fontId="43" fillId="4" borderId="0" xfId="0" applyFont="1" applyFill="1" applyAlignment="1">
      <alignment horizontal="left" vertical="center" shrinkToFit="1"/>
    </xf>
    <xf numFmtId="0" fontId="43" fillId="4" borderId="0" xfId="0" applyFont="1" applyFill="1" applyAlignment="1">
      <alignment horizontal="center" vertical="center" shrinkToFit="1"/>
    </xf>
    <xf numFmtId="0" fontId="39" fillId="0" borderId="0" xfId="0" applyFont="1" applyAlignment="1">
      <alignment horizontal="left" vertical="center" wrapText="1"/>
    </xf>
    <xf numFmtId="0" fontId="41" fillId="7" borderId="0" xfId="0" applyFont="1" applyFill="1" applyAlignment="1">
      <alignment horizontal="left" vertical="center" wrapText="1"/>
    </xf>
    <xf numFmtId="0" fontId="41" fillId="4" borderId="0" xfId="0" applyFont="1" applyFill="1">
      <alignment vertical="center"/>
    </xf>
    <xf numFmtId="0" fontId="0" fillId="0" borderId="0" xfId="0">
      <alignment vertical="center"/>
    </xf>
    <xf numFmtId="0" fontId="60" fillId="0" borderId="0" xfId="0" applyFont="1" applyAlignment="1">
      <alignment horizontal="left" vertical="top" wrapText="1"/>
    </xf>
    <xf numFmtId="0" fontId="81" fillId="0" borderId="0" xfId="0" applyFont="1" applyAlignment="1">
      <alignment horizontal="center" vertical="center"/>
    </xf>
    <xf numFmtId="0" fontId="17" fillId="0" borderId="0" xfId="0" applyFont="1" applyAlignment="1">
      <alignment vertical="top" wrapText="1"/>
    </xf>
    <xf numFmtId="0" fontId="39" fillId="0" borderId="0" xfId="0" applyFont="1" applyAlignment="1">
      <alignment vertical="top" wrapText="1"/>
    </xf>
    <xf numFmtId="0" fontId="41" fillId="4" borderId="0" xfId="0" applyFont="1" applyFill="1" applyProtection="1">
      <alignment vertical="center"/>
      <protection locked="0"/>
    </xf>
    <xf numFmtId="0" fontId="0" fillId="0" borderId="0" xfId="0" applyProtection="1">
      <alignment vertical="center"/>
      <protection locked="0"/>
    </xf>
    <xf numFmtId="0" fontId="43" fillId="4" borderId="0" xfId="0" applyFont="1" applyFill="1" applyAlignment="1" applyProtection="1">
      <alignment horizontal="left" vertical="center" shrinkToFit="1"/>
      <protection locked="0"/>
    </xf>
    <xf numFmtId="0" fontId="0" fillId="0" borderId="0" xfId="0" applyAlignment="1" applyProtection="1">
      <alignment vertical="center" shrinkToFit="1"/>
      <protection locked="0"/>
    </xf>
    <xf numFmtId="0" fontId="43" fillId="4" borderId="0" xfId="0" applyFont="1" applyFill="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39" fillId="0" borderId="0" xfId="0" applyFont="1" applyProtection="1">
      <alignment vertical="center"/>
      <protection locked="0"/>
    </xf>
    <xf numFmtId="0" fontId="39" fillId="0" borderId="0" xfId="0" applyFont="1" applyAlignment="1" applyProtection="1">
      <alignment horizontal="left" vertical="center" wrapText="1"/>
      <protection locked="0"/>
    </xf>
    <xf numFmtId="0" fontId="41" fillId="7" borderId="0" xfId="0" applyFont="1" applyFill="1" applyAlignment="1" applyProtection="1">
      <alignment horizontal="left" vertical="center" wrapText="1"/>
      <protection locked="0"/>
    </xf>
    <xf numFmtId="0" fontId="81" fillId="0" borderId="0" xfId="0" applyFont="1" applyAlignment="1" applyProtection="1">
      <alignment horizontal="center" vertical="center"/>
      <protection locked="0"/>
    </xf>
    <xf numFmtId="0" fontId="17"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17" fillId="7" borderId="0" xfId="0" applyFont="1" applyFill="1" applyAlignment="1" applyProtection="1">
      <alignment horizontal="left" vertical="center" wrapText="1"/>
      <protection hidden="1"/>
    </xf>
    <xf numFmtId="0" fontId="8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39" fillId="4" borderId="0" xfId="0" applyFont="1" applyFill="1" applyAlignment="1">
      <alignment horizontal="left" vertical="center" shrinkToFit="1"/>
    </xf>
    <xf numFmtId="0" fontId="31" fillId="4" borderId="0" xfId="0" applyFont="1" applyFill="1" applyAlignment="1">
      <alignment horizontal="center" vertical="center" shrinkToFit="1"/>
    </xf>
    <xf numFmtId="0" fontId="39" fillId="0" borderId="0" xfId="0" applyFont="1" applyAlignment="1">
      <alignment horizontal="center" vertical="center" shrinkToFit="1"/>
    </xf>
    <xf numFmtId="0" fontId="39" fillId="3" borderId="0" xfId="0" applyFont="1" applyFill="1" applyAlignment="1">
      <alignment vertical="center" shrinkToFit="1"/>
    </xf>
    <xf numFmtId="0" fontId="39" fillId="3" borderId="22" xfId="0" applyFont="1" applyFill="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0" fontId="84" fillId="7" borderId="0" xfId="0" applyFont="1" applyFill="1" applyAlignment="1">
      <alignment horizontal="left" vertical="center" wrapText="1"/>
    </xf>
    <xf numFmtId="0" fontId="39" fillId="0" borderId="3" xfId="0" applyFont="1" applyBorder="1" applyAlignment="1">
      <alignment vertical="center" wrapText="1"/>
    </xf>
    <xf numFmtId="0" fontId="39" fillId="0" borderId="5" xfId="0" applyFont="1" applyBorder="1">
      <alignment vertical="center"/>
    </xf>
    <xf numFmtId="0" fontId="39" fillId="3" borderId="13" xfId="0" applyFont="1" applyFill="1" applyBorder="1" applyAlignment="1">
      <alignment vertical="center" wrapText="1"/>
    </xf>
    <xf numFmtId="0" fontId="39" fillId="3" borderId="3" xfId="0" applyFont="1" applyFill="1" applyBorder="1" applyAlignment="1">
      <alignment vertical="center" wrapText="1"/>
    </xf>
    <xf numFmtId="0" fontId="39" fillId="0" borderId="2" xfId="0" applyFont="1" applyBorder="1" applyAlignment="1">
      <alignment vertical="center" wrapText="1"/>
    </xf>
    <xf numFmtId="0" fontId="39" fillId="0" borderId="5" xfId="0" applyFont="1" applyBorder="1" applyAlignment="1">
      <alignment vertical="center" wrapText="1"/>
    </xf>
    <xf numFmtId="0" fontId="39" fillId="0" borderId="3" xfId="0" applyFont="1" applyBorder="1" applyAlignment="1">
      <alignment horizontal="left" vertical="center" wrapText="1"/>
    </xf>
    <xf numFmtId="0" fontId="39" fillId="0" borderId="2" xfId="0" applyFont="1" applyBorder="1" applyAlignment="1">
      <alignment horizontal="left" vertical="center"/>
    </xf>
    <xf numFmtId="0" fontId="39" fillId="0" borderId="5" xfId="0" applyFont="1" applyBorder="1" applyAlignment="1">
      <alignment horizontal="left" vertical="center"/>
    </xf>
    <xf numFmtId="0" fontId="39" fillId="0" borderId="8" xfId="0" applyFont="1" applyBorder="1" applyAlignment="1">
      <alignment vertical="center" wrapText="1" shrinkToFit="1"/>
    </xf>
    <xf numFmtId="0" fontId="39" fillId="3" borderId="2" xfId="0" applyFont="1" applyFill="1" applyBorder="1" applyAlignment="1">
      <alignment vertical="center" wrapText="1"/>
    </xf>
    <xf numFmtId="0" fontId="39" fillId="3" borderId="5" xfId="0" applyFont="1" applyFill="1" applyBorder="1" applyAlignment="1">
      <alignment vertical="center" wrapText="1"/>
    </xf>
    <xf numFmtId="0" fontId="39" fillId="3" borderId="2" xfId="0" applyFont="1" applyFill="1" applyBorder="1">
      <alignment vertical="center"/>
    </xf>
    <xf numFmtId="0" fontId="39" fillId="3" borderId="5" xfId="0" applyFont="1" applyFill="1" applyBorder="1">
      <alignment vertical="center"/>
    </xf>
    <xf numFmtId="0" fontId="46" fillId="7" borderId="13" xfId="0" applyFont="1" applyFill="1" applyBorder="1">
      <alignment vertical="center"/>
    </xf>
    <xf numFmtId="0" fontId="46" fillId="0" borderId="13" xfId="0" applyFont="1" applyBorder="1">
      <alignment vertical="center"/>
    </xf>
    <xf numFmtId="0" fontId="46" fillId="3" borderId="13" xfId="0" applyFont="1" applyFill="1" applyBorder="1">
      <alignment vertical="center"/>
    </xf>
    <xf numFmtId="0" fontId="46" fillId="7" borderId="3" xfId="0" applyFont="1" applyFill="1" applyBorder="1">
      <alignment vertical="center"/>
    </xf>
    <xf numFmtId="0" fontId="46" fillId="0" borderId="5" xfId="0" applyFont="1" applyBorder="1">
      <alignment vertical="center"/>
    </xf>
    <xf numFmtId="0" fontId="39" fillId="3" borderId="13" xfId="0" applyFont="1" applyFill="1" applyBorder="1">
      <alignment vertical="center"/>
    </xf>
    <xf numFmtId="0" fontId="39" fillId="5" borderId="1" xfId="0" applyFont="1" applyFill="1" applyBorder="1" applyAlignment="1">
      <alignment vertical="center" wrapText="1"/>
    </xf>
    <xf numFmtId="0" fontId="39" fillId="5" borderId="6" xfId="0" applyFont="1" applyFill="1" applyBorder="1" applyAlignment="1">
      <alignment vertical="center" wrapText="1"/>
    </xf>
    <xf numFmtId="0" fontId="39" fillId="5" borderId="7" xfId="0" applyFont="1" applyFill="1" applyBorder="1" applyAlignment="1">
      <alignment vertical="center" wrapText="1"/>
    </xf>
    <xf numFmtId="0" fontId="39" fillId="5" borderId="8" xfId="0" applyFont="1" applyFill="1" applyBorder="1" applyAlignment="1">
      <alignment vertical="center" wrapText="1"/>
    </xf>
    <xf numFmtId="0" fontId="39" fillId="5" borderId="0" xfId="0" applyFont="1" applyFill="1" applyAlignment="1">
      <alignment vertical="center" wrapText="1"/>
    </xf>
    <xf numFmtId="0" fontId="39" fillId="5" borderId="9" xfId="0" applyFont="1" applyFill="1" applyBorder="1" applyAlignment="1">
      <alignment vertical="center" wrapText="1"/>
    </xf>
    <xf numFmtId="0" fontId="39" fillId="5" borderId="4" xfId="0" applyFont="1" applyFill="1" applyBorder="1" applyAlignment="1">
      <alignment vertical="center" wrapText="1"/>
    </xf>
    <xf numFmtId="0" fontId="39" fillId="5" borderId="10" xfId="0" applyFont="1" applyFill="1" applyBorder="1" applyAlignment="1">
      <alignment vertical="center" wrapText="1"/>
    </xf>
    <xf numFmtId="0" fontId="39" fillId="5" borderId="11" xfId="0" applyFont="1" applyFill="1" applyBorder="1" applyAlignment="1">
      <alignment vertical="center" wrapText="1"/>
    </xf>
    <xf numFmtId="0" fontId="39" fillId="3" borderId="1" xfId="0" applyFont="1" applyFill="1" applyBorder="1" applyAlignment="1">
      <alignment vertical="center" wrapText="1"/>
    </xf>
    <xf numFmtId="0" fontId="39" fillId="3" borderId="6" xfId="0" applyFont="1" applyFill="1" applyBorder="1" applyAlignment="1">
      <alignment vertical="center" wrapText="1"/>
    </xf>
    <xf numFmtId="0" fontId="39" fillId="3" borderId="7" xfId="0" applyFont="1" applyFill="1" applyBorder="1" applyAlignment="1">
      <alignment vertical="center" wrapText="1"/>
    </xf>
    <xf numFmtId="0" fontId="39" fillId="3" borderId="8" xfId="0" applyFont="1" applyFill="1" applyBorder="1" applyAlignment="1">
      <alignment vertical="center" wrapText="1"/>
    </xf>
    <xf numFmtId="0" fontId="39" fillId="3" borderId="0" xfId="0" applyFont="1" applyFill="1" applyAlignment="1">
      <alignment vertical="center" wrapText="1"/>
    </xf>
    <xf numFmtId="0" fontId="39" fillId="3" borderId="9" xfId="0" applyFont="1" applyFill="1" applyBorder="1" applyAlignment="1">
      <alignment vertical="center" wrapText="1"/>
    </xf>
    <xf numFmtId="0" fontId="39" fillId="3" borderId="4" xfId="0" applyFont="1" applyFill="1" applyBorder="1" applyAlignment="1">
      <alignment vertical="center" wrapText="1"/>
    </xf>
    <xf numFmtId="0" fontId="39" fillId="3" borderId="10" xfId="0" applyFont="1" applyFill="1" applyBorder="1" applyAlignment="1">
      <alignment vertical="center" wrapText="1"/>
    </xf>
    <xf numFmtId="0" fontId="39" fillId="3" borderId="11" xfId="0" applyFont="1" applyFill="1" applyBorder="1" applyAlignment="1">
      <alignment vertical="center" wrapText="1"/>
    </xf>
    <xf numFmtId="0" fontId="39" fillId="0" borderId="5" xfId="0" applyFont="1" applyBorder="1" applyAlignment="1">
      <alignment horizontal="center" vertical="center" wrapText="1"/>
    </xf>
    <xf numFmtId="0" fontId="46" fillId="3" borderId="3" xfId="0" applyFont="1" applyFill="1" applyBorder="1">
      <alignment vertical="center"/>
    </xf>
    <xf numFmtId="0" fontId="46" fillId="5" borderId="13" xfId="0" applyFont="1" applyFill="1" applyBorder="1">
      <alignment vertical="center"/>
    </xf>
    <xf numFmtId="0" fontId="46" fillId="3" borderId="13" xfId="0" applyFont="1" applyFill="1" applyBorder="1" applyAlignment="1">
      <alignment horizontal="left" vertical="center"/>
    </xf>
    <xf numFmtId="0" fontId="39" fillId="4" borderId="2" xfId="0" applyFont="1" applyFill="1" applyBorder="1">
      <alignment vertical="center"/>
    </xf>
    <xf numFmtId="197" fontId="39" fillId="4" borderId="2" xfId="0" applyNumberFormat="1" applyFont="1" applyFill="1" applyBorder="1">
      <alignment vertical="center"/>
    </xf>
    <xf numFmtId="0" fontId="46" fillId="0" borderId="0" xfId="0" applyFont="1" applyAlignment="1">
      <alignment vertical="center" wrapText="1"/>
    </xf>
    <xf numFmtId="178" fontId="39" fillId="4" borderId="0" xfId="0" applyNumberFormat="1" applyFont="1" applyFill="1" applyAlignment="1">
      <alignment horizontal="right" vertical="center" indent="1" shrinkToFit="1"/>
    </xf>
    <xf numFmtId="0" fontId="49" fillId="0" borderId="0" xfId="0" applyFont="1" applyAlignment="1">
      <alignment vertical="center" wrapText="1"/>
    </xf>
    <xf numFmtId="0" fontId="68" fillId="0" borderId="0" xfId="0" applyFont="1" applyAlignment="1">
      <alignment horizontal="center" vertical="center"/>
    </xf>
    <xf numFmtId="0" fontId="61" fillId="0" borderId="0" xfId="0" applyFont="1" applyAlignment="1">
      <alignment vertical="center" shrinkToFit="1"/>
    </xf>
    <xf numFmtId="0" fontId="61" fillId="0" borderId="0" xfId="0" applyFont="1">
      <alignment vertical="center"/>
    </xf>
    <xf numFmtId="0" fontId="39" fillId="3" borderId="10" xfId="0" applyFont="1" applyFill="1" applyBorder="1">
      <alignment vertical="center"/>
    </xf>
    <xf numFmtId="0" fontId="39" fillId="0" borderId="1"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38" xfId="0" applyFont="1" applyBorder="1" applyAlignment="1">
      <alignment horizontal="center" vertical="center"/>
    </xf>
    <xf numFmtId="0" fontId="39" fillId="0" borderId="39" xfId="0" applyFont="1" applyBorder="1" applyAlignment="1">
      <alignment horizontal="center" vertical="center"/>
    </xf>
    <xf numFmtId="0" fontId="17" fillId="0" borderId="22" xfId="0" applyFont="1" applyBorder="1" applyAlignment="1">
      <alignment horizontal="left" vertical="center" indent="1"/>
    </xf>
    <xf numFmtId="0" fontId="17" fillId="0" borderId="32" xfId="0" applyFont="1" applyBorder="1" applyAlignment="1">
      <alignment horizontal="left" vertical="center" indent="1"/>
    </xf>
    <xf numFmtId="0" fontId="17" fillId="0" borderId="25" xfId="0" applyFont="1" applyBorder="1" applyAlignment="1">
      <alignment horizontal="left" vertical="center" indent="1"/>
    </xf>
    <xf numFmtId="177" fontId="39" fillId="3" borderId="22" xfId="0" applyNumberFormat="1" applyFont="1" applyFill="1" applyBorder="1" applyAlignment="1">
      <alignment horizontal="right" vertical="center" shrinkToFit="1"/>
    </xf>
    <xf numFmtId="177" fontId="39" fillId="0" borderId="32" xfId="0" applyNumberFormat="1" applyFont="1" applyBorder="1" applyAlignment="1">
      <alignment horizontal="right" vertical="center" shrinkToFit="1"/>
    </xf>
    <xf numFmtId="177" fontId="39" fillId="0" borderId="25" xfId="0" applyNumberFormat="1" applyFont="1" applyBorder="1" applyAlignment="1">
      <alignment horizontal="right" vertical="center" shrinkToFit="1"/>
    </xf>
    <xf numFmtId="178" fontId="39" fillId="4" borderId="22" xfId="0" applyNumberFormat="1" applyFont="1" applyFill="1" applyBorder="1" applyAlignment="1">
      <alignment horizontal="right" vertical="center" shrinkToFit="1"/>
    </xf>
    <xf numFmtId="178" fontId="39" fillId="0" borderId="32" xfId="0" applyNumberFormat="1" applyFont="1" applyBorder="1" applyAlignment="1">
      <alignment horizontal="right" vertical="center" shrinkToFit="1"/>
    </xf>
    <xf numFmtId="178" fontId="39" fillId="0" borderId="25" xfId="0" applyNumberFormat="1" applyFont="1" applyBorder="1" applyAlignment="1">
      <alignment horizontal="right" vertical="center" shrinkToFit="1"/>
    </xf>
    <xf numFmtId="0" fontId="17" fillId="0" borderId="23" xfId="0" applyFont="1" applyBorder="1" applyAlignment="1">
      <alignment horizontal="left" vertical="center" indent="1"/>
    </xf>
    <xf numFmtId="0" fontId="17" fillId="0" borderId="36" xfId="0" applyFont="1" applyBorder="1" applyAlignment="1">
      <alignment horizontal="left" vertical="center" indent="1"/>
    </xf>
    <xf numFmtId="0" fontId="17" fillId="0" borderId="26" xfId="0" applyFont="1" applyBorder="1" applyAlignment="1">
      <alignment horizontal="left" vertical="center" indent="1"/>
    </xf>
    <xf numFmtId="178" fontId="39" fillId="4" borderId="23" xfId="0" applyNumberFormat="1" applyFont="1" applyFill="1" applyBorder="1" applyAlignment="1">
      <alignment horizontal="right" vertical="center" shrinkToFit="1"/>
    </xf>
    <xf numFmtId="178" fontId="39" fillId="0" borderId="36" xfId="0" applyNumberFormat="1" applyFont="1" applyBorder="1" applyAlignment="1">
      <alignment horizontal="right" vertical="center" shrinkToFit="1"/>
    </xf>
    <xf numFmtId="178" fontId="39" fillId="0" borderId="26" xfId="0" applyNumberFormat="1" applyFont="1" applyBorder="1" applyAlignment="1">
      <alignment horizontal="right" vertical="center" shrinkToFit="1"/>
    </xf>
    <xf numFmtId="0" fontId="39" fillId="3" borderId="22" xfId="0" applyFont="1" applyFill="1" applyBorder="1" applyAlignment="1">
      <alignment vertical="center" shrinkToFit="1"/>
    </xf>
    <xf numFmtId="0" fontId="39" fillId="0" borderId="32" xfId="0" applyFont="1" applyBorder="1" applyAlignment="1">
      <alignment vertical="center" shrinkToFit="1"/>
    </xf>
    <xf numFmtId="0" fontId="39" fillId="0" borderId="25" xfId="0" applyFont="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178" fontId="39" fillId="3" borderId="22" xfId="0" applyNumberFormat="1" applyFont="1" applyFill="1" applyBorder="1" applyAlignment="1">
      <alignment horizontal="right" vertical="center" shrinkToFit="1"/>
    </xf>
    <xf numFmtId="0" fontId="39" fillId="0" borderId="21" xfId="0" applyFont="1" applyBorder="1" applyAlignment="1">
      <alignment horizontal="left" vertical="center" indent="1"/>
    </xf>
    <xf numFmtId="0" fontId="39" fillId="0" borderId="37" xfId="0" applyFont="1" applyBorder="1" applyAlignment="1">
      <alignment horizontal="left" vertical="center" indent="1"/>
    </xf>
    <xf numFmtId="0" fontId="39" fillId="0" borderId="24" xfId="0" applyFont="1" applyBorder="1" applyAlignment="1">
      <alignment horizontal="left" vertical="center" indent="1"/>
    </xf>
    <xf numFmtId="0" fontId="39" fillId="3" borderId="21" xfId="0" applyFont="1" applyFill="1" applyBorder="1" applyAlignment="1">
      <alignment vertical="center" shrinkToFit="1"/>
    </xf>
    <xf numFmtId="0" fontId="39" fillId="0" borderId="37" xfId="0" applyFont="1" applyBorder="1" applyAlignment="1">
      <alignment vertical="center" shrinkToFit="1"/>
    </xf>
    <xf numFmtId="0" fontId="39" fillId="0" borderId="24" xfId="0" applyFont="1" applyBorder="1" applyAlignment="1">
      <alignment vertical="center" shrinkToFit="1"/>
    </xf>
    <xf numFmtId="0" fontId="39" fillId="0" borderId="23" xfId="0" applyFont="1" applyBorder="1" applyAlignment="1">
      <alignment horizontal="left" vertical="center" indent="1"/>
    </xf>
    <xf numFmtId="0" fontId="39" fillId="0" borderId="36" xfId="0" applyFont="1" applyBorder="1" applyAlignment="1">
      <alignment horizontal="left" vertical="center" indent="1"/>
    </xf>
    <xf numFmtId="0" fontId="39" fillId="0" borderId="26" xfId="0" applyFont="1" applyBorder="1" applyAlignment="1">
      <alignment horizontal="left" vertical="center" indent="1"/>
    </xf>
    <xf numFmtId="0" fontId="39" fillId="0" borderId="1" xfId="0" applyFont="1" applyBorder="1" applyAlignment="1">
      <alignment horizontal="left" vertical="center" indent="1"/>
    </xf>
    <xf numFmtId="0" fontId="39" fillId="0" borderId="6" xfId="0" applyFont="1" applyBorder="1" applyAlignment="1">
      <alignment horizontal="left" vertical="center" indent="1"/>
    </xf>
    <xf numFmtId="0" fontId="39" fillId="0" borderId="7" xfId="0" applyFont="1" applyBorder="1" applyAlignment="1">
      <alignment horizontal="left" vertical="center" indent="1"/>
    </xf>
    <xf numFmtId="0" fontId="39" fillId="3" borderId="1" xfId="0" applyFont="1" applyFill="1" applyBorder="1" applyAlignment="1">
      <alignment vertical="center" shrinkToFit="1"/>
    </xf>
    <xf numFmtId="0" fontId="39" fillId="0" borderId="6" xfId="0" applyFont="1" applyBorder="1" applyAlignment="1">
      <alignment vertical="center" shrinkToFit="1"/>
    </xf>
    <xf numFmtId="0" fontId="39" fillId="0" borderId="7" xfId="0" applyFont="1" applyBorder="1" applyAlignment="1">
      <alignment vertical="center" shrinkToFit="1"/>
    </xf>
    <xf numFmtId="0" fontId="0" fillId="0" borderId="22" xfId="0" applyBorder="1">
      <alignment vertical="center"/>
    </xf>
    <xf numFmtId="0" fontId="0" fillId="0" borderId="32" xfId="0" applyBorder="1">
      <alignment vertical="center"/>
    </xf>
    <xf numFmtId="0" fontId="0" fillId="0" borderId="25" xfId="0" applyBorder="1">
      <alignment vertical="center"/>
    </xf>
    <xf numFmtId="0" fontId="39" fillId="3" borderId="6" xfId="0" applyFont="1" applyFill="1" applyBorder="1" applyAlignment="1">
      <alignment vertical="center" shrinkToFit="1"/>
    </xf>
    <xf numFmtId="0" fontId="39" fillId="3" borderId="7" xfId="0" applyFont="1" applyFill="1" applyBorder="1" applyAlignment="1">
      <alignment vertical="center" shrinkToFit="1"/>
    </xf>
    <xf numFmtId="0" fontId="39" fillId="3" borderId="92" xfId="0" applyFont="1" applyFill="1" applyBorder="1" applyAlignment="1">
      <alignment vertical="center" shrinkToFit="1"/>
    </xf>
    <xf numFmtId="0" fontId="39" fillId="0" borderId="93" xfId="0" applyFont="1" applyBorder="1" applyAlignment="1">
      <alignment vertical="center" shrinkToFit="1"/>
    </xf>
    <xf numFmtId="0" fontId="39" fillId="0" borderId="94" xfId="0" applyFont="1" applyBorder="1" applyAlignment="1">
      <alignment vertical="center" shrinkToFit="1"/>
    </xf>
    <xf numFmtId="0" fontId="39" fillId="0" borderId="92" xfId="0" applyFont="1" applyBorder="1" applyAlignment="1">
      <alignment horizontal="left" vertical="center" indent="1"/>
    </xf>
    <xf numFmtId="0" fontId="39" fillId="0" borderId="93" xfId="0" applyFont="1" applyBorder="1" applyAlignment="1">
      <alignment horizontal="left" vertical="center" indent="1"/>
    </xf>
    <xf numFmtId="0" fontId="39" fillId="0" borderId="94" xfId="0" applyFont="1" applyBorder="1" applyAlignment="1">
      <alignment horizontal="left" vertical="center" indent="1"/>
    </xf>
    <xf numFmtId="179" fontId="39" fillId="3" borderId="22" xfId="0" applyNumberFormat="1" applyFont="1" applyFill="1" applyBorder="1" applyAlignment="1">
      <alignment horizontal="right" vertical="center" shrinkToFit="1"/>
    </xf>
    <xf numFmtId="179" fontId="39" fillId="0" borderId="32" xfId="0" applyNumberFormat="1" applyFont="1" applyBorder="1" applyAlignment="1">
      <alignment horizontal="right" vertical="center" shrinkToFit="1"/>
    </xf>
    <xf numFmtId="179" fontId="39" fillId="0" borderId="25" xfId="0" applyNumberFormat="1" applyFont="1" applyBorder="1" applyAlignment="1">
      <alignment horizontal="right" vertical="center" shrinkToFit="1"/>
    </xf>
    <xf numFmtId="0" fontId="22" fillId="0" borderId="2" xfId="0" applyFont="1" applyBorder="1" applyAlignment="1">
      <alignment vertical="center" wrapText="1"/>
    </xf>
    <xf numFmtId="0" fontId="22" fillId="0" borderId="5" xfId="0" applyFont="1" applyBorder="1" applyAlignment="1">
      <alignment vertical="center" wrapText="1"/>
    </xf>
    <xf numFmtId="184" fontId="39" fillId="3" borderId="3" xfId="2" applyNumberFormat="1" applyFont="1" applyFill="1" applyBorder="1" applyAlignment="1" applyProtection="1">
      <alignment horizontal="center" vertical="center" shrinkToFit="1"/>
    </xf>
    <xf numFmtId="184" fontId="39" fillId="3" borderId="2" xfId="2" applyNumberFormat="1" applyFont="1" applyFill="1" applyBorder="1" applyAlignment="1" applyProtection="1">
      <alignment horizontal="center" vertical="center" shrinkToFit="1"/>
    </xf>
    <xf numFmtId="184" fontId="14" fillId="3" borderId="3" xfId="0" applyNumberFormat="1" applyFont="1" applyFill="1" applyBorder="1" applyAlignment="1">
      <alignment horizontal="center" vertical="center" shrinkToFit="1"/>
    </xf>
    <xf numFmtId="184" fontId="14" fillId="3" borderId="2" xfId="0" applyNumberFormat="1" applyFont="1" applyFill="1" applyBorder="1" applyAlignment="1">
      <alignment horizontal="center" vertical="center" shrinkToFit="1"/>
    </xf>
    <xf numFmtId="0" fontId="14" fillId="3" borderId="3" xfId="0" applyFont="1" applyFill="1" applyBorder="1" applyAlignment="1">
      <alignment vertical="center" shrinkToFit="1"/>
    </xf>
    <xf numFmtId="0" fontId="14" fillId="3" borderId="2" xfId="0" applyFont="1" applyFill="1" applyBorder="1" applyAlignment="1">
      <alignment vertical="center" shrinkToFit="1"/>
    </xf>
    <xf numFmtId="0" fontId="14" fillId="3" borderId="5" xfId="0" applyFont="1" applyFill="1" applyBorder="1" applyAlignment="1">
      <alignment vertical="center" shrinkToFit="1"/>
    </xf>
    <xf numFmtId="0" fontId="22" fillId="0" borderId="10" xfId="0" applyFont="1" applyBorder="1" applyAlignment="1">
      <alignment vertical="center" wrapText="1"/>
    </xf>
    <xf numFmtId="0" fontId="22" fillId="0" borderId="11" xfId="0" applyFont="1" applyBorder="1" applyAlignment="1">
      <alignment vertical="center" wrapText="1"/>
    </xf>
    <xf numFmtId="0" fontId="14" fillId="3" borderId="4" xfId="0" applyFont="1" applyFill="1" applyBorder="1" applyAlignment="1">
      <alignment vertical="center" shrinkToFit="1"/>
    </xf>
    <xf numFmtId="0" fontId="14" fillId="3" borderId="10" xfId="0" applyFont="1" applyFill="1" applyBorder="1" applyAlignment="1">
      <alignment vertical="center" shrinkToFit="1"/>
    </xf>
    <xf numFmtId="0" fontId="14" fillId="3" borderId="11" xfId="0" applyFont="1" applyFill="1" applyBorder="1" applyAlignment="1">
      <alignment vertical="center" shrinkToFit="1"/>
    </xf>
    <xf numFmtId="0" fontId="39" fillId="3" borderId="2" xfId="0" applyFont="1" applyFill="1" applyBorder="1" applyAlignment="1">
      <alignment vertical="center" shrinkToFit="1"/>
    </xf>
    <xf numFmtId="0" fontId="39" fillId="3" borderId="5" xfId="0" applyFont="1" applyFill="1" applyBorder="1" applyAlignment="1">
      <alignment vertical="center" shrinkToFit="1"/>
    </xf>
    <xf numFmtId="0" fontId="39" fillId="0" borderId="1" xfId="0" applyFont="1" applyBorder="1" applyAlignment="1">
      <alignment horizontal="center" vertical="center"/>
    </xf>
    <xf numFmtId="0" fontId="39" fillId="0" borderId="4" xfId="0" applyFont="1" applyBorder="1" applyAlignment="1">
      <alignment horizontal="center" vertical="center"/>
    </xf>
    <xf numFmtId="0" fontId="22" fillId="0" borderId="6" xfId="0" applyFont="1" applyBorder="1" applyAlignment="1">
      <alignment vertical="center" wrapText="1"/>
    </xf>
    <xf numFmtId="0" fontId="22" fillId="0" borderId="7" xfId="0" applyFont="1" applyBorder="1" applyAlignment="1">
      <alignment vertical="center" wrapText="1"/>
    </xf>
    <xf numFmtId="0" fontId="14" fillId="5" borderId="3" xfId="0" applyFont="1" applyFill="1" applyBorder="1" applyAlignment="1">
      <alignment vertical="center" shrinkToFit="1"/>
    </xf>
    <xf numFmtId="0" fontId="39" fillId="5" borderId="2" xfId="0" applyFont="1" applyFill="1" applyBorder="1" applyAlignment="1">
      <alignment vertical="center" shrinkToFit="1"/>
    </xf>
    <xf numFmtId="0" fontId="39" fillId="5" borderId="5" xfId="0" applyFont="1" applyFill="1" applyBorder="1" applyAlignment="1">
      <alignment vertical="center" shrinkToFit="1"/>
    </xf>
    <xf numFmtId="0" fontId="14" fillId="5" borderId="2" xfId="0" applyFont="1" applyFill="1" applyBorder="1" applyAlignment="1">
      <alignment vertical="center" shrinkToFit="1"/>
    </xf>
    <xf numFmtId="0" fontId="14" fillId="5" borderId="5" xfId="0" applyFont="1" applyFill="1" applyBorder="1" applyAlignment="1">
      <alignment vertical="center" shrinkToFit="1"/>
    </xf>
    <xf numFmtId="0" fontId="57" fillId="0" borderId="0" xfId="0" applyFont="1" applyAlignment="1">
      <alignment horizontal="center" vertical="center"/>
    </xf>
    <xf numFmtId="0" fontId="39" fillId="4" borderId="3" xfId="0" applyFont="1" applyFill="1" applyBorder="1" applyAlignment="1">
      <alignment horizontal="left" vertical="center" shrinkToFit="1"/>
    </xf>
    <xf numFmtId="0" fontId="39" fillId="4" borderId="2" xfId="0" applyFont="1" applyFill="1" applyBorder="1" applyAlignment="1">
      <alignment horizontal="left" vertical="center" shrinkToFit="1"/>
    </xf>
    <xf numFmtId="0" fontId="39" fillId="4" borderId="5" xfId="0" applyFont="1" applyFill="1" applyBorder="1" applyAlignment="1">
      <alignment horizontal="left" vertical="center" shrinkToFit="1"/>
    </xf>
    <xf numFmtId="0" fontId="17" fillId="0" borderId="1" xfId="0" applyFont="1" applyBorder="1" applyAlignment="1">
      <alignment horizontal="center" vertical="center"/>
    </xf>
    <xf numFmtId="0" fontId="39" fillId="4" borderId="1" xfId="0" applyFont="1" applyFill="1" applyBorder="1" applyAlignment="1">
      <alignment vertical="center" shrinkToFit="1"/>
    </xf>
    <xf numFmtId="0" fontId="39" fillId="4" borderId="6" xfId="0" applyFont="1" applyFill="1" applyBorder="1" applyAlignment="1">
      <alignment vertical="center" shrinkToFit="1"/>
    </xf>
    <xf numFmtId="0" fontId="39" fillId="4" borderId="7" xfId="0" applyFont="1" applyFill="1" applyBorder="1" applyAlignment="1">
      <alignment vertical="center" shrinkToFit="1"/>
    </xf>
    <xf numFmtId="0" fontId="39" fillId="4" borderId="4" xfId="0" applyFont="1" applyFill="1" applyBorder="1" applyAlignment="1">
      <alignment vertical="center" shrinkToFit="1"/>
    </xf>
    <xf numFmtId="0" fontId="39" fillId="4" borderId="10" xfId="0" applyFont="1" applyFill="1" applyBorder="1" applyAlignment="1">
      <alignment vertical="center" shrinkToFit="1"/>
    </xf>
    <xf numFmtId="0" fontId="39" fillId="4" borderId="11" xfId="0" applyFont="1" applyFill="1" applyBorder="1" applyAlignment="1">
      <alignment vertical="center" shrinkToFit="1"/>
    </xf>
    <xf numFmtId="0" fontId="17" fillId="4" borderId="3" xfId="0" applyFont="1" applyFill="1" applyBorder="1" applyAlignment="1">
      <alignment vertical="center" shrinkToFit="1"/>
    </xf>
    <xf numFmtId="0" fontId="17" fillId="4" borderId="2" xfId="0" applyFont="1" applyFill="1" applyBorder="1" applyAlignment="1">
      <alignment vertical="center" shrinkToFit="1"/>
    </xf>
    <xf numFmtId="0" fontId="39" fillId="4" borderId="2" xfId="0" applyFont="1" applyFill="1" applyBorder="1" applyAlignment="1">
      <alignment vertical="center" shrinkToFit="1"/>
    </xf>
    <xf numFmtId="0" fontId="39" fillId="4" borderId="5" xfId="0" applyFont="1" applyFill="1" applyBorder="1" applyAlignment="1">
      <alignment vertical="center" shrinkToFit="1"/>
    </xf>
    <xf numFmtId="0" fontId="39" fillId="3" borderId="3" xfId="0" applyFont="1" applyFill="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3" borderId="5" xfId="0" applyFont="1" applyFill="1" applyBorder="1" applyAlignment="1" applyProtection="1">
      <alignment vertical="center" wrapText="1"/>
      <protection locked="0"/>
    </xf>
    <xf numFmtId="0" fontId="46" fillId="3" borderId="3" xfId="0" applyFont="1" applyFill="1" applyBorder="1" applyProtection="1">
      <alignment vertical="center"/>
      <protection locked="0"/>
    </xf>
    <xf numFmtId="0" fontId="39" fillId="3" borderId="2" xfId="0" applyFont="1" applyFill="1" applyBorder="1" applyProtection="1">
      <alignment vertical="center"/>
      <protection locked="0"/>
    </xf>
    <xf numFmtId="0" fontId="39" fillId="0" borderId="2" xfId="0" applyFont="1" applyBorder="1" applyProtection="1">
      <alignment vertical="center"/>
      <protection locked="0"/>
    </xf>
    <xf numFmtId="0" fontId="39" fillId="0" borderId="5" xfId="0" applyFont="1" applyBorder="1" applyProtection="1">
      <alignment vertical="center"/>
      <protection locked="0"/>
    </xf>
    <xf numFmtId="0" fontId="46" fillId="3" borderId="13" xfId="0" applyFont="1" applyFill="1" applyBorder="1" applyProtection="1">
      <alignment vertical="center"/>
      <protection locked="0"/>
    </xf>
    <xf numFmtId="0" fontId="39" fillId="0" borderId="13" xfId="0" applyFont="1" applyBorder="1" applyProtection="1">
      <alignment vertical="center"/>
      <protection locked="0"/>
    </xf>
    <xf numFmtId="0" fontId="39" fillId="3" borderId="13" xfId="0" applyFont="1" applyFill="1" applyBorder="1" applyProtection="1">
      <alignment vertical="center"/>
      <protection locked="0"/>
    </xf>
    <xf numFmtId="0" fontId="39" fillId="3" borderId="1" xfId="0" applyFont="1" applyFill="1" applyBorder="1" applyAlignment="1" applyProtection="1">
      <alignment vertical="center" wrapText="1"/>
      <protection locked="0"/>
    </xf>
    <xf numFmtId="0" fontId="39" fillId="3" borderId="6" xfId="0" applyFont="1" applyFill="1" applyBorder="1" applyAlignment="1" applyProtection="1">
      <alignment vertical="center" wrapText="1"/>
      <protection locked="0"/>
    </xf>
    <xf numFmtId="0" fontId="39" fillId="3" borderId="7" xfId="0" applyFont="1" applyFill="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0" fontId="39" fillId="3" borderId="0" xfId="0" applyFont="1" applyFill="1" applyAlignment="1" applyProtection="1">
      <alignment vertical="center" wrapText="1"/>
      <protection locked="0"/>
    </xf>
    <xf numFmtId="0" fontId="39" fillId="3" borderId="9" xfId="0" applyFont="1" applyFill="1" applyBorder="1" applyAlignment="1" applyProtection="1">
      <alignment vertical="center" wrapText="1"/>
      <protection locked="0"/>
    </xf>
    <xf numFmtId="0" fontId="39" fillId="3" borderId="4" xfId="0" applyFont="1" applyFill="1" applyBorder="1" applyAlignment="1" applyProtection="1">
      <alignment vertical="center" wrapText="1"/>
      <protection locked="0"/>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39" fillId="5" borderId="1" xfId="0" applyFont="1" applyFill="1" applyBorder="1" applyAlignment="1" applyProtection="1">
      <alignment vertical="center" wrapText="1"/>
      <protection locked="0"/>
    </xf>
    <xf numFmtId="0" fontId="39" fillId="5" borderId="6" xfId="0" applyFont="1" applyFill="1" applyBorder="1" applyAlignment="1" applyProtection="1">
      <alignment vertical="center" wrapText="1"/>
      <protection locked="0"/>
    </xf>
    <xf numFmtId="0" fontId="39" fillId="5" borderId="7" xfId="0" applyFont="1" applyFill="1" applyBorder="1" applyAlignment="1" applyProtection="1">
      <alignment vertical="center" wrapText="1"/>
      <protection locked="0"/>
    </xf>
    <xf numFmtId="0" fontId="39" fillId="5" borderId="8" xfId="0" applyFont="1" applyFill="1" applyBorder="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9"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protection locked="0"/>
    </xf>
    <xf numFmtId="0" fontId="39" fillId="5" borderId="10" xfId="0" applyFont="1" applyFill="1" applyBorder="1" applyAlignment="1" applyProtection="1">
      <alignment vertical="center" wrapText="1"/>
      <protection locked="0"/>
    </xf>
    <xf numFmtId="0" fontId="39" fillId="5" borderId="11" xfId="0" applyFont="1" applyFill="1" applyBorder="1" applyAlignment="1" applyProtection="1">
      <alignment vertical="center" wrapText="1"/>
      <protection locked="0"/>
    </xf>
    <xf numFmtId="0" fontId="46" fillId="5" borderId="13" xfId="0" applyFont="1" applyFill="1" applyBorder="1" applyProtection="1">
      <alignment vertical="center"/>
      <protection locked="0"/>
    </xf>
    <xf numFmtId="0" fontId="46" fillId="3" borderId="13" xfId="0" applyFont="1" applyFill="1" applyBorder="1" applyAlignment="1" applyProtection="1">
      <alignment horizontal="left" vertical="center"/>
      <protection locked="0"/>
    </xf>
    <xf numFmtId="0" fontId="39" fillId="3" borderId="13" xfId="0" applyFont="1" applyFill="1" applyBorder="1" applyAlignment="1" applyProtection="1">
      <alignment vertical="center" wrapText="1"/>
      <protection locked="0"/>
    </xf>
    <xf numFmtId="0" fontId="39" fillId="0" borderId="2" xfId="0" applyFont="1" applyBorder="1" applyAlignment="1" applyProtection="1">
      <alignment vertical="center" wrapText="1"/>
      <protection locked="0"/>
    </xf>
    <xf numFmtId="0" fontId="39" fillId="0" borderId="5" xfId="0" applyFont="1" applyBorder="1" applyAlignment="1" applyProtection="1">
      <alignment vertical="center" wrapText="1"/>
      <protection locked="0"/>
    </xf>
    <xf numFmtId="0" fontId="39" fillId="3" borderId="5" xfId="0" applyFont="1" applyFill="1" applyBorder="1" applyProtection="1">
      <alignment vertical="center"/>
      <protection locked="0"/>
    </xf>
    <xf numFmtId="0" fontId="39" fillId="0" borderId="32" xfId="0" applyFont="1" applyBorder="1" applyAlignment="1" applyProtection="1">
      <alignment vertical="center" shrinkToFit="1"/>
      <protection locked="0"/>
    </xf>
    <xf numFmtId="0" fontId="39" fillId="0" borderId="25" xfId="0" applyFont="1" applyBorder="1" applyAlignment="1" applyProtection="1">
      <alignment vertical="center" shrinkToFit="1"/>
      <protection locked="0"/>
    </xf>
    <xf numFmtId="0" fontId="39" fillId="3" borderId="21" xfId="0" applyFont="1" applyFill="1" applyBorder="1" applyAlignment="1" applyProtection="1">
      <alignment vertical="center" shrinkToFit="1"/>
      <protection locked="0"/>
    </xf>
    <xf numFmtId="0" fontId="39" fillId="0" borderId="37" xfId="0" applyFont="1" applyBorder="1" applyAlignment="1" applyProtection="1">
      <alignment vertical="center" shrinkToFit="1"/>
      <protection locked="0"/>
    </xf>
    <xf numFmtId="0" fontId="39" fillId="0" borderId="24" xfId="0" applyFont="1" applyBorder="1" applyAlignment="1" applyProtection="1">
      <alignment vertical="center" shrinkToFit="1"/>
      <protection locked="0"/>
    </xf>
    <xf numFmtId="178" fontId="39" fillId="3" borderId="22" xfId="0" applyNumberFormat="1" applyFont="1" applyFill="1" applyBorder="1" applyAlignment="1" applyProtection="1">
      <alignment horizontal="right" vertical="center" shrinkToFit="1"/>
      <protection locked="0"/>
    </xf>
    <xf numFmtId="178" fontId="39" fillId="0" borderId="32" xfId="0" applyNumberFormat="1" applyFont="1" applyBorder="1" applyAlignment="1" applyProtection="1">
      <alignment horizontal="right" vertical="center" shrinkToFit="1"/>
      <protection locked="0"/>
    </xf>
    <xf numFmtId="178" fontId="39" fillId="0" borderId="25" xfId="0" applyNumberFormat="1" applyFont="1" applyBorder="1" applyAlignment="1" applyProtection="1">
      <alignment horizontal="right" vertical="center" shrinkToFit="1"/>
      <protection locked="0"/>
    </xf>
    <xf numFmtId="177" fontId="39" fillId="3" borderId="22" xfId="0" applyNumberFormat="1" applyFont="1" applyFill="1" applyBorder="1" applyAlignment="1" applyProtection="1">
      <alignment horizontal="right" vertical="center" shrinkToFit="1"/>
      <protection locked="0"/>
    </xf>
    <xf numFmtId="177" fontId="39" fillId="0" borderId="32" xfId="0" applyNumberFormat="1" applyFont="1" applyBorder="1" applyAlignment="1" applyProtection="1">
      <alignment horizontal="right" vertical="center" shrinkToFit="1"/>
      <protection locked="0"/>
    </xf>
    <xf numFmtId="177" fontId="39" fillId="0" borderId="25" xfId="0" applyNumberFormat="1" applyFont="1" applyBorder="1" applyAlignment="1" applyProtection="1">
      <alignment horizontal="right" vertical="center" shrinkToFit="1"/>
      <protection locked="0"/>
    </xf>
    <xf numFmtId="0" fontId="39" fillId="3" borderId="10" xfId="0" applyFont="1" applyFill="1" applyBorder="1" applyProtection="1">
      <alignment vertical="center"/>
      <protection locked="0"/>
    </xf>
    <xf numFmtId="179" fontId="39" fillId="3" borderId="22" xfId="0" applyNumberFormat="1" applyFont="1" applyFill="1" applyBorder="1" applyAlignment="1" applyProtection="1">
      <alignment horizontal="right" vertical="center" shrinkToFit="1"/>
      <protection locked="0"/>
    </xf>
    <xf numFmtId="179" fontId="39" fillId="0" borderId="32" xfId="0" applyNumberFormat="1" applyFont="1" applyBorder="1" applyAlignment="1" applyProtection="1">
      <alignment horizontal="right" vertical="center" shrinkToFit="1"/>
      <protection locked="0"/>
    </xf>
    <xf numFmtId="179" fontId="39" fillId="0" borderId="25" xfId="0" applyNumberFormat="1" applyFont="1" applyBorder="1" applyAlignment="1" applyProtection="1">
      <alignment horizontal="right" vertical="center" shrinkToFit="1"/>
      <protection locked="0"/>
    </xf>
    <xf numFmtId="0" fontId="14" fillId="3" borderId="3" xfId="0" applyFont="1" applyFill="1" applyBorder="1" applyAlignment="1" applyProtection="1">
      <alignment vertical="center" shrinkToFit="1"/>
      <protection locked="0"/>
    </xf>
    <xf numFmtId="0" fontId="14" fillId="3" borderId="2" xfId="0" applyFont="1" applyFill="1" applyBorder="1" applyAlignment="1" applyProtection="1">
      <alignment vertical="center" shrinkToFit="1"/>
      <protection locked="0"/>
    </xf>
    <xf numFmtId="0" fontId="0" fillId="0" borderId="5" xfId="0" applyBorder="1" applyAlignment="1">
      <alignment vertical="center" shrinkToFit="1"/>
    </xf>
    <xf numFmtId="188" fontId="14" fillId="3" borderId="3" xfId="0" applyNumberFormat="1" applyFont="1" applyFill="1" applyBorder="1" applyAlignment="1" applyProtection="1">
      <alignment vertical="center" shrinkToFit="1"/>
      <protection locked="0"/>
    </xf>
    <xf numFmtId="184" fontId="14" fillId="3" borderId="3" xfId="0" applyNumberFormat="1" applyFont="1" applyFill="1" applyBorder="1" applyAlignment="1" applyProtection="1">
      <alignment horizontal="center" vertical="center" shrinkToFit="1"/>
      <protection locked="0"/>
    </xf>
    <xf numFmtId="184" fontId="14" fillId="3" borderId="2" xfId="0" applyNumberFormat="1" applyFont="1" applyFill="1" applyBorder="1" applyAlignment="1" applyProtection="1">
      <alignment horizontal="center" vertical="center" shrinkToFit="1"/>
      <protection locked="0"/>
    </xf>
    <xf numFmtId="184" fontId="39" fillId="3" borderId="3" xfId="2" applyNumberFormat="1" applyFont="1" applyFill="1" applyBorder="1" applyAlignment="1" applyProtection="1">
      <alignment horizontal="center" vertical="center" shrinkToFit="1"/>
      <protection locked="0"/>
    </xf>
    <xf numFmtId="184" fontId="39" fillId="3" borderId="2" xfId="2" applyNumberFormat="1" applyFont="1" applyFill="1" applyBorder="1" applyAlignment="1" applyProtection="1">
      <alignment horizontal="center" vertical="center" shrinkToFit="1"/>
      <protection locked="0"/>
    </xf>
    <xf numFmtId="0" fontId="14" fillId="5" borderId="3" xfId="0" applyFont="1" applyFill="1" applyBorder="1" applyAlignment="1" applyProtection="1">
      <alignment vertical="center" shrinkToFit="1"/>
      <protection locked="0"/>
    </xf>
    <xf numFmtId="0" fontId="39" fillId="5" borderId="2" xfId="0" applyFont="1" applyFill="1" applyBorder="1" applyAlignment="1" applyProtection="1">
      <alignment vertical="center" shrinkToFit="1"/>
      <protection locked="0"/>
    </xf>
    <xf numFmtId="0" fontId="39" fillId="5" borderId="5" xfId="0" applyFont="1" applyFill="1" applyBorder="1" applyAlignment="1" applyProtection="1">
      <alignment vertical="center" shrinkToFit="1"/>
      <protection locked="0"/>
    </xf>
    <xf numFmtId="0" fontId="14" fillId="5" borderId="2" xfId="0" applyFont="1" applyFill="1" applyBorder="1" applyAlignment="1" applyProtection="1">
      <alignment vertical="center" shrinkToFit="1"/>
      <protection locked="0"/>
    </xf>
    <xf numFmtId="0" fontId="14" fillId="5" borderId="5" xfId="0" applyFont="1" applyFill="1" applyBorder="1" applyAlignment="1" applyProtection="1">
      <alignment vertical="center" shrinkToFit="1"/>
      <protection locked="0"/>
    </xf>
    <xf numFmtId="0" fontId="39" fillId="3" borderId="92" xfId="0" applyFont="1" applyFill="1" applyBorder="1" applyAlignment="1" applyProtection="1">
      <alignment vertical="center" shrinkToFit="1"/>
      <protection locked="0"/>
    </xf>
    <xf numFmtId="0" fontId="39" fillId="0" borderId="93" xfId="0" applyFont="1" applyBorder="1" applyAlignment="1" applyProtection="1">
      <alignment vertical="center" shrinkToFit="1"/>
      <protection locked="0"/>
    </xf>
    <xf numFmtId="0" fontId="39" fillId="0" borderId="94" xfId="0" applyFont="1" applyBorder="1" applyAlignment="1" applyProtection="1">
      <alignment vertical="center" shrinkToFit="1"/>
      <protection locked="0"/>
    </xf>
    <xf numFmtId="0" fontId="14" fillId="3" borderId="5" xfId="0" applyFont="1" applyFill="1" applyBorder="1" applyAlignment="1" applyProtection="1">
      <alignment vertical="center" shrinkToFit="1"/>
      <protection locked="0"/>
    </xf>
    <xf numFmtId="0" fontId="39" fillId="0" borderId="4" xfId="0" applyFont="1" applyBorder="1" applyAlignment="1">
      <alignment vertical="center" shrinkToFit="1"/>
    </xf>
    <xf numFmtId="0" fontId="39" fillId="0" borderId="10" xfId="0" applyFont="1" applyBorder="1" applyAlignment="1">
      <alignment vertical="center" shrinkToFit="1"/>
    </xf>
    <xf numFmtId="0" fontId="39" fillId="0" borderId="11" xfId="0" applyFont="1" applyBorder="1" applyAlignment="1">
      <alignment vertical="center" shrinkToFit="1"/>
    </xf>
    <xf numFmtId="0" fontId="49" fillId="0" borderId="0" xfId="0" applyFont="1" applyAlignment="1">
      <alignment horizontal="left" vertical="top"/>
    </xf>
    <xf numFmtId="0" fontId="49" fillId="0" borderId="0" xfId="0" applyFont="1">
      <alignment vertical="center"/>
    </xf>
    <xf numFmtId="0" fontId="39" fillId="3" borderId="1" xfId="0" applyFont="1" applyFill="1" applyBorder="1" applyAlignment="1" applyProtection="1">
      <alignment vertical="center" shrinkToFit="1"/>
      <protection locked="0"/>
    </xf>
    <xf numFmtId="0" fontId="39" fillId="0" borderId="6" xfId="0" applyFont="1" applyBorder="1" applyAlignment="1" applyProtection="1">
      <alignment vertical="center" shrinkToFit="1"/>
      <protection locked="0"/>
    </xf>
    <xf numFmtId="0" fontId="39" fillId="0" borderId="7" xfId="0" applyFont="1" applyBorder="1" applyAlignment="1" applyProtection="1">
      <alignment vertical="center" shrinkToFit="1"/>
      <protection locked="0"/>
    </xf>
    <xf numFmtId="0" fontId="39" fillId="3" borderId="6" xfId="0" applyFont="1" applyFill="1" applyBorder="1" applyAlignment="1" applyProtection="1">
      <alignment vertical="center" shrinkToFit="1"/>
      <protection locked="0"/>
    </xf>
    <xf numFmtId="0" fontId="39" fillId="3" borderId="7" xfId="0" applyFont="1" applyFill="1" applyBorder="1" applyAlignment="1" applyProtection="1">
      <alignment vertical="center" shrinkToFit="1"/>
      <protection locked="0"/>
    </xf>
    <xf numFmtId="0" fontId="134" fillId="0" borderId="13" xfId="0" applyFont="1" applyBorder="1">
      <alignment vertical="center"/>
    </xf>
    <xf numFmtId="0" fontId="0" fillId="0" borderId="13" xfId="0" applyBorder="1" applyProtection="1">
      <alignment vertical="center"/>
      <protection locked="0"/>
    </xf>
    <xf numFmtId="0" fontId="0" fillId="5" borderId="6" xfId="0" applyFill="1" applyBorder="1" applyAlignment="1" applyProtection="1">
      <alignment vertical="center" wrapText="1"/>
      <protection locked="0"/>
    </xf>
    <xf numFmtId="0" fontId="0" fillId="5" borderId="7" xfId="0" applyFill="1" applyBorder="1" applyAlignment="1" applyProtection="1">
      <alignment vertical="center" wrapText="1"/>
      <protection locked="0"/>
    </xf>
    <xf numFmtId="0" fontId="0" fillId="5" borderId="8" xfId="0" applyFill="1" applyBorder="1" applyAlignment="1" applyProtection="1">
      <alignment vertical="center" wrapText="1"/>
      <protection locked="0"/>
    </xf>
    <xf numFmtId="0" fontId="0" fillId="5" borderId="0" xfId="0" applyFill="1" applyAlignment="1" applyProtection="1">
      <alignment vertical="center" wrapText="1"/>
      <protection locked="0"/>
    </xf>
    <xf numFmtId="0" fontId="0" fillId="5" borderId="9" xfId="0" applyFill="1" applyBorder="1" applyAlignment="1" applyProtection="1">
      <alignment vertical="center" wrapText="1"/>
      <protection locked="0"/>
    </xf>
    <xf numFmtId="0" fontId="0" fillId="5" borderId="4" xfId="0" applyFill="1" applyBorder="1" applyAlignment="1" applyProtection="1">
      <alignment vertical="center" wrapText="1"/>
      <protection locked="0"/>
    </xf>
    <xf numFmtId="0" fontId="0" fillId="5" borderId="10" xfId="0" applyFill="1" applyBorder="1" applyAlignment="1" applyProtection="1">
      <alignment vertical="center" wrapText="1"/>
      <protection locked="0"/>
    </xf>
    <xf numFmtId="0" fontId="0" fillId="5" borderId="11" xfId="0" applyFill="1" applyBorder="1" applyAlignment="1" applyProtection="1">
      <alignment vertical="center" wrapText="1"/>
      <protection locked="0"/>
    </xf>
    <xf numFmtId="0" fontId="0" fillId="0" borderId="6" xfId="0" applyBorder="1" applyAlignment="1">
      <alignment vertical="center" shrinkToFit="1"/>
    </xf>
    <xf numFmtId="0" fontId="0" fillId="0" borderId="7" xfId="0" applyBorder="1" applyAlignment="1">
      <alignment vertical="center" shrinkToFit="1"/>
    </xf>
    <xf numFmtId="0" fontId="0" fillId="0" borderId="4" xfId="0"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134" fillId="0" borderId="5" xfId="0" applyFont="1" applyBorder="1">
      <alignment vertical="center"/>
    </xf>
    <xf numFmtId="0" fontId="46" fillId="3" borderId="4" xfId="0" applyFont="1" applyFill="1" applyBorder="1" applyProtection="1">
      <alignment vertical="center"/>
      <protection locked="0"/>
    </xf>
    <xf numFmtId="0" fontId="134" fillId="3" borderId="10" xfId="0" applyFont="1" applyFill="1" applyBorder="1" applyProtection="1">
      <alignment vertical="center"/>
      <protection locked="0"/>
    </xf>
    <xf numFmtId="0" fontId="0" fillId="3" borderId="10" xfId="0" applyFill="1" applyBorder="1" applyProtection="1">
      <alignment vertical="center"/>
      <protection locked="0"/>
    </xf>
    <xf numFmtId="0" fontId="0" fillId="0" borderId="10" xfId="0" applyBorder="1" applyProtection="1">
      <alignment vertical="center"/>
      <protection locked="0"/>
    </xf>
    <xf numFmtId="0" fontId="0" fillId="0" borderId="11" xfId="0" applyBorder="1" applyProtection="1">
      <alignment vertical="center"/>
      <protection locked="0"/>
    </xf>
    <xf numFmtId="0" fontId="0" fillId="3" borderId="2" xfId="0" applyFill="1" applyBorder="1" applyProtection="1">
      <alignment vertical="center"/>
      <protection locked="0"/>
    </xf>
    <xf numFmtId="0" fontId="0" fillId="0" borderId="2" xfId="0" applyBorder="1" applyProtection="1">
      <alignment vertical="center"/>
      <protection locked="0"/>
    </xf>
    <xf numFmtId="0" fontId="0" fillId="0" borderId="5" xfId="0" applyBorder="1" applyProtection="1">
      <alignment vertical="center"/>
      <protection locked="0"/>
    </xf>
    <xf numFmtId="0" fontId="134" fillId="3" borderId="13" xfId="0" applyFont="1" applyFill="1" applyBorder="1" applyProtection="1">
      <alignment vertical="center"/>
      <protection locked="0"/>
    </xf>
    <xf numFmtId="0" fontId="0" fillId="3" borderId="13" xfId="0" applyFill="1" applyBorder="1" applyProtection="1">
      <alignment vertical="center"/>
      <protection locked="0"/>
    </xf>
    <xf numFmtId="0" fontId="134" fillId="3" borderId="2" xfId="0" applyFont="1" applyFill="1" applyBorder="1" applyProtection="1">
      <alignment vertical="center"/>
      <protection locked="0"/>
    </xf>
    <xf numFmtId="0" fontId="134" fillId="5" borderId="13" xfId="0" applyFont="1" applyFill="1" applyBorder="1" applyProtection="1">
      <alignment vertical="center"/>
      <protection locked="0"/>
    </xf>
    <xf numFmtId="0" fontId="39" fillId="7" borderId="0" xfId="0" applyFont="1" applyFill="1" applyAlignment="1">
      <alignment vertical="center" wrapText="1"/>
    </xf>
    <xf numFmtId="0" fontId="0" fillId="7" borderId="0" xfId="0" applyFill="1">
      <alignment vertical="center"/>
    </xf>
    <xf numFmtId="0" fontId="39" fillId="7" borderId="0" xfId="0" applyFont="1" applyFill="1">
      <alignment vertical="center"/>
    </xf>
    <xf numFmtId="0" fontId="39" fillId="7" borderId="0" xfId="0" applyFont="1" applyFill="1" applyAlignment="1">
      <alignment vertical="center" wrapText="1" shrinkToFit="1"/>
    </xf>
    <xf numFmtId="0" fontId="0" fillId="7" borderId="0" xfId="0" applyFill="1" applyAlignment="1">
      <alignment vertical="center" wrapText="1"/>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5" xfId="0" applyBorder="1">
      <alignment vertical="center"/>
    </xf>
    <xf numFmtId="0" fontId="39" fillId="3" borderId="3" xfId="0" applyFont="1" applyFill="1" applyBorder="1" applyProtection="1">
      <alignment vertical="center"/>
      <protection locked="0"/>
    </xf>
    <xf numFmtId="0" fontId="0" fillId="3" borderId="5" xfId="0" applyFill="1" applyBorder="1" applyProtection="1">
      <alignment vertical="center"/>
      <protection locked="0"/>
    </xf>
    <xf numFmtId="0" fontId="22" fillId="0" borderId="0" xfId="0" applyFont="1">
      <alignment vertical="center"/>
    </xf>
    <xf numFmtId="177" fontId="39" fillId="4" borderId="0" xfId="0" applyNumberFormat="1" applyFont="1" applyFill="1" applyAlignment="1">
      <alignment horizontal="right" vertical="center" indent="1" shrinkToFit="1"/>
    </xf>
    <xf numFmtId="179" fontId="39" fillId="4" borderId="0" xfId="0" applyNumberFormat="1" applyFont="1" applyFill="1" applyAlignment="1">
      <alignment horizontal="right" vertical="center" indent="1" shrinkToFit="1"/>
    </xf>
    <xf numFmtId="0" fontId="39" fillId="0" borderId="0" xfId="0" applyFont="1" applyAlignment="1"/>
    <xf numFmtId="0" fontId="0" fillId="0" borderId="0" xfId="0" applyAlignment="1"/>
    <xf numFmtId="180" fontId="39" fillId="3" borderId="22" xfId="0" applyNumberFormat="1" applyFont="1" applyFill="1" applyBorder="1" applyAlignment="1" applyProtection="1">
      <alignment horizontal="right" vertical="center" shrinkToFit="1"/>
      <protection locked="0"/>
    </xf>
    <xf numFmtId="180" fontId="39" fillId="0" borderId="32" xfId="0" applyNumberFormat="1" applyFont="1" applyBorder="1" applyAlignment="1" applyProtection="1">
      <alignment horizontal="right" vertical="center" shrinkToFit="1"/>
      <protection locked="0"/>
    </xf>
    <xf numFmtId="180" fontId="39" fillId="0" borderId="25" xfId="0" applyNumberFormat="1" applyFont="1" applyBorder="1" applyAlignment="1" applyProtection="1">
      <alignment horizontal="right" vertical="center" shrinkToFit="1"/>
      <protection locked="0"/>
    </xf>
    <xf numFmtId="0" fontId="0" fillId="0" borderId="32" xfId="0" applyBorder="1" applyAlignment="1" applyProtection="1">
      <alignment vertical="center" shrinkToFit="1"/>
      <protection locked="0"/>
    </xf>
    <xf numFmtId="0" fontId="0" fillId="0" borderId="25" xfId="0" applyBorder="1" applyAlignment="1" applyProtection="1">
      <alignment vertical="center" shrinkToFit="1"/>
      <protection locked="0"/>
    </xf>
    <xf numFmtId="178" fontId="39" fillId="4" borderId="36" xfId="0" applyNumberFormat="1" applyFont="1" applyFill="1" applyBorder="1" applyAlignment="1">
      <alignment horizontal="right" vertical="center" shrinkToFit="1"/>
    </xf>
    <xf numFmtId="178" fontId="39" fillId="4" borderId="26" xfId="0" applyNumberFormat="1" applyFont="1" applyFill="1" applyBorder="1" applyAlignment="1">
      <alignment horizontal="right" vertical="center" shrinkToFit="1"/>
    </xf>
    <xf numFmtId="0" fontId="14" fillId="3" borderId="4" xfId="0" applyFont="1" applyFill="1" applyBorder="1" applyAlignment="1" applyProtection="1">
      <alignment vertical="center" shrinkToFit="1"/>
      <protection locked="0"/>
    </xf>
    <xf numFmtId="0" fontId="14" fillId="3" borderId="10" xfId="0" applyFont="1" applyFill="1" applyBorder="1" applyAlignment="1" applyProtection="1">
      <alignment vertical="center" shrinkToFit="1"/>
      <protection locked="0"/>
    </xf>
    <xf numFmtId="0" fontId="14" fillId="3" borderId="11" xfId="0" applyFont="1" applyFill="1" applyBorder="1" applyAlignment="1" applyProtection="1">
      <alignment vertical="center" shrinkToFit="1"/>
      <protection locked="0"/>
    </xf>
    <xf numFmtId="0" fontId="0" fillId="0" borderId="2" xfId="0" applyBorder="1" applyAlignment="1">
      <alignment horizontal="center" vertical="center"/>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22" fillId="0" borderId="13" xfId="0" applyFont="1" applyBorder="1" applyAlignment="1">
      <alignment vertical="center" wrapText="1"/>
    </xf>
    <xf numFmtId="0" fontId="14" fillId="3" borderId="13" xfId="0" applyFont="1" applyFill="1" applyBorder="1" applyAlignment="1" applyProtection="1">
      <alignment vertical="center" shrinkToFit="1"/>
      <protection locked="0"/>
    </xf>
    <xf numFmtId="0" fontId="46" fillId="7" borderId="13" xfId="0" applyFont="1" applyFill="1" applyBorder="1" applyProtection="1">
      <alignment vertical="center"/>
      <protection locked="0"/>
    </xf>
    <xf numFmtId="0" fontId="134" fillId="5" borderId="13" xfId="0" applyFont="1" applyFill="1" applyBorder="1">
      <alignment vertical="center"/>
    </xf>
    <xf numFmtId="0" fontId="0" fillId="3" borderId="13" xfId="0" applyFill="1" applyBorder="1">
      <alignment vertical="center"/>
    </xf>
    <xf numFmtId="0" fontId="39" fillId="4" borderId="2" xfId="0" applyFont="1" applyFill="1" applyBorder="1" applyProtection="1">
      <alignment vertical="center"/>
      <protection locked="0"/>
    </xf>
    <xf numFmtId="197" fontId="39" fillId="4" borderId="2" xfId="0" applyNumberFormat="1" applyFont="1" applyFill="1" applyBorder="1" applyProtection="1">
      <alignment vertical="center"/>
      <protection locked="0"/>
    </xf>
    <xf numFmtId="179" fontId="39" fillId="4" borderId="23" xfId="0" applyNumberFormat="1" applyFont="1" applyFill="1" applyBorder="1" applyAlignment="1">
      <alignment horizontal="right" vertical="center" shrinkToFit="1"/>
    </xf>
    <xf numFmtId="179" fontId="39" fillId="0" borderId="36" xfId="0" applyNumberFormat="1" applyFont="1" applyBorder="1" applyAlignment="1">
      <alignment horizontal="right" vertical="center" shrinkToFit="1"/>
    </xf>
    <xf numFmtId="179" fontId="39" fillId="0" borderId="26" xfId="0" applyNumberFormat="1" applyFont="1" applyBorder="1" applyAlignment="1">
      <alignment horizontal="right" vertical="center" shrinkToFit="1"/>
    </xf>
    <xf numFmtId="0" fontId="39" fillId="3" borderId="21" xfId="0" applyFont="1" applyFill="1" applyBorder="1" applyAlignment="1" applyProtection="1">
      <alignment horizontal="center" vertical="center" wrapText="1"/>
      <protection locked="0"/>
    </xf>
    <xf numFmtId="0" fontId="39" fillId="3" borderId="37" xfId="0" applyFont="1" applyFill="1" applyBorder="1" applyAlignment="1" applyProtection="1">
      <alignment horizontal="center" vertical="center" wrapText="1"/>
      <protection locked="0"/>
    </xf>
    <xf numFmtId="0" fontId="39" fillId="3" borderId="24" xfId="0" applyFont="1" applyFill="1" applyBorder="1" applyAlignment="1" applyProtection="1">
      <alignment horizontal="center" vertical="center" wrapText="1"/>
      <protection locked="0"/>
    </xf>
    <xf numFmtId="0" fontId="39" fillId="3" borderId="23" xfId="0" applyFont="1" applyFill="1" applyBorder="1" applyAlignment="1" applyProtection="1">
      <alignment horizontal="center" vertical="center" wrapText="1"/>
      <protection locked="0"/>
    </xf>
    <xf numFmtId="0" fontId="39" fillId="3" borderId="36" xfId="0" applyFont="1" applyFill="1" applyBorder="1" applyAlignment="1" applyProtection="1">
      <alignment horizontal="center" vertical="center" wrapText="1"/>
      <protection locked="0"/>
    </xf>
    <xf numFmtId="0" fontId="39" fillId="3" borderId="26" xfId="0" applyFont="1" applyFill="1" applyBorder="1" applyAlignment="1" applyProtection="1">
      <alignment horizontal="center" vertical="center" wrapText="1"/>
      <protection locked="0"/>
    </xf>
    <xf numFmtId="0" fontId="39" fillId="3" borderId="22" xfId="0" applyFont="1" applyFill="1" applyBorder="1" applyAlignment="1" applyProtection="1">
      <alignment horizontal="center" vertical="center" wrapText="1"/>
      <protection locked="0"/>
    </xf>
    <xf numFmtId="0" fontId="39" fillId="3" borderId="32" xfId="0" applyFont="1" applyFill="1" applyBorder="1" applyAlignment="1" applyProtection="1">
      <alignment horizontal="center" vertical="center" wrapText="1"/>
      <protection locked="0"/>
    </xf>
    <xf numFmtId="0" fontId="39" fillId="3" borderId="25" xfId="0" applyFont="1" applyFill="1" applyBorder="1" applyAlignment="1" applyProtection="1">
      <alignment horizontal="center" vertical="center" wrapText="1"/>
      <protection locked="0"/>
    </xf>
    <xf numFmtId="179" fontId="39" fillId="0" borderId="22" xfId="0" applyNumberFormat="1" applyFont="1" applyBorder="1" applyAlignment="1">
      <alignment vertical="center" shrinkToFit="1"/>
    </xf>
    <xf numFmtId="179" fontId="39" fillId="0" borderId="32" xfId="0" applyNumberFormat="1" applyFont="1" applyBorder="1" applyAlignment="1">
      <alignment vertical="center" shrinkToFit="1"/>
    </xf>
    <xf numFmtId="179" fontId="39" fillId="0" borderId="25" xfId="0" applyNumberFormat="1" applyFont="1" applyBorder="1" applyAlignment="1">
      <alignment vertical="center" shrinkToFit="1"/>
    </xf>
    <xf numFmtId="0" fontId="0" fillId="3" borderId="2" xfId="0" applyFill="1" applyBorder="1">
      <alignment vertical="center"/>
    </xf>
    <xf numFmtId="0" fontId="39" fillId="0" borderId="6" xfId="0" applyFont="1" applyBorder="1" applyAlignment="1" applyProtection="1">
      <alignment vertical="center" wrapText="1"/>
      <protection locked="0"/>
    </xf>
    <xf numFmtId="0" fontId="39" fillId="0" borderId="0" xfId="0" applyFont="1" applyAlignment="1" applyProtection="1">
      <alignment vertical="center" wrapText="1"/>
      <protection locked="0"/>
    </xf>
    <xf numFmtId="0" fontId="39" fillId="0" borderId="6" xfId="0" applyFont="1" applyBorder="1">
      <alignment vertical="center"/>
    </xf>
    <xf numFmtId="0" fontId="39" fillId="5" borderId="0" xfId="0" applyFont="1" applyFill="1" applyProtection="1">
      <alignment vertical="center"/>
      <protection locked="0"/>
    </xf>
    <xf numFmtId="0" fontId="46" fillId="7" borderId="3" xfId="0" applyFont="1" applyFill="1" applyBorder="1" applyProtection="1">
      <alignment vertical="center"/>
      <protection locked="0"/>
    </xf>
    <xf numFmtId="0" fontId="47" fillId="3" borderId="21"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7" fillId="3" borderId="22" xfId="0" applyFont="1" applyFill="1" applyBorder="1" applyAlignment="1" applyProtection="1">
      <alignment horizontal="center" vertical="center" shrinkToFit="1"/>
      <protection locked="0"/>
    </xf>
    <xf numFmtId="0" fontId="47" fillId="3" borderId="25" xfId="0" applyFont="1" applyFill="1" applyBorder="1" applyAlignment="1" applyProtection="1">
      <alignment horizontal="center" vertical="center" shrinkToFit="1"/>
      <protection locked="0"/>
    </xf>
    <xf numFmtId="179" fontId="39" fillId="4" borderId="0" xfId="0" applyNumberFormat="1" applyFont="1" applyFill="1" applyAlignment="1">
      <alignment vertical="center" shrinkToFit="1"/>
    </xf>
    <xf numFmtId="0" fontId="47" fillId="0" borderId="17" xfId="0" applyFont="1" applyBorder="1" applyAlignment="1">
      <alignment horizontal="center" vertical="center"/>
    </xf>
    <xf numFmtId="0" fontId="47" fillId="0" borderId="12" xfId="0" applyFont="1" applyBorder="1" applyAlignment="1">
      <alignment horizontal="center" vertical="center"/>
    </xf>
    <xf numFmtId="179" fontId="39" fillId="4" borderId="3" xfId="0" applyNumberFormat="1" applyFont="1" applyFill="1" applyBorder="1" applyAlignment="1">
      <alignment horizontal="right" vertical="center" shrinkToFit="1"/>
    </xf>
    <xf numFmtId="179" fontId="39" fillId="0" borderId="2" xfId="0" applyNumberFormat="1" applyFont="1" applyBorder="1" applyAlignment="1">
      <alignment horizontal="right" vertical="center" shrinkToFit="1"/>
    </xf>
    <xf numFmtId="179" fontId="39" fillId="0" borderId="5" xfId="0" applyNumberFormat="1" applyFont="1" applyBorder="1" applyAlignment="1">
      <alignment horizontal="right" vertical="center" shrinkToFit="1"/>
    </xf>
    <xf numFmtId="0" fontId="47" fillId="3" borderId="23" xfId="0" applyFont="1" applyFill="1" applyBorder="1" applyAlignment="1" applyProtection="1">
      <alignment horizontal="center" vertical="center" shrinkToFit="1"/>
      <protection locked="0"/>
    </xf>
    <xf numFmtId="0" fontId="47" fillId="3" borderId="26" xfId="0" applyFont="1" applyFill="1" applyBorder="1" applyAlignment="1" applyProtection="1">
      <alignment horizontal="center" vertical="center" shrinkToFit="1"/>
      <protection locked="0"/>
    </xf>
    <xf numFmtId="0" fontId="47" fillId="0" borderId="3" xfId="0" applyFont="1" applyBorder="1" applyAlignment="1">
      <alignment horizontal="center" vertical="center"/>
    </xf>
    <xf numFmtId="0" fontId="47" fillId="0" borderId="2" xfId="0" applyFont="1" applyBorder="1" applyAlignment="1">
      <alignment horizontal="center" vertical="center"/>
    </xf>
    <xf numFmtId="0" fontId="47" fillId="0" borderId="5" xfId="0" applyFont="1" applyBorder="1" applyAlignment="1">
      <alignment horizontal="center" vertical="center"/>
    </xf>
    <xf numFmtId="177" fontId="39" fillId="4" borderId="0" xfId="0" applyNumberFormat="1" applyFont="1" applyFill="1" applyAlignment="1">
      <alignment vertical="center" shrinkToFit="1"/>
    </xf>
    <xf numFmtId="0" fontId="39" fillId="3" borderId="23" xfId="0" applyFont="1" applyFill="1"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26" xfId="0" applyBorder="1" applyAlignment="1" applyProtection="1">
      <alignment vertical="center" shrinkToFit="1"/>
      <protection locked="0"/>
    </xf>
    <xf numFmtId="177" fontId="39" fillId="3" borderId="23" xfId="0" applyNumberFormat="1" applyFont="1" applyFill="1" applyBorder="1" applyAlignment="1" applyProtection="1">
      <alignment horizontal="right" vertical="center" shrinkToFit="1"/>
      <protection locked="0"/>
    </xf>
    <xf numFmtId="177" fontId="39" fillId="0" borderId="36" xfId="0" applyNumberFormat="1" applyFont="1" applyBorder="1" applyAlignment="1" applyProtection="1">
      <alignment horizontal="right" vertical="center" shrinkToFit="1"/>
      <protection locked="0"/>
    </xf>
    <xf numFmtId="177" fontId="39" fillId="0" borderId="26" xfId="0" applyNumberFormat="1" applyFont="1" applyBorder="1" applyAlignment="1" applyProtection="1">
      <alignment horizontal="right" vertical="center" shrinkToFit="1"/>
      <protection locked="0"/>
    </xf>
    <xf numFmtId="179" fontId="39" fillId="5" borderId="0" xfId="0" applyNumberFormat="1" applyFont="1" applyFill="1" applyAlignment="1" applyProtection="1">
      <alignment horizontal="center" vertical="center" shrinkToFit="1"/>
      <protection locked="0"/>
    </xf>
    <xf numFmtId="0" fontId="39" fillId="0" borderId="3" xfId="0" applyFont="1" applyBorder="1" applyAlignment="1">
      <alignment horizontal="left" vertical="center" indent="1"/>
    </xf>
    <xf numFmtId="0" fontId="39" fillId="0" borderId="2" xfId="0" applyFont="1" applyBorder="1" applyAlignment="1">
      <alignment horizontal="left" vertical="center" indent="1"/>
    </xf>
    <xf numFmtId="0" fontId="39" fillId="0" borderId="5" xfId="0" applyFont="1" applyBorder="1" applyAlignment="1">
      <alignment horizontal="left" vertical="center" indent="1"/>
    </xf>
    <xf numFmtId="0" fontId="39" fillId="5" borderId="22" xfId="0" applyFont="1" applyFill="1" applyBorder="1" applyAlignment="1" applyProtection="1">
      <alignment vertical="center" shrinkToFit="1"/>
      <protection locked="0"/>
    </xf>
    <xf numFmtId="0" fontId="39" fillId="5" borderId="32" xfId="0" applyFont="1" applyFill="1" applyBorder="1" applyAlignment="1" applyProtection="1">
      <alignment vertical="center" shrinkToFit="1"/>
      <protection locked="0"/>
    </xf>
    <xf numFmtId="0" fontId="39" fillId="5" borderId="25" xfId="0" applyFont="1" applyFill="1" applyBorder="1" applyAlignment="1" applyProtection="1">
      <alignment vertical="center" shrinkToFit="1"/>
      <protection locked="0"/>
    </xf>
    <xf numFmtId="179" fontId="39" fillId="3" borderId="21" xfId="0" applyNumberFormat="1" applyFont="1" applyFill="1" applyBorder="1" applyAlignment="1" applyProtection="1">
      <alignment vertical="center" shrinkToFit="1"/>
      <protection locked="0"/>
    </xf>
    <xf numFmtId="179" fontId="39" fillId="3" borderId="37" xfId="0" applyNumberFormat="1" applyFont="1" applyFill="1" applyBorder="1" applyAlignment="1" applyProtection="1">
      <alignment vertical="center" shrinkToFit="1"/>
      <protection locked="0"/>
    </xf>
    <xf numFmtId="179" fontId="39" fillId="3" borderId="24" xfId="0" applyNumberFormat="1" applyFont="1" applyFill="1" applyBorder="1" applyAlignment="1" applyProtection="1">
      <alignment vertical="center" shrinkToFit="1"/>
      <protection locked="0"/>
    </xf>
    <xf numFmtId="177" fontId="39" fillId="3" borderId="36" xfId="0" applyNumberFormat="1" applyFont="1" applyFill="1" applyBorder="1" applyAlignment="1" applyProtection="1">
      <alignment horizontal="right" vertical="center" shrinkToFit="1"/>
      <protection locked="0"/>
    </xf>
    <xf numFmtId="177" fontId="39" fillId="3" borderId="26" xfId="0" applyNumberFormat="1" applyFont="1" applyFill="1" applyBorder="1" applyAlignment="1" applyProtection="1">
      <alignment horizontal="right" vertical="center" shrinkToFit="1"/>
      <protection locked="0"/>
    </xf>
    <xf numFmtId="179" fontId="39" fillId="4" borderId="36" xfId="0" applyNumberFormat="1" applyFont="1" applyFill="1" applyBorder="1" applyAlignment="1">
      <alignment horizontal="right" vertical="center" shrinkToFit="1"/>
    </xf>
    <xf numFmtId="179" fontId="39" fillId="4" borderId="26" xfId="0" applyNumberFormat="1" applyFont="1" applyFill="1" applyBorder="1" applyAlignment="1">
      <alignment horizontal="right" vertical="center" shrinkToFit="1"/>
    </xf>
    <xf numFmtId="0" fontId="39" fillId="5" borderId="21" xfId="0" applyFont="1" applyFill="1" applyBorder="1" applyAlignment="1" applyProtection="1">
      <alignment vertical="center" shrinkToFit="1"/>
      <protection locked="0"/>
    </xf>
    <xf numFmtId="0" fontId="39" fillId="5" borderId="37" xfId="0" applyFont="1" applyFill="1" applyBorder="1" applyAlignment="1" applyProtection="1">
      <alignment vertical="center" shrinkToFit="1"/>
      <protection locked="0"/>
    </xf>
    <xf numFmtId="0" fontId="39" fillId="5" borderId="24" xfId="0" applyFont="1" applyFill="1" applyBorder="1" applyAlignment="1" applyProtection="1">
      <alignment vertical="center" shrinkToFit="1"/>
      <protection locked="0"/>
    </xf>
    <xf numFmtId="179" fontId="39" fillId="3" borderId="22" xfId="0" applyNumberFormat="1" applyFont="1" applyFill="1" applyBorder="1" applyAlignment="1" applyProtection="1">
      <alignment vertical="center" shrinkToFit="1"/>
      <protection locked="0"/>
    </xf>
    <xf numFmtId="179" fontId="39" fillId="3" borderId="32" xfId="0" applyNumberFormat="1" applyFont="1" applyFill="1" applyBorder="1" applyAlignment="1" applyProtection="1">
      <alignment vertical="center" shrinkToFit="1"/>
      <protection locked="0"/>
    </xf>
    <xf numFmtId="179" fontId="39" fillId="3" borderId="25" xfId="0" applyNumberFormat="1" applyFont="1" applyFill="1" applyBorder="1" applyAlignment="1" applyProtection="1">
      <alignment vertical="center" shrinkToFit="1"/>
      <protection locked="0"/>
    </xf>
    <xf numFmtId="0" fontId="0" fillId="0" borderId="32" xfId="0" applyBorder="1" applyAlignment="1">
      <alignment vertical="center" shrinkToFit="1"/>
    </xf>
    <xf numFmtId="0" fontId="0" fillId="0" borderId="25" xfId="0" applyBorder="1" applyAlignment="1">
      <alignment vertical="center" shrinkToFit="1"/>
    </xf>
    <xf numFmtId="58" fontId="14" fillId="4" borderId="3" xfId="0" applyNumberFormat="1" applyFont="1" applyFill="1" applyBorder="1" applyAlignment="1" applyProtection="1">
      <alignment vertical="center" shrinkToFit="1"/>
      <protection locked="0"/>
    </xf>
    <xf numFmtId="58" fontId="14" fillId="4" borderId="2" xfId="0" applyNumberFormat="1" applyFont="1" applyFill="1" applyBorder="1" applyAlignment="1" applyProtection="1">
      <alignment vertical="center" shrinkToFit="1"/>
      <protection locked="0"/>
    </xf>
    <xf numFmtId="58" fontId="14" fillId="4" borderId="5" xfId="0" applyNumberFormat="1" applyFont="1" applyFill="1" applyBorder="1" applyAlignment="1" applyProtection="1">
      <alignment vertical="center" shrinkToFit="1"/>
      <protection locked="0"/>
    </xf>
    <xf numFmtId="178" fontId="39" fillId="3" borderId="32" xfId="0" applyNumberFormat="1" applyFont="1" applyFill="1" applyBorder="1" applyAlignment="1" applyProtection="1">
      <alignment horizontal="right" vertical="center" shrinkToFit="1"/>
      <protection locked="0"/>
    </xf>
    <xf numFmtId="178" fontId="39" fillId="3" borderId="25" xfId="0" applyNumberFormat="1" applyFont="1" applyFill="1" applyBorder="1" applyAlignment="1" applyProtection="1">
      <alignment horizontal="right" vertical="center" shrinkToFit="1"/>
      <protection locked="0"/>
    </xf>
    <xf numFmtId="0" fontId="39" fillId="0" borderId="91" xfId="0" applyFont="1" applyBorder="1" applyAlignment="1">
      <alignment horizontal="center" vertical="center"/>
    </xf>
    <xf numFmtId="0" fontId="46" fillId="0" borderId="3" xfId="0" applyFont="1" applyBorder="1" applyAlignment="1">
      <alignment vertical="center" wrapText="1"/>
    </xf>
    <xf numFmtId="0" fontId="46" fillId="0" borderId="2" xfId="0" applyFont="1" applyBorder="1" applyAlignment="1">
      <alignment vertical="center" wrapText="1"/>
    </xf>
    <xf numFmtId="0" fontId="46" fillId="0" borderId="5" xfId="0" applyFont="1" applyBorder="1" applyAlignment="1">
      <alignment vertical="center" wrapText="1"/>
    </xf>
    <xf numFmtId="0" fontId="39" fillId="3" borderId="0" xfId="0" applyFont="1" applyFill="1" applyAlignment="1" applyProtection="1">
      <alignment horizontal="center" vertical="center"/>
      <protection locked="0"/>
    </xf>
    <xf numFmtId="0" fontId="39" fillId="0" borderId="3" xfId="0" applyFont="1" applyBorder="1" applyAlignment="1">
      <alignment horizontal="center" vertical="center" shrinkToFit="1"/>
    </xf>
    <xf numFmtId="0" fontId="39" fillId="0" borderId="2" xfId="0" applyFont="1" applyBorder="1" applyAlignment="1">
      <alignment horizontal="center" vertical="center" shrinkToFit="1"/>
    </xf>
    <xf numFmtId="0" fontId="39" fillId="0" borderId="5" xfId="0" applyFont="1" applyBorder="1" applyAlignment="1">
      <alignment horizontal="center" vertical="center" shrinkToFit="1"/>
    </xf>
    <xf numFmtId="0" fontId="22" fillId="7" borderId="0" xfId="0" applyFont="1" applyFill="1" applyAlignment="1">
      <alignment vertical="center" shrinkToFit="1"/>
    </xf>
    <xf numFmtId="0" fontId="22" fillId="7" borderId="0" xfId="0" applyFont="1" applyFill="1" applyAlignment="1">
      <alignment horizontal="right" vertical="center" wrapText="1" shrinkToFit="1"/>
    </xf>
    <xf numFmtId="179" fontId="39" fillId="3" borderId="21" xfId="0" applyNumberFormat="1" applyFont="1" applyFill="1" applyBorder="1" applyAlignment="1" applyProtection="1">
      <alignment horizontal="center" vertical="center" shrinkToFit="1"/>
      <protection locked="0"/>
    </xf>
    <xf numFmtId="179" fontId="39" fillId="3" borderId="24" xfId="0" applyNumberFormat="1" applyFont="1" applyFill="1" applyBorder="1" applyAlignment="1" applyProtection="1">
      <alignment horizontal="center" vertical="center" shrinkToFit="1"/>
      <protection locked="0"/>
    </xf>
    <xf numFmtId="179" fontId="39" fillId="3" borderId="23" xfId="0" applyNumberFormat="1" applyFont="1" applyFill="1" applyBorder="1" applyAlignment="1" applyProtection="1">
      <alignment horizontal="center" vertical="center" shrinkToFit="1"/>
      <protection locked="0"/>
    </xf>
    <xf numFmtId="179" fontId="39" fillId="3" borderId="26" xfId="0" applyNumberFormat="1" applyFont="1" applyFill="1" applyBorder="1" applyAlignment="1" applyProtection="1">
      <alignment horizontal="center" vertical="center" shrinkToFit="1"/>
      <protection locked="0"/>
    </xf>
    <xf numFmtId="179" fontId="39" fillId="4" borderId="22" xfId="0" applyNumberFormat="1" applyFont="1" applyFill="1" applyBorder="1" applyAlignment="1">
      <alignment horizontal="right" vertical="center" shrinkToFit="1"/>
    </xf>
    <xf numFmtId="0" fontId="39" fillId="0" borderId="4" xfId="0" applyFont="1" applyBorder="1" applyAlignment="1">
      <alignment horizontal="left" vertical="center" indent="1"/>
    </xf>
    <xf numFmtId="0" fontId="39" fillId="0" borderId="10" xfId="0" applyFont="1" applyBorder="1" applyAlignment="1">
      <alignment horizontal="left" vertical="center" indent="1"/>
    </xf>
    <xf numFmtId="0" fontId="39" fillId="0" borderId="11" xfId="0" applyFont="1" applyBorder="1" applyAlignment="1">
      <alignment horizontal="left" vertical="center" indent="1"/>
    </xf>
    <xf numFmtId="179" fontId="39" fillId="4" borderId="4" xfId="0" applyNumberFormat="1" applyFont="1" applyFill="1" applyBorder="1" applyAlignment="1">
      <alignment horizontal="right" vertical="center" shrinkToFit="1"/>
    </xf>
    <xf numFmtId="179" fontId="39" fillId="0" borderId="10" xfId="0" applyNumberFormat="1" applyFont="1" applyBorder="1" applyAlignment="1">
      <alignment horizontal="right" vertical="center" shrinkToFit="1"/>
    </xf>
    <xf numFmtId="179" fontId="39" fillId="0" borderId="11" xfId="0" applyNumberFormat="1" applyFont="1" applyBorder="1" applyAlignment="1">
      <alignment horizontal="right" vertical="center" shrinkToFit="1"/>
    </xf>
    <xf numFmtId="0" fontId="39" fillId="0" borderId="13" xfId="0" applyFont="1" applyBorder="1" applyAlignment="1">
      <alignment vertical="center" wrapText="1"/>
    </xf>
    <xf numFmtId="0" fontId="0" fillId="0" borderId="13" xfId="0" applyBorder="1">
      <alignment vertical="center"/>
    </xf>
    <xf numFmtId="58" fontId="14" fillId="4" borderId="3" xfId="0" applyNumberFormat="1" applyFont="1" applyFill="1" applyBorder="1" applyAlignment="1">
      <alignment vertical="center" shrinkToFit="1"/>
    </xf>
    <xf numFmtId="58" fontId="14" fillId="4" borderId="2" xfId="0" applyNumberFormat="1" applyFont="1" applyFill="1" applyBorder="1" applyAlignment="1">
      <alignment vertical="center" shrinkToFit="1"/>
    </xf>
    <xf numFmtId="58" fontId="14" fillId="4" borderId="5" xfId="0" applyNumberFormat="1" applyFont="1" applyFill="1" applyBorder="1" applyAlignment="1">
      <alignment vertical="center" shrinkToFit="1"/>
    </xf>
    <xf numFmtId="0" fontId="0" fillId="0" borderId="32" xfId="0" applyBorder="1" applyProtection="1">
      <alignment vertical="center"/>
      <protection locked="0"/>
    </xf>
    <xf numFmtId="0" fontId="0" fillId="0" borderId="25" xfId="0" applyBorder="1" applyProtection="1">
      <alignment vertical="center"/>
      <protection locked="0"/>
    </xf>
    <xf numFmtId="0" fontId="0" fillId="0" borderId="36" xfId="0" applyBorder="1" applyProtection="1">
      <alignment vertical="center"/>
      <protection locked="0"/>
    </xf>
    <xf numFmtId="0" fontId="0" fillId="0" borderId="26" xfId="0" applyBorder="1" applyProtection="1">
      <alignment vertical="center"/>
      <protection locked="0"/>
    </xf>
    <xf numFmtId="179" fontId="39" fillId="3" borderId="32" xfId="0" applyNumberFormat="1" applyFont="1" applyFill="1" applyBorder="1" applyAlignment="1" applyProtection="1">
      <alignment horizontal="right" vertical="center" shrinkToFit="1"/>
      <protection locked="0"/>
    </xf>
    <xf numFmtId="179" fontId="39" fillId="3" borderId="25" xfId="0" applyNumberFormat="1" applyFont="1" applyFill="1" applyBorder="1" applyAlignment="1" applyProtection="1">
      <alignment horizontal="right" vertical="center" shrinkToFit="1"/>
      <protection locked="0"/>
    </xf>
    <xf numFmtId="177" fontId="39" fillId="3" borderId="32" xfId="0" applyNumberFormat="1" applyFont="1" applyFill="1" applyBorder="1" applyAlignment="1" applyProtection="1">
      <alignment horizontal="right" vertical="center" shrinkToFit="1"/>
      <protection locked="0"/>
    </xf>
    <xf numFmtId="177" fontId="39" fillId="3" borderId="25" xfId="0" applyNumberFormat="1" applyFont="1" applyFill="1" applyBorder="1" applyAlignment="1" applyProtection="1">
      <alignment horizontal="right" vertical="center" shrinkToFit="1"/>
      <protection locked="0"/>
    </xf>
    <xf numFmtId="0" fontId="39" fillId="3" borderId="37" xfId="0" applyFont="1" applyFill="1" applyBorder="1" applyAlignment="1" applyProtection="1">
      <alignment vertical="center" shrinkToFit="1"/>
      <protection locked="0"/>
    </xf>
    <xf numFmtId="0" fontId="39" fillId="3" borderId="24" xfId="0" applyFont="1" applyFill="1" applyBorder="1" applyAlignment="1" applyProtection="1">
      <alignment vertical="center" shrinkToFit="1"/>
      <protection locked="0"/>
    </xf>
    <xf numFmtId="179" fontId="39" fillId="4" borderId="23" xfId="0" applyNumberFormat="1" applyFont="1" applyFill="1" applyBorder="1" applyAlignment="1">
      <alignment horizontal="right" vertical="center"/>
    </xf>
    <xf numFmtId="179" fontId="39" fillId="0" borderId="36" xfId="0" applyNumberFormat="1" applyFont="1" applyBorder="1" applyAlignment="1">
      <alignment horizontal="right" vertical="center"/>
    </xf>
    <xf numFmtId="179" fontId="39" fillId="0" borderId="26" xfId="0" applyNumberFormat="1" applyFont="1" applyBorder="1" applyAlignment="1">
      <alignment horizontal="right" vertical="center"/>
    </xf>
    <xf numFmtId="0" fontId="39" fillId="5" borderId="23" xfId="0" applyFont="1" applyFill="1" applyBorder="1" applyAlignment="1" applyProtection="1">
      <alignment vertical="center" shrinkToFit="1"/>
      <protection locked="0"/>
    </xf>
    <xf numFmtId="0" fontId="39" fillId="5" borderId="36" xfId="0" applyFont="1" applyFill="1" applyBorder="1" applyAlignment="1" applyProtection="1">
      <alignment vertical="center" shrinkToFit="1"/>
      <protection locked="0"/>
    </xf>
    <xf numFmtId="0" fontId="39" fillId="5" borderId="26" xfId="0" applyFont="1" applyFill="1" applyBorder="1" applyAlignment="1" applyProtection="1">
      <alignment vertical="center" shrinkToFit="1"/>
      <protection locked="0"/>
    </xf>
    <xf numFmtId="0" fontId="125" fillId="0" borderId="3" xfId="0" applyFont="1" applyBorder="1" applyAlignment="1">
      <alignment vertical="center" wrapText="1"/>
    </xf>
    <xf numFmtId="0" fontId="125" fillId="0" borderId="2" xfId="0" applyFont="1" applyBorder="1" applyAlignment="1">
      <alignment vertical="center" wrapText="1"/>
    </xf>
    <xf numFmtId="0" fontId="125" fillId="0" borderId="5" xfId="0" applyFont="1" applyBorder="1" applyAlignment="1">
      <alignment vertical="center" wrapText="1"/>
    </xf>
    <xf numFmtId="0" fontId="47" fillId="0" borderId="22" xfId="0" applyFont="1" applyBorder="1" applyAlignment="1">
      <alignment horizontal="center" vertical="center" shrinkToFit="1"/>
    </xf>
    <xf numFmtId="0" fontId="47" fillId="0" borderId="25" xfId="0" applyFont="1" applyBorder="1" applyAlignment="1">
      <alignment horizontal="center" vertical="center" shrinkToFit="1"/>
    </xf>
    <xf numFmtId="0" fontId="47" fillId="0" borderId="21" xfId="0" applyFont="1" applyBorder="1" applyAlignment="1">
      <alignment horizontal="center" vertical="center" shrinkToFit="1"/>
    </xf>
    <xf numFmtId="0" fontId="47" fillId="0" borderId="24" xfId="0" applyFont="1" applyBorder="1" applyAlignment="1">
      <alignment horizontal="center" vertical="center" shrinkToFit="1"/>
    </xf>
    <xf numFmtId="0" fontId="47" fillId="0" borderId="23" xfId="0" applyFont="1" applyBorder="1" applyAlignment="1">
      <alignment horizontal="center" vertical="center" shrinkToFit="1"/>
    </xf>
    <xf numFmtId="0" fontId="47" fillId="0" borderId="26" xfId="0" applyFont="1" applyBorder="1" applyAlignment="1">
      <alignment horizontal="center" vertical="center" shrinkToFit="1"/>
    </xf>
    <xf numFmtId="0" fontId="71" fillId="3" borderId="8" xfId="8" applyFont="1" applyFill="1" applyBorder="1" applyAlignment="1" applyProtection="1">
      <alignment vertical="top" wrapText="1"/>
      <protection locked="0"/>
    </xf>
    <xf numFmtId="0" fontId="71" fillId="3" borderId="0" xfId="8" applyFont="1" applyFill="1" applyAlignment="1" applyProtection="1">
      <alignment vertical="top" wrapText="1"/>
      <protection locked="0"/>
    </xf>
    <xf numFmtId="0" fontId="71" fillId="3" borderId="9" xfId="8" applyFont="1" applyFill="1" applyBorder="1" applyAlignment="1" applyProtection="1">
      <alignment vertical="top" wrapText="1"/>
      <protection locked="0"/>
    </xf>
    <xf numFmtId="0" fontId="71" fillId="3" borderId="4" xfId="8" applyFont="1" applyFill="1" applyBorder="1" applyAlignment="1" applyProtection="1">
      <alignment vertical="top" wrapText="1"/>
      <protection locked="0"/>
    </xf>
    <xf numFmtId="0" fontId="71" fillId="3" borderId="10" xfId="8" applyFont="1" applyFill="1" applyBorder="1" applyAlignment="1" applyProtection="1">
      <alignment vertical="top" wrapText="1"/>
      <protection locked="0"/>
    </xf>
    <xf numFmtId="0" fontId="71" fillId="3" borderId="11" xfId="8" applyFont="1" applyFill="1" applyBorder="1" applyAlignment="1" applyProtection="1">
      <alignment vertical="top" wrapText="1"/>
      <protection locked="0"/>
    </xf>
    <xf numFmtId="0" fontId="129" fillId="3" borderId="8" xfId="8" applyFont="1" applyFill="1" applyBorder="1" applyAlignment="1" applyProtection="1">
      <alignment horizontal="left" vertical="top" wrapText="1"/>
      <protection locked="0"/>
    </xf>
    <xf numFmtId="0" fontId="71" fillId="3" borderId="0" xfId="8" applyFont="1" applyFill="1" applyAlignment="1" applyProtection="1">
      <alignment horizontal="left" vertical="top" wrapText="1"/>
      <protection locked="0"/>
    </xf>
    <xf numFmtId="0" fontId="71" fillId="3" borderId="9" xfId="8" applyFont="1" applyFill="1" applyBorder="1" applyAlignment="1" applyProtection="1">
      <alignment horizontal="left" vertical="top" wrapText="1"/>
      <protection locked="0"/>
    </xf>
    <xf numFmtId="0" fontId="71" fillId="3" borderId="8" xfId="8" applyFont="1" applyFill="1" applyBorder="1" applyAlignment="1" applyProtection="1">
      <alignment horizontal="left" vertical="top" wrapText="1"/>
      <protection locked="0"/>
    </xf>
    <xf numFmtId="0" fontId="71" fillId="3" borderId="4" xfId="8" applyFont="1" applyFill="1" applyBorder="1" applyAlignment="1" applyProtection="1">
      <alignment horizontal="left" vertical="top" wrapText="1"/>
      <protection locked="0"/>
    </xf>
    <xf numFmtId="0" fontId="71" fillId="3" borderId="10" xfId="8" applyFont="1" applyFill="1" applyBorder="1" applyAlignment="1" applyProtection="1">
      <alignment horizontal="left" vertical="top" wrapText="1"/>
      <protection locked="0"/>
    </xf>
    <xf numFmtId="0" fontId="71" fillId="3" borderId="11" xfId="8" applyFont="1" applyFill="1" applyBorder="1" applyAlignment="1" applyProtection="1">
      <alignment horizontal="left" vertical="top" wrapText="1"/>
      <protection locked="0"/>
    </xf>
    <xf numFmtId="184" fontId="55" fillId="4" borderId="41" xfId="0" applyNumberFormat="1" applyFont="1" applyFill="1" applyBorder="1" applyAlignment="1">
      <alignment horizontal="center" vertical="center" shrinkToFit="1"/>
    </xf>
    <xf numFmtId="184" fontId="55" fillId="4" borderId="40" xfId="0" applyNumberFormat="1" applyFont="1" applyFill="1" applyBorder="1" applyAlignment="1">
      <alignment horizontal="center" vertical="center" shrinkToFit="1"/>
    </xf>
    <xf numFmtId="0" fontId="50" fillId="0" borderId="0" xfId="0" applyFont="1" applyAlignment="1">
      <alignment horizontal="right" vertical="center"/>
    </xf>
    <xf numFmtId="0" fontId="50" fillId="0" borderId="0" xfId="0" applyFont="1" applyAlignment="1">
      <alignment horizontal="center" vertical="center"/>
    </xf>
    <xf numFmtId="184" fontId="45" fillId="4" borderId="18" xfId="0" applyNumberFormat="1" applyFont="1" applyFill="1" applyBorder="1" applyAlignment="1">
      <alignment vertical="center" shrinkToFit="1"/>
    </xf>
    <xf numFmtId="0" fontId="45" fillId="0" borderId="17" xfId="0" applyFont="1" applyBorder="1" applyAlignment="1">
      <alignment horizontal="center" vertical="center" textRotation="255"/>
    </xf>
    <xf numFmtId="0" fontId="45" fillId="0" borderId="29" xfId="0" applyFont="1" applyBorder="1" applyAlignment="1">
      <alignment horizontal="center" vertical="center" textRotation="255"/>
    </xf>
    <xf numFmtId="0" fontId="45" fillId="0" borderId="12" xfId="0" applyFont="1" applyBorder="1" applyAlignment="1">
      <alignment horizontal="center" vertical="center" textRotation="255"/>
    </xf>
    <xf numFmtId="184" fontId="45" fillId="4" borderId="20" xfId="0" applyNumberFormat="1" applyFont="1" applyFill="1" applyBorder="1" applyAlignment="1">
      <alignment vertical="center" shrinkToFit="1"/>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4" fontId="44" fillId="0" borderId="33" xfId="0" applyNumberFormat="1" applyFont="1" applyBorder="1" applyAlignment="1">
      <alignment horizontal="center" vertical="center" shrinkToFit="1"/>
    </xf>
    <xf numFmtId="184" fontId="44" fillId="0" borderId="34" xfId="0" applyNumberFormat="1" applyFont="1" applyBorder="1" applyAlignment="1">
      <alignment horizontal="center" vertical="center" shrinkToFit="1"/>
    </xf>
    <xf numFmtId="184" fontId="55" fillId="4" borderId="14" xfId="0" applyNumberFormat="1" applyFont="1" applyFill="1" applyBorder="1" applyAlignment="1">
      <alignment horizontal="center" vertical="center" shrinkToFit="1"/>
    </xf>
    <xf numFmtId="184" fontId="55" fillId="4" borderId="35" xfId="0" applyNumberFormat="1" applyFont="1" applyFill="1" applyBorder="1" applyAlignment="1">
      <alignment horizontal="center" vertical="center" shrinkToFit="1"/>
    </xf>
    <xf numFmtId="184" fontId="55" fillId="4" borderId="15" xfId="0" applyNumberFormat="1" applyFont="1" applyFill="1" applyBorder="1" applyAlignment="1">
      <alignment horizontal="center" vertical="center" shrinkToFit="1"/>
    </xf>
    <xf numFmtId="184" fontId="55" fillId="4" borderId="27" xfId="0" applyNumberFormat="1" applyFont="1" applyFill="1" applyBorder="1" applyAlignment="1">
      <alignment horizontal="center" vertical="center" shrinkToFit="1"/>
    </xf>
    <xf numFmtId="0" fontId="45" fillId="0" borderId="17" xfId="0" applyFont="1" applyBorder="1" applyAlignment="1">
      <alignment horizontal="center" vertical="center" textRotation="255" wrapText="1"/>
    </xf>
    <xf numFmtId="0" fontId="45" fillId="0" borderId="12" xfId="0" applyFont="1" applyBorder="1" applyAlignment="1">
      <alignment horizontal="center" vertical="center" textRotation="255" wrapText="1"/>
    </xf>
    <xf numFmtId="184" fontId="45" fillId="4" borderId="19" xfId="0" applyNumberFormat="1" applyFont="1" applyFill="1" applyBorder="1" applyAlignment="1">
      <alignment vertical="center" shrinkToFit="1"/>
    </xf>
    <xf numFmtId="0" fontId="45" fillId="0" borderId="17" xfId="0" applyFont="1" applyBorder="1" applyAlignment="1">
      <alignment horizontal="center" vertical="center" textRotation="255" shrinkToFit="1"/>
    </xf>
    <xf numFmtId="0" fontId="45" fillId="0" borderId="12" xfId="0" applyFont="1" applyBorder="1" applyAlignment="1">
      <alignment horizontal="center" vertical="center" textRotation="255" shrinkToFit="1"/>
    </xf>
    <xf numFmtId="184" fontId="45" fillId="4" borderId="28" xfId="0" applyNumberFormat="1" applyFont="1" applyFill="1" applyBorder="1" applyAlignment="1">
      <alignment vertical="center" shrinkToFit="1"/>
    </xf>
    <xf numFmtId="184" fontId="55" fillId="4" borderId="42" xfId="0" applyNumberFormat="1" applyFont="1" applyFill="1" applyBorder="1" applyAlignment="1">
      <alignment horizontal="center" vertical="center" shrinkToFit="1"/>
    </xf>
    <xf numFmtId="184" fontId="55" fillId="4" borderId="43" xfId="0" applyNumberFormat="1" applyFont="1" applyFill="1" applyBorder="1" applyAlignment="1">
      <alignment horizontal="center" vertical="center" shrinkToFit="1"/>
    </xf>
    <xf numFmtId="0" fontId="45" fillId="0" borderId="17"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13" xfId="0" applyFont="1" applyBorder="1" applyAlignment="1">
      <alignment horizontal="center" vertical="center" textRotation="255"/>
    </xf>
    <xf numFmtId="0" fontId="45" fillId="0" borderId="13" xfId="0" applyFont="1" applyBorder="1" applyAlignment="1">
      <alignment horizontal="center" vertical="center"/>
    </xf>
    <xf numFmtId="0" fontId="47" fillId="0" borderId="17" xfId="0" applyFont="1" applyBorder="1" applyAlignment="1">
      <alignment horizontal="center" vertical="center" wrapText="1"/>
    </xf>
    <xf numFmtId="184" fontId="55" fillId="4" borderId="42" xfId="0" applyNumberFormat="1" applyFont="1" applyFill="1" applyBorder="1" applyAlignment="1">
      <alignment horizontal="center" vertical="center"/>
    </xf>
    <xf numFmtId="184" fontId="55" fillId="4" borderId="43" xfId="0" applyNumberFormat="1" applyFont="1" applyFill="1" applyBorder="1" applyAlignment="1">
      <alignment horizontal="center" vertical="center"/>
    </xf>
    <xf numFmtId="0" fontId="11" fillId="3" borderId="13" xfId="0" applyFont="1" applyFill="1" applyBorder="1" applyAlignment="1" applyProtection="1">
      <alignment horizontal="left" vertical="center" wrapText="1" shrinkToFit="1"/>
      <protection locked="0"/>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5" xfId="0" applyFont="1" applyBorder="1" applyAlignment="1">
      <alignment vertical="center" wrapText="1"/>
    </xf>
    <xf numFmtId="0" fontId="44" fillId="5" borderId="30" xfId="10" applyFont="1" applyFill="1"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46"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6" fillId="0" borderId="17" xfId="10" applyFont="1" applyBorder="1" applyAlignment="1">
      <alignment horizontal="center" vertical="center"/>
    </xf>
    <xf numFmtId="0" fontId="46" fillId="0" borderId="12" xfId="10" applyFont="1" applyBorder="1" applyAlignment="1">
      <alignment horizontal="center" vertical="center"/>
    </xf>
    <xf numFmtId="0" fontId="46" fillId="0" borderId="3" xfId="10" applyFont="1" applyBorder="1" applyAlignment="1">
      <alignment horizontal="center" vertical="center"/>
    </xf>
    <xf numFmtId="0" fontId="39" fillId="0" borderId="3" xfId="10" applyFont="1" applyBorder="1" applyAlignment="1">
      <alignment horizontal="center" vertical="center"/>
    </xf>
    <xf numFmtId="0" fontId="46" fillId="0" borderId="85" xfId="10" applyFont="1" applyBorder="1" applyAlignment="1">
      <alignment horizontal="center" vertical="center" wrapText="1"/>
    </xf>
    <xf numFmtId="0" fontId="39" fillId="0" borderId="86" xfId="10" applyFont="1" applyBorder="1" applyAlignment="1">
      <alignment horizontal="center" vertical="center" wrapText="1"/>
    </xf>
    <xf numFmtId="0" fontId="46" fillId="0" borderId="82" xfId="10" applyFont="1" applyBorder="1">
      <alignment vertical="center"/>
    </xf>
    <xf numFmtId="0" fontId="39" fillId="0" borderId="83" xfId="10" applyFont="1" applyBorder="1">
      <alignment vertical="center"/>
    </xf>
    <xf numFmtId="0" fontId="39" fillId="0" borderId="84" xfId="10" applyFont="1" applyBorder="1">
      <alignment vertical="center"/>
    </xf>
    <xf numFmtId="0" fontId="46" fillId="0" borderId="87" xfId="10" applyFont="1" applyBorder="1">
      <alignment vertical="center"/>
    </xf>
    <xf numFmtId="0" fontId="39" fillId="0" borderId="88" xfId="10" applyFont="1" applyBorder="1">
      <alignment vertical="center"/>
    </xf>
    <xf numFmtId="0" fontId="39" fillId="0" borderId="89" xfId="10" applyFont="1" applyBorder="1">
      <alignment vertical="center"/>
    </xf>
    <xf numFmtId="0" fontId="0" fillId="0" borderId="42" xfId="0" applyBorder="1" applyAlignment="1" applyProtection="1">
      <alignment horizontal="center" vertical="center" shrinkToFit="1"/>
      <protection locked="0"/>
    </xf>
    <xf numFmtId="0" fontId="44" fillId="0" borderId="14" xfId="24" applyFont="1" applyBorder="1" applyAlignment="1">
      <alignment horizontal="right" vertical="center"/>
    </xf>
    <xf numFmtId="0" fontId="70" fillId="0" borderId="14" xfId="0" applyFont="1" applyBorder="1" applyAlignment="1">
      <alignment horizontal="right" vertical="center"/>
    </xf>
    <xf numFmtId="0" fontId="70" fillId="0" borderId="0" xfId="0" applyFont="1" applyAlignment="1">
      <alignment horizontal="right" vertical="center"/>
    </xf>
    <xf numFmtId="0" fontId="39" fillId="0" borderId="0" xfId="24" applyFont="1" applyAlignment="1">
      <alignment horizontal="center" vertical="center"/>
    </xf>
    <xf numFmtId="38" fontId="39" fillId="0" borderId="0" xfId="2" applyFont="1" applyFill="1" applyBorder="1" applyAlignment="1">
      <alignment horizontal="center" vertical="center"/>
    </xf>
    <xf numFmtId="38" fontId="39" fillId="0" borderId="0" xfId="24" applyNumberFormat="1" applyFont="1" applyAlignment="1">
      <alignment horizontal="center" vertical="center"/>
    </xf>
    <xf numFmtId="0" fontId="44" fillId="0" borderId="0" xfId="24" applyFont="1" applyAlignment="1">
      <alignment horizontal="center" vertical="center"/>
    </xf>
    <xf numFmtId="38" fontId="44" fillId="0" borderId="0" xfId="24" applyNumberFormat="1" applyFont="1" applyAlignment="1">
      <alignment horizontal="center" vertical="center"/>
    </xf>
    <xf numFmtId="38" fontId="39" fillId="0" borderId="3" xfId="2" applyFont="1" applyBorder="1" applyAlignment="1">
      <alignment vertical="center"/>
    </xf>
    <xf numFmtId="0" fontId="36" fillId="0" borderId="5" xfId="0" applyFont="1" applyBorder="1">
      <alignment vertical="center"/>
    </xf>
    <xf numFmtId="0" fontId="39" fillId="4" borderId="52" xfId="24" applyFont="1" applyFill="1" applyBorder="1" applyAlignment="1">
      <alignment horizontal="center" vertical="center"/>
    </xf>
    <xf numFmtId="0" fontId="39" fillId="4" borderId="96" xfId="24" applyFont="1" applyFill="1" applyBorder="1" applyAlignment="1">
      <alignment horizontal="center" vertical="center"/>
    </xf>
    <xf numFmtId="0" fontId="39" fillId="4" borderId="53" xfId="24" applyFont="1" applyFill="1" applyBorder="1" applyAlignment="1">
      <alignment horizontal="center" vertical="center"/>
    </xf>
    <xf numFmtId="38" fontId="39" fillId="4" borderId="53" xfId="2" applyFont="1" applyFill="1" applyBorder="1" applyAlignment="1">
      <alignment horizontal="center" vertical="center"/>
    </xf>
    <xf numFmtId="38" fontId="39" fillId="4" borderId="54" xfId="2" applyFont="1" applyFill="1" applyBorder="1" applyAlignment="1">
      <alignment horizontal="center" vertical="center"/>
    </xf>
    <xf numFmtId="0" fontId="39" fillId="4" borderId="97" xfId="24" applyFont="1" applyFill="1" applyBorder="1" applyAlignment="1">
      <alignment horizontal="center" vertical="center"/>
    </xf>
    <xf numFmtId="38" fontId="39" fillId="4" borderId="52" xfId="2" applyFont="1" applyFill="1" applyBorder="1" applyAlignment="1">
      <alignment horizontal="center" vertical="center"/>
    </xf>
    <xf numFmtId="0" fontId="39" fillId="0" borderId="30" xfId="24" applyFont="1" applyBorder="1" applyAlignment="1">
      <alignment horizontal="right" vertical="center" shrinkToFit="1"/>
    </xf>
    <xf numFmtId="0" fontId="36" fillId="0" borderId="42" xfId="0" applyFont="1" applyBorder="1" applyAlignment="1">
      <alignment horizontal="right" vertical="center"/>
    </xf>
    <xf numFmtId="0" fontId="36" fillId="0" borderId="96" xfId="0" applyFont="1" applyBorder="1" applyAlignment="1">
      <alignment horizontal="right" vertical="center"/>
    </xf>
    <xf numFmtId="38" fontId="39" fillId="4" borderId="53" xfId="24" applyNumberFormat="1" applyFont="1" applyFill="1" applyBorder="1" applyAlignment="1">
      <alignment horizontal="center" vertical="center"/>
    </xf>
    <xf numFmtId="0" fontId="39" fillId="4" borderId="54" xfId="24" applyFont="1" applyFill="1" applyBorder="1" applyAlignment="1">
      <alignment horizontal="center" vertical="center"/>
    </xf>
    <xf numFmtId="0" fontId="44" fillId="4" borderId="52" xfId="24" applyFont="1" applyFill="1" applyBorder="1" applyAlignment="1">
      <alignment horizontal="center" vertical="center"/>
    </xf>
    <xf numFmtId="0" fontId="44" fillId="4" borderId="53" xfId="24" applyFont="1" applyFill="1" applyBorder="1" applyAlignment="1">
      <alignment horizontal="center" vertical="center"/>
    </xf>
    <xf numFmtId="0" fontId="44" fillId="4" borderId="97" xfId="24" applyFont="1" applyFill="1" applyBorder="1" applyAlignment="1">
      <alignment horizontal="center" vertical="center"/>
    </xf>
    <xf numFmtId="38" fontId="44" fillId="4" borderId="52" xfId="24" applyNumberFormat="1" applyFont="1" applyFill="1" applyBorder="1" applyAlignment="1">
      <alignment horizontal="center" vertical="center"/>
    </xf>
    <xf numFmtId="0" fontId="44" fillId="4" borderId="54" xfId="24" applyFont="1" applyFill="1" applyBorder="1" applyAlignment="1">
      <alignment horizontal="center" vertical="center"/>
    </xf>
    <xf numFmtId="38" fontId="39" fillId="13" borderId="8" xfId="25" applyFont="1" applyFill="1" applyBorder="1" applyAlignment="1" applyProtection="1">
      <alignment horizontal="center" vertical="center" shrinkToFit="1"/>
    </xf>
    <xf numFmtId="0" fontId="36" fillId="0" borderId="0" xfId="0" applyFont="1" applyAlignment="1">
      <alignment horizontal="center" vertical="center" shrinkToFit="1"/>
    </xf>
    <xf numFmtId="38" fontId="39" fillId="4" borderId="52" xfId="24" applyNumberFormat="1" applyFont="1" applyFill="1" applyBorder="1" applyAlignment="1">
      <alignment horizontal="center" vertical="center"/>
    </xf>
    <xf numFmtId="0" fontId="44" fillId="0" borderId="1" xfId="24" applyFont="1" applyBorder="1">
      <alignment vertical="center"/>
    </xf>
    <xf numFmtId="0" fontId="36" fillId="0" borderId="7" xfId="0" applyFont="1" applyBorder="1">
      <alignment vertical="center"/>
    </xf>
    <xf numFmtId="0" fontId="39" fillId="0" borderId="17" xfId="24" applyFont="1" applyBorder="1" applyAlignment="1">
      <alignment horizontal="center" vertical="center"/>
    </xf>
    <xf numFmtId="0" fontId="39" fillId="0" borderId="12" xfId="24" applyFont="1" applyBorder="1" applyAlignment="1">
      <alignment horizontal="center" vertical="center"/>
    </xf>
    <xf numFmtId="0" fontId="39" fillId="0" borderId="13" xfId="24" applyFont="1" applyBorder="1" applyAlignment="1">
      <alignment horizontal="center" vertical="center" wrapText="1"/>
    </xf>
    <xf numFmtId="0" fontId="39" fillId="0" borderId="13" xfId="24" applyFont="1" applyBorder="1" applyAlignment="1">
      <alignment horizontal="center" vertical="center"/>
    </xf>
    <xf numFmtId="0" fontId="44" fillId="0" borderId="3" xfId="24" applyFont="1" applyBorder="1">
      <alignment vertical="center"/>
    </xf>
    <xf numFmtId="0" fontId="39" fillId="0" borderId="1" xfId="24" applyFont="1" applyBorder="1">
      <alignment vertical="center"/>
    </xf>
    <xf numFmtId="0" fontId="0" fillId="0" borderId="7" xfId="0" applyBorder="1">
      <alignment vertical="center"/>
    </xf>
    <xf numFmtId="0" fontId="36" fillId="0" borderId="13" xfId="0" applyFont="1" applyBorder="1" applyAlignment="1">
      <alignment horizontal="center" vertical="center"/>
    </xf>
    <xf numFmtId="0" fontId="46" fillId="0" borderId="3" xfId="24" applyFont="1" applyBorder="1" applyAlignment="1">
      <alignment horizontal="center" vertical="center"/>
    </xf>
    <xf numFmtId="0" fontId="46" fillId="0" borderId="2" xfId="24" applyFont="1" applyBorder="1" applyAlignment="1">
      <alignment horizontal="center" vertical="center"/>
    </xf>
    <xf numFmtId="0" fontId="46" fillId="0" borderId="5" xfId="24" applyFont="1" applyBorder="1" applyAlignment="1">
      <alignment horizontal="center" vertical="center"/>
    </xf>
    <xf numFmtId="0" fontId="44" fillId="0" borderId="13" xfId="24" applyFont="1" applyBorder="1" applyAlignment="1">
      <alignment horizontal="center" vertical="center" wrapText="1"/>
    </xf>
    <xf numFmtId="0" fontId="44" fillId="0" borderId="17" xfId="24" applyFont="1" applyBorder="1" applyAlignment="1">
      <alignment horizontal="center" vertical="center" wrapText="1"/>
    </xf>
    <xf numFmtId="0" fontId="44" fillId="0" borderId="12" xfId="24" applyFont="1" applyBorder="1" applyAlignment="1">
      <alignment horizontal="center" vertical="center" wrapText="1"/>
    </xf>
    <xf numFmtId="0" fontId="44" fillId="0" borderId="13" xfId="24" applyFont="1" applyBorder="1" applyAlignment="1">
      <alignment horizontal="center" vertical="center"/>
    </xf>
    <xf numFmtId="0" fontId="39" fillId="0" borderId="3" xfId="24" applyFont="1" applyBorder="1" applyAlignment="1">
      <alignment horizontal="center" vertical="center"/>
    </xf>
    <xf numFmtId="0" fontId="39" fillId="0" borderId="2" xfId="24" applyFont="1" applyBorder="1" applyAlignment="1">
      <alignment horizontal="center" vertical="center"/>
    </xf>
    <xf numFmtId="0" fontId="39" fillId="0" borderId="3" xfId="24" applyFont="1" applyBorder="1" applyAlignment="1">
      <alignment horizontal="center" vertical="center" wrapText="1"/>
    </xf>
    <xf numFmtId="0" fontId="44" fillId="0" borderId="0" xfId="24" applyFont="1" applyAlignment="1">
      <alignment horizontal="center" vertical="center" shrinkToFit="1"/>
    </xf>
    <xf numFmtId="0" fontId="44" fillId="5" borderId="30" xfId="24" applyFont="1" applyFill="1" applyBorder="1" applyAlignment="1">
      <alignment horizontal="center" vertical="center" shrinkToFit="1"/>
    </xf>
    <xf numFmtId="0" fontId="44" fillId="5" borderId="42" xfId="24" applyFont="1" applyFill="1" applyBorder="1" applyAlignment="1">
      <alignment horizontal="center" vertical="center" shrinkToFit="1"/>
    </xf>
    <xf numFmtId="0" fontId="44" fillId="5" borderId="43" xfId="24" applyFont="1" applyFill="1" applyBorder="1" applyAlignment="1">
      <alignment horizontal="center" vertical="center" shrinkToFit="1"/>
    </xf>
    <xf numFmtId="0" fontId="39" fillId="0" borderId="17" xfId="24" applyFont="1" applyBorder="1" applyAlignment="1">
      <alignment horizontal="center" vertical="center" wrapText="1"/>
    </xf>
    <xf numFmtId="0" fontId="36" fillId="0" borderId="0" xfId="0" applyFont="1" applyAlignment="1">
      <alignment horizontal="center" vertical="center"/>
    </xf>
    <xf numFmtId="0" fontId="39" fillId="5" borderId="3" xfId="24" applyFont="1" applyFill="1" applyBorder="1" applyAlignment="1">
      <alignment horizontal="center" vertical="center"/>
    </xf>
    <xf numFmtId="0" fontId="36" fillId="0" borderId="5" xfId="0" applyFont="1" applyBorder="1" applyAlignment="1">
      <alignment horizontal="center" vertical="center"/>
    </xf>
    <xf numFmtId="0" fontId="44" fillId="0" borderId="5" xfId="24" applyFont="1" applyBorder="1" applyAlignment="1">
      <alignment horizontal="center" vertical="center"/>
    </xf>
    <xf numFmtId="0" fontId="44" fillId="0" borderId="1" xfId="24" applyFont="1" applyBorder="1" applyAlignment="1">
      <alignment horizontal="center" vertical="center"/>
    </xf>
    <xf numFmtId="0" fontId="44" fillId="0" borderId="6" xfId="0" applyFont="1" applyBorder="1" applyAlignment="1">
      <alignment horizontal="center" vertical="center"/>
    </xf>
    <xf numFmtId="0" fontId="44" fillId="0" borderId="8" xfId="0" applyFont="1" applyBorder="1" applyAlignment="1">
      <alignment horizontal="center" vertical="center"/>
    </xf>
    <xf numFmtId="0" fontId="44" fillId="0" borderId="0" xfId="0" applyFont="1" applyAlignment="1">
      <alignment horizontal="center" vertical="center"/>
    </xf>
    <xf numFmtId="0" fontId="44" fillId="0" borderId="4" xfId="0" applyFont="1" applyBorder="1" applyAlignment="1">
      <alignment horizontal="center" vertical="center"/>
    </xf>
    <xf numFmtId="0" fontId="44" fillId="0" borderId="10" xfId="0" applyFont="1" applyBorder="1" applyAlignment="1">
      <alignment horizontal="center" vertical="center"/>
    </xf>
    <xf numFmtId="0" fontId="44" fillId="0" borderId="13"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lignment vertical="center"/>
    </xf>
    <xf numFmtId="0" fontId="36" fillId="0" borderId="9" xfId="0" applyFont="1" applyBorder="1">
      <alignment vertical="center"/>
    </xf>
    <xf numFmtId="0" fontId="36" fillId="0" borderId="4" xfId="0" applyFont="1" applyBorder="1">
      <alignment vertical="center"/>
    </xf>
    <xf numFmtId="0" fontId="36" fillId="0" borderId="11" xfId="0" applyFont="1" applyBorder="1">
      <alignment vertical="center"/>
    </xf>
    <xf numFmtId="0" fontId="39" fillId="5" borderId="3" xfId="24" applyFont="1" applyFill="1" applyBorder="1" applyAlignment="1" applyProtection="1">
      <alignment horizontal="center" vertical="center"/>
      <protection locked="0"/>
    </xf>
    <xf numFmtId="0" fontId="36" fillId="0" borderId="5" xfId="0" applyFont="1" applyBorder="1" applyAlignment="1" applyProtection="1">
      <alignment horizontal="center" vertical="center"/>
      <protection locked="0"/>
    </xf>
    <xf numFmtId="0" fontId="44" fillId="5" borderId="30" xfId="24" applyFont="1" applyFill="1" applyBorder="1" applyAlignment="1" applyProtection="1">
      <alignment horizontal="center" vertical="center" shrinkToFit="1"/>
      <protection locked="0"/>
    </xf>
    <xf numFmtId="0" fontId="44" fillId="5" borderId="42" xfId="24" applyFont="1" applyFill="1" applyBorder="1" applyAlignment="1" applyProtection="1">
      <alignment horizontal="center" vertical="center" shrinkToFit="1"/>
      <protection locked="0"/>
    </xf>
    <xf numFmtId="0" fontId="44" fillId="5" borderId="43" xfId="24" applyFont="1" applyFill="1" applyBorder="1" applyAlignment="1" applyProtection="1">
      <alignment horizontal="center" vertical="center" shrinkToFit="1"/>
      <protection locked="0"/>
    </xf>
    <xf numFmtId="0" fontId="39" fillId="0" borderId="57" xfId="24" applyFont="1" applyBorder="1" applyAlignment="1">
      <alignment horizontal="center" vertical="center"/>
    </xf>
    <xf numFmtId="0" fontId="0" fillId="0" borderId="58" xfId="0" applyBorder="1" applyAlignment="1">
      <alignment horizontal="center" vertical="center"/>
    </xf>
    <xf numFmtId="0" fontId="39" fillId="0" borderId="95" xfId="24" applyFont="1" applyBorder="1" applyAlignment="1">
      <alignment horizontal="center" vertical="center"/>
    </xf>
    <xf numFmtId="0" fontId="0" fillId="0" borderId="167" xfId="0" applyBorder="1" applyAlignment="1">
      <alignment horizontal="center" vertical="center"/>
    </xf>
    <xf numFmtId="0" fontId="39" fillId="0" borderId="62" xfId="24" applyFont="1" applyBorder="1" applyAlignment="1">
      <alignment horizontal="center" vertical="center"/>
    </xf>
    <xf numFmtId="0" fontId="0" fillId="0" borderId="168" xfId="0" applyBorder="1" applyAlignment="1">
      <alignment horizontal="center" vertical="center"/>
    </xf>
    <xf numFmtId="0" fontId="83" fillId="0" borderId="104" xfId="28" applyFont="1" applyBorder="1" applyAlignment="1">
      <alignment horizontal="center" vertical="center" shrinkToFit="1"/>
    </xf>
    <xf numFmtId="0" fontId="83" fillId="0" borderId="105" xfId="28" applyFont="1" applyBorder="1" applyAlignment="1">
      <alignment horizontal="center" vertical="center" shrinkToFit="1"/>
    </xf>
    <xf numFmtId="0" fontId="147" fillId="0" borderId="106" xfId="28" applyFont="1" applyBorder="1" applyAlignment="1">
      <alignment horizontal="center" vertical="center" shrinkToFit="1"/>
    </xf>
    <xf numFmtId="0" fontId="147" fillId="0" borderId="111" xfId="28" applyFont="1" applyBorder="1" applyAlignment="1">
      <alignment horizontal="center" vertical="center" shrinkToFit="1"/>
    </xf>
    <xf numFmtId="0" fontId="147" fillId="0" borderId="112" xfId="28" applyFont="1" applyBorder="1" applyAlignment="1">
      <alignment horizontal="center" vertical="center" shrinkToFit="1"/>
    </xf>
    <xf numFmtId="0" fontId="147" fillId="0" borderId="113" xfId="28" applyFont="1" applyBorder="1" applyAlignment="1">
      <alignment horizontal="center" vertical="center" shrinkToFit="1"/>
    </xf>
    <xf numFmtId="0" fontId="83" fillId="0" borderId="104" xfId="28" applyFont="1" applyBorder="1" applyAlignment="1">
      <alignment vertical="center" wrapText="1"/>
    </xf>
    <xf numFmtId="0" fontId="141" fillId="0" borderId="105" xfId="28" applyFont="1" applyBorder="1" applyAlignment="1">
      <alignment vertical="center" wrapText="1"/>
    </xf>
    <xf numFmtId="0" fontId="141" fillId="0" borderId="106" xfId="28" applyFont="1" applyBorder="1" applyAlignment="1">
      <alignment vertical="center" wrapText="1"/>
    </xf>
    <xf numFmtId="0" fontId="141" fillId="0" borderId="111" xfId="28" applyFont="1" applyBorder="1" applyAlignment="1">
      <alignment vertical="center" wrapText="1"/>
    </xf>
    <xf numFmtId="0" fontId="141" fillId="0" borderId="112" xfId="28" applyFont="1" applyBorder="1" applyAlignment="1">
      <alignment vertical="center" wrapText="1"/>
    </xf>
    <xf numFmtId="0" fontId="141" fillId="0" borderId="113" xfId="28" applyFont="1" applyBorder="1" applyAlignment="1">
      <alignment vertical="center" wrapText="1"/>
    </xf>
    <xf numFmtId="0" fontId="146" fillId="0" borderId="104" xfId="28" applyFont="1" applyBorder="1" applyAlignment="1">
      <alignment horizontal="center" vertical="center" wrapText="1"/>
    </xf>
    <xf numFmtId="0" fontId="146" fillId="0" borderId="105" xfId="28" applyFont="1" applyBorder="1" applyAlignment="1">
      <alignment horizontal="center" vertical="center" wrapText="1"/>
    </xf>
    <xf numFmtId="0" fontId="146" fillId="0" borderId="106" xfId="28" applyFont="1" applyBorder="1" applyAlignment="1">
      <alignment horizontal="center" vertical="center" wrapText="1"/>
    </xf>
    <xf numFmtId="0" fontId="146" fillId="0" borderId="123" xfId="28" applyFont="1" applyBorder="1" applyAlignment="1">
      <alignment horizontal="center" vertical="center" wrapText="1"/>
    </xf>
    <xf numFmtId="0" fontId="146" fillId="0" borderId="0" xfId="28" applyFont="1" applyAlignment="1">
      <alignment horizontal="center" vertical="center" wrapText="1"/>
    </xf>
    <xf numFmtId="0" fontId="146" fillId="0" borderId="124" xfId="28" applyFont="1" applyBorder="1" applyAlignment="1">
      <alignment horizontal="center" vertical="center" wrapText="1"/>
    </xf>
    <xf numFmtId="0" fontId="146" fillId="0" borderId="111" xfId="28" applyFont="1" applyBorder="1" applyAlignment="1">
      <alignment horizontal="center" vertical="center" wrapText="1"/>
    </xf>
    <xf numFmtId="0" fontId="146" fillId="0" borderId="112" xfId="28" applyFont="1" applyBorder="1" applyAlignment="1">
      <alignment horizontal="center" vertical="center" wrapText="1"/>
    </xf>
    <xf numFmtId="0" fontId="146" fillId="0" borderId="113" xfId="28" applyFont="1" applyBorder="1" applyAlignment="1">
      <alignment horizontal="center" vertical="center" wrapText="1"/>
    </xf>
    <xf numFmtId="0" fontId="83" fillId="0" borderId="105" xfId="28" applyFont="1" applyBorder="1" applyAlignment="1">
      <alignment horizontal="center" vertical="center" wrapText="1"/>
    </xf>
    <xf numFmtId="0" fontId="83" fillId="0" borderId="105" xfId="28" applyFont="1" applyBorder="1" applyAlignment="1">
      <alignment horizontal="center" vertical="center"/>
    </xf>
    <xf numFmtId="0" fontId="83" fillId="0" borderId="106" xfId="28" applyFont="1" applyBorder="1" applyAlignment="1">
      <alignment horizontal="center" vertical="center"/>
    </xf>
    <xf numFmtId="0" fontId="83" fillId="0" borderId="112" xfId="28" applyFont="1" applyBorder="1" applyAlignment="1">
      <alignment horizontal="center" vertical="center"/>
    </xf>
    <xf numFmtId="0" fontId="83" fillId="0" borderId="113" xfId="28" applyFont="1" applyBorder="1" applyAlignment="1">
      <alignment horizontal="center" vertical="center"/>
    </xf>
    <xf numFmtId="0" fontId="83" fillId="0" borderId="104" xfId="28" applyFont="1" applyBorder="1" applyAlignment="1">
      <alignment horizontal="center" vertical="center" wrapText="1"/>
    </xf>
    <xf numFmtId="0" fontId="1" fillId="0" borderId="106" xfId="28" applyBorder="1" applyAlignment="1">
      <alignment vertical="center" wrapText="1"/>
    </xf>
    <xf numFmtId="0" fontId="83" fillId="0" borderId="111" xfId="28" applyFont="1" applyBorder="1" applyAlignment="1">
      <alignment horizontal="center" vertical="center" wrapText="1"/>
    </xf>
    <xf numFmtId="0" fontId="83" fillId="0" borderId="112" xfId="28" applyFont="1" applyBorder="1" applyAlignment="1">
      <alignment horizontal="center" vertical="center" wrapText="1"/>
    </xf>
    <xf numFmtId="0" fontId="1" fillId="0" borderId="113" xfId="28" applyBorder="1" applyAlignment="1">
      <alignment vertical="center" wrapText="1"/>
    </xf>
    <xf numFmtId="0" fontId="83" fillId="0" borderId="104" xfId="28" applyFont="1" applyBorder="1" applyAlignment="1">
      <alignment horizontal="center" vertical="center"/>
    </xf>
    <xf numFmtId="0" fontId="83" fillId="0" borderId="111" xfId="28" applyFont="1" applyBorder="1" applyAlignment="1">
      <alignment horizontal="center" vertical="center"/>
    </xf>
    <xf numFmtId="0" fontId="46" fillId="0" borderId="33" xfId="28" applyFont="1" applyBorder="1" applyAlignment="1">
      <alignment horizontal="center" vertical="center"/>
    </xf>
    <xf numFmtId="0" fontId="46" fillId="0" borderId="14" xfId="28" applyFont="1" applyBorder="1" applyAlignment="1">
      <alignment horizontal="center" vertical="center"/>
    </xf>
    <xf numFmtId="0" fontId="46" fillId="0" borderId="35" xfId="28" applyFont="1" applyBorder="1" applyAlignment="1">
      <alignment horizontal="center" vertical="center"/>
    </xf>
    <xf numFmtId="0" fontId="46" fillId="0" borderId="134" xfId="28" applyFont="1" applyBorder="1" applyAlignment="1">
      <alignment horizontal="center" vertical="center"/>
    </xf>
    <xf numFmtId="0" fontId="46" fillId="0" borderId="0" xfId="28" applyFont="1" applyAlignment="1">
      <alignment horizontal="center" vertical="center"/>
    </xf>
    <xf numFmtId="0" fontId="46" fillId="0" borderId="136" xfId="28" applyFont="1" applyBorder="1" applyAlignment="1">
      <alignment horizontal="center" vertical="center"/>
    </xf>
    <xf numFmtId="0" fontId="46" fillId="0" borderId="34" xfId="28" applyFont="1" applyBorder="1" applyAlignment="1">
      <alignment horizontal="center" vertical="center"/>
    </xf>
    <xf numFmtId="0" fontId="46" fillId="0" borderId="15" xfId="28" applyFont="1" applyBorder="1" applyAlignment="1">
      <alignment horizontal="center" vertical="center"/>
    </xf>
    <xf numFmtId="0" fontId="46" fillId="0" borderId="27" xfId="28" applyFont="1" applyBorder="1" applyAlignment="1">
      <alignment horizontal="center" vertical="center"/>
    </xf>
    <xf numFmtId="0" fontId="1" fillId="0" borderId="105" xfId="28" applyBorder="1" applyAlignment="1">
      <alignment horizontal="center" vertical="center"/>
    </xf>
    <xf numFmtId="0" fontId="1" fillId="0" borderId="106" xfId="28" applyBorder="1" applyAlignment="1">
      <alignment horizontal="center" vertical="center"/>
    </xf>
    <xf numFmtId="0" fontId="1" fillId="0" borderId="111" xfId="28" applyBorder="1" applyAlignment="1">
      <alignment horizontal="center" vertical="center"/>
    </xf>
    <xf numFmtId="0" fontId="1" fillId="0" borderId="112" xfId="28" applyBorder="1" applyAlignment="1">
      <alignment horizontal="center" vertical="center"/>
    </xf>
    <xf numFmtId="0" fontId="1" fillId="0" borderId="113" xfId="28" applyBorder="1" applyAlignment="1">
      <alignment horizontal="center" vertical="center"/>
    </xf>
    <xf numFmtId="0" fontId="39" fillId="0" borderId="0" xfId="28" applyFont="1" applyAlignment="1">
      <alignment horizontal="center" vertical="center"/>
    </xf>
    <xf numFmtId="0" fontId="143" fillId="0" borderId="104" xfId="28" applyFont="1" applyBorder="1" applyAlignment="1">
      <alignment horizontal="center" vertical="center" wrapText="1"/>
    </xf>
    <xf numFmtId="0" fontId="144" fillId="0" borderId="105" xfId="28" applyFont="1" applyBorder="1" applyAlignment="1">
      <alignment horizontal="center" vertical="center" wrapText="1"/>
    </xf>
    <xf numFmtId="0" fontId="144" fillId="0" borderId="106" xfId="28" applyFont="1" applyBorder="1" applyAlignment="1">
      <alignment horizontal="center" vertical="center" wrapText="1"/>
    </xf>
    <xf numFmtId="0" fontId="144" fillId="0" borderId="111" xfId="28" applyFont="1" applyBorder="1" applyAlignment="1">
      <alignment horizontal="center" vertical="center" wrapText="1"/>
    </xf>
    <xf numFmtId="0" fontId="144" fillId="0" borderId="112" xfId="28" applyFont="1" applyBorder="1" applyAlignment="1">
      <alignment horizontal="center" vertical="center" wrapText="1"/>
    </xf>
    <xf numFmtId="0" fontId="144" fillId="0" borderId="113" xfId="28" applyFont="1" applyBorder="1" applyAlignment="1">
      <alignment horizontal="center" vertical="center" wrapText="1"/>
    </xf>
    <xf numFmtId="0" fontId="107" fillId="0" borderId="33" xfId="28" applyFont="1" applyBorder="1" applyAlignment="1">
      <alignment horizontal="center" vertical="center" wrapText="1"/>
    </xf>
    <xf numFmtId="0" fontId="145" fillId="0" borderId="14" xfId="28" applyFont="1" applyBorder="1" applyAlignment="1">
      <alignment horizontal="center" vertical="center" wrapText="1"/>
    </xf>
    <xf numFmtId="0" fontId="145" fillId="0" borderId="35" xfId="28" applyFont="1" applyBorder="1" applyAlignment="1">
      <alignment horizontal="center" vertical="center" wrapText="1"/>
    </xf>
    <xf numFmtId="0" fontId="145" fillId="0" borderId="34" xfId="28" applyFont="1" applyBorder="1" applyAlignment="1">
      <alignment horizontal="center" vertical="center" wrapText="1"/>
    </xf>
    <xf numFmtId="0" fontId="145" fillId="0" borderId="15" xfId="28" applyFont="1" applyBorder="1" applyAlignment="1">
      <alignment horizontal="center" vertical="center" wrapText="1"/>
    </xf>
    <xf numFmtId="0" fontId="145" fillId="0" borderId="27" xfId="28" applyFont="1" applyBorder="1" applyAlignment="1">
      <alignment horizontal="center" vertical="center" wrapText="1"/>
    </xf>
    <xf numFmtId="0" fontId="143" fillId="0" borderId="156" xfId="28" applyFont="1" applyBorder="1" applyAlignment="1">
      <alignment horizontal="center" vertical="center" wrapText="1"/>
    </xf>
    <xf numFmtId="0" fontId="144" fillId="0" borderId="157" xfId="28" applyFont="1" applyBorder="1" applyAlignment="1">
      <alignment horizontal="center" vertical="center" wrapText="1"/>
    </xf>
    <xf numFmtId="0" fontId="144" fillId="0" borderId="158" xfId="28" applyFont="1" applyBorder="1" applyAlignment="1">
      <alignment horizontal="center" vertical="center" wrapText="1"/>
    </xf>
    <xf numFmtId="0" fontId="144" fillId="0" borderId="159" xfId="28" applyFont="1" applyBorder="1" applyAlignment="1">
      <alignment horizontal="center" vertical="center" wrapText="1"/>
    </xf>
    <xf numFmtId="0" fontId="144" fillId="0" borderId="160" xfId="28" applyFont="1" applyBorder="1" applyAlignment="1">
      <alignment horizontal="center" vertical="center" wrapText="1"/>
    </xf>
    <xf numFmtId="0" fontId="144" fillId="0" borderId="161" xfId="28" applyFont="1" applyBorder="1" applyAlignment="1">
      <alignment horizontal="center" vertical="center" wrapText="1"/>
    </xf>
    <xf numFmtId="0" fontId="143" fillId="0" borderId="145" xfId="28" applyFont="1" applyBorder="1" applyAlignment="1">
      <alignment horizontal="center" vertical="center" wrapText="1"/>
    </xf>
    <xf numFmtId="0" fontId="144" fillId="0" borderId="146" xfId="28" applyFont="1" applyBorder="1" applyAlignment="1">
      <alignment horizontal="center" vertical="center" wrapText="1"/>
    </xf>
    <xf numFmtId="0" fontId="144" fillId="0" borderId="147" xfId="28" applyFont="1" applyBorder="1" applyAlignment="1">
      <alignment horizontal="center" vertical="center" wrapText="1"/>
    </xf>
    <xf numFmtId="0" fontId="144" fillId="0" borderId="148" xfId="28" applyFont="1" applyBorder="1" applyAlignment="1">
      <alignment horizontal="center" vertical="center" wrapText="1"/>
    </xf>
    <xf numFmtId="0" fontId="144" fillId="0" borderId="149" xfId="28" applyFont="1" applyBorder="1" applyAlignment="1">
      <alignment horizontal="center" vertical="center" wrapText="1"/>
    </xf>
    <xf numFmtId="0" fontId="144" fillId="0" borderId="150" xfId="28" applyFont="1" applyBorder="1" applyAlignment="1">
      <alignment horizontal="center" vertical="center" wrapText="1"/>
    </xf>
    <xf numFmtId="0" fontId="0" fillId="0" borderId="7" xfId="0"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4" xfId="0" applyBorder="1">
      <alignment vertical="center"/>
    </xf>
    <xf numFmtId="0" fontId="0" fillId="0" borderId="11" xfId="0" applyBorder="1">
      <alignment vertical="center"/>
    </xf>
    <xf numFmtId="0" fontId="0" fillId="0" borderId="5" xfId="0" applyBorder="1" applyAlignment="1" applyProtection="1">
      <alignment horizontal="center" vertical="center"/>
      <protection locked="0"/>
    </xf>
    <xf numFmtId="38" fontId="39" fillId="10" borderId="13" xfId="2" applyFont="1" applyFill="1" applyBorder="1" applyAlignment="1" applyProtection="1">
      <alignment horizontal="right" vertical="center"/>
      <protection locked="0"/>
    </xf>
    <xf numFmtId="38" fontId="0" fillId="10" borderId="13" xfId="2" applyFont="1" applyFill="1" applyBorder="1" applyAlignment="1" applyProtection="1">
      <alignment horizontal="right" vertical="center"/>
      <protection locked="0"/>
    </xf>
    <xf numFmtId="190" fontId="39" fillId="4" borderId="13" xfId="24" applyNumberFormat="1" applyFont="1" applyFill="1" applyBorder="1" applyAlignment="1">
      <alignment horizontal="center" vertical="center"/>
    </xf>
    <xf numFmtId="190" fontId="0" fillId="4" borderId="13" xfId="0" applyNumberFormat="1" applyFill="1" applyBorder="1" applyAlignment="1">
      <alignment horizontal="center" vertical="center"/>
    </xf>
    <xf numFmtId="0" fontId="0" fillId="0" borderId="13" xfId="0" applyBorder="1" applyAlignment="1">
      <alignment horizontal="center" vertical="center"/>
    </xf>
    <xf numFmtId="38" fontId="94" fillId="13" borderId="8" xfId="25" applyFont="1" applyFill="1" applyBorder="1" applyAlignment="1" applyProtection="1">
      <alignment horizontal="center" vertical="center" shrinkToFit="1"/>
    </xf>
    <xf numFmtId="38" fontId="39" fillId="4" borderId="53" xfId="2" applyFont="1" applyFill="1" applyBorder="1" applyAlignment="1" applyProtection="1">
      <alignment horizontal="center" vertical="center"/>
    </xf>
    <xf numFmtId="38" fontId="39" fillId="4" borderId="54" xfId="2" applyFont="1" applyFill="1" applyBorder="1" applyAlignment="1" applyProtection="1">
      <alignment horizontal="center" vertical="center"/>
    </xf>
    <xf numFmtId="38" fontId="39" fillId="4" borderId="52" xfId="2" applyFont="1" applyFill="1" applyBorder="1" applyAlignment="1" applyProtection="1">
      <alignment horizontal="center" vertical="center"/>
    </xf>
    <xf numFmtId="38" fontId="39" fillId="0" borderId="3" xfId="2" applyFont="1" applyBorder="1" applyAlignment="1" applyProtection="1">
      <alignment vertical="center"/>
    </xf>
    <xf numFmtId="0" fontId="60" fillId="0" borderId="30" xfId="24" applyFont="1" applyBorder="1" applyAlignment="1">
      <alignment horizontal="right" vertical="center" shrinkToFit="1"/>
    </xf>
    <xf numFmtId="0" fontId="130" fillId="0" borderId="42" xfId="0" applyFont="1" applyBorder="1" applyAlignment="1">
      <alignment horizontal="right" vertical="center"/>
    </xf>
    <xf numFmtId="0" fontId="130" fillId="0" borderId="96" xfId="0" applyFont="1" applyBorder="1" applyAlignment="1">
      <alignment horizontal="right" vertical="center"/>
    </xf>
    <xf numFmtId="38" fontId="39" fillId="0" borderId="0" xfId="2" applyFont="1" applyFill="1" applyBorder="1" applyAlignment="1" applyProtection="1">
      <alignment horizontal="center" vertical="center"/>
    </xf>
    <xf numFmtId="0" fontId="0" fillId="0" borderId="14" xfId="0" applyBorder="1" applyAlignment="1">
      <alignment horizontal="right" vertical="center"/>
    </xf>
    <xf numFmtId="0" fontId="0" fillId="0" borderId="0" xfId="0" applyAlignment="1">
      <alignment horizontal="right" vertical="center"/>
    </xf>
    <xf numFmtId="0" fontId="121" fillId="0" borderId="33" xfId="10" applyFont="1" applyBorder="1" applyAlignment="1">
      <alignment horizontal="center" vertical="center" shrinkToFit="1"/>
    </xf>
    <xf numFmtId="0" fontId="121" fillId="0" borderId="14" xfId="10" applyFont="1" applyBorder="1" applyAlignment="1">
      <alignment vertical="center" shrinkToFit="1"/>
    </xf>
    <xf numFmtId="0" fontId="121" fillId="0" borderId="55" xfId="10" applyFont="1" applyBorder="1" applyAlignment="1">
      <alignment vertical="center" shrinkToFit="1"/>
    </xf>
    <xf numFmtId="0" fontId="121" fillId="0" borderId="34" xfId="10" applyFont="1" applyBorder="1" applyAlignment="1">
      <alignment vertical="center" shrinkToFit="1"/>
    </xf>
    <xf numFmtId="0" fontId="121" fillId="0" borderId="15" xfId="10" applyFont="1" applyBorder="1" applyAlignment="1">
      <alignment vertical="center" shrinkToFit="1"/>
    </xf>
    <xf numFmtId="0" fontId="121" fillId="0" borderId="56" xfId="10" applyFont="1" applyBorder="1" applyAlignment="1">
      <alignment vertical="center" shrinkToFit="1"/>
    </xf>
    <xf numFmtId="38" fontId="44" fillId="4" borderId="14" xfId="10" applyNumberFormat="1" applyFont="1" applyFill="1" applyBorder="1" applyAlignment="1">
      <alignment horizontal="center" vertical="center" shrinkToFit="1"/>
    </xf>
    <xf numFmtId="0" fontId="44" fillId="4" borderId="35" xfId="10" applyFont="1" applyFill="1" applyBorder="1" applyAlignment="1">
      <alignment horizontal="center" vertical="center" shrinkToFit="1"/>
    </xf>
    <xf numFmtId="0" fontId="44" fillId="4" borderId="15" xfId="10" applyFont="1" applyFill="1" applyBorder="1" applyAlignment="1">
      <alignment horizontal="center" vertical="center" shrinkToFit="1"/>
    </xf>
    <xf numFmtId="0" fontId="44" fillId="4" borderId="27" xfId="10" applyFont="1" applyFill="1" applyBorder="1" applyAlignment="1">
      <alignment horizontal="center" vertical="center" shrinkToFit="1"/>
    </xf>
    <xf numFmtId="0" fontId="44" fillId="4" borderId="14" xfId="10" applyFont="1" applyFill="1" applyBorder="1" applyAlignment="1">
      <alignment horizontal="center" vertical="center" shrinkToFit="1"/>
    </xf>
    <xf numFmtId="0" fontId="121" fillId="0" borderId="52" xfId="10" applyFont="1" applyBorder="1" applyAlignment="1">
      <alignment horizontal="center" vertical="center" shrinkToFit="1"/>
    </xf>
    <xf numFmtId="0" fontId="121" fillId="0" borderId="53" xfId="10" applyFont="1" applyBorder="1" applyAlignment="1">
      <alignment horizontal="center" vertical="center" shrinkToFit="1"/>
    </xf>
    <xf numFmtId="0" fontId="47" fillId="0" borderId="2" xfId="10" applyFont="1" applyBorder="1" applyAlignment="1">
      <alignment vertical="center" shrinkToFit="1"/>
    </xf>
    <xf numFmtId="0" fontId="47" fillId="0" borderId="5" xfId="10" applyFont="1" applyBorder="1" applyAlignment="1">
      <alignment vertical="center" shrinkToFit="1"/>
    </xf>
    <xf numFmtId="0" fontId="121" fillId="0" borderId="0" xfId="10" applyFont="1" applyAlignment="1">
      <alignment vertical="center" shrinkToFit="1"/>
    </xf>
    <xf numFmtId="38" fontId="44" fillId="0" borderId="0" xfId="11" applyFont="1" applyFill="1" applyBorder="1" applyAlignment="1" applyProtection="1">
      <alignment horizontal="center" vertical="center" shrinkToFit="1"/>
    </xf>
    <xf numFmtId="38" fontId="44" fillId="0" borderId="15" xfId="11" applyFont="1" applyFill="1" applyBorder="1" applyAlignment="1" applyProtection="1">
      <alignment horizontal="center" vertical="center" shrinkToFit="1"/>
    </xf>
    <xf numFmtId="0" fontId="122" fillId="0" borderId="0" xfId="10" applyFont="1" applyAlignment="1">
      <alignment horizontal="center" vertical="center" shrinkToFit="1"/>
    </xf>
    <xf numFmtId="0" fontId="122" fillId="0" borderId="15" xfId="10" applyFont="1" applyBorder="1" applyAlignment="1">
      <alignment horizontal="center" vertical="center" shrinkToFit="1"/>
    </xf>
    <xf numFmtId="0" fontId="47" fillId="0" borderId="3" xfId="10" applyFont="1" applyBorder="1" applyAlignment="1">
      <alignment vertical="center" shrinkToFit="1"/>
    </xf>
    <xf numFmtId="0" fontId="121" fillId="0" borderId="29" xfId="10" applyFont="1" applyBorder="1" applyAlignment="1">
      <alignment vertical="center" textRotation="255" shrinkToFit="1"/>
    </xf>
    <xf numFmtId="0" fontId="120" fillId="5" borderId="30" xfId="10" applyFont="1" applyFill="1" applyBorder="1" applyAlignment="1" applyProtection="1">
      <alignment horizontal="center" vertical="center" shrinkToFit="1"/>
      <protection locked="0"/>
    </xf>
    <xf numFmtId="0" fontId="120" fillId="5" borderId="43" xfId="10" applyFont="1" applyFill="1" applyBorder="1" applyAlignment="1" applyProtection="1">
      <alignment horizontal="center" vertical="center" shrinkToFit="1"/>
      <protection locked="0"/>
    </xf>
    <xf numFmtId="0" fontId="46" fillId="0" borderId="5" xfId="10" applyFont="1" applyBorder="1">
      <alignment vertical="center"/>
    </xf>
    <xf numFmtId="0" fontId="120" fillId="5" borderId="17" xfId="10" applyFont="1" applyFill="1" applyBorder="1" applyAlignment="1" applyProtection="1">
      <alignment horizontal="center" vertical="center" shrinkToFit="1"/>
      <protection locked="0"/>
    </xf>
    <xf numFmtId="0" fontId="120" fillId="5" borderId="17" xfId="10" applyFont="1" applyFill="1" applyBorder="1" applyAlignment="1" applyProtection="1">
      <alignment vertical="center" shrinkToFit="1"/>
      <protection locked="0"/>
    </xf>
    <xf numFmtId="49" fontId="46" fillId="0" borderId="13" xfId="10" applyNumberFormat="1" applyFont="1" applyBorder="1">
      <alignment vertical="center"/>
    </xf>
    <xf numFmtId="0" fontId="46" fillId="0" borderId="13" xfId="10" applyFont="1" applyBorder="1">
      <alignment vertical="center"/>
    </xf>
    <xf numFmtId="0" fontId="46" fillId="0" borderId="2" xfId="10" applyFont="1" applyBorder="1" applyAlignment="1">
      <alignment horizontal="center" vertical="center"/>
    </xf>
    <xf numFmtId="0" fontId="122" fillId="0" borderId="0" xfId="10" applyFont="1" applyAlignment="1">
      <alignment horizontal="center" vertical="center" wrapText="1"/>
    </xf>
    <xf numFmtId="0" fontId="46" fillId="0" borderId="13" xfId="10" applyFont="1" applyBorder="1" applyAlignment="1">
      <alignment horizontal="center" vertical="center" wrapText="1"/>
    </xf>
    <xf numFmtId="0" fontId="0" fillId="0" borderId="13" xfId="0" applyBorder="1" applyAlignment="1">
      <alignment horizontal="center" vertical="center" wrapText="1"/>
    </xf>
    <xf numFmtId="0" fontId="46" fillId="5" borderId="13" xfId="10" applyFont="1"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120" fillId="0" borderId="1" xfId="10" applyFont="1" applyBorder="1" applyAlignment="1">
      <alignment horizontal="center" vertical="center"/>
    </xf>
    <xf numFmtId="0" fontId="120" fillId="0" borderId="7" xfId="10" applyFont="1" applyBorder="1" applyAlignment="1">
      <alignment horizontal="center" vertical="center"/>
    </xf>
    <xf numFmtId="0" fontId="46" fillId="0" borderId="4" xfId="10" applyFont="1" applyBorder="1" applyAlignment="1">
      <alignment horizontal="center" vertical="center"/>
    </xf>
    <xf numFmtId="0" fontId="46" fillId="0" borderId="11" xfId="10" applyFont="1" applyBorder="1" applyAlignment="1">
      <alignment horizontal="center" vertical="center"/>
    </xf>
    <xf numFmtId="0" fontId="120" fillId="4" borderId="30" xfId="10" applyFont="1" applyFill="1" applyBorder="1" applyAlignment="1">
      <alignment horizontal="center" vertical="center" shrinkToFit="1"/>
    </xf>
    <xf numFmtId="0" fontId="0" fillId="0" borderId="43" xfId="0" applyBorder="1" applyAlignment="1">
      <alignment horizontal="center" vertical="center" shrinkToFit="1"/>
    </xf>
    <xf numFmtId="0" fontId="120" fillId="5" borderId="17" xfId="10" applyFont="1" applyFill="1" applyBorder="1" applyAlignment="1">
      <alignment horizontal="center" vertical="center" shrinkToFit="1"/>
    </xf>
    <xf numFmtId="0" fontId="120" fillId="5" borderId="17" xfId="10" applyFont="1" applyFill="1" applyBorder="1" applyAlignment="1">
      <alignment vertical="center" shrinkToFit="1"/>
    </xf>
    <xf numFmtId="0" fontId="121" fillId="0" borderId="52" xfId="10" applyFont="1" applyBorder="1" applyAlignment="1">
      <alignment horizontal="center" vertical="center"/>
    </xf>
    <xf numFmtId="0" fontId="121" fillId="0" borderId="53" xfId="10" applyFont="1" applyBorder="1" applyAlignment="1">
      <alignment horizontal="center" vertical="center"/>
    </xf>
    <xf numFmtId="0" fontId="47" fillId="0" borderId="2" xfId="10" applyFont="1" applyBorder="1">
      <alignment vertical="center"/>
    </xf>
    <xf numFmtId="0" fontId="47" fillId="0" borderId="5" xfId="10" applyFont="1" applyBorder="1">
      <alignment vertical="center"/>
    </xf>
    <xf numFmtId="0" fontId="46" fillId="5" borderId="13" xfId="10" applyFont="1" applyFill="1" applyBorder="1" applyAlignment="1">
      <alignment horizontal="center" vertical="center"/>
    </xf>
    <xf numFmtId="0" fontId="47" fillId="0" borderId="3" xfId="10" applyFont="1" applyBorder="1">
      <alignment vertical="center"/>
    </xf>
    <xf numFmtId="0" fontId="121" fillId="0" borderId="17" xfId="10" applyFont="1" applyBorder="1" applyAlignment="1">
      <alignment vertical="center" textRotation="255"/>
    </xf>
    <xf numFmtId="0" fontId="121" fillId="0" borderId="29" xfId="10" applyFont="1" applyBorder="1" applyAlignment="1">
      <alignment vertical="center" textRotation="255"/>
    </xf>
    <xf numFmtId="0" fontId="47" fillId="0" borderId="0" xfId="10" applyFont="1" applyAlignment="1">
      <alignment horizontal="center" vertical="center" wrapText="1"/>
    </xf>
    <xf numFmtId="0" fontId="45" fillId="4" borderId="0" xfId="10" applyFont="1" applyFill="1" applyAlignment="1">
      <alignment vertical="center" shrinkToFit="1"/>
    </xf>
    <xf numFmtId="0" fontId="45" fillId="0" borderId="0" xfId="10" applyFont="1" applyAlignment="1">
      <alignment horizontal="center" vertical="center"/>
    </xf>
    <xf numFmtId="0" fontId="0" fillId="4" borderId="0" xfId="0" applyFill="1" applyAlignment="1">
      <alignment vertical="center" shrinkToFit="1"/>
    </xf>
    <xf numFmtId="0" fontId="8" fillId="0" borderId="0" xfId="10" applyAlignment="1">
      <alignment horizontal="center" vertical="center" wrapText="1"/>
    </xf>
    <xf numFmtId="0" fontId="8" fillId="0" borderId="0" xfId="10" applyAlignment="1">
      <alignment horizontal="center" vertical="center"/>
    </xf>
    <xf numFmtId="0" fontId="45" fillId="0" borderId="6" xfId="10" applyFont="1" applyBorder="1" applyAlignment="1"/>
    <xf numFmtId="0" fontId="45" fillId="0" borderId="7" xfId="10" applyFont="1" applyBorder="1" applyAlignment="1"/>
    <xf numFmtId="0" fontId="45" fillId="0" borderId="10" xfId="10" applyFont="1" applyBorder="1">
      <alignment vertical="center"/>
    </xf>
    <xf numFmtId="0" fontId="45" fillId="0" borderId="11" xfId="10" applyFont="1" applyBorder="1">
      <alignment vertical="center"/>
    </xf>
    <xf numFmtId="0" fontId="45" fillId="4" borderId="10" xfId="10" applyFont="1" applyFill="1" applyBorder="1" applyAlignment="1">
      <alignment horizontal="center" vertical="center" shrinkToFit="1"/>
    </xf>
    <xf numFmtId="0" fontId="45" fillId="0" borderId="2" xfId="10" applyFont="1" applyBorder="1">
      <alignment vertical="center"/>
    </xf>
    <xf numFmtId="0" fontId="45" fillId="0" borderId="5" xfId="10" applyFont="1" applyBorder="1">
      <alignment vertical="center"/>
    </xf>
    <xf numFmtId="0" fontId="45" fillId="3" borderId="2" xfId="10" applyFont="1" applyFill="1" applyBorder="1" applyAlignment="1" applyProtection="1">
      <alignment horizontal="left" vertical="center" wrapText="1"/>
      <protection locked="0"/>
    </xf>
    <xf numFmtId="0" fontId="45" fillId="3" borderId="5" xfId="10" applyFont="1" applyFill="1" applyBorder="1" applyAlignment="1" applyProtection="1">
      <alignment horizontal="left" vertical="center" wrapText="1"/>
      <protection locked="0"/>
    </xf>
    <xf numFmtId="0" fontId="45" fillId="0" borderId="6" xfId="10" applyFont="1" applyBorder="1">
      <alignment vertical="center"/>
    </xf>
    <xf numFmtId="0" fontId="81" fillId="0" borderId="0" xfId="10" applyFont="1" applyAlignment="1">
      <alignment horizontal="center" vertical="center"/>
    </xf>
    <xf numFmtId="0" fontId="45" fillId="4" borderId="0" xfId="10" applyFont="1" applyFill="1" applyAlignment="1">
      <alignment horizontal="center" vertical="center" shrinkToFit="1"/>
    </xf>
    <xf numFmtId="0" fontId="45" fillId="0" borderId="0" xfId="10" applyFont="1" applyAlignment="1">
      <alignment horizontal="center" vertical="center" shrinkToFit="1"/>
    </xf>
    <xf numFmtId="0" fontId="45" fillId="0" borderId="0" xfId="10" applyFont="1" applyAlignment="1">
      <alignment horizontal="right" vertical="center"/>
    </xf>
    <xf numFmtId="0" fontId="22" fillId="0" borderId="0" xfId="10" applyFont="1" applyAlignment="1">
      <alignment horizontal="left" vertical="top" wrapText="1"/>
    </xf>
    <xf numFmtId="0" fontId="45" fillId="4" borderId="0" xfId="10" applyFont="1" applyFill="1" applyAlignment="1">
      <alignment horizontal="right" vertical="center" shrinkToFit="1"/>
    </xf>
    <xf numFmtId="0" fontId="45" fillId="4" borderId="6" xfId="0" applyFont="1" applyFill="1" applyBorder="1" applyAlignment="1">
      <alignment horizontal="right" vertical="center" shrinkToFit="1"/>
    </xf>
    <xf numFmtId="0" fontId="0" fillId="4" borderId="6" xfId="0" applyFill="1" applyBorder="1" applyAlignment="1">
      <alignment vertical="center" shrinkToFit="1"/>
    </xf>
    <xf numFmtId="0" fontId="39"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39" fillId="4" borderId="6" xfId="0" applyFont="1" applyFill="1" applyBorder="1" applyAlignment="1">
      <alignment horizontal="right" vertical="center" shrinkToFit="1"/>
    </xf>
    <xf numFmtId="0" fontId="17" fillId="4" borderId="2" xfId="10" applyFont="1" applyFill="1" applyBorder="1" applyAlignment="1">
      <alignment horizontal="center" vertical="center"/>
    </xf>
    <xf numFmtId="0" fontId="0" fillId="4" borderId="2" xfId="0" applyFill="1" applyBorder="1" applyAlignment="1">
      <alignment horizontal="center" vertical="center"/>
    </xf>
    <xf numFmtId="0" fontId="39" fillId="0" borderId="10" xfId="10" applyFont="1" applyBorder="1" applyAlignment="1">
      <alignment horizontal="center" vertical="center"/>
    </xf>
    <xf numFmtId="0" fontId="39" fillId="4" borderId="7" xfId="0" applyFont="1" applyFill="1" applyBorder="1" applyAlignment="1">
      <alignment horizontal="right" vertical="center" shrinkToFit="1"/>
    </xf>
    <xf numFmtId="0" fontId="45" fillId="3" borderId="2" xfId="10" applyFont="1" applyFill="1" applyBorder="1" applyAlignment="1" applyProtection="1">
      <alignment vertical="center" wrapText="1"/>
      <protection locked="0"/>
    </xf>
    <xf numFmtId="0" fontId="45" fillId="3" borderId="5" xfId="10" applyFont="1" applyFill="1" applyBorder="1" applyAlignment="1" applyProtection="1">
      <alignment vertical="center" wrapText="1"/>
      <protection locked="0"/>
    </xf>
    <xf numFmtId="0" fontId="45" fillId="0" borderId="7" xfId="10" applyFont="1" applyBorder="1">
      <alignment vertical="center"/>
    </xf>
    <xf numFmtId="0" fontId="45" fillId="0" borderId="0" xfId="10" applyFont="1">
      <alignment vertical="center"/>
    </xf>
    <xf numFmtId="0" fontId="45" fillId="0" borderId="9" xfId="10" applyFont="1" applyBorder="1">
      <alignment vertical="center"/>
    </xf>
    <xf numFmtId="0" fontId="45" fillId="3" borderId="0" xfId="10" applyFont="1" applyFill="1" applyAlignment="1" applyProtection="1">
      <alignment vertical="center" shrinkToFit="1"/>
      <protection locked="0"/>
    </xf>
    <xf numFmtId="0" fontId="39" fillId="0" borderId="10" xfId="10" applyFont="1" applyBorder="1" applyAlignment="1">
      <alignment horizontal="center" vertical="top"/>
    </xf>
    <xf numFmtId="0" fontId="45" fillId="0" borderId="6" xfId="10" applyFont="1" applyBorder="1" applyAlignment="1">
      <alignment horizontal="center" vertical="center"/>
    </xf>
    <xf numFmtId="0" fontId="45" fillId="3" borderId="6" xfId="10" applyFont="1" applyFill="1" applyBorder="1" applyAlignment="1" applyProtection="1">
      <alignment vertical="center" shrinkToFit="1"/>
      <protection locked="0"/>
    </xf>
    <xf numFmtId="0" fontId="45" fillId="3" borderId="7" xfId="10" applyFont="1" applyFill="1" applyBorder="1" applyAlignment="1" applyProtection="1">
      <alignment vertical="center" shrinkToFit="1"/>
      <protection locked="0"/>
    </xf>
    <xf numFmtId="0" fontId="45" fillId="3" borderId="9" xfId="10" applyFont="1" applyFill="1" applyBorder="1" applyAlignment="1" applyProtection="1">
      <alignment vertical="center" shrinkToFit="1"/>
      <protection locked="0"/>
    </xf>
    <xf numFmtId="0" fontId="46" fillId="0" borderId="0" xfId="10" applyFont="1" applyAlignment="1">
      <alignment horizontal="center" vertical="center" wrapText="1"/>
    </xf>
    <xf numFmtId="0" fontId="45" fillId="3" borderId="10" xfId="10" applyFont="1" applyFill="1" applyBorder="1" applyAlignment="1" applyProtection="1">
      <alignment vertical="center" shrinkToFit="1"/>
      <protection locked="0"/>
    </xf>
    <xf numFmtId="0" fontId="45" fillId="3" borderId="11" xfId="10" applyFont="1" applyFill="1" applyBorder="1" applyAlignment="1" applyProtection="1">
      <alignment vertical="center" shrinkToFit="1"/>
      <protection locked="0"/>
    </xf>
    <xf numFmtId="0" fontId="46" fillId="0" borderId="10" xfId="10" applyFont="1" applyBorder="1" applyAlignment="1">
      <alignment horizontal="center" vertical="center" wrapText="1"/>
    </xf>
    <xf numFmtId="0" fontId="39" fillId="0" borderId="0" xfId="10" applyFont="1" applyAlignment="1">
      <alignment horizontal="center" vertical="center" shrinkToFit="1"/>
    </xf>
    <xf numFmtId="0" fontId="39" fillId="0" borderId="0" xfId="10" applyFont="1">
      <alignment vertical="center"/>
    </xf>
    <xf numFmtId="0" fontId="45" fillId="0" borderId="2" xfId="10" applyFont="1" applyBorder="1" applyAlignment="1">
      <alignment vertical="center" wrapText="1"/>
    </xf>
    <xf numFmtId="0" fontId="45" fillId="0" borderId="5" xfId="10" applyFont="1" applyBorder="1" applyAlignment="1">
      <alignment vertical="center" wrapText="1"/>
    </xf>
    <xf numFmtId="0" fontId="17" fillId="3" borderId="2" xfId="10" applyFont="1" applyFill="1" applyBorder="1" applyAlignment="1" applyProtection="1">
      <alignment vertical="center" wrapText="1"/>
      <protection locked="0"/>
    </xf>
    <xf numFmtId="0" fontId="17" fillId="3" borderId="5" xfId="10" applyFont="1" applyFill="1" applyBorder="1" applyAlignment="1" applyProtection="1">
      <alignment vertical="center" wrapText="1"/>
      <protection locked="0"/>
    </xf>
    <xf numFmtId="0" fontId="45" fillId="0" borderId="1" xfId="10" applyFont="1" applyBorder="1" applyAlignment="1">
      <alignment horizontal="center"/>
    </xf>
    <xf numFmtId="0" fontId="45" fillId="0" borderId="6" xfId="10" applyFont="1" applyBorder="1" applyAlignment="1">
      <alignment horizontal="center"/>
    </xf>
    <xf numFmtId="0" fontId="45" fillId="0" borderId="7" xfId="10" applyFont="1" applyBorder="1" applyAlignment="1">
      <alignment horizontal="center"/>
    </xf>
    <xf numFmtId="0" fontId="45" fillId="0" borderId="1" xfId="10" applyFont="1" applyBorder="1" applyAlignment="1">
      <alignment horizontal="center" wrapText="1"/>
    </xf>
    <xf numFmtId="0" fontId="45" fillId="0" borderId="6" xfId="10" applyFont="1" applyBorder="1" applyAlignment="1">
      <alignment horizontal="center" wrapText="1"/>
    </xf>
    <xf numFmtId="0" fontId="45" fillId="0" borderId="7" xfId="10" applyFont="1" applyBorder="1" applyAlignment="1">
      <alignment horizontal="center" wrapText="1"/>
    </xf>
    <xf numFmtId="0" fontId="39" fillId="3" borderId="3" xfId="10" applyFont="1" applyFill="1" applyBorder="1" applyAlignment="1" applyProtection="1">
      <alignment vertical="center" wrapText="1" shrinkToFit="1"/>
      <protection locked="0"/>
    </xf>
    <xf numFmtId="0" fontId="39" fillId="3" borderId="2" xfId="10" applyFont="1" applyFill="1" applyBorder="1" applyAlignment="1" applyProtection="1">
      <alignment vertical="center" wrapText="1" shrinkToFit="1"/>
      <protection locked="0"/>
    </xf>
    <xf numFmtId="0" fontId="39" fillId="3" borderId="5" xfId="10" applyFont="1" applyFill="1" applyBorder="1" applyAlignment="1" applyProtection="1">
      <alignment vertical="center" wrapText="1" shrinkToFit="1"/>
      <protection locked="0"/>
    </xf>
    <xf numFmtId="0" fontId="17" fillId="3" borderId="3" xfId="10" applyFont="1" applyFill="1" applyBorder="1" applyAlignment="1" applyProtection="1">
      <alignment vertical="center" wrapText="1" shrinkToFit="1"/>
      <protection locked="0"/>
    </xf>
    <xf numFmtId="0" fontId="17" fillId="3" borderId="2" xfId="10" applyFont="1" applyFill="1" applyBorder="1" applyAlignment="1" applyProtection="1">
      <alignment vertical="center" wrapText="1" shrinkToFit="1"/>
      <protection locked="0"/>
    </xf>
    <xf numFmtId="0" fontId="17" fillId="3" borderId="5" xfId="10" applyFont="1" applyFill="1" applyBorder="1" applyAlignment="1" applyProtection="1">
      <alignment vertical="center" wrapText="1" shrinkToFit="1"/>
      <protection locked="0"/>
    </xf>
    <xf numFmtId="0" fontId="39" fillId="3" borderId="3" xfId="10" applyFont="1" applyFill="1" applyBorder="1" applyAlignment="1" applyProtection="1">
      <alignment vertical="center" wrapText="1"/>
      <protection locked="0"/>
    </xf>
    <xf numFmtId="0" fontId="39" fillId="3" borderId="2" xfId="10" applyFont="1" applyFill="1" applyBorder="1" applyAlignment="1" applyProtection="1">
      <alignment vertical="center" wrapText="1"/>
      <protection locked="0"/>
    </xf>
    <xf numFmtId="0" fontId="39" fillId="3" borderId="5" xfId="10" applyFont="1" applyFill="1" applyBorder="1" applyAlignment="1" applyProtection="1">
      <alignment vertical="center" wrapText="1"/>
      <protection locked="0"/>
    </xf>
    <xf numFmtId="0" fontId="17" fillId="3" borderId="3" xfId="10" applyFont="1" applyFill="1" applyBorder="1" applyAlignment="1" applyProtection="1">
      <alignment vertical="center" wrapText="1"/>
      <protection locked="0"/>
    </xf>
    <xf numFmtId="0" fontId="45" fillId="0" borderId="4" xfId="10" applyFont="1" applyBorder="1" applyAlignment="1">
      <alignment horizontal="center" vertical="center"/>
    </xf>
    <xf numFmtId="0" fontId="45" fillId="0" borderId="10" xfId="10" applyFont="1" applyBorder="1" applyAlignment="1">
      <alignment horizontal="center" vertical="center"/>
    </xf>
    <xf numFmtId="0" fontId="45" fillId="0" borderId="11" xfId="10" applyFont="1" applyBorder="1" applyAlignment="1">
      <alignment horizontal="center" vertical="center"/>
    </xf>
    <xf numFmtId="0" fontId="45" fillId="0" borderId="4" xfId="10" applyFont="1" applyBorder="1" applyAlignment="1">
      <alignment horizontal="center" vertical="center" wrapText="1"/>
    </xf>
    <xf numFmtId="0" fontId="45" fillId="0" borderId="10" xfId="10" applyFont="1" applyBorder="1" applyAlignment="1">
      <alignment horizontal="center" vertical="center" wrapText="1"/>
    </xf>
    <xf numFmtId="0" fontId="45" fillId="0" borderId="11" xfId="10" applyFont="1" applyBorder="1" applyAlignment="1">
      <alignment horizontal="center" vertical="center" wrapText="1"/>
    </xf>
    <xf numFmtId="0" fontId="99" fillId="0" borderId="0" xfId="10" applyFont="1" applyAlignment="1">
      <alignment horizontal="center" vertical="center" wrapText="1"/>
    </xf>
    <xf numFmtId="0" fontId="45" fillId="5" borderId="2" xfId="10" applyFont="1" applyFill="1" applyBorder="1" applyAlignment="1" applyProtection="1">
      <alignment horizontal="right" vertical="center" shrinkToFit="1"/>
      <protection locked="0"/>
    </xf>
    <xf numFmtId="0" fontId="8" fillId="5" borderId="2" xfId="10" applyFill="1" applyBorder="1" applyAlignment="1" applyProtection="1">
      <alignment vertical="center" shrinkToFit="1"/>
      <protection locked="0"/>
    </xf>
    <xf numFmtId="0" fontId="45" fillId="3" borderId="2" xfId="10" applyFont="1" applyFill="1" applyBorder="1" applyAlignment="1" applyProtection="1">
      <alignment horizontal="right" vertical="center" shrinkToFit="1"/>
      <protection locked="0"/>
    </xf>
    <xf numFmtId="0" fontId="85" fillId="0" borderId="0" xfId="10" applyFont="1" applyAlignment="1">
      <alignment horizontal="center" vertical="center" wrapText="1"/>
    </xf>
    <xf numFmtId="0" fontId="22" fillId="3" borderId="2" xfId="10" applyFont="1" applyFill="1" applyBorder="1" applyAlignment="1" applyProtection="1">
      <alignment vertical="center" wrapText="1"/>
      <protection locked="0"/>
    </xf>
    <xf numFmtId="0" fontId="22" fillId="3" borderId="5" xfId="10" applyFont="1" applyFill="1" applyBorder="1" applyAlignment="1" applyProtection="1">
      <alignment vertical="center" wrapText="1"/>
      <protection locked="0"/>
    </xf>
    <xf numFmtId="0" fontId="137" fillId="4" borderId="0" xfId="0" applyFont="1" applyFill="1" applyAlignment="1">
      <alignment vertical="center" shrinkToFit="1"/>
    </xf>
    <xf numFmtId="0" fontId="47" fillId="0" borderId="0" xfId="10" applyFont="1" applyAlignment="1">
      <alignment horizontal="center" vertical="center" shrinkToFit="1"/>
    </xf>
    <xf numFmtId="0" fontId="103" fillId="0" borderId="0" xfId="14" applyFont="1" applyAlignment="1">
      <alignment horizontal="center" vertical="center"/>
    </xf>
    <xf numFmtId="0" fontId="106" fillId="0" borderId="0" xfId="14" applyFont="1" applyAlignment="1">
      <alignment horizontal="center" vertical="center"/>
    </xf>
    <xf numFmtId="0" fontId="45" fillId="0" borderId="0" xfId="14" applyFont="1" applyAlignment="1">
      <alignment vertical="center" shrinkToFit="1"/>
    </xf>
    <xf numFmtId="0" fontId="45" fillId="0" borderId="0" xfId="14" applyFont="1" applyAlignment="1" applyProtection="1">
      <alignment horizontal="center" vertical="center" shrinkToFit="1"/>
      <protection locked="0"/>
    </xf>
    <xf numFmtId="0" fontId="108"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1" xfId="0" applyFill="1" applyBorder="1" applyProtection="1">
      <alignment vertical="center"/>
      <protection locked="0"/>
    </xf>
    <xf numFmtId="0" fontId="22" fillId="0" borderId="2" xfId="17" applyFont="1" applyBorder="1" applyAlignment="1">
      <alignment vertical="center" wrapText="1"/>
    </xf>
    <xf numFmtId="0" fontId="22" fillId="0" borderId="5" xfId="17" applyFont="1" applyBorder="1" applyAlignment="1">
      <alignment vertical="center" wrapText="1"/>
    </xf>
    <xf numFmtId="0" fontId="43" fillId="0" borderId="74" xfId="14" applyFont="1" applyBorder="1" applyAlignment="1">
      <alignment horizontal="left" vertical="top" wrapText="1"/>
    </xf>
    <xf numFmtId="0" fontId="43" fillId="0" borderId="75" xfId="14" applyFont="1" applyBorder="1" applyAlignment="1">
      <alignment horizontal="left" vertical="top" wrapText="1"/>
    </xf>
    <xf numFmtId="0" fontId="43" fillId="0" borderId="76" xfId="14" applyFont="1" applyBorder="1" applyAlignment="1">
      <alignment horizontal="left" vertical="top" wrapText="1"/>
    </xf>
    <xf numFmtId="0" fontId="43" fillId="0" borderId="77" xfId="14" applyFont="1" applyBorder="1" applyAlignment="1">
      <alignment horizontal="left" vertical="top" wrapText="1"/>
    </xf>
    <xf numFmtId="0" fontId="43" fillId="0" borderId="0" xfId="14" applyFont="1" applyAlignment="1">
      <alignment horizontal="left" vertical="top" wrapText="1"/>
    </xf>
    <xf numFmtId="0" fontId="43" fillId="0" borderId="78" xfId="14" applyFont="1" applyBorder="1" applyAlignment="1">
      <alignment horizontal="left" vertical="top" wrapText="1"/>
    </xf>
    <xf numFmtId="0" fontId="43" fillId="0" borderId="79" xfId="14" applyFont="1" applyBorder="1" applyAlignment="1">
      <alignment horizontal="left" vertical="top" wrapText="1"/>
    </xf>
    <xf numFmtId="0" fontId="43" fillId="0" borderId="80" xfId="14" applyFont="1" applyBorder="1" applyAlignment="1">
      <alignment horizontal="left" vertical="top" wrapText="1"/>
    </xf>
    <xf numFmtId="0" fontId="43" fillId="0" borderId="81" xfId="14" applyFont="1" applyBorder="1" applyAlignment="1">
      <alignment horizontal="left" vertical="top" wrapText="1"/>
    </xf>
    <xf numFmtId="0" fontId="96" fillId="0" borderId="3" xfId="17" applyFont="1" applyBorder="1" applyAlignment="1">
      <alignment horizontal="center" vertical="center"/>
    </xf>
    <xf numFmtId="0" fontId="96" fillId="0" borderId="2" xfId="17" applyFont="1" applyBorder="1" applyAlignment="1">
      <alignment horizontal="center" vertical="center"/>
    </xf>
    <xf numFmtId="0" fontId="96" fillId="0" borderId="5" xfId="17" applyFont="1" applyBorder="1" applyAlignment="1">
      <alignment horizontal="center" vertical="center"/>
    </xf>
    <xf numFmtId="0" fontId="22" fillId="0" borderId="3" xfId="17" applyFont="1" applyBorder="1" applyAlignment="1">
      <alignment horizontal="center" vertical="center"/>
    </xf>
    <xf numFmtId="0" fontId="22" fillId="0" borderId="2" xfId="17" applyFont="1" applyBorder="1" applyAlignment="1">
      <alignment horizontal="center" vertical="center"/>
    </xf>
    <xf numFmtId="0" fontId="22" fillId="0" borderId="5" xfId="17" applyFont="1" applyBorder="1" applyAlignment="1">
      <alignment horizontal="center" vertical="center"/>
    </xf>
    <xf numFmtId="0" fontId="34" fillId="0" borderId="3" xfId="17" applyFont="1" applyBorder="1" applyAlignment="1">
      <alignment horizontal="center" vertical="center" wrapText="1"/>
    </xf>
    <xf numFmtId="0" fontId="34" fillId="0" borderId="2" xfId="17" applyFont="1" applyBorder="1" applyAlignment="1">
      <alignment horizontal="center" vertical="center" wrapText="1"/>
    </xf>
    <xf numFmtId="0" fontId="34" fillId="0" borderId="5" xfId="17" applyFont="1" applyBorder="1" applyAlignment="1">
      <alignment horizontal="center" vertical="center" wrapText="1"/>
    </xf>
    <xf numFmtId="0" fontId="17" fillId="3" borderId="3" xfId="17" applyFont="1" applyFill="1" applyBorder="1" applyAlignment="1" applyProtection="1">
      <alignment horizontal="left" vertical="center"/>
      <protection locked="0"/>
    </xf>
    <xf numFmtId="0" fontId="17" fillId="3" borderId="2" xfId="17" applyFont="1" applyFill="1" applyBorder="1" applyAlignment="1" applyProtection="1">
      <alignment horizontal="left" vertical="center"/>
      <protection locked="0"/>
    </xf>
    <xf numFmtId="0" fontId="17" fillId="3" borderId="5" xfId="17" applyFont="1" applyFill="1" applyBorder="1" applyAlignment="1" applyProtection="1">
      <alignment horizontal="left" vertical="center"/>
      <protection locked="0"/>
    </xf>
    <xf numFmtId="0" fontId="22" fillId="0" borderId="1" xfId="17" applyFont="1" applyBorder="1" applyAlignment="1">
      <alignment horizontal="center" vertical="center" wrapText="1"/>
    </xf>
    <xf numFmtId="0" fontId="22" fillId="0" borderId="6" xfId="17" applyFont="1" applyBorder="1" applyAlignment="1">
      <alignment horizontal="center" vertical="center" wrapText="1"/>
    </xf>
    <xf numFmtId="0" fontId="22" fillId="0" borderId="7" xfId="17" applyFont="1" applyBorder="1" applyAlignment="1">
      <alignment horizontal="center" vertical="center" wrapText="1"/>
    </xf>
    <xf numFmtId="0" fontId="22" fillId="0" borderId="4" xfId="17" applyFont="1" applyBorder="1" applyAlignment="1">
      <alignment horizontal="center" vertical="center" wrapText="1"/>
    </xf>
    <xf numFmtId="0" fontId="22" fillId="0" borderId="10" xfId="17" applyFont="1" applyBorder="1" applyAlignment="1">
      <alignment horizontal="center" vertical="center" wrapText="1"/>
    </xf>
    <xf numFmtId="0" fontId="22" fillId="0" borderId="11" xfId="17" applyFont="1" applyBorder="1" applyAlignment="1">
      <alignment horizontal="center" vertical="center" wrapText="1"/>
    </xf>
    <xf numFmtId="0" fontId="45" fillId="0" borderId="3" xfId="14" applyFont="1" applyBorder="1" applyAlignment="1">
      <alignment horizontal="center" vertical="center"/>
    </xf>
    <xf numFmtId="0" fontId="7" fillId="0" borderId="2" xfId="14" applyBorder="1" applyAlignment="1">
      <alignment horizontal="center" vertical="center"/>
    </xf>
    <xf numFmtId="0" fontId="7" fillId="0" borderId="5" xfId="14" applyBorder="1" applyAlignment="1">
      <alignment horizontal="center" vertical="center"/>
    </xf>
    <xf numFmtId="184" fontId="91" fillId="3" borderId="2" xfId="14" applyNumberFormat="1" applyFont="1" applyFill="1" applyBorder="1" applyAlignment="1" applyProtection="1">
      <alignment horizontal="center" vertical="center" shrinkToFit="1"/>
      <protection locked="0"/>
    </xf>
    <xf numFmtId="0" fontId="45" fillId="0" borderId="1" xfId="14" applyFont="1" applyBorder="1" applyAlignment="1">
      <alignment horizontal="center" vertical="center" wrapText="1"/>
    </xf>
    <xf numFmtId="0" fontId="45" fillId="0" borderId="6" xfId="14" applyFont="1" applyBorder="1" applyAlignment="1">
      <alignment horizontal="center" vertical="center"/>
    </xf>
    <xf numFmtId="0" fontId="7" fillId="0" borderId="6" xfId="14" applyBorder="1" applyAlignment="1">
      <alignment horizontal="center" vertical="center"/>
    </xf>
    <xf numFmtId="0" fontId="7" fillId="0" borderId="7" xfId="14" applyBorder="1" applyAlignment="1">
      <alignment horizontal="center" vertical="center"/>
    </xf>
    <xf numFmtId="0" fontId="45" fillId="0" borderId="4" xfId="14" applyFont="1" applyBorder="1" applyAlignment="1">
      <alignment horizontal="center" vertical="center"/>
    </xf>
    <xf numFmtId="0" fontId="45" fillId="0" borderId="10" xfId="14" applyFont="1" applyBorder="1" applyAlignment="1">
      <alignment horizontal="center" vertical="center"/>
    </xf>
    <xf numFmtId="0" fontId="7" fillId="0" borderId="10" xfId="14" applyBorder="1" applyAlignment="1">
      <alignment horizontal="center" vertical="center"/>
    </xf>
    <xf numFmtId="0" fontId="7" fillId="0" borderId="11" xfId="14" applyBorder="1" applyAlignment="1">
      <alignment horizontal="center" vertical="center"/>
    </xf>
    <xf numFmtId="0" fontId="45" fillId="3" borderId="1" xfId="14" applyFont="1" applyFill="1" applyBorder="1" applyAlignment="1" applyProtection="1">
      <alignment vertical="center" shrinkToFit="1"/>
      <protection locked="0"/>
    </xf>
    <xf numFmtId="0" fontId="45" fillId="3" borderId="6" xfId="14" applyFont="1" applyFill="1" applyBorder="1" applyAlignment="1" applyProtection="1">
      <alignment vertical="center" shrinkToFit="1"/>
      <protection locked="0"/>
    </xf>
    <xf numFmtId="0" fontId="45" fillId="3" borderId="7" xfId="14" applyFont="1" applyFill="1" applyBorder="1" applyAlignment="1" applyProtection="1">
      <alignment vertical="center" shrinkToFit="1"/>
      <protection locked="0"/>
    </xf>
    <xf numFmtId="0" fontId="7" fillId="0" borderId="4" xfId="14" applyBorder="1" applyAlignment="1" applyProtection="1">
      <alignment vertical="center" shrinkToFit="1"/>
      <protection locked="0"/>
    </xf>
    <xf numFmtId="0" fontId="7" fillId="0" borderId="10" xfId="14" applyBorder="1" applyAlignment="1" applyProtection="1">
      <alignment vertical="center" shrinkToFit="1"/>
      <protection locked="0"/>
    </xf>
    <xf numFmtId="0" fontId="7" fillId="0" borderId="11" xfId="14" applyBorder="1" applyAlignment="1" applyProtection="1">
      <alignment vertical="center" shrinkToFit="1"/>
      <protection locked="0"/>
    </xf>
    <xf numFmtId="0" fontId="45" fillId="0" borderId="1" xfId="14" applyFont="1" applyBorder="1" applyAlignment="1">
      <alignment horizontal="center" vertical="center"/>
    </xf>
    <xf numFmtId="0" fontId="11" fillId="0" borderId="6" xfId="14" applyFont="1" applyBorder="1">
      <alignment vertical="center"/>
    </xf>
    <xf numFmtId="0" fontId="11" fillId="0" borderId="7" xfId="14" applyFont="1" applyBorder="1">
      <alignment vertical="center"/>
    </xf>
    <xf numFmtId="0" fontId="11" fillId="0" borderId="0" xfId="14" applyFont="1">
      <alignment vertical="center"/>
    </xf>
    <xf numFmtId="0" fontId="11" fillId="0" borderId="9" xfId="14" applyFont="1" applyBorder="1">
      <alignment vertical="center"/>
    </xf>
    <xf numFmtId="0" fontId="11" fillId="0" borderId="10" xfId="14" applyFont="1" applyBorder="1">
      <alignment vertical="center"/>
    </xf>
    <xf numFmtId="0" fontId="11" fillId="0" borderId="11" xfId="14" applyFont="1" applyBorder="1">
      <alignment vertical="center"/>
    </xf>
    <xf numFmtId="0" fontId="45" fillId="0" borderId="6" xfId="14" applyFont="1" applyBorder="1">
      <alignment vertical="center"/>
    </xf>
    <xf numFmtId="0" fontId="45" fillId="0" borderId="7" xfId="14" applyFont="1" applyBorder="1">
      <alignment vertical="center"/>
    </xf>
    <xf numFmtId="0" fontId="45" fillId="0" borderId="0" xfId="14" applyFont="1">
      <alignment vertical="center"/>
    </xf>
    <xf numFmtId="0" fontId="45" fillId="0" borderId="9" xfId="14" applyFont="1" applyBorder="1">
      <alignment vertical="center"/>
    </xf>
    <xf numFmtId="0" fontId="45" fillId="0" borderId="10" xfId="14" applyFont="1" applyBorder="1">
      <alignment vertical="center"/>
    </xf>
    <xf numFmtId="0" fontId="45" fillId="0" borderId="11" xfId="14" applyFont="1" applyBorder="1">
      <alignment vertical="center"/>
    </xf>
    <xf numFmtId="0" fontId="45" fillId="0" borderId="6" xfId="14" applyFont="1" applyBorder="1" applyAlignment="1">
      <alignment horizontal="distributed" vertical="center"/>
    </xf>
    <xf numFmtId="0" fontId="17" fillId="3" borderId="6" xfId="14" applyFont="1" applyFill="1" applyBorder="1" applyAlignment="1" applyProtection="1">
      <alignment horizontal="center" vertical="center" shrinkToFit="1"/>
      <protection locked="0"/>
    </xf>
    <xf numFmtId="0" fontId="7" fillId="0" borderId="6" xfId="14" applyBorder="1" applyAlignment="1" applyProtection="1">
      <alignment horizontal="center" vertical="center" shrinkToFit="1"/>
      <protection locked="0"/>
    </xf>
    <xf numFmtId="0" fontId="45" fillId="0" borderId="10" xfId="14" applyFont="1" applyBorder="1" applyAlignment="1">
      <alignment horizontal="distributed" vertical="center"/>
    </xf>
    <xf numFmtId="0" fontId="17" fillId="3" borderId="10" xfId="14" applyFont="1" applyFill="1" applyBorder="1" applyAlignment="1" applyProtection="1">
      <alignment horizontal="center" vertical="center" shrinkToFit="1"/>
      <protection locked="0"/>
    </xf>
    <xf numFmtId="0" fontId="7" fillId="0" borderId="10" xfId="14" applyBorder="1" applyAlignment="1" applyProtection="1">
      <alignment horizontal="center" vertical="center" shrinkToFit="1"/>
      <protection locked="0"/>
    </xf>
    <xf numFmtId="0" fontId="22" fillId="0" borderId="0" xfId="14" applyFont="1" applyAlignment="1">
      <alignment horizontal="left" vertical="top" wrapText="1"/>
    </xf>
    <xf numFmtId="0" fontId="22" fillId="0" borderId="10" xfId="14" applyFont="1" applyBorder="1" applyAlignment="1">
      <alignment horizontal="center" vertical="top" wrapText="1"/>
    </xf>
    <xf numFmtId="0" fontId="45" fillId="0" borderId="6" xfId="14" applyFont="1" applyBorder="1" applyAlignment="1"/>
    <xf numFmtId="0" fontId="45" fillId="0" borderId="7" xfId="14" applyFont="1" applyBorder="1" applyAlignment="1"/>
    <xf numFmtId="0" fontId="45" fillId="4" borderId="1" xfId="14" applyFont="1" applyFill="1" applyBorder="1" applyAlignment="1">
      <alignment vertical="center" shrinkToFit="1"/>
    </xf>
    <xf numFmtId="0" fontId="39" fillId="0" borderId="2" xfId="14" applyFont="1" applyBorder="1" applyAlignment="1">
      <alignment vertical="center" wrapText="1" shrinkToFit="1"/>
    </xf>
    <xf numFmtId="0" fontId="39" fillId="0" borderId="2" xfId="14" applyFont="1" applyBorder="1" applyAlignment="1">
      <alignment vertical="center" shrinkToFit="1"/>
    </xf>
    <xf numFmtId="0" fontId="39" fillId="0" borderId="5" xfId="14" applyFont="1" applyBorder="1" applyAlignment="1">
      <alignment vertical="center" shrinkToFit="1"/>
    </xf>
    <xf numFmtId="0" fontId="39" fillId="4" borderId="2" xfId="14" applyFont="1" applyFill="1" applyBorder="1" applyAlignment="1">
      <alignment horizontal="center" vertical="center" shrinkToFit="1"/>
    </xf>
    <xf numFmtId="0" fontId="39" fillId="4" borderId="5" xfId="14" applyFont="1" applyFill="1" applyBorder="1" applyAlignment="1">
      <alignment horizontal="center" vertical="center" shrinkToFit="1"/>
    </xf>
    <xf numFmtId="195" fontId="45" fillId="3" borderId="6" xfId="16" applyNumberFormat="1" applyFont="1" applyFill="1" applyBorder="1" applyAlignment="1" applyProtection="1">
      <alignment horizontal="right" vertical="center" shrinkToFit="1"/>
      <protection locked="0"/>
    </xf>
    <xf numFmtId="182" fontId="45" fillId="3" borderId="0" xfId="15" applyNumberFormat="1" applyFont="1" applyFill="1" applyAlignment="1" applyProtection="1">
      <alignment horizontal="right" vertical="center" shrinkToFit="1"/>
      <protection locked="0"/>
    </xf>
    <xf numFmtId="184" fontId="45" fillId="3" borderId="0" xfId="15" applyNumberFormat="1" applyFont="1" applyFill="1" applyAlignment="1" applyProtection="1">
      <alignment horizontal="right" vertical="center" shrinkToFit="1"/>
      <protection locked="0"/>
    </xf>
    <xf numFmtId="184" fontId="45" fillId="3" borderId="10" xfId="15" applyNumberFormat="1" applyFont="1" applyFill="1" applyBorder="1" applyAlignment="1" applyProtection="1">
      <alignment horizontal="right" vertical="center" shrinkToFit="1"/>
      <protection locked="0"/>
    </xf>
    <xf numFmtId="0" fontId="45" fillId="0" borderId="0" xfId="14" applyFont="1" applyAlignment="1">
      <alignment horizontal="center" vertical="center"/>
    </xf>
    <xf numFmtId="0" fontId="45" fillId="0" borderId="0" xfId="14" applyFont="1" applyAlignment="1">
      <alignment horizontal="center" vertical="center" wrapText="1"/>
    </xf>
    <xf numFmtId="0" fontId="81" fillId="0" borderId="0" xfId="14" applyFont="1" applyAlignment="1">
      <alignment horizontal="center" vertical="center"/>
    </xf>
    <xf numFmtId="0" fontId="45" fillId="0" borderId="0" xfId="14" applyFont="1" applyAlignment="1">
      <alignment horizontal="center" vertical="center" shrinkToFit="1"/>
    </xf>
    <xf numFmtId="0" fontId="45" fillId="0" borderId="0" xfId="10" applyFont="1" applyAlignment="1">
      <alignment horizontal="center" vertical="center" wrapText="1"/>
    </xf>
    <xf numFmtId="0" fontId="138" fillId="0" borderId="0" xfId="14" applyFont="1" applyAlignment="1">
      <alignment horizontal="center" vertical="center" wrapText="1"/>
    </xf>
    <xf numFmtId="0" fontId="7" fillId="0" borderId="0" xfId="14" applyAlignment="1">
      <alignment horizontal="center" vertical="center"/>
    </xf>
    <xf numFmtId="0" fontId="45" fillId="4" borderId="6" xfId="14" applyFont="1" applyFill="1" applyBorder="1" applyAlignment="1">
      <alignment vertical="center" shrinkToFit="1"/>
    </xf>
    <xf numFmtId="0" fontId="39" fillId="0" borderId="5" xfId="14" applyFont="1" applyBorder="1" applyAlignment="1">
      <alignment vertical="center" wrapText="1" shrinkToFit="1"/>
    </xf>
    <xf numFmtId="195" fontId="45" fillId="3" borderId="6" xfId="16" applyNumberFormat="1" applyFont="1" applyFill="1" applyBorder="1" applyAlignment="1" applyProtection="1">
      <alignment horizontal="right" vertical="center" shrinkToFit="1"/>
    </xf>
    <xf numFmtId="182" fontId="45" fillId="3" borderId="0" xfId="15" applyNumberFormat="1" applyFont="1" applyFill="1" applyAlignment="1">
      <alignment horizontal="right" vertical="center" shrinkToFit="1"/>
    </xf>
    <xf numFmtId="184" fontId="45" fillId="3" borderId="10" xfId="15" applyNumberFormat="1" applyFont="1" applyFill="1" applyBorder="1" applyAlignment="1">
      <alignment horizontal="right" vertical="center" shrinkToFit="1"/>
    </xf>
    <xf numFmtId="0" fontId="108" fillId="3" borderId="1" xfId="17" applyFont="1" applyFill="1" applyBorder="1" applyAlignment="1">
      <alignment horizontal="left" vertical="center"/>
    </xf>
    <xf numFmtId="0" fontId="108" fillId="3" borderId="6" xfId="17" applyFont="1" applyFill="1" applyBorder="1" applyAlignment="1">
      <alignment horizontal="left" vertical="center"/>
    </xf>
    <xf numFmtId="0" fontId="108" fillId="3" borderId="7" xfId="17" applyFont="1" applyFill="1" applyBorder="1" applyAlignment="1">
      <alignment horizontal="left" vertical="center"/>
    </xf>
    <xf numFmtId="0" fontId="108" fillId="3" borderId="4" xfId="17" applyFont="1" applyFill="1" applyBorder="1" applyAlignment="1">
      <alignment horizontal="left" vertical="center"/>
    </xf>
    <xf numFmtId="0" fontId="108" fillId="3" borderId="10" xfId="17" applyFont="1" applyFill="1" applyBorder="1" applyAlignment="1">
      <alignment horizontal="left" vertical="center"/>
    </xf>
    <xf numFmtId="0" fontId="108" fillId="3" borderId="11" xfId="17" applyFont="1" applyFill="1" applyBorder="1" applyAlignment="1">
      <alignment horizontal="left" vertical="center"/>
    </xf>
    <xf numFmtId="0" fontId="45" fillId="0" borderId="2" xfId="14" applyFont="1" applyBorder="1" applyAlignment="1">
      <alignment horizontal="center" vertical="center"/>
    </xf>
    <xf numFmtId="0" fontId="45" fillId="0" borderId="5" xfId="14" applyFont="1" applyBorder="1" applyAlignment="1">
      <alignment horizontal="center" vertical="center"/>
    </xf>
    <xf numFmtId="0" fontId="45" fillId="0" borderId="6" xfId="14" applyFont="1" applyBorder="1" applyAlignment="1">
      <alignment horizontal="center" vertical="center" wrapText="1"/>
    </xf>
    <xf numFmtId="0" fontId="45" fillId="0" borderId="7" xfId="14" applyFont="1" applyBorder="1" applyAlignment="1">
      <alignment horizontal="center" vertical="center" wrapText="1"/>
    </xf>
    <xf numFmtId="0" fontId="45" fillId="0" borderId="4" xfId="14" applyFont="1" applyBorder="1" applyAlignment="1">
      <alignment horizontal="center" vertical="center" wrapText="1"/>
    </xf>
    <xf numFmtId="0" fontId="45" fillId="0" borderId="10" xfId="14" applyFont="1" applyBorder="1" applyAlignment="1">
      <alignment horizontal="center" vertical="center" wrapText="1"/>
    </xf>
    <xf numFmtId="0" fontId="45" fillId="0" borderId="11" xfId="14" applyFont="1" applyBorder="1" applyAlignment="1">
      <alignment horizontal="center" vertical="center" wrapText="1"/>
    </xf>
    <xf numFmtId="0" fontId="45" fillId="3" borderId="4" xfId="14" applyFont="1" applyFill="1" applyBorder="1" applyAlignment="1" applyProtection="1">
      <alignment vertical="center" shrinkToFit="1"/>
      <protection locked="0"/>
    </xf>
    <xf numFmtId="0" fontId="45" fillId="3" borderId="10" xfId="14" applyFont="1" applyFill="1" applyBorder="1" applyAlignment="1" applyProtection="1">
      <alignment vertical="center" shrinkToFit="1"/>
      <protection locked="0"/>
    </xf>
    <xf numFmtId="0" fontId="45" fillId="3" borderId="11" xfId="14" applyFont="1" applyFill="1" applyBorder="1" applyAlignment="1" applyProtection="1">
      <alignment vertical="center" shrinkToFit="1"/>
      <protection locked="0"/>
    </xf>
    <xf numFmtId="0" fontId="45" fillId="0" borderId="7" xfId="14" applyFont="1" applyBorder="1" applyAlignment="1">
      <alignment horizontal="center" vertical="center"/>
    </xf>
    <xf numFmtId="0" fontId="45" fillId="0" borderId="11" xfId="14" applyFont="1" applyBorder="1" applyAlignment="1">
      <alignment horizontal="center" vertical="center"/>
    </xf>
    <xf numFmtId="0" fontId="43" fillId="0" borderId="74" xfId="15" applyFont="1" applyBorder="1" applyAlignment="1">
      <alignment horizontal="left" vertical="top" wrapText="1"/>
    </xf>
    <xf numFmtId="0" fontId="43" fillId="0" borderId="75" xfId="15" applyFont="1" applyBorder="1" applyAlignment="1">
      <alignment horizontal="left" vertical="top" wrapText="1"/>
    </xf>
    <xf numFmtId="0" fontId="43" fillId="0" borderId="76" xfId="15" applyFont="1" applyBorder="1" applyAlignment="1">
      <alignment horizontal="left" vertical="top" wrapText="1"/>
    </xf>
    <xf numFmtId="0" fontId="43" fillId="0" borderId="77" xfId="15" applyFont="1" applyBorder="1" applyAlignment="1">
      <alignment horizontal="left" vertical="top" wrapText="1"/>
    </xf>
    <xf numFmtId="0" fontId="43" fillId="0" borderId="0" xfId="15" applyFont="1" applyAlignment="1">
      <alignment horizontal="left" vertical="top" wrapText="1"/>
    </xf>
    <xf numFmtId="0" fontId="43" fillId="0" borderId="78" xfId="15" applyFont="1" applyBorder="1" applyAlignment="1">
      <alignment horizontal="left" vertical="top" wrapText="1"/>
    </xf>
    <xf numFmtId="0" fontId="43" fillId="0" borderId="79" xfId="15" applyFont="1" applyBorder="1" applyAlignment="1">
      <alignment horizontal="left" vertical="top" wrapText="1"/>
    </xf>
    <xf numFmtId="0" fontId="43" fillId="0" borderId="80" xfId="15" applyFont="1" applyBorder="1" applyAlignment="1">
      <alignment horizontal="left" vertical="top" wrapText="1"/>
    </xf>
    <xf numFmtId="0" fontId="43" fillId="0" borderId="81" xfId="15" applyFont="1" applyBorder="1" applyAlignment="1">
      <alignment horizontal="left" vertical="top" wrapText="1"/>
    </xf>
    <xf numFmtId="0" fontId="45" fillId="0" borderId="1" xfId="15" applyFont="1" applyBorder="1" applyAlignment="1">
      <alignment horizontal="center" vertical="center" wrapText="1"/>
    </xf>
    <xf numFmtId="0" fontId="45" fillId="0" borderId="6" xfId="15" applyFont="1" applyBorder="1" applyAlignment="1">
      <alignment horizontal="center" vertical="center"/>
    </xf>
    <xf numFmtId="0" fontId="7" fillId="0" borderId="6" xfId="15" applyBorder="1" applyAlignment="1">
      <alignment horizontal="center" vertical="center"/>
    </xf>
    <xf numFmtId="0" fontId="7" fillId="0" borderId="7" xfId="15" applyBorder="1" applyAlignment="1">
      <alignment horizontal="center" vertical="center"/>
    </xf>
    <xf numFmtId="0" fontId="45" fillId="0" borderId="4" xfId="15" applyFont="1" applyBorder="1" applyAlignment="1">
      <alignment horizontal="center" vertical="center"/>
    </xf>
    <xf numFmtId="0" fontId="45" fillId="0" borderId="10" xfId="15" applyFont="1" applyBorder="1" applyAlignment="1">
      <alignment horizontal="center" vertical="center"/>
    </xf>
    <xf numFmtId="0" fontId="7" fillId="0" borderId="10" xfId="15" applyBorder="1" applyAlignment="1">
      <alignment horizontal="center" vertical="center"/>
    </xf>
    <xf numFmtId="0" fontId="7" fillId="0" borderId="11" xfId="15" applyBorder="1" applyAlignment="1">
      <alignment horizontal="center" vertical="center"/>
    </xf>
    <xf numFmtId="0" fontId="45" fillId="3" borderId="1" xfId="15" applyFont="1" applyFill="1" applyBorder="1" applyAlignment="1" applyProtection="1">
      <alignment vertical="center" shrinkToFit="1"/>
      <protection locked="0"/>
    </xf>
    <xf numFmtId="0" fontId="45" fillId="3" borderId="6" xfId="15" applyFont="1" applyFill="1" applyBorder="1" applyAlignment="1" applyProtection="1">
      <alignment vertical="center" shrinkToFit="1"/>
      <protection locked="0"/>
    </xf>
    <xf numFmtId="0" fontId="45" fillId="3" borderId="7" xfId="15" applyFont="1" applyFill="1" applyBorder="1" applyAlignment="1" applyProtection="1">
      <alignment vertical="center" shrinkToFit="1"/>
      <protection locked="0"/>
    </xf>
    <xf numFmtId="0" fontId="7" fillId="0" borderId="4" xfId="15" applyBorder="1" applyAlignment="1" applyProtection="1">
      <alignment vertical="center" shrinkToFit="1"/>
      <protection locked="0"/>
    </xf>
    <xf numFmtId="0" fontId="7" fillId="0" borderId="10" xfId="15" applyBorder="1" applyAlignment="1" applyProtection="1">
      <alignment vertical="center" shrinkToFit="1"/>
      <protection locked="0"/>
    </xf>
    <xf numFmtId="0" fontId="7" fillId="0" borderId="11" xfId="15" applyBorder="1" applyAlignment="1" applyProtection="1">
      <alignment vertical="center" shrinkToFit="1"/>
      <protection locked="0"/>
    </xf>
    <xf numFmtId="0" fontId="45" fillId="0" borderId="1" xfId="15" applyFont="1" applyBorder="1" applyAlignment="1">
      <alignment horizontal="center" vertical="center"/>
    </xf>
    <xf numFmtId="0" fontId="49" fillId="0" borderId="0" xfId="15" applyFont="1" applyAlignment="1">
      <alignment horizontal="left" vertical="center" wrapText="1"/>
    </xf>
    <xf numFmtId="0" fontId="103" fillId="0" borderId="0" xfId="15" applyFont="1" applyAlignment="1">
      <alignment horizontal="center" vertical="center"/>
    </xf>
    <xf numFmtId="0" fontId="106" fillId="0" borderId="0" xfId="15" applyFont="1" applyAlignment="1">
      <alignment horizontal="center" vertical="center"/>
    </xf>
    <xf numFmtId="0" fontId="45" fillId="0" borderId="0" xfId="15" applyFont="1" applyAlignment="1">
      <alignment vertical="center" shrinkToFit="1"/>
    </xf>
    <xf numFmtId="0" fontId="45" fillId="0" borderId="0" xfId="15" applyFont="1" applyAlignment="1" applyProtection="1">
      <alignment horizontal="center" vertical="center" shrinkToFit="1"/>
      <protection locked="0"/>
    </xf>
    <xf numFmtId="0" fontId="45" fillId="0" borderId="3" xfId="15" applyFont="1" applyBorder="1" applyAlignment="1">
      <alignment horizontal="center" vertical="center"/>
    </xf>
    <xf numFmtId="0" fontId="7" fillId="0" borderId="2" xfId="15" applyBorder="1" applyAlignment="1">
      <alignment horizontal="center" vertical="center"/>
    </xf>
    <xf numFmtId="0" fontId="7" fillId="0" borderId="5" xfId="15" applyBorder="1" applyAlignment="1">
      <alignment horizontal="center" vertical="center"/>
    </xf>
    <xf numFmtId="184" fontId="91" fillId="3" borderId="2" xfId="15" applyNumberFormat="1" applyFont="1" applyFill="1" applyBorder="1" applyAlignment="1" applyProtection="1">
      <alignment horizontal="center" vertical="center" shrinkToFit="1"/>
      <protection locked="0"/>
    </xf>
    <xf numFmtId="0" fontId="45" fillId="0" borderId="6" xfId="15" applyFont="1" applyBorder="1" applyAlignment="1">
      <alignment horizontal="left" vertical="center" wrapText="1"/>
    </xf>
    <xf numFmtId="0" fontId="39" fillId="0" borderId="2" xfId="15" applyFont="1" applyBorder="1" applyAlignment="1">
      <alignment vertical="center" wrapText="1" shrinkToFit="1"/>
    </xf>
    <xf numFmtId="0" fontId="39" fillId="0" borderId="2" xfId="15" applyFont="1" applyBorder="1" applyAlignment="1">
      <alignment vertical="center" shrinkToFit="1"/>
    </xf>
    <xf numFmtId="0" fontId="39" fillId="0" borderId="5" xfId="15" applyFont="1" applyBorder="1" applyAlignment="1">
      <alignment vertical="center" shrinkToFit="1"/>
    </xf>
    <xf numFmtId="0" fontId="17" fillId="0" borderId="6" xfId="15" applyFont="1" applyBorder="1" applyAlignment="1">
      <alignment horizontal="left" vertical="center"/>
    </xf>
    <xf numFmtId="0" fontId="17" fillId="0" borderId="7" xfId="15" applyFont="1" applyBorder="1" applyAlignment="1">
      <alignment horizontal="left" vertical="center"/>
    </xf>
    <xf numFmtId="0" fontId="17" fillId="0" borderId="0" xfId="15" applyFont="1" applyAlignment="1">
      <alignment horizontal="left" vertical="center"/>
    </xf>
    <xf numFmtId="0" fontId="17" fillId="0" borderId="9" xfId="15" applyFont="1" applyBorder="1" applyAlignment="1">
      <alignment horizontal="left" vertical="center"/>
    </xf>
    <xf numFmtId="195" fontId="45" fillId="4" borderId="6" xfId="16" applyNumberFormat="1" applyFont="1" applyFill="1" applyBorder="1" applyAlignment="1" applyProtection="1">
      <alignment horizontal="right" vertical="center" shrinkToFit="1"/>
    </xf>
    <xf numFmtId="182" fontId="45" fillId="4" borderId="0" xfId="15" applyNumberFormat="1" applyFont="1" applyFill="1" applyAlignment="1">
      <alignment horizontal="right" vertical="center" shrinkToFit="1"/>
    </xf>
    <xf numFmtId="184" fontId="45" fillId="4" borderId="10" xfId="15" applyNumberFormat="1" applyFont="1" applyFill="1" applyBorder="1" applyAlignment="1">
      <alignment horizontal="right" vertical="center" shrinkToFit="1"/>
    </xf>
    <xf numFmtId="0" fontId="22" fillId="0" borderId="6" xfId="15" applyFont="1" applyBorder="1">
      <alignment vertical="center"/>
    </xf>
    <xf numFmtId="0" fontId="22" fillId="0" borderId="7" xfId="15" applyFont="1" applyBorder="1">
      <alignment vertical="center"/>
    </xf>
    <xf numFmtId="0" fontId="22" fillId="0" borderId="0" xfId="15" applyFont="1">
      <alignment vertical="center"/>
    </xf>
    <xf numFmtId="0" fontId="22" fillId="0" borderId="9" xfId="15" applyFont="1" applyBorder="1">
      <alignment vertical="center"/>
    </xf>
    <xf numFmtId="0" fontId="22" fillId="0" borderId="10" xfId="15" applyFont="1" applyBorder="1">
      <alignment vertical="center"/>
    </xf>
    <xf numFmtId="0" fontId="22" fillId="0" borderId="11" xfId="15" applyFont="1" applyBorder="1">
      <alignment vertical="center"/>
    </xf>
    <xf numFmtId="0" fontId="34" fillId="0" borderId="6" xfId="15" applyFont="1" applyBorder="1" applyAlignment="1">
      <alignment horizontal="distributed" vertical="center"/>
    </xf>
    <xf numFmtId="0" fontId="7" fillId="3" borderId="6" xfId="14" applyFill="1" applyBorder="1" applyAlignment="1" applyProtection="1">
      <alignment horizontal="center" vertical="center" shrinkToFit="1"/>
      <protection locked="0"/>
    </xf>
    <xf numFmtId="0" fontId="34" fillId="0" borderId="10" xfId="15" applyFont="1" applyBorder="1" applyAlignment="1">
      <alignment horizontal="distributed" vertical="center"/>
    </xf>
    <xf numFmtId="0" fontId="17" fillId="3" borderId="10" xfId="15" applyFont="1" applyFill="1" applyBorder="1" applyAlignment="1" applyProtection="1">
      <alignment horizontal="center" vertical="center" shrinkToFit="1"/>
      <protection locked="0"/>
    </xf>
    <xf numFmtId="0" fontId="7" fillId="0" borderId="10" xfId="15" applyBorder="1" applyAlignment="1" applyProtection="1">
      <alignment horizontal="center" vertical="center" shrinkToFit="1"/>
      <protection locked="0"/>
    </xf>
    <xf numFmtId="0" fontId="22" fillId="0" borderId="0" xfId="15" applyFont="1" applyAlignment="1">
      <alignment horizontal="left" vertical="top" wrapText="1"/>
    </xf>
    <xf numFmtId="0" fontId="22" fillId="0" borderId="10" xfId="15" applyFont="1" applyBorder="1" applyAlignment="1">
      <alignment horizontal="center" vertical="top" wrapText="1"/>
    </xf>
    <xf numFmtId="0" fontId="45" fillId="0" borderId="6" xfId="15" applyFont="1" applyBorder="1" applyAlignment="1"/>
    <xf numFmtId="0" fontId="45" fillId="0" borderId="7" xfId="15" applyFont="1" applyBorder="1" applyAlignment="1"/>
    <xf numFmtId="0" fontId="45" fillId="0" borderId="0" xfId="15" applyFont="1">
      <alignment vertical="center"/>
    </xf>
    <xf numFmtId="0" fontId="45" fillId="0" borderId="9" xfId="15" applyFont="1" applyBorder="1">
      <alignment vertical="center"/>
    </xf>
    <xf numFmtId="0" fontId="45" fillId="4" borderId="0" xfId="14" applyFont="1" applyFill="1" applyAlignment="1">
      <alignment horizontal="center" vertical="center" shrinkToFit="1"/>
    </xf>
    <xf numFmtId="0" fontId="0" fillId="4" borderId="7" xfId="0" applyFill="1" applyBorder="1" applyAlignment="1">
      <alignment vertical="center" shrinkToFit="1"/>
    </xf>
    <xf numFmtId="0" fontId="45" fillId="0" borderId="0" xfId="15" applyFont="1" applyAlignment="1">
      <alignment horizontal="center" vertical="center" wrapText="1"/>
    </xf>
    <xf numFmtId="0" fontId="110" fillId="0" borderId="0" xfId="15" applyFont="1" applyAlignment="1">
      <alignment horizontal="center" vertical="center"/>
    </xf>
    <xf numFmtId="0" fontId="45" fillId="0" borderId="0" xfId="15" applyFont="1" applyAlignment="1">
      <alignment horizontal="center" vertical="center" shrinkToFit="1"/>
    </xf>
    <xf numFmtId="0" fontId="45" fillId="0" borderId="0" xfId="15" applyFont="1" applyAlignment="1">
      <alignment horizontal="center" vertical="center"/>
    </xf>
    <xf numFmtId="0" fontId="7" fillId="0" borderId="0" xfId="15" applyAlignment="1">
      <alignment horizontal="center" vertical="center"/>
    </xf>
    <xf numFmtId="0" fontId="45" fillId="0" borderId="6" xfId="15" applyFont="1" applyBorder="1">
      <alignment vertical="center"/>
    </xf>
    <xf numFmtId="0" fontId="45" fillId="0" borderId="7" xfId="15" applyFont="1" applyBorder="1">
      <alignment vertical="center"/>
    </xf>
    <xf numFmtId="0" fontId="45" fillId="0" borderId="10" xfId="15" applyFont="1" applyBorder="1">
      <alignment vertical="center"/>
    </xf>
    <xf numFmtId="0" fontId="45" fillId="0" borderId="11" xfId="15" applyFont="1" applyBorder="1">
      <alignment vertical="center"/>
    </xf>
    <xf numFmtId="0" fontId="45" fillId="0" borderId="6" xfId="15" applyFont="1" applyBorder="1" applyAlignment="1">
      <alignment horizontal="distributed" vertical="center"/>
    </xf>
    <xf numFmtId="0" fontId="17" fillId="3" borderId="6" xfId="15" applyFont="1" applyFill="1" applyBorder="1" applyAlignment="1" applyProtection="1">
      <alignment horizontal="center" vertical="center" shrinkToFit="1"/>
      <protection locked="0"/>
    </xf>
    <xf numFmtId="0" fontId="7" fillId="3" borderId="6" xfId="15" applyFill="1" applyBorder="1" applyAlignment="1" applyProtection="1">
      <alignment horizontal="center" vertical="center" shrinkToFit="1"/>
      <protection locked="0"/>
    </xf>
    <xf numFmtId="0" fontId="45" fillId="0" borderId="10" xfId="15" applyFont="1" applyBorder="1" applyAlignment="1">
      <alignment horizontal="distributed" vertical="center"/>
    </xf>
    <xf numFmtId="0" fontId="11" fillId="0" borderId="6" xfId="15" applyFont="1" applyBorder="1" applyAlignment="1">
      <alignment horizontal="left" vertical="center"/>
    </xf>
    <xf numFmtId="0" fontId="11" fillId="0" borderId="7" xfId="15" applyFont="1" applyBorder="1" applyAlignment="1">
      <alignment horizontal="left" vertical="center"/>
    </xf>
    <xf numFmtId="0" fontId="11" fillId="0" borderId="0" xfId="15" applyFont="1" applyAlignment="1">
      <alignment horizontal="left" vertical="center"/>
    </xf>
    <xf numFmtId="0" fontId="11" fillId="0" borderId="9" xfId="15" applyFont="1" applyBorder="1" applyAlignment="1">
      <alignment horizontal="left" vertical="center"/>
    </xf>
    <xf numFmtId="0" fontId="11" fillId="0" borderId="10" xfId="15" applyFont="1" applyBorder="1" applyAlignment="1">
      <alignment horizontal="left" vertical="center"/>
    </xf>
    <xf numFmtId="0" fontId="11" fillId="0" borderId="11" xfId="15" applyFont="1" applyBorder="1" applyAlignment="1">
      <alignment horizontal="left" vertical="center"/>
    </xf>
    <xf numFmtId="0" fontId="138" fillId="0" borderId="0" xfId="15" applyFont="1" applyAlignment="1">
      <alignment horizontal="center" vertical="center" wrapText="1"/>
    </xf>
    <xf numFmtId="0" fontId="112" fillId="0" borderId="0" xfId="15" applyFont="1" applyAlignment="1">
      <alignment horizontal="center" vertical="center"/>
    </xf>
    <xf numFmtId="0" fontId="139" fillId="0" borderId="0" xfId="15" applyFont="1" applyAlignment="1">
      <alignment horizontal="center" vertical="center" wrapText="1"/>
    </xf>
    <xf numFmtId="0" fontId="17" fillId="0" borderId="0" xfId="15" applyFont="1" applyAlignment="1">
      <alignment horizontal="left" vertical="top" wrapText="1"/>
    </xf>
    <xf numFmtId="0" fontId="39" fillId="0" borderId="10" xfId="15" applyFont="1" applyBorder="1" applyAlignment="1">
      <alignment horizontal="center" vertical="top"/>
    </xf>
    <xf numFmtId="0" fontId="45" fillId="4" borderId="10" xfId="15" applyFont="1" applyFill="1" applyBorder="1" applyAlignment="1">
      <alignment horizontal="center" vertical="center" shrinkToFit="1"/>
    </xf>
    <xf numFmtId="0" fontId="39" fillId="4" borderId="10" xfId="15" applyFont="1" applyFill="1" applyBorder="1" applyAlignment="1">
      <alignment vertical="center" shrinkToFit="1"/>
    </xf>
    <xf numFmtId="0" fontId="45" fillId="0" borderId="2" xfId="15" applyFont="1" applyBorder="1">
      <alignment vertical="center"/>
    </xf>
    <xf numFmtId="0" fontId="45" fillId="0" borderId="5" xfId="15" applyFont="1" applyBorder="1">
      <alignment vertical="center"/>
    </xf>
    <xf numFmtId="184" fontId="31" fillId="3" borderId="0" xfId="15" applyNumberFormat="1" applyFont="1" applyFill="1" applyAlignment="1" applyProtection="1">
      <alignment horizontal="center" vertical="center" shrinkToFit="1"/>
      <protection locked="0"/>
    </xf>
    <xf numFmtId="184" fontId="31" fillId="3" borderId="10" xfId="15" applyNumberFormat="1" applyFont="1" applyFill="1" applyBorder="1" applyAlignment="1" applyProtection="1">
      <alignment horizontal="center" vertical="center" shrinkToFit="1"/>
      <protection locked="0"/>
    </xf>
    <xf numFmtId="0" fontId="45" fillId="0" borderId="6" xfId="15" applyFont="1" applyBorder="1" applyAlignment="1">
      <alignment vertical="center" wrapText="1"/>
    </xf>
    <xf numFmtId="0" fontId="45" fillId="0" borderId="7" xfId="15" applyFont="1" applyBorder="1" applyAlignment="1">
      <alignment vertical="center" wrapText="1"/>
    </xf>
    <xf numFmtId="0" fontId="45" fillId="0" borderId="0" xfId="15" applyFont="1" applyAlignment="1">
      <alignment vertical="center" wrapText="1"/>
    </xf>
    <xf numFmtId="0" fontId="45" fillId="0" borderId="9" xfId="15" applyFont="1" applyBorder="1" applyAlignment="1">
      <alignment vertical="center" wrapText="1"/>
    </xf>
    <xf numFmtId="0" fontId="45" fillId="0" borderId="10" xfId="15" applyFont="1" applyBorder="1" applyAlignment="1">
      <alignment vertical="center" wrapText="1"/>
    </xf>
    <xf numFmtId="0" fontId="45" fillId="0" borderId="11" xfId="15" applyFont="1" applyBorder="1" applyAlignment="1">
      <alignment vertical="center" wrapText="1"/>
    </xf>
    <xf numFmtId="0" fontId="45" fillId="0" borderId="1" xfId="15" applyFont="1" applyBorder="1">
      <alignment vertical="center"/>
    </xf>
    <xf numFmtId="0" fontId="39" fillId="0" borderId="6" xfId="15" applyFont="1" applyBorder="1">
      <alignment vertical="center"/>
    </xf>
    <xf numFmtId="0" fontId="45" fillId="0" borderId="2" xfId="15" applyFont="1" applyBorder="1" applyAlignment="1">
      <alignment vertical="center" wrapText="1"/>
    </xf>
    <xf numFmtId="0" fontId="45" fillId="0" borderId="5" xfId="15" applyFont="1" applyBorder="1" applyAlignment="1">
      <alignment vertical="center" wrapText="1"/>
    </xf>
    <xf numFmtId="184" fontId="31" fillId="3" borderId="2" xfId="15" applyNumberFormat="1" applyFont="1" applyFill="1" applyBorder="1" applyAlignment="1" applyProtection="1">
      <alignment horizontal="center" vertical="center" shrinkToFit="1"/>
      <protection locked="0"/>
    </xf>
    <xf numFmtId="0" fontId="45" fillId="3" borderId="0" xfId="10" applyFont="1" applyFill="1" applyAlignment="1" applyProtection="1">
      <alignment horizontal="center" vertical="center" shrinkToFit="1"/>
      <protection locked="0"/>
    </xf>
    <xf numFmtId="0" fontId="39" fillId="0" borderId="0" xfId="15" applyFont="1">
      <alignment vertical="center"/>
    </xf>
    <xf numFmtId="0" fontId="81" fillId="0" borderId="0" xfId="15" applyFont="1" applyAlignment="1">
      <alignment horizontal="center" vertical="center"/>
    </xf>
    <xf numFmtId="0" fontId="45" fillId="3" borderId="0" xfId="10" applyFont="1" applyFill="1" applyAlignment="1" applyProtection="1">
      <alignment horizontal="right" vertical="center" shrinkToFit="1"/>
      <protection locked="0"/>
    </xf>
    <xf numFmtId="0" fontId="39" fillId="3" borderId="0" xfId="0" applyFont="1" applyFill="1" applyAlignment="1" applyProtection="1">
      <alignment vertical="center" shrinkToFit="1"/>
      <protection locked="0"/>
    </xf>
    <xf numFmtId="0" fontId="46" fillId="0" borderId="0" xfId="15" applyFont="1" applyAlignment="1">
      <alignment horizontal="center" vertical="center" wrapText="1"/>
    </xf>
    <xf numFmtId="0" fontId="39" fillId="0" borderId="0" xfId="15" applyFont="1" applyAlignment="1">
      <alignment horizontal="center" vertical="center"/>
    </xf>
    <xf numFmtId="0" fontId="39" fillId="3" borderId="0" xfId="15" applyFont="1" applyFill="1" applyAlignment="1" applyProtection="1">
      <alignment horizontal="right" vertical="center"/>
      <protection locked="0"/>
    </xf>
    <xf numFmtId="184" fontId="31" fillId="3" borderId="6" xfId="15" applyNumberFormat="1" applyFont="1" applyFill="1" applyBorder="1" applyAlignment="1" applyProtection="1">
      <alignment horizontal="center" vertical="center" shrinkToFit="1"/>
      <protection locked="0"/>
    </xf>
    <xf numFmtId="0" fontId="45" fillId="0" borderId="2" xfId="15" applyFont="1" applyBorder="1" applyAlignment="1">
      <alignment horizontal="center" vertical="center"/>
    </xf>
    <xf numFmtId="0" fontId="45" fillId="0" borderId="5" xfId="15" applyFont="1" applyBorder="1" applyAlignment="1">
      <alignment horizontal="center" vertical="center"/>
    </xf>
    <xf numFmtId="0" fontId="39" fillId="3" borderId="4" xfId="15" applyFont="1" applyFill="1" applyBorder="1" applyAlignment="1" applyProtection="1">
      <alignment vertical="center" shrinkToFit="1"/>
      <protection locked="0"/>
    </xf>
    <xf numFmtId="0" fontId="39" fillId="3" borderId="10" xfId="15" applyFont="1" applyFill="1" applyBorder="1" applyAlignment="1" applyProtection="1">
      <alignment vertical="center" shrinkToFit="1"/>
      <protection locked="0"/>
    </xf>
    <xf numFmtId="0" fontId="39" fillId="3" borderId="11" xfId="15" applyFont="1" applyFill="1" applyBorder="1" applyAlignment="1" applyProtection="1">
      <alignment vertical="center" shrinkToFit="1"/>
      <protection locked="0"/>
    </xf>
    <xf numFmtId="0" fontId="41" fillId="0" borderId="1" xfId="15" applyFont="1" applyBorder="1" applyAlignment="1">
      <alignment horizontal="center" vertical="center" textRotation="255"/>
    </xf>
    <xf numFmtId="0" fontId="41" fillId="0" borderId="6" xfId="15" applyFont="1" applyBorder="1" applyAlignment="1">
      <alignment horizontal="center" vertical="center" textRotation="255"/>
    </xf>
    <xf numFmtId="0" fontId="41" fillId="0" borderId="7" xfId="15" applyFont="1" applyBorder="1" applyAlignment="1">
      <alignment horizontal="center" vertical="center" textRotation="255"/>
    </xf>
    <xf numFmtId="0" fontId="41" fillId="0" borderId="8" xfId="15" applyFont="1" applyBorder="1" applyAlignment="1">
      <alignment horizontal="center" vertical="center" textRotation="255"/>
    </xf>
    <xf numFmtId="0" fontId="41" fillId="0" borderId="0" xfId="15" applyFont="1" applyAlignment="1">
      <alignment horizontal="center" vertical="center" textRotation="255"/>
    </xf>
    <xf numFmtId="0" fontId="41" fillId="0" borderId="9" xfId="15" applyFont="1" applyBorder="1" applyAlignment="1">
      <alignment horizontal="center" vertical="center" textRotation="255"/>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90" fillId="0" borderId="0" xfId="15" applyFont="1" applyAlignment="1">
      <alignment horizontal="center" vertical="center" wrapText="1"/>
    </xf>
    <xf numFmtId="0" fontId="45" fillId="3" borderId="4" xfId="15" applyFont="1" applyFill="1" applyBorder="1" applyAlignment="1" applyProtection="1">
      <alignment vertical="center" shrinkToFit="1"/>
      <protection locked="0"/>
    </xf>
    <xf numFmtId="0" fontId="45" fillId="3" borderId="10" xfId="15" applyFont="1" applyFill="1" applyBorder="1" applyAlignment="1" applyProtection="1">
      <alignment vertical="center" shrinkToFit="1"/>
      <protection locked="0"/>
    </xf>
    <xf numFmtId="0" fontId="45" fillId="3" borderId="11" xfId="15" applyFont="1" applyFill="1" applyBorder="1" applyAlignment="1" applyProtection="1">
      <alignment vertical="center" shrinkToFit="1"/>
      <protection locked="0"/>
    </xf>
    <xf numFmtId="0" fontId="17" fillId="3" borderId="0" xfId="15" applyFont="1" applyFill="1" applyAlignment="1" applyProtection="1">
      <alignment horizontal="center" vertical="center" shrinkToFit="1"/>
      <protection locked="0"/>
    </xf>
    <xf numFmtId="0" fontId="7" fillId="0" borderId="0" xfId="15" applyAlignment="1" applyProtection="1">
      <alignment horizontal="center" vertical="center" shrinkToFit="1"/>
      <protection locked="0"/>
    </xf>
    <xf numFmtId="0" fontId="39" fillId="0" borderId="0" xfId="15" applyFont="1" applyAlignment="1">
      <alignment horizontal="center" vertical="center" shrinkToFit="1"/>
    </xf>
    <xf numFmtId="0" fontId="45" fillId="0" borderId="7" xfId="15" applyFont="1" applyBorder="1" applyAlignment="1">
      <alignment horizontal="center" vertical="center"/>
    </xf>
    <xf numFmtId="0" fontId="45" fillId="0" borderId="9" xfId="15" applyFont="1" applyBorder="1" applyAlignment="1">
      <alignment horizontal="center" vertical="center"/>
    </xf>
    <xf numFmtId="0" fontId="7" fillId="4" borderId="10" xfId="15" applyFill="1" applyBorder="1" applyAlignment="1">
      <alignment vertical="center" shrinkToFit="1"/>
    </xf>
    <xf numFmtId="0" fontId="45" fillId="4" borderId="6" xfId="15" applyFont="1" applyFill="1" applyBorder="1" applyAlignment="1">
      <alignment vertical="center" shrinkToFit="1"/>
    </xf>
    <xf numFmtId="0" fontId="109" fillId="7" borderId="10" xfId="15" applyFont="1" applyFill="1" applyBorder="1" applyAlignment="1">
      <alignment horizontal="left" vertical="center" wrapText="1"/>
    </xf>
    <xf numFmtId="0" fontId="114" fillId="7" borderId="13" xfId="15" applyFont="1" applyFill="1" applyBorder="1" applyAlignment="1">
      <alignment vertical="center" wrapText="1"/>
    </xf>
    <xf numFmtId="0" fontId="39" fillId="0" borderId="13" xfId="15" applyFont="1" applyBorder="1" applyAlignment="1">
      <alignment horizontal="center" vertical="center"/>
    </xf>
    <xf numFmtId="0" fontId="39" fillId="3" borderId="3" xfId="15" applyFont="1" applyFill="1" applyBorder="1" applyAlignment="1" applyProtection="1">
      <alignment horizontal="left" vertical="center" wrapText="1" shrinkToFit="1"/>
      <protection locked="0"/>
    </xf>
    <xf numFmtId="0" fontId="39" fillId="3" borderId="2" xfId="15" applyFont="1" applyFill="1" applyBorder="1" applyAlignment="1" applyProtection="1">
      <alignment horizontal="left" vertical="center" wrapText="1" shrinkToFit="1"/>
      <protection locked="0"/>
    </xf>
    <xf numFmtId="0" fontId="39" fillId="3" borderId="5" xfId="15" applyFont="1" applyFill="1" applyBorder="1" applyAlignment="1" applyProtection="1">
      <alignment horizontal="left" vertical="center" wrapText="1" shrinkToFit="1"/>
      <protection locked="0"/>
    </xf>
    <xf numFmtId="0" fontId="41" fillId="0" borderId="13" xfId="15" applyFont="1" applyBorder="1" applyAlignment="1">
      <alignment horizontal="center" vertical="center" textRotation="255"/>
    </xf>
    <xf numFmtId="0" fontId="45" fillId="0" borderId="4" xfId="15" applyFont="1" applyBorder="1" applyAlignment="1">
      <alignment horizontal="center" vertical="center" wrapText="1"/>
    </xf>
    <xf numFmtId="0" fontId="45" fillId="0" borderId="11" xfId="15" applyFont="1" applyBorder="1" applyAlignment="1">
      <alignment horizontal="center" vertical="center"/>
    </xf>
    <xf numFmtId="0" fontId="39" fillId="3" borderId="2" xfId="15" applyFont="1" applyFill="1" applyBorder="1" applyAlignment="1" applyProtection="1">
      <alignment horizontal="center" vertical="center" wrapText="1"/>
      <protection locked="0"/>
    </xf>
    <xf numFmtId="0" fontId="101" fillId="0" borderId="0" xfId="15" applyFont="1" applyAlignment="1">
      <alignment horizontal="center" vertical="center" wrapText="1"/>
    </xf>
    <xf numFmtId="0" fontId="101" fillId="0" borderId="0" xfId="15" applyFont="1" applyAlignment="1">
      <alignment horizontal="center" vertical="center"/>
    </xf>
    <xf numFmtId="0" fontId="39" fillId="3" borderId="0" xfId="15" applyFont="1" applyFill="1" applyProtection="1">
      <alignment vertical="center"/>
      <protection locked="0"/>
    </xf>
    <xf numFmtId="0" fontId="45" fillId="4" borderId="7" xfId="15" applyFont="1" applyFill="1" applyBorder="1" applyAlignment="1">
      <alignment vertical="center" shrinkToFit="1"/>
    </xf>
    <xf numFmtId="0" fontId="41" fillId="0" borderId="4" xfId="15" applyFont="1" applyBorder="1" applyAlignment="1">
      <alignment horizontal="center" vertical="center" textRotation="255"/>
    </xf>
    <xf numFmtId="0" fontId="41" fillId="0" borderId="10" xfId="15" applyFont="1" applyBorder="1" applyAlignment="1">
      <alignment horizontal="center" vertical="center" textRotation="255"/>
    </xf>
    <xf numFmtId="0" fontId="41" fillId="0" borderId="11" xfId="15" applyFont="1" applyBorder="1" applyAlignment="1">
      <alignment horizontal="center" vertical="center" textRotation="255"/>
    </xf>
    <xf numFmtId="0" fontId="45" fillId="3" borderId="3" xfId="15" applyFont="1" applyFill="1" applyBorder="1" applyAlignment="1" applyProtection="1">
      <alignment vertical="center" shrinkToFit="1"/>
      <protection locked="0"/>
    </xf>
    <xf numFmtId="0" fontId="45" fillId="3" borderId="2" xfId="15" applyFont="1" applyFill="1" applyBorder="1" applyAlignment="1" applyProtection="1">
      <alignment vertical="center" shrinkToFit="1"/>
      <protection locked="0"/>
    </xf>
    <xf numFmtId="0" fontId="45" fillId="3" borderId="5" xfId="15" applyFont="1" applyFill="1" applyBorder="1" applyAlignment="1" applyProtection="1">
      <alignment vertical="center" shrinkToFit="1"/>
      <protection locked="0"/>
    </xf>
    <xf numFmtId="0" fontId="45" fillId="0" borderId="3" xfId="15" applyFont="1" applyBorder="1" applyAlignment="1">
      <alignment horizontal="center" vertical="center" wrapText="1"/>
    </xf>
    <xf numFmtId="0" fontId="45" fillId="0" borderId="2" xfId="15" applyFont="1" applyBorder="1" applyAlignment="1">
      <alignment horizontal="center" vertical="center" wrapText="1"/>
    </xf>
    <xf numFmtId="0" fontId="45" fillId="0" borderId="5" xfId="15" applyFont="1" applyBorder="1" applyAlignment="1">
      <alignment horizontal="center" vertical="center" wrapText="1"/>
    </xf>
    <xf numFmtId="0" fontId="39" fillId="3" borderId="3" xfId="15" applyFont="1" applyFill="1" applyBorder="1" applyAlignment="1" applyProtection="1">
      <alignment vertical="center" shrinkToFit="1"/>
      <protection locked="0"/>
    </xf>
    <xf numFmtId="0" fontId="39" fillId="3" borderId="2" xfId="15" applyFont="1" applyFill="1" applyBorder="1" applyAlignment="1" applyProtection="1">
      <alignment vertical="center" shrinkToFit="1"/>
      <protection locked="0"/>
    </xf>
    <xf numFmtId="0" fontId="39" fillId="3" borderId="5" xfId="15" applyFont="1" applyFill="1" applyBorder="1" applyAlignment="1" applyProtection="1">
      <alignment vertical="center" shrinkToFit="1"/>
      <protection locked="0"/>
    </xf>
    <xf numFmtId="0" fontId="114" fillId="7" borderId="3" xfId="15" applyFont="1" applyFill="1" applyBorder="1" applyAlignment="1">
      <alignment vertical="center" wrapText="1"/>
    </xf>
    <xf numFmtId="0" fontId="114" fillId="7" borderId="2" xfId="15" applyFont="1" applyFill="1" applyBorder="1" applyAlignment="1">
      <alignment vertical="center" wrapText="1"/>
    </xf>
    <xf numFmtId="0" fontId="114" fillId="7" borderId="5" xfId="15" applyFont="1" applyFill="1" applyBorder="1" applyAlignment="1">
      <alignment vertical="center" wrapText="1"/>
    </xf>
    <xf numFmtId="0" fontId="39" fillId="0" borderId="3" xfId="15" applyFont="1" applyBorder="1" applyAlignment="1">
      <alignment horizontal="center" vertical="center"/>
    </xf>
    <xf numFmtId="0" fontId="39" fillId="0" borderId="2" xfId="15" applyFont="1" applyBorder="1" applyAlignment="1">
      <alignment horizontal="center" vertical="center"/>
    </xf>
    <xf numFmtId="0" fontId="39" fillId="0" borderId="5" xfId="15" applyFont="1" applyBorder="1" applyAlignment="1">
      <alignment horizontal="center" vertical="center"/>
    </xf>
    <xf numFmtId="0" fontId="39" fillId="3" borderId="3" xfId="15" applyFont="1" applyFill="1" applyBorder="1" applyAlignment="1" applyProtection="1">
      <alignment horizontal="center" vertical="center" wrapText="1"/>
      <protection locked="0"/>
    </xf>
    <xf numFmtId="0" fontId="47" fillId="0" borderId="0" xfId="15" applyFont="1" applyAlignment="1">
      <alignment horizontal="center" vertical="center" wrapText="1"/>
    </xf>
    <xf numFmtId="0" fontId="45" fillId="3" borderId="2" xfId="15" applyFont="1" applyFill="1" applyBorder="1" applyAlignment="1" applyProtection="1">
      <alignment horizontal="center" vertical="center" shrinkToFit="1"/>
      <protection locked="0"/>
    </xf>
    <xf numFmtId="0" fontId="39" fillId="0" borderId="2" xfId="15" applyFont="1" applyBorder="1" applyAlignment="1" applyProtection="1">
      <alignment horizontal="center" vertical="center" shrinkToFit="1"/>
      <protection locked="0"/>
    </xf>
    <xf numFmtId="0" fontId="22" fillId="3" borderId="2" xfId="15" applyFont="1" applyFill="1" applyBorder="1" applyAlignment="1" applyProtection="1">
      <alignment vertical="center" shrinkToFit="1"/>
      <protection locked="0"/>
    </xf>
    <xf numFmtId="0" fontId="22" fillId="3" borderId="5" xfId="15" applyFont="1" applyFill="1" applyBorder="1" applyAlignment="1" applyProtection="1">
      <alignment vertical="center" shrinkToFit="1"/>
      <protection locked="0"/>
    </xf>
    <xf numFmtId="0" fontId="39" fillId="0" borderId="0" xfId="15" applyFont="1" applyAlignment="1" applyProtection="1">
      <alignment horizontal="center" vertical="center" shrinkToFit="1"/>
      <protection locked="0"/>
    </xf>
    <xf numFmtId="0" fontId="39" fillId="0" borderId="0" xfId="15" applyFont="1" applyAlignment="1">
      <alignment horizontal="center" vertical="center" wrapText="1"/>
    </xf>
    <xf numFmtId="0" fontId="31" fillId="0" borderId="0" xfId="12" applyFont="1" applyAlignment="1">
      <alignment horizontal="left" vertical="top" wrapText="1" indent="1"/>
    </xf>
    <xf numFmtId="0" fontId="97" fillId="0" borderId="0" xfId="12" applyFont="1" applyAlignment="1">
      <alignment horizontal="left" vertical="top" wrapText="1"/>
    </xf>
    <xf numFmtId="0" fontId="88" fillId="0" borderId="0" xfId="12" applyFont="1" applyAlignment="1">
      <alignment horizontal="center" vertical="center" wrapText="1"/>
    </xf>
    <xf numFmtId="0" fontId="89" fillId="0" borderId="0" xfId="12" applyFont="1" applyAlignment="1">
      <alignment horizontal="center" vertical="center" wrapText="1"/>
    </xf>
    <xf numFmtId="0" fontId="31" fillId="0" borderId="0" xfId="12" applyFont="1" applyAlignment="1">
      <alignment horizontal="left" vertical="top" wrapText="1"/>
    </xf>
    <xf numFmtId="0" fontId="93" fillId="0" borderId="0" xfId="12" applyFont="1" applyAlignment="1">
      <alignment horizontal="left" vertical="top" wrapText="1"/>
    </xf>
  </cellXfs>
  <cellStyles count="29">
    <cellStyle name="パーセント 2" xfId="26"/>
    <cellStyle name="ハイパーリンク" xfId="1" builtinId="8"/>
    <cellStyle name="ハイパーリンク 2" xfId="13"/>
    <cellStyle name="桁区切り" xfId="2" builtinId="6"/>
    <cellStyle name="桁区切り 2" xfId="11"/>
    <cellStyle name="桁区切り 2 10" xfId="3"/>
    <cellStyle name="桁区切り 2 2" xfId="25"/>
    <cellStyle name="桁区切り 3" xfId="16"/>
    <cellStyle name="桁区切り 4" xfId="20"/>
    <cellStyle name="標準" xfId="0" builtinId="0"/>
    <cellStyle name="標準 10" xfId="23"/>
    <cellStyle name="標準 11" xfId="27"/>
    <cellStyle name="標準 12" xfId="28"/>
    <cellStyle name="標準 2" xfId="4"/>
    <cellStyle name="標準 2 2" xfId="7"/>
    <cellStyle name="標準 2 3" xfId="5"/>
    <cellStyle name="標準 2 3 2" xfId="22"/>
    <cellStyle name="標準 2 4" xfId="17"/>
    <cellStyle name="標準 3" xfId="8"/>
    <cellStyle name="標準 3 2" xfId="9"/>
    <cellStyle name="標準 3 3" xfId="15"/>
    <cellStyle name="標準 4" xfId="6"/>
    <cellStyle name="標準 4 3" xfId="18"/>
    <cellStyle name="標準 5" xfId="10"/>
    <cellStyle name="標準 5 2" xfId="24"/>
    <cellStyle name="標準 6" xfId="12"/>
    <cellStyle name="標準 7" xfId="14"/>
    <cellStyle name="標準 8" xfId="19"/>
    <cellStyle name="標準 9" xfId="21"/>
  </cellStyles>
  <dxfs count="14">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9.emf"/></Relationships>
</file>

<file path=xl/drawings/_rels/drawing3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9440" y="12266930"/>
          <a:ext cx="3683635" cy="2623820"/>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33730" y="1313815"/>
          <a:ext cx="3874770" cy="485775"/>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58</xdr:col>
          <xdr:colOff>441960</xdr:colOff>
          <xdr:row>302</xdr:row>
          <xdr:rowOff>144780</xdr:rowOff>
        </xdr:from>
        <xdr:to>
          <xdr:col>59</xdr:col>
          <xdr:colOff>487680</xdr:colOff>
          <xdr:row>303</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C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152400</xdr:rowOff>
        </xdr:from>
        <xdr:to>
          <xdr:col>59</xdr:col>
          <xdr:colOff>487680</xdr:colOff>
          <xdr:row>303</xdr:row>
          <xdr:rowOff>160020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C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144780</xdr:rowOff>
        </xdr:from>
        <xdr:to>
          <xdr:col>59</xdr:col>
          <xdr:colOff>487680</xdr:colOff>
          <xdr:row>303</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C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152400</xdr:rowOff>
        </xdr:from>
        <xdr:to>
          <xdr:col>59</xdr:col>
          <xdr:colOff>487680</xdr:colOff>
          <xdr:row>303</xdr:row>
          <xdr:rowOff>160020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C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60</xdr:col>
      <xdr:colOff>312420</xdr:colOff>
      <xdr:row>167</xdr:row>
      <xdr:rowOff>180975</xdr:rowOff>
    </xdr:from>
    <xdr:to>
      <xdr:col>70</xdr:col>
      <xdr:colOff>243840</xdr:colOff>
      <xdr:row>174</xdr:row>
      <xdr:rowOff>167640</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a:xfrm>
          <a:off x="11353800" y="34288095"/>
          <a:ext cx="4792980" cy="84010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61</xdr:col>
      <xdr:colOff>670560</xdr:colOff>
      <xdr:row>290</xdr:row>
      <xdr:rowOff>22860</xdr:rowOff>
    </xdr:from>
    <xdr:to>
      <xdr:col>68</xdr:col>
      <xdr:colOff>15240</xdr:colOff>
      <xdr:row>294</xdr:row>
      <xdr:rowOff>30480</xdr:rowOff>
    </xdr:to>
    <xdr:sp macro="" textlink="">
      <xdr:nvSpPr>
        <xdr:cNvPr id="27" name="吹き出し: 四角形 22">
          <a:extLst>
            <a:ext uri="{FF2B5EF4-FFF2-40B4-BE49-F238E27FC236}">
              <a16:creationId xmlns:a16="http://schemas.microsoft.com/office/drawing/2014/main" id="{00000000-0008-0000-0C00-00001B000000}"/>
            </a:ext>
          </a:extLst>
        </xdr:cNvPr>
        <xdr:cNvSpPr/>
      </xdr:nvSpPr>
      <xdr:spPr>
        <a:xfrm>
          <a:off x="12321540" y="58148220"/>
          <a:ext cx="2362200" cy="92202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必要に応じて記入してください。同時期に本事業を活用し、複数施設へ再エネ設備を導入する場合も記載必要です。</a:t>
          </a:r>
        </a:p>
      </xdr:txBody>
    </xdr:sp>
    <xdr:clientData/>
  </xdr:twoCellAnchor>
  <xdr:twoCellAnchor>
    <xdr:from>
      <xdr:col>58</xdr:col>
      <xdr:colOff>457200</xdr:colOff>
      <xdr:row>302</xdr:row>
      <xdr:rowOff>203835</xdr:rowOff>
    </xdr:from>
    <xdr:to>
      <xdr:col>63</xdr:col>
      <xdr:colOff>102870</xdr:colOff>
      <xdr:row>305</xdr:row>
      <xdr:rowOff>41911</xdr:rowOff>
    </xdr:to>
    <xdr:sp macro="" textlink="">
      <xdr:nvSpPr>
        <xdr:cNvPr id="29" name="吹き出し: 四角形 25">
          <a:extLst>
            <a:ext uri="{FF2B5EF4-FFF2-40B4-BE49-F238E27FC236}">
              <a16:creationId xmlns:a16="http://schemas.microsoft.com/office/drawing/2014/main" id="{00000000-0008-0000-0C00-00001D000000}"/>
            </a:ext>
          </a:extLst>
        </xdr:cNvPr>
        <xdr:cNvSpPr/>
      </xdr:nvSpPr>
      <xdr:spPr>
        <a:xfrm>
          <a:off x="10279380" y="61407675"/>
          <a:ext cx="232791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固定価格買取制度を活用する場合は助成対象外となります。</a:t>
          </a:r>
        </a:p>
      </xdr:txBody>
    </xdr:sp>
    <xdr:clientData/>
  </xdr:twoCellAnchor>
  <xdr:twoCellAnchor>
    <xdr:from>
      <xdr:col>58</xdr:col>
      <xdr:colOff>297180</xdr:colOff>
      <xdr:row>277</xdr:row>
      <xdr:rowOff>129540</xdr:rowOff>
    </xdr:from>
    <xdr:to>
      <xdr:col>61</xdr:col>
      <xdr:colOff>701040</xdr:colOff>
      <xdr:row>280</xdr:row>
      <xdr:rowOff>129540</xdr:rowOff>
    </xdr:to>
    <xdr:sp macro="" textlink="">
      <xdr:nvSpPr>
        <xdr:cNvPr id="30" name="吹き出し: 四角形 7">
          <a:extLst>
            <a:ext uri="{FF2B5EF4-FFF2-40B4-BE49-F238E27FC236}">
              <a16:creationId xmlns:a16="http://schemas.microsoft.com/office/drawing/2014/main" id="{00000000-0008-0000-0C00-00001E000000}"/>
            </a:ext>
          </a:extLst>
        </xdr:cNvPr>
        <xdr:cNvSpPr/>
      </xdr:nvSpPr>
      <xdr:spPr>
        <a:xfrm>
          <a:off x="10119360" y="53416200"/>
          <a:ext cx="2232660" cy="670560"/>
        </a:xfrm>
        <a:prstGeom prst="wedgeRectCallout">
          <a:avLst>
            <a:gd name="adj1" fmla="val -87324"/>
            <a:gd name="adj2" fmla="val 5098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24</xdr:col>
      <xdr:colOff>490331</xdr:colOff>
      <xdr:row>26</xdr:row>
      <xdr:rowOff>19216</xdr:rowOff>
    </xdr:from>
    <xdr:to>
      <xdr:col>51</xdr:col>
      <xdr:colOff>562274</xdr:colOff>
      <xdr:row>27</xdr:row>
      <xdr:rowOff>193723</xdr:rowOff>
    </xdr:to>
    <xdr:sp macro="" textlink="">
      <xdr:nvSpPr>
        <xdr:cNvPr id="31" name="Text Box 334">
          <a:extLst>
            <a:ext uri="{FF2B5EF4-FFF2-40B4-BE49-F238E27FC236}">
              <a16:creationId xmlns:a16="http://schemas.microsoft.com/office/drawing/2014/main" id="{00000000-0008-0000-0C00-00001F000000}"/>
            </a:ext>
          </a:extLst>
        </xdr:cNvPr>
        <xdr:cNvSpPr txBox="1">
          <a:spLocks noChangeArrowheads="1"/>
        </xdr:cNvSpPr>
      </xdr:nvSpPr>
      <xdr:spPr bwMode="auto">
        <a:xfrm>
          <a:off x="6022451" y="633619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83820</xdr:colOff>
      <xdr:row>217</xdr:row>
      <xdr:rowOff>76200</xdr:rowOff>
    </xdr:from>
    <xdr:to>
      <xdr:col>68</xdr:col>
      <xdr:colOff>510540</xdr:colOff>
      <xdr:row>220</xdr:row>
      <xdr:rowOff>144780</xdr:rowOff>
    </xdr:to>
    <xdr:sp macro="" textlink="">
      <xdr:nvSpPr>
        <xdr:cNvPr id="11" name="吹き出し: 四角形 9">
          <a:extLst>
            <a:ext uri="{FF2B5EF4-FFF2-40B4-BE49-F238E27FC236}">
              <a16:creationId xmlns:a16="http://schemas.microsoft.com/office/drawing/2014/main" id="{00000000-0008-0000-0C00-00000B000000}"/>
            </a:ext>
          </a:extLst>
        </xdr:cNvPr>
        <xdr:cNvSpPr/>
      </xdr:nvSpPr>
      <xdr:spPr>
        <a:xfrm>
          <a:off x="12740640" y="43045380"/>
          <a:ext cx="2438400" cy="7848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者所有、自己託送、リース契約のいずれかを行う場合、こちらの表に加え、別途体制図を作成してください。</a:t>
          </a:r>
        </a:p>
      </xdr:txBody>
    </xdr:sp>
    <xdr:clientData/>
  </xdr:twoCellAnchor>
  <xdr:twoCellAnchor>
    <xdr:from>
      <xdr:col>61</xdr:col>
      <xdr:colOff>512859</xdr:colOff>
      <xdr:row>34</xdr:row>
      <xdr:rowOff>159026</xdr:rowOff>
    </xdr:from>
    <xdr:to>
      <xdr:col>68</xdr:col>
      <xdr:colOff>488343</xdr:colOff>
      <xdr:row>43</xdr:row>
      <xdr:rowOff>37106</xdr:rowOff>
    </xdr:to>
    <xdr:sp macro="" textlink="">
      <xdr:nvSpPr>
        <xdr:cNvPr id="42" name="吹き出し: 四角形 9">
          <a:extLst>
            <a:ext uri="{FF2B5EF4-FFF2-40B4-BE49-F238E27FC236}">
              <a16:creationId xmlns:a16="http://schemas.microsoft.com/office/drawing/2014/main" id="{00000000-0008-0000-0C00-00002A000000}"/>
            </a:ext>
          </a:extLst>
        </xdr:cNvPr>
        <xdr:cNvSpPr/>
      </xdr:nvSpPr>
      <xdr:spPr>
        <a:xfrm>
          <a:off x="12163839" y="7977146"/>
          <a:ext cx="2993004" cy="1645920"/>
        </a:xfrm>
        <a:prstGeom prst="wedgeRectCallout">
          <a:avLst>
            <a:gd name="adj1" fmla="val -72082"/>
            <a:gd name="adj2" fmla="val -128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291548</xdr:colOff>
      <xdr:row>45</xdr:row>
      <xdr:rowOff>82495</xdr:rowOff>
    </xdr:from>
    <xdr:to>
      <xdr:col>66</xdr:col>
      <xdr:colOff>423242</xdr:colOff>
      <xdr:row>51</xdr:row>
      <xdr:rowOff>179898</xdr:rowOff>
    </xdr:to>
    <xdr:sp macro="" textlink="">
      <xdr:nvSpPr>
        <xdr:cNvPr id="43" name="吹き出し: 四角形 9">
          <a:extLst>
            <a:ext uri="{FF2B5EF4-FFF2-40B4-BE49-F238E27FC236}">
              <a16:creationId xmlns:a16="http://schemas.microsoft.com/office/drawing/2014/main" id="{00000000-0008-0000-0C00-00002B000000}"/>
            </a:ext>
          </a:extLst>
        </xdr:cNvPr>
        <xdr:cNvSpPr/>
      </xdr:nvSpPr>
      <xdr:spPr>
        <a:xfrm>
          <a:off x="11942528" y="10087555"/>
          <a:ext cx="1914774" cy="1217543"/>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mc:AlternateContent xmlns:mc="http://schemas.openxmlformats.org/markup-compatibility/2006">
    <mc:Choice xmlns:a14="http://schemas.microsoft.com/office/drawing/2010/main" Requires="a14">
      <xdr:twoCellAnchor editAs="oneCell">
        <xdr:from>
          <xdr:col>4</xdr:col>
          <xdr:colOff>160020</xdr:colOff>
          <xdr:row>303</xdr:row>
          <xdr:rowOff>68580</xdr:rowOff>
        </xdr:from>
        <xdr:to>
          <xdr:col>5</xdr:col>
          <xdr:colOff>15240</xdr:colOff>
          <xdr:row>303</xdr:row>
          <xdr:rowOff>381000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C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303</xdr:row>
          <xdr:rowOff>76200</xdr:rowOff>
        </xdr:from>
        <xdr:to>
          <xdr:col>5</xdr:col>
          <xdr:colOff>579120</xdr:colOff>
          <xdr:row>303</xdr:row>
          <xdr:rowOff>388620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C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160020</xdr:colOff>
          <xdr:row>303</xdr:row>
          <xdr:rowOff>68580</xdr:rowOff>
        </xdr:from>
        <xdr:to>
          <xdr:col>57</xdr:col>
          <xdr:colOff>15240</xdr:colOff>
          <xdr:row>303</xdr:row>
          <xdr:rowOff>381000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C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723900</xdr:colOff>
          <xdr:row>303</xdr:row>
          <xdr:rowOff>76200</xdr:rowOff>
        </xdr:from>
        <xdr:to>
          <xdr:col>57</xdr:col>
          <xdr:colOff>579120</xdr:colOff>
          <xdr:row>303</xdr:row>
          <xdr:rowOff>388620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C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64</xdr:col>
      <xdr:colOff>22860</xdr:colOff>
      <xdr:row>153</xdr:row>
      <xdr:rowOff>36195</xdr:rowOff>
    </xdr:from>
    <xdr:to>
      <xdr:col>68</xdr:col>
      <xdr:colOff>213360</xdr:colOff>
      <xdr:row>156</xdr:row>
      <xdr:rowOff>182880</xdr:rowOff>
    </xdr:to>
    <xdr:sp macro="" textlink="">
      <xdr:nvSpPr>
        <xdr:cNvPr id="19" name="吹き出し: 四角形 9">
          <a:extLst>
            <a:ext uri="{FF2B5EF4-FFF2-40B4-BE49-F238E27FC236}">
              <a16:creationId xmlns:a16="http://schemas.microsoft.com/office/drawing/2014/main" id="{00000000-0008-0000-0C00-000013000000}"/>
            </a:ext>
          </a:extLst>
        </xdr:cNvPr>
        <xdr:cNvSpPr/>
      </xdr:nvSpPr>
      <xdr:spPr>
        <a:xfrm>
          <a:off x="12679680" y="31041975"/>
          <a:ext cx="2202180" cy="11525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電力会社発行の電力明細記載の使用電力量を転記してください。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申請となります。発電設備を導入する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受給契約分の使用電力量のみ記載してください。</a:t>
          </a:r>
        </a:p>
      </xdr:txBody>
    </xdr:sp>
    <xdr:clientData/>
  </xdr:twoCellAnchor>
  <xdr:twoCellAnchor>
    <xdr:from>
      <xdr:col>63</xdr:col>
      <xdr:colOff>137160</xdr:colOff>
      <xdr:row>158</xdr:row>
      <xdr:rowOff>152400</xdr:rowOff>
    </xdr:from>
    <xdr:to>
      <xdr:col>68</xdr:col>
      <xdr:colOff>68580</xdr:colOff>
      <xdr:row>161</xdr:row>
      <xdr:rowOff>53340</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2641580" y="32834580"/>
          <a:ext cx="2095500" cy="69342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メーカー等作成の発電シミュレーションの値を転記してください。</a:t>
          </a:r>
        </a:p>
      </xdr:txBody>
    </xdr:sp>
    <xdr:clientData/>
  </xdr:twoCellAnchor>
  <xdr:twoCellAnchor>
    <xdr:from>
      <xdr:col>61</xdr:col>
      <xdr:colOff>708660</xdr:colOff>
      <xdr:row>295</xdr:row>
      <xdr:rowOff>342900</xdr:rowOff>
    </xdr:from>
    <xdr:to>
      <xdr:col>67</xdr:col>
      <xdr:colOff>281940</xdr:colOff>
      <xdr:row>298</xdr:row>
      <xdr:rowOff>264795</xdr:rowOff>
    </xdr:to>
    <xdr:sp macro="" textlink="">
      <xdr:nvSpPr>
        <xdr:cNvPr id="22" name="吹き出し: 四角形 22">
          <a:extLst>
            <a:ext uri="{FF2B5EF4-FFF2-40B4-BE49-F238E27FC236}">
              <a16:creationId xmlns:a16="http://schemas.microsoft.com/office/drawing/2014/main" id="{00000000-0008-0000-0C00-000016000000}"/>
            </a:ext>
          </a:extLst>
        </xdr:cNvPr>
        <xdr:cNvSpPr/>
      </xdr:nvSpPr>
      <xdr:spPr>
        <a:xfrm>
          <a:off x="12359640" y="59733180"/>
          <a:ext cx="197358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a:t>
          </a:r>
        </a:p>
      </xdr:txBody>
    </xdr:sp>
    <xdr:clientData/>
  </xdr:twoCellAnchor>
  <xdr:twoCellAnchor>
    <xdr:from>
      <xdr:col>59</xdr:col>
      <xdr:colOff>327660</xdr:colOff>
      <xdr:row>190</xdr:row>
      <xdr:rowOff>121920</xdr:rowOff>
    </xdr:from>
    <xdr:to>
      <xdr:col>63</xdr:col>
      <xdr:colOff>76200</xdr:colOff>
      <xdr:row>195</xdr:row>
      <xdr:rowOff>131445</xdr:rowOff>
    </xdr:to>
    <xdr:sp macro="" textlink="">
      <xdr:nvSpPr>
        <xdr:cNvPr id="23" name="吹き出し: 四角形 9">
          <a:extLst>
            <a:ext uri="{FF2B5EF4-FFF2-40B4-BE49-F238E27FC236}">
              <a16:creationId xmlns:a16="http://schemas.microsoft.com/office/drawing/2014/main" id="{00000000-0008-0000-0C00-000017000000}"/>
            </a:ext>
          </a:extLst>
        </xdr:cNvPr>
        <xdr:cNvSpPr/>
      </xdr:nvSpPr>
      <xdr:spPr>
        <a:xfrm>
          <a:off x="10759440" y="38305740"/>
          <a:ext cx="1821180" cy="9239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今回導入予定の蓄電池の総蓄電容量となるよう入力してください。</a:t>
          </a:r>
        </a:p>
      </xdr:txBody>
    </xdr:sp>
    <xdr:clientData/>
  </xdr:twoCellAnchor>
  <xdr:twoCellAnchor>
    <xdr:from>
      <xdr:col>65</xdr:col>
      <xdr:colOff>38100</xdr:colOff>
      <xdr:row>8</xdr:row>
      <xdr:rowOff>129540</xdr:rowOff>
    </xdr:from>
    <xdr:to>
      <xdr:col>67</xdr:col>
      <xdr:colOff>594360</xdr:colOff>
      <xdr:row>9</xdr:row>
      <xdr:rowOff>350520</xdr:rowOff>
    </xdr:to>
    <xdr:sp macro="" textlink="">
      <xdr:nvSpPr>
        <xdr:cNvPr id="24" name="吹き出し: 四角形 1">
          <a:extLst>
            <a:ext uri="{FF2B5EF4-FFF2-40B4-BE49-F238E27FC236}">
              <a16:creationId xmlns:a16="http://schemas.microsoft.com/office/drawing/2014/main" id="{00000000-0008-0000-0C00-000018000000}"/>
            </a:ext>
          </a:extLst>
        </xdr:cNvPr>
        <xdr:cNvSpPr/>
      </xdr:nvSpPr>
      <xdr:spPr>
        <a:xfrm>
          <a:off x="12854940" y="2004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65</xdr:col>
      <xdr:colOff>129540</xdr:colOff>
      <xdr:row>15</xdr:row>
      <xdr:rowOff>167640</xdr:rowOff>
    </xdr:from>
    <xdr:to>
      <xdr:col>68</xdr:col>
      <xdr:colOff>190500</xdr:colOff>
      <xdr:row>17</xdr:row>
      <xdr:rowOff>236220</xdr:rowOff>
    </xdr:to>
    <xdr:sp macro="" textlink="">
      <xdr:nvSpPr>
        <xdr:cNvPr id="25" name="吹き出し: 四角形 1">
          <a:extLst>
            <a:ext uri="{FF2B5EF4-FFF2-40B4-BE49-F238E27FC236}">
              <a16:creationId xmlns:a16="http://schemas.microsoft.com/office/drawing/2014/main" id="{00000000-0008-0000-0C00-000019000000}"/>
            </a:ext>
          </a:extLst>
        </xdr:cNvPr>
        <xdr:cNvSpPr/>
      </xdr:nvSpPr>
      <xdr:spPr>
        <a:xfrm>
          <a:off x="12946380" y="400050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64</xdr:col>
      <xdr:colOff>22860</xdr:colOff>
      <xdr:row>264</xdr:row>
      <xdr:rowOff>106680</xdr:rowOff>
    </xdr:from>
    <xdr:to>
      <xdr:col>68</xdr:col>
      <xdr:colOff>320040</xdr:colOff>
      <xdr:row>272</xdr:row>
      <xdr:rowOff>30480</xdr:rowOff>
    </xdr:to>
    <xdr:sp macro="" textlink="">
      <xdr:nvSpPr>
        <xdr:cNvPr id="28" name="吹き出し: 四角形 9">
          <a:extLst>
            <a:ext uri="{FF2B5EF4-FFF2-40B4-BE49-F238E27FC236}">
              <a16:creationId xmlns:a16="http://schemas.microsoft.com/office/drawing/2014/main" id="{00000000-0008-0000-0C00-00001C000000}"/>
            </a:ext>
          </a:extLst>
        </xdr:cNvPr>
        <xdr:cNvSpPr/>
      </xdr:nvSpPr>
      <xdr:spPr>
        <a:xfrm>
          <a:off x="12679680" y="5122926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特別な技術を要する案件や特許制度にかかる案件などにより、特定の施工会社でなければ請負困難である場合等に記載してください。</a:t>
          </a:r>
        </a:p>
      </xdr:txBody>
    </xdr:sp>
    <xdr:clientData/>
  </xdr:twoCellAnchor>
  <xdr:twoCellAnchor>
    <xdr:from>
      <xdr:col>63</xdr:col>
      <xdr:colOff>99060</xdr:colOff>
      <xdr:row>254</xdr:row>
      <xdr:rowOff>38100</xdr:rowOff>
    </xdr:from>
    <xdr:to>
      <xdr:col>68</xdr:col>
      <xdr:colOff>243840</xdr:colOff>
      <xdr:row>261</xdr:row>
      <xdr:rowOff>22860</xdr:rowOff>
    </xdr:to>
    <xdr:sp macro="" textlink="">
      <xdr:nvSpPr>
        <xdr:cNvPr id="32" name="吹き出し: 四角形 9">
          <a:extLst>
            <a:ext uri="{FF2B5EF4-FFF2-40B4-BE49-F238E27FC236}">
              <a16:creationId xmlns:a16="http://schemas.microsoft.com/office/drawing/2014/main" id="{00000000-0008-0000-0C00-000020000000}"/>
            </a:ext>
          </a:extLst>
        </xdr:cNvPr>
        <xdr:cNvSpPr/>
      </xdr:nvSpPr>
      <xdr:spPr>
        <a:xfrm>
          <a:off x="12603480" y="4942332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特別な技術を要する案件や特許制度にかかる案件などにより、特定の施工会社でなければ請負困難である場合等に（その他）を選択してください。</a:t>
          </a:r>
        </a:p>
      </xdr:txBody>
    </xdr:sp>
    <xdr:clientData/>
  </xdr:twoCellAnchor>
  <xdr:twoCellAnchor>
    <xdr:from>
      <xdr:col>24</xdr:col>
      <xdr:colOff>490331</xdr:colOff>
      <xdr:row>78</xdr:row>
      <xdr:rowOff>148756</xdr:rowOff>
    </xdr:from>
    <xdr:to>
      <xdr:col>51</xdr:col>
      <xdr:colOff>562274</xdr:colOff>
      <xdr:row>80</xdr:row>
      <xdr:rowOff>132763</xdr:rowOff>
    </xdr:to>
    <xdr:sp macro="" textlink="">
      <xdr:nvSpPr>
        <xdr:cNvPr id="33" name="Text Box 334">
          <a:extLst>
            <a:ext uri="{FF2B5EF4-FFF2-40B4-BE49-F238E27FC236}">
              <a16:creationId xmlns:a16="http://schemas.microsoft.com/office/drawing/2014/main" id="{00000000-0008-0000-0C00-000021000000}"/>
            </a:ext>
          </a:extLst>
        </xdr:cNvPr>
        <xdr:cNvSpPr txBox="1">
          <a:spLocks noChangeArrowheads="1"/>
        </xdr:cNvSpPr>
      </xdr:nvSpPr>
      <xdr:spPr bwMode="auto">
        <a:xfrm>
          <a:off x="6022451" y="1628791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179</xdr:row>
      <xdr:rowOff>118276</xdr:rowOff>
    </xdr:from>
    <xdr:to>
      <xdr:col>51</xdr:col>
      <xdr:colOff>447974</xdr:colOff>
      <xdr:row>181</xdr:row>
      <xdr:rowOff>125143</xdr:rowOff>
    </xdr:to>
    <xdr:sp macro="" textlink="">
      <xdr:nvSpPr>
        <xdr:cNvPr id="34" name="Text Box 334">
          <a:extLst>
            <a:ext uri="{FF2B5EF4-FFF2-40B4-BE49-F238E27FC236}">
              <a16:creationId xmlns:a16="http://schemas.microsoft.com/office/drawing/2014/main" id="{00000000-0008-0000-0C00-000022000000}"/>
            </a:ext>
          </a:extLst>
        </xdr:cNvPr>
        <xdr:cNvSpPr txBox="1">
          <a:spLocks noChangeArrowheads="1"/>
        </xdr:cNvSpPr>
      </xdr:nvSpPr>
      <xdr:spPr bwMode="auto">
        <a:xfrm>
          <a:off x="5908151" y="355817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214</xdr:row>
      <xdr:rowOff>148756</xdr:rowOff>
    </xdr:from>
    <xdr:to>
      <xdr:col>51</xdr:col>
      <xdr:colOff>447974</xdr:colOff>
      <xdr:row>216</xdr:row>
      <xdr:rowOff>155623</xdr:rowOff>
    </xdr:to>
    <xdr:sp macro="" textlink="">
      <xdr:nvSpPr>
        <xdr:cNvPr id="36" name="Text Box 334">
          <a:extLst>
            <a:ext uri="{FF2B5EF4-FFF2-40B4-BE49-F238E27FC236}">
              <a16:creationId xmlns:a16="http://schemas.microsoft.com/office/drawing/2014/main" id="{00000000-0008-0000-0C00-000024000000}"/>
            </a:ext>
          </a:extLst>
        </xdr:cNvPr>
        <xdr:cNvSpPr txBox="1">
          <a:spLocks noChangeArrowheads="1"/>
        </xdr:cNvSpPr>
      </xdr:nvSpPr>
      <xdr:spPr bwMode="auto">
        <a:xfrm>
          <a:off x="5908151" y="425540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272</xdr:row>
      <xdr:rowOff>64936</xdr:rowOff>
    </xdr:from>
    <xdr:to>
      <xdr:col>51</xdr:col>
      <xdr:colOff>447974</xdr:colOff>
      <xdr:row>274</xdr:row>
      <xdr:rowOff>132763</xdr:rowOff>
    </xdr:to>
    <xdr:sp macro="" textlink="">
      <xdr:nvSpPr>
        <xdr:cNvPr id="38" name="Text Box 334">
          <a:extLst>
            <a:ext uri="{FF2B5EF4-FFF2-40B4-BE49-F238E27FC236}">
              <a16:creationId xmlns:a16="http://schemas.microsoft.com/office/drawing/2014/main" id="{00000000-0008-0000-0C00-000026000000}"/>
            </a:ext>
          </a:extLst>
        </xdr:cNvPr>
        <xdr:cNvSpPr txBox="1">
          <a:spLocks noChangeArrowheads="1"/>
        </xdr:cNvSpPr>
      </xdr:nvSpPr>
      <xdr:spPr bwMode="auto">
        <a:xfrm>
          <a:off x="5908151" y="524219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213360</xdr:colOff>
          <xdr:row>245</xdr:row>
          <xdr:rowOff>76200</xdr:rowOff>
        </xdr:from>
        <xdr:to>
          <xdr:col>5</xdr:col>
          <xdr:colOff>68580</xdr:colOff>
          <xdr:row>245</xdr:row>
          <xdr:rowOff>388620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D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245</xdr:row>
          <xdr:rowOff>83820</xdr:rowOff>
        </xdr:from>
        <xdr:to>
          <xdr:col>5</xdr:col>
          <xdr:colOff>632460</xdr:colOff>
          <xdr:row>245</xdr:row>
          <xdr:rowOff>396240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D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26</xdr:col>
      <xdr:colOff>0</xdr:colOff>
      <xdr:row>258</xdr:row>
      <xdr:rowOff>129540</xdr:rowOff>
    </xdr:from>
    <xdr:to>
      <xdr:col>31</xdr:col>
      <xdr:colOff>41910</xdr:colOff>
      <xdr:row>265</xdr:row>
      <xdr:rowOff>114300</xdr:rowOff>
    </xdr:to>
    <xdr:sp macro="" textlink="">
      <xdr:nvSpPr>
        <xdr:cNvPr id="6" name="吹き出し: 四角形 9">
          <a:extLst>
            <a:ext uri="{FF2B5EF4-FFF2-40B4-BE49-F238E27FC236}">
              <a16:creationId xmlns:a16="http://schemas.microsoft.com/office/drawing/2014/main" id="{00000000-0008-0000-0E00-000006000000}"/>
            </a:ext>
          </a:extLst>
        </xdr:cNvPr>
        <xdr:cNvSpPr/>
      </xdr:nvSpPr>
      <xdr:spPr>
        <a:xfrm>
          <a:off x="7185660" y="43868340"/>
          <a:ext cx="2167890" cy="11582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24</xdr:col>
      <xdr:colOff>384312</xdr:colOff>
      <xdr:row>258</xdr:row>
      <xdr:rowOff>0</xdr:rowOff>
    </xdr:from>
    <xdr:to>
      <xdr:col>26</xdr:col>
      <xdr:colOff>0</xdr:colOff>
      <xdr:row>266</xdr:row>
      <xdr:rowOff>159025</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6838452" y="4373880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342</xdr:row>
          <xdr:rowOff>106680</xdr:rowOff>
        </xdr:from>
        <xdr:to>
          <xdr:col>5</xdr:col>
          <xdr:colOff>15240</xdr:colOff>
          <xdr:row>342</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F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342</xdr:row>
          <xdr:rowOff>114300</xdr:rowOff>
        </xdr:from>
        <xdr:to>
          <xdr:col>5</xdr:col>
          <xdr:colOff>579120</xdr:colOff>
          <xdr:row>342</xdr:row>
          <xdr:rowOff>350520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F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342</xdr:row>
          <xdr:rowOff>106680</xdr:rowOff>
        </xdr:from>
        <xdr:to>
          <xdr:col>5</xdr:col>
          <xdr:colOff>15240</xdr:colOff>
          <xdr:row>342</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F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342</xdr:row>
          <xdr:rowOff>114300</xdr:rowOff>
        </xdr:from>
        <xdr:to>
          <xdr:col>5</xdr:col>
          <xdr:colOff>579120</xdr:colOff>
          <xdr:row>342</xdr:row>
          <xdr:rowOff>350520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F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532</xdr:row>
          <xdr:rowOff>106680</xdr:rowOff>
        </xdr:from>
        <xdr:to>
          <xdr:col>5</xdr:col>
          <xdr:colOff>15240</xdr:colOff>
          <xdr:row>532</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0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532</xdr:row>
          <xdr:rowOff>114300</xdr:rowOff>
        </xdr:from>
        <xdr:to>
          <xdr:col>5</xdr:col>
          <xdr:colOff>579120</xdr:colOff>
          <xdr:row>532</xdr:row>
          <xdr:rowOff>350520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0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150</xdr:row>
          <xdr:rowOff>213360</xdr:rowOff>
        </xdr:from>
        <xdr:to>
          <xdr:col>3</xdr:col>
          <xdr:colOff>266700</xdr:colOff>
          <xdr:row>151</xdr:row>
          <xdr:rowOff>220980</xdr:rowOff>
        </xdr:to>
        <xdr:sp macro="" textlink="">
          <xdr:nvSpPr>
            <xdr:cNvPr id="110620" name="Check Box 28" hidden="1">
              <a:extLst>
                <a:ext uri="{63B3BB69-23CF-44E3-9099-C40C66FF867C}">
                  <a14:compatExt spid="_x0000_s110620"/>
                </a:ext>
                <a:ext uri="{FF2B5EF4-FFF2-40B4-BE49-F238E27FC236}">
                  <a16:creationId xmlns:a16="http://schemas.microsoft.com/office/drawing/2014/main" id="{00000000-0008-0000-1100-00001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784860</xdr:colOff>
          <xdr:row>151</xdr:row>
          <xdr:rowOff>0</xdr:rowOff>
        </xdr:from>
        <xdr:to>
          <xdr:col>4</xdr:col>
          <xdr:colOff>236220</xdr:colOff>
          <xdr:row>152</xdr:row>
          <xdr:rowOff>7620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11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784860</xdr:colOff>
          <xdr:row>150</xdr:row>
          <xdr:rowOff>220980</xdr:rowOff>
        </xdr:from>
        <xdr:to>
          <xdr:col>6</xdr:col>
          <xdr:colOff>236220</xdr:colOff>
          <xdr:row>152</xdr:row>
          <xdr:rowOff>0</xdr:rowOff>
        </xdr:to>
        <xdr:sp macro="" textlink="">
          <xdr:nvSpPr>
            <xdr:cNvPr id="110622" name="Check Box 30" hidden="1">
              <a:extLst>
                <a:ext uri="{63B3BB69-23CF-44E3-9099-C40C66FF867C}">
                  <a14:compatExt spid="_x0000_s110622"/>
                </a:ext>
                <a:ext uri="{FF2B5EF4-FFF2-40B4-BE49-F238E27FC236}">
                  <a16:creationId xmlns:a16="http://schemas.microsoft.com/office/drawing/2014/main" id="{00000000-0008-0000-1100-00001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800100</xdr:colOff>
          <xdr:row>150</xdr:row>
          <xdr:rowOff>220980</xdr:rowOff>
        </xdr:from>
        <xdr:to>
          <xdr:col>5</xdr:col>
          <xdr:colOff>259080</xdr:colOff>
          <xdr:row>152</xdr:row>
          <xdr:rowOff>0</xdr:rowOff>
        </xdr:to>
        <xdr:sp macro="" textlink="">
          <xdr:nvSpPr>
            <xdr:cNvPr id="110623" name="Check Box 31" hidden="1">
              <a:extLst>
                <a:ext uri="{63B3BB69-23CF-44E3-9099-C40C66FF867C}">
                  <a14:compatExt spid="_x0000_s110623"/>
                </a:ext>
                <a:ext uri="{FF2B5EF4-FFF2-40B4-BE49-F238E27FC236}">
                  <a16:creationId xmlns:a16="http://schemas.microsoft.com/office/drawing/2014/main" id="{00000000-0008-0000-1100-00001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45720</xdr:colOff>
          <xdr:row>158</xdr:row>
          <xdr:rowOff>7620</xdr:rowOff>
        </xdr:from>
        <xdr:to>
          <xdr:col>6</xdr:col>
          <xdr:colOff>312420</xdr:colOff>
          <xdr:row>159</xdr:row>
          <xdr:rowOff>22860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158</xdr:row>
          <xdr:rowOff>0</xdr:rowOff>
        </xdr:from>
        <xdr:to>
          <xdr:col>3</xdr:col>
          <xdr:colOff>289560</xdr:colOff>
          <xdr:row>159</xdr:row>
          <xdr:rowOff>7620</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1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158</xdr:row>
          <xdr:rowOff>0</xdr:rowOff>
        </xdr:from>
        <xdr:to>
          <xdr:col>5</xdr:col>
          <xdr:colOff>274320</xdr:colOff>
          <xdr:row>159</xdr:row>
          <xdr:rowOff>7620</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1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157</xdr:row>
          <xdr:rowOff>213360</xdr:rowOff>
        </xdr:from>
        <xdr:to>
          <xdr:col>4</xdr:col>
          <xdr:colOff>297180</xdr:colOff>
          <xdr:row>158</xdr:row>
          <xdr:rowOff>220980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1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128</xdr:row>
          <xdr:rowOff>213360</xdr:rowOff>
        </xdr:from>
        <xdr:to>
          <xdr:col>6</xdr:col>
          <xdr:colOff>304800</xdr:colOff>
          <xdr:row>129</xdr:row>
          <xdr:rowOff>220980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1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128</xdr:row>
          <xdr:rowOff>213360</xdr:rowOff>
        </xdr:from>
        <xdr:to>
          <xdr:col>5</xdr:col>
          <xdr:colOff>365760</xdr:colOff>
          <xdr:row>129</xdr:row>
          <xdr:rowOff>220980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1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129</xdr:row>
          <xdr:rowOff>7620</xdr:rowOff>
        </xdr:from>
        <xdr:to>
          <xdr:col>4</xdr:col>
          <xdr:colOff>312420</xdr:colOff>
          <xdr:row>129</xdr:row>
          <xdr:rowOff>213360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1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128</xdr:row>
          <xdr:rowOff>220980</xdr:rowOff>
        </xdr:from>
        <xdr:to>
          <xdr:col>3</xdr:col>
          <xdr:colOff>335280</xdr:colOff>
          <xdr:row>130</xdr:row>
          <xdr:rowOff>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1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366</xdr:row>
          <xdr:rowOff>220980</xdr:rowOff>
        </xdr:from>
        <xdr:to>
          <xdr:col>5</xdr:col>
          <xdr:colOff>342900</xdr:colOff>
          <xdr:row>368</xdr:row>
          <xdr:rowOff>7620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1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367</xdr:row>
          <xdr:rowOff>0</xdr:rowOff>
        </xdr:from>
        <xdr:to>
          <xdr:col>4</xdr:col>
          <xdr:colOff>350520</xdr:colOff>
          <xdr:row>368</xdr:row>
          <xdr:rowOff>22860</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1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366</xdr:row>
          <xdr:rowOff>213360</xdr:rowOff>
        </xdr:from>
        <xdr:to>
          <xdr:col>6</xdr:col>
          <xdr:colOff>327660</xdr:colOff>
          <xdr:row>368</xdr:row>
          <xdr:rowOff>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1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366</xdr:row>
          <xdr:rowOff>220980</xdr:rowOff>
        </xdr:from>
        <xdr:to>
          <xdr:col>3</xdr:col>
          <xdr:colOff>350520</xdr:colOff>
          <xdr:row>368</xdr:row>
          <xdr:rowOff>0</xdr:rowOff>
        </xdr:to>
        <xdr:sp macro="" textlink="">
          <xdr:nvSpPr>
            <xdr:cNvPr id="114713" name="Check Box 1049" hidden="1">
              <a:extLst>
                <a:ext uri="{63B3BB69-23CF-44E3-9099-C40C66FF867C}">
                  <a14:compatExt spid="_x0000_s114713"/>
                </a:ext>
                <a:ext uri="{FF2B5EF4-FFF2-40B4-BE49-F238E27FC236}">
                  <a16:creationId xmlns:a16="http://schemas.microsoft.com/office/drawing/2014/main" id="{00000000-0008-0000-14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5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5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5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5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5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5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5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455295</xdr:colOff>
      <xdr:row>46</xdr:row>
      <xdr:rowOff>249555</xdr:rowOff>
    </xdr:to>
    <xdr:pic>
      <xdr:nvPicPr>
        <xdr:cNvPr id="19562" name="図 7">
          <a:extLst>
            <a:ext uri="{FF2B5EF4-FFF2-40B4-BE49-F238E27FC236}">
              <a16:creationId xmlns:a16="http://schemas.microsoft.com/office/drawing/2014/main" id="{00000000-0008-0000-16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462915</xdr:colOff>
      <xdr:row>46</xdr:row>
      <xdr:rowOff>249555</xdr:rowOff>
    </xdr:to>
    <xdr:pic>
      <xdr:nvPicPr>
        <xdr:cNvPr id="23649" name="図 1">
          <a:extLst>
            <a:ext uri="{FF2B5EF4-FFF2-40B4-BE49-F238E27FC236}">
              <a16:creationId xmlns:a16="http://schemas.microsoft.com/office/drawing/2014/main" id="{00000000-0008-0000-17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215155</xdr:colOff>
      <xdr:row>0</xdr:row>
      <xdr:rowOff>71716</xdr:rowOff>
    </xdr:from>
    <xdr:to>
      <xdr:col>9</xdr:col>
      <xdr:colOff>144780</xdr:colOff>
      <xdr:row>2</xdr:row>
      <xdr:rowOff>10978</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234955" y="71716"/>
          <a:ext cx="1148825"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57</xdr:col>
      <xdr:colOff>204393</xdr:colOff>
      <xdr:row>1</xdr:row>
      <xdr:rowOff>29584</xdr:rowOff>
    </xdr:from>
    <xdr:to>
      <xdr:col>60</xdr:col>
      <xdr:colOff>198567</xdr:colOff>
      <xdr:row>3</xdr:row>
      <xdr:rowOff>22860</xdr:rowOff>
    </xdr:to>
    <xdr:sp macro="" textlink="">
      <xdr:nvSpPr>
        <xdr:cNvPr id="5" name="吹き出し: 四角形 1">
          <a:extLst>
            <a:ext uri="{FF2B5EF4-FFF2-40B4-BE49-F238E27FC236}">
              <a16:creationId xmlns:a16="http://schemas.microsoft.com/office/drawing/2014/main" id="{00000000-0008-0000-1800-000005000000}"/>
            </a:ext>
          </a:extLst>
        </xdr:cNvPr>
        <xdr:cNvSpPr/>
      </xdr:nvSpPr>
      <xdr:spPr>
        <a:xfrm>
          <a:off x="13310793" y="258184"/>
          <a:ext cx="1975374" cy="366656"/>
        </a:xfrm>
        <a:prstGeom prst="wedgeRectCallout">
          <a:avLst>
            <a:gd name="adj1" fmla="val -62374"/>
            <a:gd name="adj2" fmla="val -3537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57</xdr:col>
      <xdr:colOff>248771</xdr:colOff>
      <xdr:row>5</xdr:row>
      <xdr:rowOff>415514</xdr:rowOff>
    </xdr:from>
    <xdr:to>
      <xdr:col>59</xdr:col>
      <xdr:colOff>506506</xdr:colOff>
      <xdr:row>7</xdr:row>
      <xdr:rowOff>141642</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3355171" y="1916654"/>
          <a:ext cx="1629335" cy="625288"/>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p>
      </xdr:txBody>
    </xdr:sp>
    <xdr:clientData/>
  </xdr:twoCellAnchor>
  <xdr:twoCellAnchor>
    <xdr:from>
      <xdr:col>59</xdr:col>
      <xdr:colOff>172571</xdr:colOff>
      <xdr:row>14</xdr:row>
      <xdr:rowOff>84043</xdr:rowOff>
    </xdr:from>
    <xdr:to>
      <xdr:col>62</xdr:col>
      <xdr:colOff>217170</xdr:colOff>
      <xdr:row>17</xdr:row>
      <xdr:rowOff>180974</xdr:rowOff>
    </xdr:to>
    <xdr:sp macro="" textlink="">
      <xdr:nvSpPr>
        <xdr:cNvPr id="7" name="吹き出し: 四角形 1">
          <a:extLst>
            <a:ext uri="{FF2B5EF4-FFF2-40B4-BE49-F238E27FC236}">
              <a16:creationId xmlns:a16="http://schemas.microsoft.com/office/drawing/2014/main" id="{00000000-0008-0000-1800-000007000000}"/>
            </a:ext>
          </a:extLst>
        </xdr:cNvPr>
        <xdr:cNvSpPr/>
      </xdr:nvSpPr>
      <xdr:spPr>
        <a:xfrm>
          <a:off x="14688671" y="4741768"/>
          <a:ext cx="1873399" cy="782731"/>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本事業以外に国補助等を併給する場合に、詳細を記載してください。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143435</xdr:colOff>
      <xdr:row>0</xdr:row>
      <xdr:rowOff>143436</xdr:rowOff>
    </xdr:from>
    <xdr:to>
      <xdr:col>53</xdr:col>
      <xdr:colOff>448235</xdr:colOff>
      <xdr:row>4</xdr:row>
      <xdr:rowOff>10980</xdr:rowOff>
    </xdr:to>
    <xdr:sp macro="" textlink="">
      <xdr:nvSpPr>
        <xdr:cNvPr id="2" name="Text Box 334">
          <a:extLst>
            <a:ext uri="{FF2B5EF4-FFF2-40B4-BE49-F238E27FC236}">
              <a16:creationId xmlns:a16="http://schemas.microsoft.com/office/drawing/2014/main" id="{00000000-0008-0000-1900-000002000000}"/>
            </a:ext>
          </a:extLst>
        </xdr:cNvPr>
        <xdr:cNvSpPr txBox="1">
          <a:spLocks noChangeArrowheads="1"/>
        </xdr:cNvSpPr>
      </xdr:nvSpPr>
      <xdr:spPr bwMode="auto">
        <a:xfrm>
          <a:off x="15186211" y="143436"/>
          <a:ext cx="1066800"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68</xdr:col>
          <xdr:colOff>80684</xdr:colOff>
          <xdr:row>11</xdr:row>
          <xdr:rowOff>242047</xdr:rowOff>
        </xdr:from>
        <xdr:to>
          <xdr:col>108</xdr:col>
          <xdr:colOff>304802</xdr:colOff>
          <xdr:row>33</xdr:row>
          <xdr:rowOff>179497</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a:extLst>
                <a:ext uri="{84589F7E-364E-4C9E-8A38-B11213B215E9}">
                  <a14:cameraTool cellRange="'システム系統図（光）最新'!$B$3:$AE$33" spid="_x0000_s120116"/>
                </a:ext>
              </a:extLst>
            </xdr:cNvPicPr>
          </xdr:nvPicPr>
          <xdr:blipFill>
            <a:blip xmlns:r="http://schemas.openxmlformats.org/officeDocument/2006/relationships" r:embed="rId1"/>
            <a:srcRect/>
            <a:stretch>
              <a:fillRect/>
            </a:stretch>
          </xdr:blipFill>
          <xdr:spPr bwMode="auto">
            <a:xfrm>
              <a:off x="58889155" y="2357718"/>
              <a:ext cx="7315200" cy="5488508"/>
            </a:xfrm>
            <a:prstGeom prst="rect">
              <a:avLst/>
            </a:prstGeom>
            <a:solidFill>
              <a:schemeClr val="bg1"/>
            </a:solidFill>
          </xdr:spPr>
        </xdr:pic>
        <xdr:clientData/>
      </xdr:twoCellAnchor>
    </mc:Choice>
    <mc:Fallback/>
  </mc:AlternateContent>
  <xdr:twoCellAnchor>
    <xdr:from>
      <xdr:col>62</xdr:col>
      <xdr:colOff>98612</xdr:colOff>
      <xdr:row>16</xdr:row>
      <xdr:rowOff>143435</xdr:rowOff>
    </xdr:from>
    <xdr:to>
      <xdr:col>63</xdr:col>
      <xdr:colOff>753035</xdr:colOff>
      <xdr:row>19</xdr:row>
      <xdr:rowOff>15688</xdr:rowOff>
    </xdr:to>
    <xdr:sp macro="" textlink="">
      <xdr:nvSpPr>
        <xdr:cNvPr id="4" name="吹き出し: 四角形 1">
          <a:extLst>
            <a:ext uri="{FF2B5EF4-FFF2-40B4-BE49-F238E27FC236}">
              <a16:creationId xmlns:a16="http://schemas.microsoft.com/office/drawing/2014/main" id="{00000000-0008-0000-1900-000004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29</xdr:col>
      <xdr:colOff>125506</xdr:colOff>
      <xdr:row>16</xdr:row>
      <xdr:rowOff>143435</xdr:rowOff>
    </xdr:from>
    <xdr:to>
      <xdr:col>30</xdr:col>
      <xdr:colOff>815788</xdr:colOff>
      <xdr:row>19</xdr:row>
      <xdr:rowOff>15688</xdr:rowOff>
    </xdr:to>
    <xdr:sp macro="" textlink="">
      <xdr:nvSpPr>
        <xdr:cNvPr id="5" name="吹き出し: 四角形 1">
          <a:extLst>
            <a:ext uri="{FF2B5EF4-FFF2-40B4-BE49-F238E27FC236}">
              <a16:creationId xmlns:a16="http://schemas.microsoft.com/office/drawing/2014/main" id="{00000000-0008-0000-1900-000005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51</xdr:col>
      <xdr:colOff>574425</xdr:colOff>
      <xdr:row>22</xdr:row>
      <xdr:rowOff>169372</xdr:rowOff>
    </xdr:from>
    <xdr:to>
      <xdr:col>54</xdr:col>
      <xdr:colOff>438048</xdr:colOff>
      <xdr:row>25</xdr:row>
      <xdr:rowOff>59706</xdr:rowOff>
    </xdr:to>
    <xdr:sp macro="" textlink="">
      <xdr:nvSpPr>
        <xdr:cNvPr id="6" name="吹き出し: 四角形 1">
          <a:extLst>
            <a:ext uri="{FF2B5EF4-FFF2-40B4-BE49-F238E27FC236}">
              <a16:creationId xmlns:a16="http://schemas.microsoft.com/office/drawing/2014/main" id="{00000000-0008-0000-1900-000006000000}"/>
            </a:ext>
          </a:extLst>
        </xdr:cNvPr>
        <xdr:cNvSpPr/>
      </xdr:nvSpPr>
      <xdr:spPr>
        <a:xfrm>
          <a:off x="15623925" y="5035781"/>
          <a:ext cx="1404941" cy="617698"/>
        </a:xfrm>
        <a:prstGeom prst="wedgeRectCallout">
          <a:avLst>
            <a:gd name="adj1" fmla="val -830"/>
            <a:gd name="adj2" fmla="val -12348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57</xdr:col>
      <xdr:colOff>914400</xdr:colOff>
      <xdr:row>38</xdr:row>
      <xdr:rowOff>215153</xdr:rowOff>
    </xdr:from>
    <xdr:to>
      <xdr:col>59</xdr:col>
      <xdr:colOff>430305</xdr:colOff>
      <xdr:row>41</xdr:row>
      <xdr:rowOff>212911</xdr:rowOff>
    </xdr:to>
    <xdr:sp macro="" textlink="">
      <xdr:nvSpPr>
        <xdr:cNvPr id="8" name="吹き出し: 四角形 1">
          <a:extLst>
            <a:ext uri="{FF2B5EF4-FFF2-40B4-BE49-F238E27FC236}">
              <a16:creationId xmlns:a16="http://schemas.microsoft.com/office/drawing/2014/main" id="{00000000-0008-0000-1900-000008000000}"/>
            </a:ext>
          </a:extLst>
        </xdr:cNvPr>
        <xdr:cNvSpPr/>
      </xdr:nvSpPr>
      <xdr:spPr>
        <a:xfrm>
          <a:off x="20798118" y="913503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61</xdr:col>
      <xdr:colOff>224116</xdr:colOff>
      <xdr:row>1</xdr:row>
      <xdr:rowOff>35860</xdr:rowOff>
    </xdr:from>
    <xdr:to>
      <xdr:col>62</xdr:col>
      <xdr:colOff>600634</xdr:colOff>
      <xdr:row>4</xdr:row>
      <xdr:rowOff>53789</xdr:rowOff>
    </xdr:to>
    <xdr:sp macro="" textlink="">
      <xdr:nvSpPr>
        <xdr:cNvPr id="14" name="吹き出し: 四角形 1">
          <a:extLst>
            <a:ext uri="{FF2B5EF4-FFF2-40B4-BE49-F238E27FC236}">
              <a16:creationId xmlns:a16="http://schemas.microsoft.com/office/drawing/2014/main" id="{00000000-0008-0000-1900-00000E000000}"/>
            </a:ext>
          </a:extLst>
        </xdr:cNvPr>
        <xdr:cNvSpPr/>
      </xdr:nvSpPr>
      <xdr:spPr>
        <a:xfrm>
          <a:off x="23873010" y="206189"/>
          <a:ext cx="1497106" cy="376518"/>
        </a:xfrm>
        <a:prstGeom prst="wedgeRectCallout">
          <a:avLst>
            <a:gd name="adj1" fmla="val -74264"/>
            <a:gd name="adj2" fmla="val -140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54</xdr:col>
      <xdr:colOff>502227</xdr:colOff>
      <xdr:row>22</xdr:row>
      <xdr:rowOff>190500</xdr:rowOff>
    </xdr:from>
    <xdr:to>
      <xdr:col>55</xdr:col>
      <xdr:colOff>828175</xdr:colOff>
      <xdr:row>26</xdr:row>
      <xdr:rowOff>3189</xdr:rowOff>
    </xdr:to>
    <xdr:sp macro="" textlink="">
      <xdr:nvSpPr>
        <xdr:cNvPr id="15" name="吹き出し: 四角形 1">
          <a:extLst>
            <a:ext uri="{FF2B5EF4-FFF2-40B4-BE49-F238E27FC236}">
              <a16:creationId xmlns:a16="http://schemas.microsoft.com/office/drawing/2014/main" id="{5C78B59B-09CB-48ED-AE98-5E9DFC7F22C6}"/>
            </a:ext>
          </a:extLst>
        </xdr:cNvPr>
        <xdr:cNvSpPr/>
      </xdr:nvSpPr>
      <xdr:spPr>
        <a:xfrm>
          <a:off x="17093045" y="5056909"/>
          <a:ext cx="1763357" cy="782507"/>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863474</xdr:colOff>
      <xdr:row>24</xdr:row>
      <xdr:rowOff>161000</xdr:rowOff>
    </xdr:from>
    <xdr:to>
      <xdr:col>58</xdr:col>
      <xdr:colOff>308405</xdr:colOff>
      <xdr:row>29</xdr:row>
      <xdr:rowOff>22811</xdr:rowOff>
    </xdr:to>
    <xdr:sp macro="" textlink="">
      <xdr:nvSpPr>
        <xdr:cNvPr id="16" name="吹き出し: 四角形 1">
          <a:extLst>
            <a:ext uri="{FF2B5EF4-FFF2-40B4-BE49-F238E27FC236}">
              <a16:creationId xmlns:a16="http://schemas.microsoft.com/office/drawing/2014/main" id="{669A5717-F7A3-4633-A22F-9CD843204889}"/>
            </a:ext>
          </a:extLst>
        </xdr:cNvPr>
        <xdr:cNvSpPr/>
      </xdr:nvSpPr>
      <xdr:spPr>
        <a:xfrm>
          <a:off x="18891701" y="5512318"/>
          <a:ext cx="2250477" cy="1074084"/>
        </a:xfrm>
        <a:prstGeom prst="wedgeRectCallout">
          <a:avLst>
            <a:gd name="adj1" fmla="val -25646"/>
            <a:gd name="adj2" fmla="val -1359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　助成区分（発電設備、共通設備、蓄電池）を選択してください。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発電設備と蓄電池で共通に利用する設備がある場合は、共通設備を選択してください。</a:t>
          </a:r>
        </a:p>
      </xdr:txBody>
    </xdr:sp>
    <xdr:clientData/>
  </xdr:twoCellAnchor>
  <xdr:twoCellAnchor>
    <xdr:from>
      <xdr:col>56</xdr:col>
      <xdr:colOff>519545</xdr:colOff>
      <xdr:row>8</xdr:row>
      <xdr:rowOff>57670</xdr:rowOff>
    </xdr:from>
    <xdr:to>
      <xdr:col>58</xdr:col>
      <xdr:colOff>137675</xdr:colOff>
      <xdr:row>9</xdr:row>
      <xdr:rowOff>93593</xdr:rowOff>
    </xdr:to>
    <xdr:sp macro="" textlink="">
      <xdr:nvSpPr>
        <xdr:cNvPr id="17" name="吹き出し: 四角形 1">
          <a:extLst>
            <a:ext uri="{FF2B5EF4-FFF2-40B4-BE49-F238E27FC236}">
              <a16:creationId xmlns:a16="http://schemas.microsoft.com/office/drawing/2014/main" id="{65D2F4E5-12E4-47FA-98D8-54A52A577657}"/>
            </a:ext>
          </a:extLst>
        </xdr:cNvPr>
        <xdr:cNvSpPr/>
      </xdr:nvSpPr>
      <xdr:spPr>
        <a:xfrm>
          <a:off x="19482954" y="1235306"/>
          <a:ext cx="1488494" cy="226423"/>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58</xdr:col>
      <xdr:colOff>429589</xdr:colOff>
      <xdr:row>8</xdr:row>
      <xdr:rowOff>51955</xdr:rowOff>
    </xdr:from>
    <xdr:to>
      <xdr:col>60</xdr:col>
      <xdr:colOff>57245</xdr:colOff>
      <xdr:row>9</xdr:row>
      <xdr:rowOff>73086</xdr:rowOff>
    </xdr:to>
    <xdr:sp macro="" textlink="">
      <xdr:nvSpPr>
        <xdr:cNvPr id="18" name="吹き出し: 四角形 1">
          <a:extLst>
            <a:ext uri="{FF2B5EF4-FFF2-40B4-BE49-F238E27FC236}">
              <a16:creationId xmlns:a16="http://schemas.microsoft.com/office/drawing/2014/main" id="{887D995C-3AE9-4CDC-8E88-556EC8610004}"/>
            </a:ext>
          </a:extLst>
        </xdr:cNvPr>
        <xdr:cNvSpPr/>
      </xdr:nvSpPr>
      <xdr:spPr>
        <a:xfrm>
          <a:off x="21263362" y="1229591"/>
          <a:ext cx="1498019" cy="211631"/>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60</xdr:col>
      <xdr:colOff>63478</xdr:colOff>
      <xdr:row>8</xdr:row>
      <xdr:rowOff>83284</xdr:rowOff>
    </xdr:from>
    <xdr:to>
      <xdr:col>61</xdr:col>
      <xdr:colOff>626810</xdr:colOff>
      <xdr:row>9</xdr:row>
      <xdr:rowOff>97403</xdr:rowOff>
    </xdr:to>
    <xdr:sp macro="" textlink="">
      <xdr:nvSpPr>
        <xdr:cNvPr id="19" name="吹き出し: 四角形 1">
          <a:extLst>
            <a:ext uri="{FF2B5EF4-FFF2-40B4-BE49-F238E27FC236}">
              <a16:creationId xmlns:a16="http://schemas.microsoft.com/office/drawing/2014/main" id="{54B1C496-FB0A-44B5-8485-09F19DBF5306}"/>
            </a:ext>
          </a:extLst>
        </xdr:cNvPr>
        <xdr:cNvSpPr/>
      </xdr:nvSpPr>
      <xdr:spPr>
        <a:xfrm>
          <a:off x="22767614" y="1260920"/>
          <a:ext cx="1498514" cy="204619"/>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61</xdr:col>
      <xdr:colOff>598561</xdr:colOff>
      <xdr:row>8</xdr:row>
      <xdr:rowOff>53860</xdr:rowOff>
    </xdr:from>
    <xdr:to>
      <xdr:col>62</xdr:col>
      <xdr:colOff>973075</xdr:colOff>
      <xdr:row>9</xdr:row>
      <xdr:rowOff>97403</xdr:rowOff>
    </xdr:to>
    <xdr:sp macro="" textlink="">
      <xdr:nvSpPr>
        <xdr:cNvPr id="20" name="吹き出し: 四角形 1">
          <a:extLst>
            <a:ext uri="{FF2B5EF4-FFF2-40B4-BE49-F238E27FC236}">
              <a16:creationId xmlns:a16="http://schemas.microsoft.com/office/drawing/2014/main" id="{AF2F9136-42A2-4E5F-B43A-0F92B7EC250D}"/>
            </a:ext>
          </a:extLst>
        </xdr:cNvPr>
        <xdr:cNvSpPr/>
      </xdr:nvSpPr>
      <xdr:spPr>
        <a:xfrm>
          <a:off x="24237879" y="1231496"/>
          <a:ext cx="1500196" cy="234043"/>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62</xdr:col>
      <xdr:colOff>962816</xdr:colOff>
      <xdr:row>7</xdr:row>
      <xdr:rowOff>10069</xdr:rowOff>
    </xdr:from>
    <xdr:to>
      <xdr:col>64</xdr:col>
      <xdr:colOff>403556</xdr:colOff>
      <xdr:row>8</xdr:row>
      <xdr:rowOff>118796</xdr:rowOff>
    </xdr:to>
    <xdr:sp macro="" textlink="">
      <xdr:nvSpPr>
        <xdr:cNvPr id="21" name="吹き出し: 四角形 1">
          <a:extLst>
            <a:ext uri="{FF2B5EF4-FFF2-40B4-BE49-F238E27FC236}">
              <a16:creationId xmlns:a16="http://schemas.microsoft.com/office/drawing/2014/main" id="{AF44FAA8-3590-457F-A30D-A1C8EE41FD66}"/>
            </a:ext>
          </a:extLst>
        </xdr:cNvPr>
        <xdr:cNvSpPr/>
      </xdr:nvSpPr>
      <xdr:spPr>
        <a:xfrm>
          <a:off x="25727816" y="1101114"/>
          <a:ext cx="1501604" cy="195318"/>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66675</xdr:colOff>
      <xdr:row>4</xdr:row>
      <xdr:rowOff>53341</xdr:rowOff>
    </xdr:from>
    <xdr:to>
      <xdr:col>13</xdr:col>
      <xdr:colOff>129540</xdr:colOff>
      <xdr:row>8</xdr:row>
      <xdr:rowOff>114301</xdr:rowOff>
    </xdr:to>
    <xdr:sp macro="" textlink="">
      <xdr:nvSpPr>
        <xdr:cNvPr id="2" name="四角形: 角を丸くする 3">
          <a:extLst>
            <a:ext uri="{FF2B5EF4-FFF2-40B4-BE49-F238E27FC236}">
              <a16:creationId xmlns:a16="http://schemas.microsoft.com/office/drawing/2014/main" id="{00000000-0008-0000-1A00-000002000000}"/>
            </a:ext>
          </a:extLst>
        </xdr:cNvPr>
        <xdr:cNvSpPr/>
      </xdr:nvSpPr>
      <xdr:spPr>
        <a:xfrm>
          <a:off x="1651635" y="830581"/>
          <a:ext cx="1320165" cy="7620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10</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=3.00kW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18</xdr:col>
      <xdr:colOff>89535</xdr:colOff>
      <xdr:row>4</xdr:row>
      <xdr:rowOff>30481</xdr:rowOff>
    </xdr:from>
    <xdr:to>
      <xdr:col>23</xdr:col>
      <xdr:colOff>99060</xdr:colOff>
      <xdr:row>8</xdr:row>
      <xdr:rowOff>129541</xdr:rowOff>
    </xdr:to>
    <xdr:sp macro="" textlink="">
      <xdr:nvSpPr>
        <xdr:cNvPr id="3" name="四角形: 角を丸くする 3">
          <a:extLst>
            <a:ext uri="{FF2B5EF4-FFF2-40B4-BE49-F238E27FC236}">
              <a16:creationId xmlns:a16="http://schemas.microsoft.com/office/drawing/2014/main" id="{00000000-0008-0000-1A00-000003000000}"/>
            </a:ext>
          </a:extLst>
        </xdr:cNvPr>
        <xdr:cNvSpPr/>
      </xdr:nvSpPr>
      <xdr:spPr>
        <a:xfrm>
          <a:off x="4189095" y="807721"/>
          <a:ext cx="1266825" cy="8001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15</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=4.50kW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358140</xdr:colOff>
      <xdr:row>5</xdr:row>
      <xdr:rowOff>198120</xdr:rowOff>
    </xdr:from>
    <xdr:to>
      <xdr:col>33</xdr:col>
      <xdr:colOff>182880</xdr:colOff>
      <xdr:row>6</xdr:row>
      <xdr:rowOff>259080</xdr:rowOff>
    </xdr:to>
    <xdr:sp macro="" textlink="">
      <xdr:nvSpPr>
        <xdr:cNvPr id="4" name="吹き出し: 四角形 1">
          <a:extLst>
            <a:ext uri="{FF2B5EF4-FFF2-40B4-BE49-F238E27FC236}">
              <a16:creationId xmlns:a16="http://schemas.microsoft.com/office/drawing/2014/main" id="{00000000-0008-0000-1C00-000004000000}"/>
            </a:ext>
          </a:extLst>
        </xdr:cNvPr>
        <xdr:cNvSpPr/>
      </xdr:nvSpPr>
      <xdr:spPr>
        <a:xfrm>
          <a:off x="10492740" y="1082040"/>
          <a:ext cx="1272540" cy="39624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31</xdr:col>
      <xdr:colOff>373380</xdr:colOff>
      <xdr:row>3</xdr:row>
      <xdr:rowOff>7620</xdr:rowOff>
    </xdr:from>
    <xdr:to>
      <xdr:col>33</xdr:col>
      <xdr:colOff>198120</xdr:colOff>
      <xdr:row>5</xdr:row>
      <xdr:rowOff>30480</xdr:rowOff>
    </xdr:to>
    <xdr:sp macro="" textlink="">
      <xdr:nvSpPr>
        <xdr:cNvPr id="5" name="吹き出し: 四角形 1">
          <a:extLst>
            <a:ext uri="{FF2B5EF4-FFF2-40B4-BE49-F238E27FC236}">
              <a16:creationId xmlns:a16="http://schemas.microsoft.com/office/drawing/2014/main" id="{00000000-0008-0000-1C00-000005000000}"/>
            </a:ext>
          </a:extLst>
        </xdr:cNvPr>
        <xdr:cNvSpPr/>
      </xdr:nvSpPr>
      <xdr:spPr>
        <a:xfrm>
          <a:off x="10507980" y="487680"/>
          <a:ext cx="1272540" cy="42672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29</xdr:col>
      <xdr:colOff>144780</xdr:colOff>
      <xdr:row>18</xdr:row>
      <xdr:rowOff>121920</xdr:rowOff>
    </xdr:from>
    <xdr:to>
      <xdr:col>31</xdr:col>
      <xdr:colOff>502920</xdr:colOff>
      <xdr:row>21</xdr:row>
      <xdr:rowOff>99060</xdr:rowOff>
    </xdr:to>
    <xdr:sp macro="" textlink="">
      <xdr:nvSpPr>
        <xdr:cNvPr id="6" name="吹き出し: 四角形 1">
          <a:extLst>
            <a:ext uri="{FF2B5EF4-FFF2-40B4-BE49-F238E27FC236}">
              <a16:creationId xmlns:a16="http://schemas.microsoft.com/office/drawing/2014/main" id="{00000000-0008-0000-1C00-000006000000}"/>
            </a:ext>
          </a:extLst>
        </xdr:cNvPr>
        <xdr:cNvSpPr/>
      </xdr:nvSpPr>
      <xdr:spPr>
        <a:xfrm>
          <a:off x="8831580" y="41681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171617</xdr:colOff>
      <xdr:row>0</xdr:row>
      <xdr:rowOff>65598</xdr:rowOff>
    </xdr:from>
    <xdr:to>
      <xdr:col>51</xdr:col>
      <xdr:colOff>457202</xdr:colOff>
      <xdr:row>2</xdr:row>
      <xdr:rowOff>59545</xdr:rowOff>
    </xdr:to>
    <xdr:sp macro="" textlink="">
      <xdr:nvSpPr>
        <xdr:cNvPr id="3" name="Text Box 334">
          <a:extLst>
            <a:ext uri="{FF2B5EF4-FFF2-40B4-BE49-F238E27FC236}">
              <a16:creationId xmlns:a16="http://schemas.microsoft.com/office/drawing/2014/main" id="{00000000-0008-0000-1D00-000003000000}"/>
            </a:ext>
          </a:extLst>
        </xdr:cNvPr>
        <xdr:cNvSpPr txBox="1">
          <a:spLocks noChangeArrowheads="1"/>
        </xdr:cNvSpPr>
      </xdr:nvSpPr>
      <xdr:spPr bwMode="auto">
        <a:xfrm>
          <a:off x="6413391" y="65598"/>
          <a:ext cx="1166854" cy="39813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121920</xdr:colOff>
      <xdr:row>3</xdr:row>
      <xdr:rowOff>144780</xdr:rowOff>
    </xdr:from>
    <xdr:to>
      <xdr:col>81</xdr:col>
      <xdr:colOff>544829</xdr:colOff>
      <xdr:row>5</xdr:row>
      <xdr:rowOff>154305</xdr:rowOff>
    </xdr:to>
    <xdr:sp macro="" textlink="">
      <xdr:nvSpPr>
        <xdr:cNvPr id="4" name="吹き出し: 四角形 3">
          <a:extLst>
            <a:ext uri="{FF2B5EF4-FFF2-40B4-BE49-F238E27FC236}">
              <a16:creationId xmlns:a16="http://schemas.microsoft.com/office/drawing/2014/main" id="{00000000-0008-0000-1D00-000004000000}"/>
            </a:ext>
          </a:extLst>
        </xdr:cNvPr>
        <xdr:cNvSpPr/>
      </xdr:nvSpPr>
      <xdr:spPr>
        <a:xfrm>
          <a:off x="13776960" y="71628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77</xdr:col>
      <xdr:colOff>95415</xdr:colOff>
      <xdr:row>38</xdr:row>
      <xdr:rowOff>264713</xdr:rowOff>
    </xdr:from>
    <xdr:to>
      <xdr:col>82</xdr:col>
      <xdr:colOff>360128</xdr:colOff>
      <xdr:row>38</xdr:row>
      <xdr:rowOff>834887</xdr:rowOff>
    </xdr:to>
    <xdr:sp macro="" textlink="">
      <xdr:nvSpPr>
        <xdr:cNvPr id="5" name="吹き出し: 四角形 5">
          <a:extLst>
            <a:ext uri="{FF2B5EF4-FFF2-40B4-BE49-F238E27FC236}">
              <a16:creationId xmlns:a16="http://schemas.microsoft.com/office/drawing/2014/main" id="{00000000-0008-0000-1D00-000005000000}"/>
            </a:ext>
          </a:extLst>
        </xdr:cNvPr>
        <xdr:cNvSpPr/>
      </xdr:nvSpPr>
      <xdr:spPr>
        <a:xfrm>
          <a:off x="13778285" y="7937722"/>
          <a:ext cx="1464034" cy="570174"/>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50</xdr:col>
      <xdr:colOff>259081</xdr:colOff>
      <xdr:row>0</xdr:row>
      <xdr:rowOff>76200</xdr:rowOff>
    </xdr:from>
    <xdr:to>
      <xdr:col>51</xdr:col>
      <xdr:colOff>579120</xdr:colOff>
      <xdr:row>2</xdr:row>
      <xdr:rowOff>108247</xdr:rowOff>
    </xdr:to>
    <xdr:sp macro="" textlink="">
      <xdr:nvSpPr>
        <xdr:cNvPr id="3" name="Text Box 334">
          <a:extLst>
            <a:ext uri="{FF2B5EF4-FFF2-40B4-BE49-F238E27FC236}">
              <a16:creationId xmlns:a16="http://schemas.microsoft.com/office/drawing/2014/main" id="{00000000-0008-0000-1E00-000003000000}"/>
            </a:ext>
          </a:extLst>
        </xdr:cNvPr>
        <xdr:cNvSpPr txBox="1">
          <a:spLocks noChangeArrowheads="1"/>
        </xdr:cNvSpPr>
      </xdr:nvSpPr>
      <xdr:spPr bwMode="auto">
        <a:xfrm>
          <a:off x="6499861" y="76200"/>
          <a:ext cx="929639"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68579</xdr:colOff>
      <xdr:row>38</xdr:row>
      <xdr:rowOff>106680</xdr:rowOff>
    </xdr:from>
    <xdr:to>
      <xdr:col>81</xdr:col>
      <xdr:colOff>223404</xdr:colOff>
      <xdr:row>40</xdr:row>
      <xdr:rowOff>318135</xdr:rowOff>
    </xdr:to>
    <xdr:sp macro="" textlink="">
      <xdr:nvSpPr>
        <xdr:cNvPr id="4" name="吹き出し: 四角形 8">
          <a:extLst>
            <a:ext uri="{FF2B5EF4-FFF2-40B4-BE49-F238E27FC236}">
              <a16:creationId xmlns:a16="http://schemas.microsoft.com/office/drawing/2014/main" id="{00000000-0008-0000-1E00-000004000000}"/>
            </a:ext>
          </a:extLst>
        </xdr:cNvPr>
        <xdr:cNvSpPr/>
      </xdr:nvSpPr>
      <xdr:spPr>
        <a:xfrm>
          <a:off x="13327379" y="6827520"/>
          <a:ext cx="1815985"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76</xdr:col>
      <xdr:colOff>106680</xdr:colOff>
      <xdr:row>43</xdr:row>
      <xdr:rowOff>60960</xdr:rowOff>
    </xdr:from>
    <xdr:to>
      <xdr:col>81</xdr:col>
      <xdr:colOff>76200</xdr:colOff>
      <xdr:row>45</xdr:row>
      <xdr:rowOff>85725</xdr:rowOff>
    </xdr:to>
    <xdr:sp macro="" textlink="">
      <xdr:nvSpPr>
        <xdr:cNvPr id="5" name="吹き出し: 四角形 5">
          <a:extLst>
            <a:ext uri="{FF2B5EF4-FFF2-40B4-BE49-F238E27FC236}">
              <a16:creationId xmlns:a16="http://schemas.microsoft.com/office/drawing/2014/main" id="{00000000-0008-0000-1E00-000005000000}"/>
            </a:ext>
          </a:extLst>
        </xdr:cNvPr>
        <xdr:cNvSpPr/>
      </xdr:nvSpPr>
      <xdr:spPr>
        <a:xfrm>
          <a:off x="13365480" y="7856220"/>
          <a:ext cx="1630680" cy="47434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76</xdr:col>
      <xdr:colOff>38100</xdr:colOff>
      <xdr:row>47</xdr:row>
      <xdr:rowOff>30480</xdr:rowOff>
    </xdr:from>
    <xdr:to>
      <xdr:col>81</xdr:col>
      <xdr:colOff>341168</xdr:colOff>
      <xdr:row>51</xdr:row>
      <xdr:rowOff>135254</xdr:rowOff>
    </xdr:to>
    <xdr:sp macro="" textlink="">
      <xdr:nvSpPr>
        <xdr:cNvPr id="6" name="吹き出し: 四角形 6">
          <a:extLst>
            <a:ext uri="{FF2B5EF4-FFF2-40B4-BE49-F238E27FC236}">
              <a16:creationId xmlns:a16="http://schemas.microsoft.com/office/drawing/2014/main" id="{00000000-0008-0000-1E00-000006000000}"/>
            </a:ext>
          </a:extLst>
        </xdr:cNvPr>
        <xdr:cNvSpPr/>
      </xdr:nvSpPr>
      <xdr:spPr>
        <a:xfrm>
          <a:off x="13296900" y="8602980"/>
          <a:ext cx="1964228"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承継後</a:t>
          </a:r>
          <a:r>
            <a:rPr kumimoji="1" lang="ja-JP" altLang="en-US" sz="1100">
              <a:solidFill>
                <a:sysClr val="windowText" lastClr="000000"/>
              </a:solidFill>
              <a:latin typeface="+mn-ea"/>
              <a:ea typeface="+mn-ea"/>
            </a:rPr>
            <a:t>に窓口となる連絡先を記載してください。</a:t>
          </a:r>
        </a:p>
      </xdr:txBody>
    </xdr:sp>
    <xdr:clientData/>
  </xdr:twoCellAnchor>
  <xdr:twoCellAnchor>
    <xdr:from>
      <xdr:col>76</xdr:col>
      <xdr:colOff>45720</xdr:colOff>
      <xdr:row>2</xdr:row>
      <xdr:rowOff>129540</xdr:rowOff>
    </xdr:from>
    <xdr:to>
      <xdr:col>80</xdr:col>
      <xdr:colOff>45720</xdr:colOff>
      <xdr:row>5</xdr:row>
      <xdr:rowOff>11430</xdr:rowOff>
    </xdr:to>
    <xdr:sp macro="" textlink="">
      <xdr:nvSpPr>
        <xdr:cNvPr id="7" name="吹き出し: 四角形 1">
          <a:extLst>
            <a:ext uri="{FF2B5EF4-FFF2-40B4-BE49-F238E27FC236}">
              <a16:creationId xmlns:a16="http://schemas.microsoft.com/office/drawing/2014/main" id="{00000000-0008-0000-1E00-000007000000}"/>
            </a:ext>
          </a:extLst>
        </xdr:cNvPr>
        <xdr:cNvSpPr/>
      </xdr:nvSpPr>
      <xdr:spPr>
        <a:xfrm>
          <a:off x="13304520" y="495300"/>
          <a:ext cx="1051560" cy="3009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F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133574</xdr:colOff>
      <xdr:row>0</xdr:row>
      <xdr:rowOff>66339</xdr:rowOff>
    </xdr:from>
    <xdr:to>
      <xdr:col>52</xdr:col>
      <xdr:colOff>89647</xdr:colOff>
      <xdr:row>2</xdr:row>
      <xdr:rowOff>66001</xdr:rowOff>
    </xdr:to>
    <xdr:sp macro="" textlink="">
      <xdr:nvSpPr>
        <xdr:cNvPr id="4" name="Text Box 334">
          <a:extLst>
            <a:ext uri="{FF2B5EF4-FFF2-40B4-BE49-F238E27FC236}">
              <a16:creationId xmlns:a16="http://schemas.microsoft.com/office/drawing/2014/main" id="{00000000-0008-0000-1F00-000004000000}"/>
            </a:ext>
          </a:extLst>
        </xdr:cNvPr>
        <xdr:cNvSpPr txBox="1">
          <a:spLocks noChangeArrowheads="1"/>
        </xdr:cNvSpPr>
      </xdr:nvSpPr>
      <xdr:spPr bwMode="auto">
        <a:xfrm>
          <a:off x="6346115" y="66339"/>
          <a:ext cx="1067697" cy="34928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F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F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F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F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80</xdr:col>
      <xdr:colOff>7620</xdr:colOff>
      <xdr:row>3</xdr:row>
      <xdr:rowOff>45720</xdr:rowOff>
    </xdr:from>
    <xdr:to>
      <xdr:col>81</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20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106680</xdr:colOff>
      <xdr:row>2</xdr:row>
      <xdr:rowOff>7282</xdr:rowOff>
    </xdr:to>
    <xdr:sp macro="" textlink="">
      <xdr:nvSpPr>
        <xdr:cNvPr id="4" name="Text Box 334">
          <a:extLst>
            <a:ext uri="{FF2B5EF4-FFF2-40B4-BE49-F238E27FC236}">
              <a16:creationId xmlns:a16="http://schemas.microsoft.com/office/drawing/2014/main" id="{00000000-0008-0000-2000-000004000000}"/>
            </a:ext>
          </a:extLst>
        </xdr:cNvPr>
        <xdr:cNvSpPr txBox="1">
          <a:spLocks noChangeArrowheads="1"/>
        </xdr:cNvSpPr>
      </xdr:nvSpPr>
      <xdr:spPr bwMode="auto">
        <a:xfrm>
          <a:off x="6256020" y="762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29</xdr:row>
      <xdr:rowOff>144780</xdr:rowOff>
    </xdr:from>
    <xdr:to>
      <xdr:col>83</xdr:col>
      <xdr:colOff>160020</xdr:colOff>
      <xdr:row>32</xdr:row>
      <xdr:rowOff>45720</xdr:rowOff>
    </xdr:to>
    <xdr:sp macro="" textlink="">
      <xdr:nvSpPr>
        <xdr:cNvPr id="5" name="吹き出し: 四角形 1">
          <a:extLst>
            <a:ext uri="{FF2B5EF4-FFF2-40B4-BE49-F238E27FC236}">
              <a16:creationId xmlns:a16="http://schemas.microsoft.com/office/drawing/2014/main" id="{00000000-0008-0000-2000-000005000000}"/>
            </a:ext>
          </a:extLst>
        </xdr:cNvPr>
        <xdr:cNvSpPr/>
      </xdr:nvSpPr>
      <xdr:spPr>
        <a:xfrm>
          <a:off x="13388340" y="4693920"/>
          <a:ext cx="2133600" cy="66294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80</xdr:col>
      <xdr:colOff>190500</xdr:colOff>
      <xdr:row>38</xdr:row>
      <xdr:rowOff>182880</xdr:rowOff>
    </xdr:from>
    <xdr:to>
      <xdr:col>83</xdr:col>
      <xdr:colOff>472440</xdr:colOff>
      <xdr:row>40</xdr:row>
      <xdr:rowOff>563880</xdr:rowOff>
    </xdr:to>
    <xdr:sp macro="" textlink="">
      <xdr:nvSpPr>
        <xdr:cNvPr id="6" name="吹き出し: 四角形 1">
          <a:extLst>
            <a:ext uri="{FF2B5EF4-FFF2-40B4-BE49-F238E27FC236}">
              <a16:creationId xmlns:a16="http://schemas.microsoft.com/office/drawing/2014/main" id="{00000000-0008-0000-2000-000006000000}"/>
            </a:ext>
          </a:extLst>
        </xdr:cNvPr>
        <xdr:cNvSpPr/>
      </xdr:nvSpPr>
      <xdr:spPr>
        <a:xfrm>
          <a:off x="13723620" y="7063740"/>
          <a:ext cx="211074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480060</xdr:colOff>
      <xdr:row>0</xdr:row>
      <xdr:rowOff>45720</xdr:rowOff>
    </xdr:from>
    <xdr:to>
      <xdr:col>52</xdr:col>
      <xdr:colOff>24318</xdr:colOff>
      <xdr:row>1</xdr:row>
      <xdr:rowOff>214927</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231320" y="4572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152400</xdr:colOff>
      <xdr:row>1</xdr:row>
      <xdr:rowOff>64771</xdr:rowOff>
    </xdr:from>
    <xdr:to>
      <xdr:col>61</xdr:col>
      <xdr:colOff>62865</xdr:colOff>
      <xdr:row>2</xdr:row>
      <xdr:rowOff>1</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2961560" y="38481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156210</xdr:colOff>
      <xdr:row>2</xdr:row>
      <xdr:rowOff>66676</xdr:rowOff>
    </xdr:from>
    <xdr:to>
      <xdr:col>61</xdr:col>
      <xdr:colOff>59055</xdr:colOff>
      <xdr:row>3</xdr:row>
      <xdr:rowOff>81916</xdr:rowOff>
    </xdr:to>
    <xdr:sp macro="" textlink="">
      <xdr:nvSpPr>
        <xdr:cNvPr id="4" name="吹き出し: 四角形 2">
          <a:extLst>
            <a:ext uri="{FF2B5EF4-FFF2-40B4-BE49-F238E27FC236}">
              <a16:creationId xmlns:a16="http://schemas.microsoft.com/office/drawing/2014/main" id="{00000000-0008-0000-0500-000004000000}"/>
            </a:ext>
          </a:extLst>
        </xdr:cNvPr>
        <xdr:cNvSpPr/>
      </xdr:nvSpPr>
      <xdr:spPr>
        <a:xfrm>
          <a:off x="42965370" y="737236"/>
          <a:ext cx="733425" cy="28194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270510</xdr:colOff>
      <xdr:row>3</xdr:row>
      <xdr:rowOff>346711</xdr:rowOff>
    </xdr:from>
    <xdr:to>
      <xdr:col>54</xdr:col>
      <xdr:colOff>1059180</xdr:colOff>
      <xdr:row>4</xdr:row>
      <xdr:rowOff>121920</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7113270" y="1283971"/>
          <a:ext cx="788670" cy="270509"/>
        </a:xfrm>
        <a:prstGeom prst="wedgeRectCallout">
          <a:avLst>
            <a:gd name="adj1" fmla="val 62958"/>
            <a:gd name="adj2" fmla="val 1182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125729</xdr:colOff>
      <xdr:row>3</xdr:row>
      <xdr:rowOff>161926</xdr:rowOff>
    </xdr:from>
    <xdr:to>
      <xdr:col>62</xdr:col>
      <xdr:colOff>325755</xdr:colOff>
      <xdr:row>4</xdr:row>
      <xdr:rowOff>0</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2934889" y="1099186"/>
          <a:ext cx="1647826" cy="333374"/>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121919</xdr:colOff>
      <xdr:row>52</xdr:row>
      <xdr:rowOff>45720</xdr:rowOff>
    </xdr:from>
    <xdr:to>
      <xdr:col>63</xdr:col>
      <xdr:colOff>253366</xdr:colOff>
      <xdr:row>53</xdr:row>
      <xdr:rowOff>253365</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2931079" y="13213080"/>
          <a:ext cx="2196467" cy="474345"/>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137158</xdr:colOff>
      <xdr:row>8</xdr:row>
      <xdr:rowOff>144780</xdr:rowOff>
    </xdr:from>
    <xdr:to>
      <xdr:col>66</xdr:col>
      <xdr:colOff>175259</xdr:colOff>
      <xdr:row>10</xdr:row>
      <xdr:rowOff>0</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2946318" y="2644140"/>
          <a:ext cx="3954781" cy="388620"/>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59</xdr:col>
      <xdr:colOff>163829</xdr:colOff>
      <xdr:row>48</xdr:row>
      <xdr:rowOff>0</xdr:rowOff>
    </xdr:from>
    <xdr:to>
      <xdr:col>63</xdr:col>
      <xdr:colOff>295276</xdr:colOff>
      <xdr:row>50</xdr:row>
      <xdr:rowOff>97155</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42972989" y="12100560"/>
          <a:ext cx="2196467" cy="63055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59</xdr:col>
      <xdr:colOff>106678</xdr:colOff>
      <xdr:row>19</xdr:row>
      <xdr:rowOff>53340</xdr:rowOff>
    </xdr:from>
    <xdr:to>
      <xdr:col>67</xdr:col>
      <xdr:colOff>60960</xdr:colOff>
      <xdr:row>20</xdr:row>
      <xdr:rowOff>129540</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42915838" y="4419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63</xdr:col>
      <xdr:colOff>525780</xdr:colOff>
      <xdr:row>52</xdr:row>
      <xdr:rowOff>85725</xdr:rowOff>
    </xdr:from>
    <xdr:to>
      <xdr:col>69</xdr:col>
      <xdr:colOff>337185</xdr:colOff>
      <xdr:row>53</xdr:row>
      <xdr:rowOff>247650</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45399960" y="13253085"/>
          <a:ext cx="3514725" cy="42862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59</xdr:col>
      <xdr:colOff>205739</xdr:colOff>
      <xdr:row>20</xdr:row>
      <xdr:rowOff>205740</xdr:rowOff>
    </xdr:from>
    <xdr:to>
      <xdr:col>66</xdr:col>
      <xdr:colOff>1</xdr:colOff>
      <xdr:row>22</xdr:row>
      <xdr:rowOff>0</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43014899" y="4838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106678</xdr:colOff>
      <xdr:row>29</xdr:row>
      <xdr:rowOff>53340</xdr:rowOff>
    </xdr:from>
    <xdr:to>
      <xdr:col>67</xdr:col>
      <xdr:colOff>60960</xdr:colOff>
      <xdr:row>30</xdr:row>
      <xdr:rowOff>129540</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42915838" y="7086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59</xdr:col>
      <xdr:colOff>205739</xdr:colOff>
      <xdr:row>30</xdr:row>
      <xdr:rowOff>205740</xdr:rowOff>
    </xdr:from>
    <xdr:to>
      <xdr:col>66</xdr:col>
      <xdr:colOff>1</xdr:colOff>
      <xdr:row>32</xdr:row>
      <xdr:rowOff>0</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43014899" y="7505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80</xdr:col>
      <xdr:colOff>0</xdr:colOff>
      <xdr:row>29</xdr:row>
      <xdr:rowOff>45720</xdr:rowOff>
    </xdr:from>
    <xdr:to>
      <xdr:col>85</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21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78</xdr:col>
      <xdr:colOff>44823</xdr:colOff>
      <xdr:row>2</xdr:row>
      <xdr:rowOff>134022</xdr:rowOff>
    </xdr:from>
    <xdr:to>
      <xdr:col>82</xdr:col>
      <xdr:colOff>233083</xdr:colOff>
      <xdr:row>4</xdr:row>
      <xdr:rowOff>135590</xdr:rowOff>
    </xdr:to>
    <xdr:sp macro="" textlink="">
      <xdr:nvSpPr>
        <xdr:cNvPr id="5" name="吹き出し: 四角形 1">
          <a:extLst>
            <a:ext uri="{FF2B5EF4-FFF2-40B4-BE49-F238E27FC236}">
              <a16:creationId xmlns:a16="http://schemas.microsoft.com/office/drawing/2014/main" id="{00000000-0008-0000-2100-000005000000}"/>
            </a:ext>
          </a:extLst>
        </xdr:cNvPr>
        <xdr:cNvSpPr/>
      </xdr:nvSpPr>
      <xdr:spPr>
        <a:xfrm>
          <a:off x="13429129" y="537434"/>
          <a:ext cx="1237130" cy="342227"/>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116989</xdr:colOff>
      <xdr:row>40</xdr:row>
      <xdr:rowOff>205740</xdr:rowOff>
    </xdr:from>
    <xdr:to>
      <xdr:col>84</xdr:col>
      <xdr:colOff>302559</xdr:colOff>
      <xdr:row>43</xdr:row>
      <xdr:rowOff>160020</xdr:rowOff>
    </xdr:to>
    <xdr:sp macro="" textlink="">
      <xdr:nvSpPr>
        <xdr:cNvPr id="6" name="吹き出し: 四角形 1">
          <a:extLst>
            <a:ext uri="{FF2B5EF4-FFF2-40B4-BE49-F238E27FC236}">
              <a16:creationId xmlns:a16="http://schemas.microsoft.com/office/drawing/2014/main" id="{00000000-0008-0000-2100-000006000000}"/>
            </a:ext>
          </a:extLst>
        </xdr:cNvPr>
        <xdr:cNvSpPr/>
      </xdr:nvSpPr>
      <xdr:spPr>
        <a:xfrm>
          <a:off x="13357860" y="9349740"/>
          <a:ext cx="2597075" cy="617668"/>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125506</xdr:colOff>
      <xdr:row>2</xdr:row>
      <xdr:rowOff>30142</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6433521" y="30480"/>
          <a:ext cx="1007185"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22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22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22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57</xdr:row>
          <xdr:rowOff>129540</xdr:rowOff>
        </xdr:from>
        <xdr:to>
          <xdr:col>20</xdr:col>
          <xdr:colOff>205740</xdr:colOff>
          <xdr:row>63</xdr:row>
          <xdr:rowOff>160020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3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57</xdr:row>
          <xdr:rowOff>137160</xdr:rowOff>
        </xdr:from>
        <xdr:to>
          <xdr:col>22</xdr:col>
          <xdr:colOff>175260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3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57</xdr:row>
          <xdr:rowOff>137160</xdr:rowOff>
        </xdr:from>
        <xdr:to>
          <xdr:col>24</xdr:col>
          <xdr:colOff>129540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3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137160</xdr:colOff>
      <xdr:row>4</xdr:row>
      <xdr:rowOff>22860</xdr:rowOff>
    </xdr:from>
    <xdr:to>
      <xdr:col>51</xdr:col>
      <xdr:colOff>525780</xdr:colOff>
      <xdr:row>11</xdr:row>
      <xdr:rowOff>175260</xdr:rowOff>
    </xdr:to>
    <xdr:sp macro="" textlink="">
      <xdr:nvSpPr>
        <xdr:cNvPr id="6" name="角丸四角形 5">
          <a:extLst>
            <a:ext uri="{FF2B5EF4-FFF2-40B4-BE49-F238E27FC236}">
              <a16:creationId xmlns:a16="http://schemas.microsoft.com/office/drawing/2014/main" id="{00000000-0008-0000-2300-000006000000}"/>
            </a:ext>
          </a:extLst>
        </xdr:cNvPr>
        <xdr:cNvSpPr/>
      </xdr:nvSpPr>
      <xdr:spPr>
        <a:xfrm>
          <a:off x="6621780" y="594360"/>
          <a:ext cx="1226820" cy="1264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助成事業が完了した日から</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78</xdr:col>
          <xdr:colOff>0</xdr:colOff>
          <xdr:row>57</xdr:row>
          <xdr:rowOff>129540</xdr:rowOff>
        </xdr:from>
        <xdr:to>
          <xdr:col>78</xdr:col>
          <xdr:colOff>403860</xdr:colOff>
          <xdr:row>63</xdr:row>
          <xdr:rowOff>160020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23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137160</xdr:rowOff>
        </xdr:from>
        <xdr:to>
          <xdr:col>78</xdr:col>
          <xdr:colOff>426720</xdr:colOff>
          <xdr:row>63</xdr:row>
          <xdr:rowOff>152400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23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137160</xdr:rowOff>
        </xdr:from>
        <xdr:to>
          <xdr:col>78</xdr:col>
          <xdr:colOff>419100</xdr:colOff>
          <xdr:row>63</xdr:row>
          <xdr:rowOff>152400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23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28</xdr:col>
      <xdr:colOff>190500</xdr:colOff>
      <xdr:row>0</xdr:row>
      <xdr:rowOff>45720</xdr:rowOff>
    </xdr:from>
    <xdr:to>
      <xdr:col>51</xdr:col>
      <xdr:colOff>556260</xdr:colOff>
      <xdr:row>2</xdr:row>
      <xdr:rowOff>129202</xdr:rowOff>
    </xdr:to>
    <xdr:sp macro="" textlink="">
      <xdr:nvSpPr>
        <xdr:cNvPr id="10" name="Text Box 334">
          <a:extLst>
            <a:ext uri="{FF2B5EF4-FFF2-40B4-BE49-F238E27FC236}">
              <a16:creationId xmlns:a16="http://schemas.microsoft.com/office/drawing/2014/main" id="{00000000-0008-0000-2300-00000A000000}"/>
            </a:ext>
          </a:extLst>
        </xdr:cNvPr>
        <xdr:cNvSpPr txBox="1">
          <a:spLocks noChangeArrowheads="1"/>
        </xdr:cNvSpPr>
      </xdr:nvSpPr>
      <xdr:spPr bwMode="auto">
        <a:xfrm>
          <a:off x="6903720" y="45720"/>
          <a:ext cx="9753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137160</xdr:colOff>
      <xdr:row>39</xdr:row>
      <xdr:rowOff>137160</xdr:rowOff>
    </xdr:from>
    <xdr:to>
      <xdr:col>80</xdr:col>
      <xdr:colOff>457200</xdr:colOff>
      <xdr:row>42</xdr:row>
      <xdr:rowOff>108585</xdr:rowOff>
    </xdr:to>
    <xdr:sp macro="" textlink="">
      <xdr:nvSpPr>
        <xdr:cNvPr id="11" name="吹き出し: 四角形 4">
          <a:extLst>
            <a:ext uri="{FF2B5EF4-FFF2-40B4-BE49-F238E27FC236}">
              <a16:creationId xmlns:a16="http://schemas.microsoft.com/office/drawing/2014/main" id="{00000000-0008-0000-2300-00000B000000}"/>
            </a:ext>
          </a:extLst>
        </xdr:cNvPr>
        <xdr:cNvSpPr/>
      </xdr:nvSpPr>
      <xdr:spPr>
        <a:xfrm>
          <a:off x="14554200" y="725424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78</xdr:col>
      <xdr:colOff>0</xdr:colOff>
      <xdr:row>64</xdr:row>
      <xdr:rowOff>30480</xdr:rowOff>
    </xdr:from>
    <xdr:to>
      <xdr:col>80</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23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0</xdr:colOff>
      <xdr:row>50</xdr:row>
      <xdr:rowOff>205740</xdr:rowOff>
    </xdr:from>
    <xdr:to>
      <xdr:col>81</xdr:col>
      <xdr:colOff>76200</xdr:colOff>
      <xdr:row>56</xdr:row>
      <xdr:rowOff>274320</xdr:rowOff>
    </xdr:to>
    <xdr:sp macro="" textlink="">
      <xdr:nvSpPr>
        <xdr:cNvPr id="15" name="吹き出し: 四角形 4">
          <a:extLst>
            <a:ext uri="{FF2B5EF4-FFF2-40B4-BE49-F238E27FC236}">
              <a16:creationId xmlns:a16="http://schemas.microsoft.com/office/drawing/2014/main" id="{00000000-0008-0000-2300-00000F000000}"/>
            </a:ext>
          </a:extLst>
        </xdr:cNvPr>
        <xdr:cNvSpPr/>
      </xdr:nvSpPr>
      <xdr:spPr>
        <a:xfrm>
          <a:off x="15057120" y="9083040"/>
          <a:ext cx="2125980" cy="883920"/>
        </a:xfrm>
        <a:prstGeom prst="wedgeRectCallout">
          <a:avLst>
            <a:gd name="adj1" fmla="val -70752"/>
            <a:gd name="adj2" fmla="val 548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77</xdr:col>
      <xdr:colOff>76200</xdr:colOff>
      <xdr:row>2</xdr:row>
      <xdr:rowOff>129540</xdr:rowOff>
    </xdr:from>
    <xdr:to>
      <xdr:col>79</xdr:col>
      <xdr:colOff>434340</xdr:colOff>
      <xdr:row>5</xdr:row>
      <xdr:rowOff>11430</xdr:rowOff>
    </xdr:to>
    <xdr:sp macro="" textlink="">
      <xdr:nvSpPr>
        <xdr:cNvPr id="16" name="吹き出し: 四角形 1">
          <a:extLst>
            <a:ext uri="{FF2B5EF4-FFF2-40B4-BE49-F238E27FC236}">
              <a16:creationId xmlns:a16="http://schemas.microsoft.com/office/drawing/2014/main" id="{00000000-0008-0000-2300-000010000000}"/>
            </a:ext>
          </a:extLst>
        </xdr:cNvPr>
        <xdr:cNvSpPr/>
      </xdr:nvSpPr>
      <xdr:spPr>
        <a:xfrm>
          <a:off x="14394180" y="44958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mc:AlternateContent xmlns:mc="http://schemas.openxmlformats.org/markup-compatibility/2006">
    <mc:Choice xmlns:a14="http://schemas.microsoft.com/office/drawing/2010/main" Requires="a14">
      <xdr:twoCellAnchor editAs="oneCell">
        <xdr:from>
          <xdr:col>71</xdr:col>
          <xdr:colOff>53340</xdr:colOff>
          <xdr:row>57</xdr:row>
          <xdr:rowOff>129540</xdr:rowOff>
        </xdr:from>
        <xdr:to>
          <xdr:col>72</xdr:col>
          <xdr:colOff>205740</xdr:colOff>
          <xdr:row>63</xdr:row>
          <xdr:rowOff>160020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23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57</xdr:row>
          <xdr:rowOff>137160</xdr:rowOff>
        </xdr:from>
        <xdr:to>
          <xdr:col>74</xdr:col>
          <xdr:colOff>175260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23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57</xdr:row>
          <xdr:rowOff>137160</xdr:rowOff>
        </xdr:from>
        <xdr:to>
          <xdr:col>76</xdr:col>
          <xdr:colOff>129540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23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67</xdr:row>
          <xdr:rowOff>114300</xdr:rowOff>
        </xdr:from>
        <xdr:to>
          <xdr:col>20</xdr:col>
          <xdr:colOff>205740</xdr:colOff>
          <xdr:row>73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4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67</xdr:row>
          <xdr:rowOff>129540</xdr:rowOff>
        </xdr:from>
        <xdr:to>
          <xdr:col>22</xdr:col>
          <xdr:colOff>167640</xdr:colOff>
          <xdr:row>73</xdr:row>
          <xdr:rowOff>137160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4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67</xdr:row>
          <xdr:rowOff>121920</xdr:rowOff>
        </xdr:from>
        <xdr:to>
          <xdr:col>24</xdr:col>
          <xdr:colOff>129540</xdr:colOff>
          <xdr:row>73</xdr:row>
          <xdr:rowOff>144780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4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27</xdr:col>
      <xdr:colOff>0</xdr:colOff>
      <xdr:row>2</xdr:row>
      <xdr:rowOff>0</xdr:rowOff>
    </xdr:from>
    <xdr:to>
      <xdr:col>27</xdr:col>
      <xdr:colOff>552450</xdr:colOff>
      <xdr:row>3</xdr:row>
      <xdr:rowOff>0</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6572250" y="352425"/>
          <a:ext cx="49149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61</xdr:row>
          <xdr:rowOff>129540</xdr:rowOff>
        </xdr:from>
        <xdr:to>
          <xdr:col>20</xdr:col>
          <xdr:colOff>205740</xdr:colOff>
          <xdr:row>67</xdr:row>
          <xdr:rowOff>167640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5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61</xdr:row>
          <xdr:rowOff>144780</xdr:rowOff>
        </xdr:from>
        <xdr:to>
          <xdr:col>22</xdr:col>
          <xdr:colOff>167640</xdr:colOff>
          <xdr:row>67</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5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61</xdr:row>
          <xdr:rowOff>137160</xdr:rowOff>
        </xdr:from>
        <xdr:to>
          <xdr:col>24</xdr:col>
          <xdr:colOff>129540</xdr:colOff>
          <xdr:row>67</xdr:row>
          <xdr:rowOff>160020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5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80</xdr:col>
      <xdr:colOff>30480</xdr:colOff>
      <xdr:row>3</xdr:row>
      <xdr:rowOff>137160</xdr:rowOff>
    </xdr:from>
    <xdr:to>
      <xdr:col>82</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6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78</xdr:col>
      <xdr:colOff>91440</xdr:colOff>
      <xdr:row>37</xdr:row>
      <xdr:rowOff>220980</xdr:rowOff>
    </xdr:from>
    <xdr:to>
      <xdr:col>84</xdr:col>
      <xdr:colOff>182880</xdr:colOff>
      <xdr:row>42</xdr:row>
      <xdr:rowOff>167640</xdr:rowOff>
    </xdr:to>
    <xdr:sp macro="" textlink="">
      <xdr:nvSpPr>
        <xdr:cNvPr id="4" name="吹き出し: 四角形 4">
          <a:extLst>
            <a:ext uri="{FF2B5EF4-FFF2-40B4-BE49-F238E27FC236}">
              <a16:creationId xmlns:a16="http://schemas.microsoft.com/office/drawing/2014/main" id="{00000000-0008-0000-2600-000004000000}"/>
            </a:ext>
          </a:extLst>
        </xdr:cNvPr>
        <xdr:cNvSpPr/>
      </xdr:nvSpPr>
      <xdr:spPr>
        <a:xfrm>
          <a:off x="13365480" y="7360920"/>
          <a:ext cx="2263140" cy="792480"/>
        </a:xfrm>
        <a:prstGeom prst="wedgeRectCallout">
          <a:avLst>
            <a:gd name="adj1" fmla="val -71262"/>
            <a:gd name="adj2" fmla="val 375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65</xdr:col>
      <xdr:colOff>152400</xdr:colOff>
      <xdr:row>24</xdr:row>
      <xdr:rowOff>68580</xdr:rowOff>
    </xdr:from>
    <xdr:to>
      <xdr:col>73</xdr:col>
      <xdr:colOff>160020</xdr:colOff>
      <xdr:row>28</xdr:row>
      <xdr:rowOff>76200</xdr:rowOff>
    </xdr:to>
    <xdr:sp macro="" textlink="">
      <xdr:nvSpPr>
        <xdr:cNvPr id="6" name="吹き出し: 四角形 4">
          <a:extLst>
            <a:ext uri="{FF2B5EF4-FFF2-40B4-BE49-F238E27FC236}">
              <a16:creationId xmlns:a16="http://schemas.microsoft.com/office/drawing/2014/main" id="{00000000-0008-0000-2600-000006000000}"/>
            </a:ext>
          </a:extLst>
        </xdr:cNvPr>
        <xdr:cNvSpPr/>
      </xdr:nvSpPr>
      <xdr:spPr>
        <a:xfrm>
          <a:off x="10203180" y="401574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129540</xdr:colOff>
      <xdr:row>0</xdr:row>
      <xdr:rowOff>30480</xdr:rowOff>
    </xdr:from>
    <xdr:to>
      <xdr:col>52</xdr:col>
      <xdr:colOff>30480</xdr:colOff>
      <xdr:row>2</xdr:row>
      <xdr:rowOff>30142</xdr:rowOff>
    </xdr:to>
    <xdr:sp macro="" textlink="">
      <xdr:nvSpPr>
        <xdr:cNvPr id="7" name="Text Box 334">
          <a:extLst>
            <a:ext uri="{FF2B5EF4-FFF2-40B4-BE49-F238E27FC236}">
              <a16:creationId xmlns:a16="http://schemas.microsoft.com/office/drawing/2014/main" id="{00000000-0008-0000-2600-000007000000}"/>
            </a:ext>
          </a:extLst>
        </xdr:cNvPr>
        <xdr:cNvSpPr txBox="1">
          <a:spLocks noChangeArrowheads="1"/>
        </xdr:cNvSpPr>
      </xdr:nvSpPr>
      <xdr:spPr bwMode="auto">
        <a:xfrm>
          <a:off x="6438900" y="30480"/>
          <a:ext cx="9296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50</xdr:row>
          <xdr:rowOff>144780</xdr:rowOff>
        </xdr:from>
        <xdr:to>
          <xdr:col>4</xdr:col>
          <xdr:colOff>60960</xdr:colOff>
          <xdr:row>50</xdr:row>
          <xdr:rowOff>373380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7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144780</xdr:rowOff>
        </xdr:from>
        <xdr:to>
          <xdr:col>79</xdr:col>
          <xdr:colOff>114300</xdr:colOff>
          <xdr:row>50</xdr:row>
          <xdr:rowOff>373380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7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27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7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7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27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70</xdr:col>
      <xdr:colOff>219188</xdr:colOff>
      <xdr:row>31</xdr:row>
      <xdr:rowOff>116990</xdr:rowOff>
    </xdr:from>
    <xdr:to>
      <xdr:col>79</xdr:col>
      <xdr:colOff>51996</xdr:colOff>
      <xdr:row>35</xdr:row>
      <xdr:rowOff>25550</xdr:rowOff>
    </xdr:to>
    <xdr:sp macro="" textlink="">
      <xdr:nvSpPr>
        <xdr:cNvPr id="11" name="吹き出し: 四角形 4">
          <a:extLst>
            <a:ext uri="{FF2B5EF4-FFF2-40B4-BE49-F238E27FC236}">
              <a16:creationId xmlns:a16="http://schemas.microsoft.com/office/drawing/2014/main" id="{00000000-0008-0000-2700-00000B000000}"/>
            </a:ext>
          </a:extLst>
        </xdr:cNvPr>
        <xdr:cNvSpPr/>
      </xdr:nvSpPr>
      <xdr:spPr>
        <a:xfrm>
          <a:off x="11882270" y="4572449"/>
          <a:ext cx="1966408" cy="679525"/>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99061</xdr:colOff>
      <xdr:row>0</xdr:row>
      <xdr:rowOff>68580</xdr:rowOff>
    </xdr:from>
    <xdr:to>
      <xdr:col>55</xdr:col>
      <xdr:colOff>17931</xdr:colOff>
      <xdr:row>2</xdr:row>
      <xdr:rowOff>68242</xdr:rowOff>
    </xdr:to>
    <xdr:sp macro="" textlink="">
      <xdr:nvSpPr>
        <xdr:cNvPr id="12" name="Text Box 334">
          <a:extLst>
            <a:ext uri="{FF2B5EF4-FFF2-40B4-BE49-F238E27FC236}">
              <a16:creationId xmlns:a16="http://schemas.microsoft.com/office/drawing/2014/main" id="{00000000-0008-0000-2700-00000C000000}"/>
            </a:ext>
          </a:extLst>
        </xdr:cNvPr>
        <xdr:cNvSpPr txBox="1">
          <a:spLocks noChangeArrowheads="1"/>
        </xdr:cNvSpPr>
      </xdr:nvSpPr>
      <xdr:spPr bwMode="auto">
        <a:xfrm>
          <a:off x="6795696" y="68580"/>
          <a:ext cx="1111176"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27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121920</xdr:colOff>
          <xdr:row>50</xdr:row>
          <xdr:rowOff>144780</xdr:rowOff>
        </xdr:from>
        <xdr:to>
          <xdr:col>56</xdr:col>
          <xdr:colOff>53340</xdr:colOff>
          <xdr:row>50</xdr:row>
          <xdr:rowOff>373380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27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51</xdr:col>
      <xdr:colOff>112507</xdr:colOff>
      <xdr:row>0</xdr:row>
      <xdr:rowOff>67235</xdr:rowOff>
    </xdr:from>
    <xdr:to>
      <xdr:col>52</xdr:col>
      <xdr:colOff>98611</xdr:colOff>
      <xdr:row>2</xdr:row>
      <xdr:rowOff>82137</xdr:rowOff>
    </xdr:to>
    <xdr:sp macro="" textlink="">
      <xdr:nvSpPr>
        <xdr:cNvPr id="3" name="Text Box 334">
          <a:extLst>
            <a:ext uri="{FF2B5EF4-FFF2-40B4-BE49-F238E27FC236}">
              <a16:creationId xmlns:a16="http://schemas.microsoft.com/office/drawing/2014/main" id="{00000000-0008-0000-2800-000003000000}"/>
            </a:ext>
          </a:extLst>
        </xdr:cNvPr>
        <xdr:cNvSpPr txBox="1">
          <a:spLocks noChangeArrowheads="1"/>
        </xdr:cNvSpPr>
      </xdr:nvSpPr>
      <xdr:spPr bwMode="auto">
        <a:xfrm>
          <a:off x="6325048" y="67235"/>
          <a:ext cx="981187" cy="37349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27</xdr:row>
      <xdr:rowOff>160019</xdr:rowOff>
    </xdr:from>
    <xdr:to>
      <xdr:col>82</xdr:col>
      <xdr:colOff>53788</xdr:colOff>
      <xdr:row>31</xdr:row>
      <xdr:rowOff>161364</xdr:rowOff>
    </xdr:to>
    <xdr:sp macro="" textlink="">
      <xdr:nvSpPr>
        <xdr:cNvPr id="4" name="吹き出し: 四角形 4">
          <a:extLst>
            <a:ext uri="{FF2B5EF4-FFF2-40B4-BE49-F238E27FC236}">
              <a16:creationId xmlns:a16="http://schemas.microsoft.com/office/drawing/2014/main" id="{00000000-0008-0000-2800-000004000000}"/>
            </a:ext>
          </a:extLst>
        </xdr:cNvPr>
        <xdr:cNvSpPr/>
      </xdr:nvSpPr>
      <xdr:spPr>
        <a:xfrm>
          <a:off x="13276729" y="4176207"/>
          <a:ext cx="2026024" cy="817133"/>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77</xdr:col>
      <xdr:colOff>143434</xdr:colOff>
      <xdr:row>3</xdr:row>
      <xdr:rowOff>76200</xdr:rowOff>
    </xdr:from>
    <xdr:to>
      <xdr:col>80</xdr:col>
      <xdr:colOff>331694</xdr:colOff>
      <xdr:row>6</xdr:row>
      <xdr:rowOff>17929</xdr:rowOff>
    </xdr:to>
    <xdr:sp macro="" textlink="">
      <xdr:nvSpPr>
        <xdr:cNvPr id="6" name="吹き出し: 四角形 1">
          <a:extLst>
            <a:ext uri="{FF2B5EF4-FFF2-40B4-BE49-F238E27FC236}">
              <a16:creationId xmlns:a16="http://schemas.microsoft.com/office/drawing/2014/main" id="{00000000-0008-0000-2800-000006000000}"/>
            </a:ext>
          </a:extLst>
        </xdr:cNvPr>
        <xdr:cNvSpPr/>
      </xdr:nvSpPr>
      <xdr:spPr>
        <a:xfrm>
          <a:off x="13276728" y="605118"/>
          <a:ext cx="1084731" cy="488576"/>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79</xdr:col>
      <xdr:colOff>137160</xdr:colOff>
      <xdr:row>34</xdr:row>
      <xdr:rowOff>304800</xdr:rowOff>
    </xdr:from>
    <xdr:to>
      <xdr:col>82</xdr:col>
      <xdr:colOff>525780</xdr:colOff>
      <xdr:row>38</xdr:row>
      <xdr:rowOff>68580</xdr:rowOff>
    </xdr:to>
    <xdr:sp macro="" textlink="">
      <xdr:nvSpPr>
        <xdr:cNvPr id="7" name="吹き出し: 四角形 4">
          <a:extLst>
            <a:ext uri="{FF2B5EF4-FFF2-40B4-BE49-F238E27FC236}">
              <a16:creationId xmlns:a16="http://schemas.microsoft.com/office/drawing/2014/main" id="{00000000-0008-0000-2800-000007000000}"/>
            </a:ext>
          </a:extLst>
        </xdr:cNvPr>
        <xdr:cNvSpPr/>
      </xdr:nvSpPr>
      <xdr:spPr>
        <a:xfrm>
          <a:off x="13053060" y="59588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79</xdr:col>
      <xdr:colOff>0</xdr:colOff>
      <xdr:row>43</xdr:row>
      <xdr:rowOff>0</xdr:rowOff>
    </xdr:from>
    <xdr:to>
      <xdr:col>82</xdr:col>
      <xdr:colOff>388620</xdr:colOff>
      <xdr:row>44</xdr:row>
      <xdr:rowOff>358140</xdr:rowOff>
    </xdr:to>
    <xdr:sp macro="" textlink="">
      <xdr:nvSpPr>
        <xdr:cNvPr id="8" name="吹き出し: 四角形 4">
          <a:extLst>
            <a:ext uri="{FF2B5EF4-FFF2-40B4-BE49-F238E27FC236}">
              <a16:creationId xmlns:a16="http://schemas.microsoft.com/office/drawing/2014/main" id="{00000000-0008-0000-2800-000008000000}"/>
            </a:ext>
          </a:extLst>
        </xdr:cNvPr>
        <xdr:cNvSpPr/>
      </xdr:nvSpPr>
      <xdr:spPr>
        <a:xfrm>
          <a:off x="12915900" y="853440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2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16</xdr:row>
      <xdr:rowOff>170330</xdr:rowOff>
    </xdr:from>
    <xdr:to>
      <xdr:col>10</xdr:col>
      <xdr:colOff>197224</xdr:colOff>
      <xdr:row>19</xdr:row>
      <xdr:rowOff>89648</xdr:rowOff>
    </xdr:to>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518160</xdr:colOff>
      <xdr:row>0</xdr:row>
      <xdr:rowOff>76200</xdr:rowOff>
    </xdr:from>
    <xdr:to>
      <xdr:col>51</xdr:col>
      <xdr:colOff>565338</xdr:colOff>
      <xdr:row>4</xdr:row>
      <xdr:rowOff>1567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995160" y="7620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708660</xdr:colOff>
      <xdr:row>0</xdr:row>
      <xdr:rowOff>144780</xdr:rowOff>
    </xdr:from>
    <xdr:to>
      <xdr:col>61</xdr:col>
      <xdr:colOff>62865</xdr:colOff>
      <xdr:row>2</xdr:row>
      <xdr:rowOff>148590</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0751820" y="144780"/>
          <a:ext cx="741045" cy="285750"/>
        </a:xfrm>
        <a:prstGeom prst="wedgeRectCallout">
          <a:avLst>
            <a:gd name="adj1" fmla="val 77876"/>
            <a:gd name="adj2" fmla="val 2624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69</xdr:col>
      <xdr:colOff>7620</xdr:colOff>
      <xdr:row>41</xdr:row>
      <xdr:rowOff>137160</xdr:rowOff>
    </xdr:from>
    <xdr:to>
      <xdr:col>72</xdr:col>
      <xdr:colOff>472440</xdr:colOff>
      <xdr:row>44</xdr:row>
      <xdr:rowOff>99060</xdr:rowOff>
    </xdr:to>
    <xdr:sp macro="" textlink="">
      <xdr:nvSpPr>
        <xdr:cNvPr id="4" name="吹き出し: 四角形 1">
          <a:extLst>
            <a:ext uri="{FF2B5EF4-FFF2-40B4-BE49-F238E27FC236}">
              <a16:creationId xmlns:a16="http://schemas.microsoft.com/office/drawing/2014/main" id="{00000000-0008-0000-0600-000004000000}"/>
            </a:ext>
          </a:extLst>
        </xdr:cNvPr>
        <xdr:cNvSpPr/>
      </xdr:nvSpPr>
      <xdr:spPr>
        <a:xfrm>
          <a:off x="14028420" y="9304020"/>
          <a:ext cx="1790700" cy="525780"/>
        </a:xfrm>
        <a:prstGeom prst="wedgeRectCallout">
          <a:avLst>
            <a:gd name="adj1" fmla="val -83922"/>
            <a:gd name="adj2" fmla="val 1431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共通様式から転記されないため、記入してください</a:t>
          </a:r>
        </a:p>
      </xdr:txBody>
    </xdr:sp>
    <xdr:clientData/>
  </xdr:twoCellAnchor>
  <xdr:twoCellAnchor>
    <xdr:from>
      <xdr:col>70</xdr:col>
      <xdr:colOff>152400</xdr:colOff>
      <xdr:row>9</xdr:row>
      <xdr:rowOff>228600</xdr:rowOff>
    </xdr:from>
    <xdr:to>
      <xdr:col>73</xdr:col>
      <xdr:colOff>91440</xdr:colOff>
      <xdr:row>11</xdr:row>
      <xdr:rowOff>220980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264640" y="1729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16</xdr:row>
      <xdr:rowOff>160020</xdr:rowOff>
    </xdr:from>
    <xdr:to>
      <xdr:col>73</xdr:col>
      <xdr:colOff>137160</xdr:colOff>
      <xdr:row>19</xdr:row>
      <xdr:rowOff>68580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310360" y="33299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22</xdr:row>
      <xdr:rowOff>220980</xdr:rowOff>
    </xdr:from>
    <xdr:to>
      <xdr:col>73</xdr:col>
      <xdr:colOff>137160</xdr:colOff>
      <xdr:row>25</xdr:row>
      <xdr:rowOff>129540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310360" y="4792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29</xdr:row>
      <xdr:rowOff>76200</xdr:rowOff>
    </xdr:from>
    <xdr:to>
      <xdr:col>73</xdr:col>
      <xdr:colOff>137160</xdr:colOff>
      <xdr:row>31</xdr:row>
      <xdr:rowOff>251460</xdr:rowOff>
    </xdr:to>
    <xdr:sp macro="" textlink="">
      <xdr:nvSpPr>
        <xdr:cNvPr id="8" name="吹き出し: 四角形 1">
          <a:extLst>
            <a:ext uri="{FF2B5EF4-FFF2-40B4-BE49-F238E27FC236}">
              <a16:creationId xmlns:a16="http://schemas.microsoft.com/office/drawing/2014/main" id="{00000000-0008-0000-0600-000008000000}"/>
            </a:ext>
          </a:extLst>
        </xdr:cNvPr>
        <xdr:cNvSpPr/>
      </xdr:nvSpPr>
      <xdr:spPr>
        <a:xfrm>
          <a:off x="14310360" y="6316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35</xdr:row>
      <xdr:rowOff>152400</xdr:rowOff>
    </xdr:from>
    <xdr:to>
      <xdr:col>73</xdr:col>
      <xdr:colOff>137160</xdr:colOff>
      <xdr:row>36</xdr:row>
      <xdr:rowOff>220980</xdr:rowOff>
    </xdr:to>
    <xdr:sp macro="" textlink="">
      <xdr:nvSpPr>
        <xdr:cNvPr id="9" name="吹き出し: 四角形 1">
          <a:extLst>
            <a:ext uri="{FF2B5EF4-FFF2-40B4-BE49-F238E27FC236}">
              <a16:creationId xmlns:a16="http://schemas.microsoft.com/office/drawing/2014/main" id="{00000000-0008-0000-0600-000009000000}"/>
            </a:ext>
          </a:extLst>
        </xdr:cNvPr>
        <xdr:cNvSpPr/>
      </xdr:nvSpPr>
      <xdr:spPr>
        <a:xfrm>
          <a:off x="14310360" y="7795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128366</xdr:colOff>
      <xdr:row>0</xdr:row>
      <xdr:rowOff>104336</xdr:rowOff>
    </xdr:from>
    <xdr:to>
      <xdr:col>51</xdr:col>
      <xdr:colOff>144780</xdr:colOff>
      <xdr:row>2</xdr:row>
      <xdr:rowOff>273543</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46286" y="104336"/>
          <a:ext cx="9841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182880</xdr:colOff>
      <xdr:row>34</xdr:row>
      <xdr:rowOff>7620</xdr:rowOff>
    </xdr:from>
    <xdr:to>
      <xdr:col>66</xdr:col>
      <xdr:colOff>754380</xdr:colOff>
      <xdr:row>36</xdr:row>
      <xdr:rowOff>106680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1353800" y="75438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293225" y="53789"/>
          <a:ext cx="9502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251460</xdr:colOff>
      <xdr:row>29</xdr:row>
      <xdr:rowOff>114300</xdr:rowOff>
    </xdr:from>
    <xdr:to>
      <xdr:col>66</xdr:col>
      <xdr:colOff>822960</xdr:colOff>
      <xdr:row>32</xdr:row>
      <xdr:rowOff>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1536680" y="86334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175260</xdr:colOff>
      <xdr:row>30</xdr:row>
      <xdr:rowOff>76200</xdr:rowOff>
    </xdr:from>
    <xdr:to>
      <xdr:col>69</xdr:col>
      <xdr:colOff>579120</xdr:colOff>
      <xdr:row>32</xdr:row>
      <xdr:rowOff>175260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2679680" y="880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195206</xdr:colOff>
      <xdr:row>0</xdr:row>
      <xdr:rowOff>30480</xdr:rowOff>
    </xdr:from>
    <xdr:to>
      <xdr:col>25</xdr:col>
      <xdr:colOff>0</xdr:colOff>
      <xdr:row>2</xdr:row>
      <xdr:rowOff>108247</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321686" y="30480"/>
          <a:ext cx="8563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289560</xdr:colOff>
      <xdr:row>27</xdr:row>
      <xdr:rowOff>121920</xdr:rowOff>
    </xdr:from>
    <xdr:to>
      <xdr:col>69</xdr:col>
      <xdr:colOff>83820</xdr:colOff>
      <xdr:row>30</xdr:row>
      <xdr:rowOff>7620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2001500" y="85039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139881</xdr:colOff>
      <xdr:row>3</xdr:row>
      <xdr:rowOff>103686</xdr:rowOff>
    </xdr:from>
    <xdr:to>
      <xdr:col>51</xdr:col>
      <xdr:colOff>426720</xdr:colOff>
      <xdr:row>11</xdr:row>
      <xdr:rowOff>7620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946321" y="598986"/>
          <a:ext cx="1787979" cy="177845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25</xdr:col>
      <xdr:colOff>236220</xdr:colOff>
      <xdr:row>2</xdr:row>
      <xdr:rowOff>15240</xdr:rowOff>
    </xdr:from>
    <xdr:to>
      <xdr:col>27</xdr:col>
      <xdr:colOff>20954</xdr:colOff>
      <xdr:row>4</xdr:row>
      <xdr:rowOff>15240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3967460" y="34290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50</xdr:col>
      <xdr:colOff>213360</xdr:colOff>
      <xdr:row>0</xdr:row>
      <xdr:rowOff>38100</xdr:rowOff>
    </xdr:from>
    <xdr:to>
      <xdr:col>52</xdr:col>
      <xdr:colOff>30480</xdr:colOff>
      <xdr:row>2</xdr:row>
      <xdr:rowOff>117772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903720" y="38100"/>
          <a:ext cx="105156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72</xdr:col>
      <xdr:colOff>0</xdr:colOff>
      <xdr:row>34</xdr:row>
      <xdr:rowOff>0</xdr:rowOff>
    </xdr:from>
    <xdr:to>
      <xdr:col>75</xdr:col>
      <xdr:colOff>299084</xdr:colOff>
      <xdr:row>35</xdr:row>
      <xdr:rowOff>280036</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13731240" y="854964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62</xdr:col>
      <xdr:colOff>266700</xdr:colOff>
      <xdr:row>26</xdr:row>
      <xdr:rowOff>129540</xdr:rowOff>
    </xdr:from>
    <xdr:to>
      <xdr:col>68</xdr:col>
      <xdr:colOff>243840</xdr:colOff>
      <xdr:row>28</xdr:row>
      <xdr:rowOff>114300</xdr:rowOff>
    </xdr:to>
    <xdr:sp macro="" textlink="">
      <xdr:nvSpPr>
        <xdr:cNvPr id="7" name="吹き出し: 四角形 1">
          <a:extLst>
            <a:ext uri="{FF2B5EF4-FFF2-40B4-BE49-F238E27FC236}">
              <a16:creationId xmlns:a16="http://schemas.microsoft.com/office/drawing/2014/main" id="{00000000-0008-0000-0B00-000007000000}"/>
            </a:ext>
          </a:extLst>
        </xdr:cNvPr>
        <xdr:cNvSpPr/>
      </xdr:nvSpPr>
      <xdr:spPr>
        <a:xfrm>
          <a:off x="11285220" y="66217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8</xdr:row>
      <xdr:rowOff>45720</xdr:rowOff>
    </xdr:from>
    <xdr:to>
      <xdr:col>68</xdr:col>
      <xdr:colOff>228600</xdr:colOff>
      <xdr:row>10</xdr:row>
      <xdr:rowOff>22860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1269980" y="1699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12</xdr:row>
      <xdr:rowOff>68580</xdr:rowOff>
    </xdr:from>
    <xdr:to>
      <xdr:col>68</xdr:col>
      <xdr:colOff>228600</xdr:colOff>
      <xdr:row>14</xdr:row>
      <xdr:rowOff>45720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1269980" y="26746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16</xdr:row>
      <xdr:rowOff>160020</xdr:rowOff>
    </xdr:from>
    <xdr:to>
      <xdr:col>68</xdr:col>
      <xdr:colOff>228600</xdr:colOff>
      <xdr:row>18</xdr:row>
      <xdr:rowOff>137160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1269980" y="37185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266700</xdr:colOff>
      <xdr:row>35</xdr:row>
      <xdr:rowOff>167640</xdr:rowOff>
    </xdr:from>
    <xdr:to>
      <xdr:col>68</xdr:col>
      <xdr:colOff>243840</xdr:colOff>
      <xdr:row>37</xdr:row>
      <xdr:rowOff>160020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1285220" y="9044940"/>
          <a:ext cx="1790700" cy="525780"/>
        </a:xfrm>
        <a:prstGeom prst="wedgeRectCallout">
          <a:avLst>
            <a:gd name="adj1" fmla="val -51582"/>
            <a:gd name="adj2" fmla="val -784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sumagari-j\Desktop\&#27096;&#24335;&#25913;&#36896;&#20013;_2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1_&#22679;&#24375;PJ&#27096;&#24335;_R4&#20107;&#26989;&#38283;&#22987;&#12304;HP&#25522;&#36617;&#20013;&#12305;/04_1-4&#21495;&#27096;&#24335;_&#21161;&#25104;&#37329;&#20132;&#20184;&#30003;&#35531;&#26360;/&#12304;&#24120;&#12395;&#26368;&#26032;&#12305;04_1-4&#21495;&#27096;&#24335;_&#21161;&#25104;&#37329;&#20132;&#20184;&#30003;&#35531;&#26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O2">
            <v>0</v>
          </cell>
        </row>
      </sheetData>
      <sheetData sheetId="30">
        <row r="5">
          <cell r="D5"/>
        </row>
      </sheetData>
      <sheetData sheetId="31">
        <row r="12">
          <cell r="E12" t="str">
            <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s>
    <sheetDataSet>
      <sheetData sheetId="0"/>
      <sheetData sheetId="1"/>
      <sheetData sheetId="2"/>
      <sheetData sheetId="3">
        <row r="18">
          <cell r="E1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7">
          <cell r="H47">
            <v>0</v>
          </cell>
        </row>
      </sheetData>
      <sheetData sheetId="22">
        <row r="47">
          <cell r="H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8.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6.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3.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
  <sheetViews>
    <sheetView topLeftCell="N1" zoomScale="130" zoomScaleNormal="130" workbookViewId="0">
      <selection activeCell="AH9" sqref="AH9"/>
    </sheetView>
  </sheetViews>
  <sheetFormatPr defaultRowHeight="13.2"/>
  <cols>
    <col min="1" max="16384" width="8.88671875" style="14"/>
  </cols>
  <sheetData>
    <row r="1" spans="1:85">
      <c r="A1" s="14">
        <v>1</v>
      </c>
      <c r="B1" s="14">
        <v>2</v>
      </c>
      <c r="C1" s="14">
        <v>3</v>
      </c>
      <c r="D1" s="14">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c r="CA1" s="14">
        <v>79</v>
      </c>
      <c r="CB1" s="14">
        <v>80</v>
      </c>
      <c r="CC1" s="14">
        <v>81</v>
      </c>
      <c r="CD1" s="14">
        <v>82</v>
      </c>
      <c r="CE1" s="14">
        <v>83</v>
      </c>
      <c r="CF1" s="14">
        <v>84</v>
      </c>
      <c r="CG1" s="14">
        <v>85</v>
      </c>
    </row>
    <row r="2" spans="1:85">
      <c r="A2" s="14" t="str">
        <f>'第4(太陽光）'!B7</f>
        <v>施設の名称</v>
      </c>
      <c r="B2" s="14" t="str">
        <f>'第4(太陽光）'!B8</f>
        <v>施設の住所</v>
      </c>
      <c r="C2" s="14" t="str">
        <f>'第4(太陽光）'!B10</f>
        <v>所有代表者</v>
      </c>
      <c r="D2" s="14" t="str">
        <f>'第4(太陽光）'!C14</f>
        <v xml:space="preserve"> 名称</v>
      </c>
      <c r="E2" s="14" t="str">
        <f>'第4(太陽光）'!C15</f>
        <v xml:space="preserve"> 役職名　代表者名</v>
      </c>
      <c r="F2" s="14" t="str">
        <f>'第4(太陽光）'!C16</f>
        <v>住所</v>
      </c>
      <c r="G2" s="14" t="str">
        <f>'第4(太陽光）'!E17</f>
        <v>大分類</v>
      </c>
      <c r="H2" s="14" t="str">
        <f>'第4(太陽光）'!E18</f>
        <v>中分類</v>
      </c>
      <c r="I2" s="14" t="str">
        <f>'第4(太陽光）'!$D$31</f>
        <v>太陽光発電システム総出力</v>
      </c>
      <c r="J2" s="14" t="str">
        <f>'第4(太陽光）'!$D$37</f>
        <v>製造者名（メーカー名）</v>
      </c>
      <c r="K2" s="14" t="str">
        <f>'第4(太陽光）'!$D$38</f>
        <v>型式名</v>
      </c>
      <c r="L2" s="14" t="str">
        <f>'第4(太陽光）'!$D$40</f>
        <v>１枚あたりの公称最大出力</v>
      </c>
      <c r="M2" s="14" t="str">
        <f>'第4(太陽光）'!$D$37</f>
        <v>製造者名（メーカー名）</v>
      </c>
      <c r="N2" s="14" t="str">
        <f>'第4(太陽光）'!$D$38</f>
        <v>型式名</v>
      </c>
      <c r="O2" s="14" t="str">
        <f>'第4(太陽光）'!$D$40</f>
        <v>１枚あたりの公称最大出力</v>
      </c>
      <c r="P2" s="14" t="str">
        <f>'第4(太陽光）'!$D$37</f>
        <v>製造者名（メーカー名）</v>
      </c>
      <c r="Q2" s="14" t="str">
        <f>'第4(太陽光）'!$D$38</f>
        <v>型式名</v>
      </c>
      <c r="R2" s="14" t="str">
        <f>'第4(太陽光）'!$D$40</f>
        <v>１枚あたりの公称最大出力</v>
      </c>
      <c r="S2" s="14" t="str">
        <f>'第4(太陽光）'!$D$37</f>
        <v>製造者名（メーカー名）</v>
      </c>
      <c r="T2" s="14" t="str">
        <f>'第4(太陽光）'!$D$38</f>
        <v>型式名</v>
      </c>
      <c r="U2" s="14" t="str">
        <f>'第4(太陽光）'!$D$40</f>
        <v>１枚あたりの公称最大出力</v>
      </c>
      <c r="V2" s="14" t="str">
        <f>'第4(太陽光）'!$D$37</f>
        <v>製造者名（メーカー名）</v>
      </c>
      <c r="W2" s="14" t="str">
        <f>'第4(太陽光）'!$D$38</f>
        <v>型式名</v>
      </c>
      <c r="X2" s="14" t="str">
        <f>'第4(太陽光）'!$D$40</f>
        <v>１枚あたりの公称最大出力</v>
      </c>
      <c r="Y2" s="14" t="str">
        <f>'第4(太陽光）'!$D$37</f>
        <v>製造者名（メーカー名）</v>
      </c>
      <c r="Z2" s="14" t="str">
        <f>'第4(太陽光）'!$D$38</f>
        <v>型式名</v>
      </c>
      <c r="AA2" s="14" t="str">
        <f>'第4(太陽光）'!$D$40</f>
        <v>１枚あたりの公称最大出力</v>
      </c>
      <c r="AB2" s="14" t="str">
        <f>'第4(太陽光）'!$D$89</f>
        <v>製造者名（メーカー名）</v>
      </c>
      <c r="AC2" s="14" t="str">
        <f>'第4(太陽光）'!$D$90</f>
        <v>型式名</v>
      </c>
      <c r="AD2" s="14" t="str">
        <f>'第4(太陽光）'!$D$92</f>
        <v>１台あたりの定格容量</v>
      </c>
      <c r="AE2" s="14" t="str">
        <f>'第4(太陽光）'!$D$89</f>
        <v>製造者名（メーカー名）</v>
      </c>
      <c r="AF2" s="14" t="str">
        <f>'第4(太陽光）'!$D$90</f>
        <v>型式名</v>
      </c>
      <c r="AG2" s="14" t="str">
        <f>'第4(太陽光）'!$D$92</f>
        <v>１台あたりの定格容量</v>
      </c>
      <c r="AH2" s="14" t="str">
        <f>'第4(太陽光）'!$D$89</f>
        <v>製造者名（メーカー名）</v>
      </c>
      <c r="AI2" s="14" t="str">
        <f>'第4(太陽光）'!$D$90</f>
        <v>型式名</v>
      </c>
      <c r="AJ2" s="14" t="str">
        <f>'第4(太陽光）'!$D$92</f>
        <v>１台あたりの定格容量</v>
      </c>
      <c r="AK2" s="14" t="str">
        <f>'第4(太陽光）'!$D$115</f>
        <v>製造者名（メーカー名）</v>
      </c>
      <c r="AL2" s="14" t="str">
        <f>'第4(太陽光）'!$D$116</f>
        <v>型式名</v>
      </c>
      <c r="AM2" s="14" t="str">
        <f>'第4(太陽光）'!$D$118</f>
        <v>１台あたりの定格出力（連系）</v>
      </c>
      <c r="AN2" s="14" t="str">
        <f>'第4(太陽光）'!$D$119</f>
        <v>１台あたりの定格容量</v>
      </c>
      <c r="AO2" s="14" t="str">
        <f>'第4(太陽光）'!$D$115</f>
        <v>製造者名（メーカー名）</v>
      </c>
      <c r="AP2" s="14" t="str">
        <f>'第4(太陽光）'!$D$116</f>
        <v>型式名</v>
      </c>
      <c r="AQ2" s="14" t="str">
        <f>'第4(太陽光）'!$D$118</f>
        <v>１台あたりの定格出力（連系）</v>
      </c>
      <c r="AR2" s="14" t="str">
        <f>'第4(太陽光）'!$D$119</f>
        <v>１台あたりの定格容量</v>
      </c>
      <c r="AS2" s="14" t="str">
        <f>'第4(太陽光）'!$D$115</f>
        <v>製造者名（メーカー名）</v>
      </c>
      <c r="AT2" s="14" t="str">
        <f>'第4(太陽光）'!$D$116</f>
        <v>型式名</v>
      </c>
      <c r="AU2" s="14" t="str">
        <f>'第4(太陽光）'!$D$118</f>
        <v>１台あたりの定格出力（連系）</v>
      </c>
      <c r="AV2" s="14" t="str">
        <f>'第4(太陽光）'!$D$119</f>
        <v>１台あたりの定格容量</v>
      </c>
      <c r="AW2" s="14" t="str">
        <f>'第4(太陽光）'!D162</f>
        <v>・需要先の年間想定電力消費量(A)</v>
      </c>
      <c r="AX2" s="14" t="str">
        <f>'第4(太陽光）'!D164</f>
        <v>・年間想定発電電力量(B)</v>
      </c>
      <c r="AY2" s="14" t="str">
        <f>共通様式_太陽光発電!C5</f>
        <v>国等補助金
の併用</v>
      </c>
      <c r="AZ2" s="14" t="str">
        <f>共通様式_太陽光発電!F6</f>
        <v>都助成率</v>
      </c>
      <c r="BA2" s="14" t="str">
        <f>共通様式_太陽光発電!I6</f>
        <v>都助成率</v>
      </c>
      <c r="BB2" s="970" t="str">
        <f>共通様式_太陽光発電!C42</f>
        <v>助成事業に要する経費</v>
      </c>
      <c r="BC2" s="14" t="str">
        <f>共通様式_太陽光発電!I42</f>
        <v>都の助成対象となる国等補助</v>
      </c>
      <c r="BD2" s="14" t="str">
        <f>共通様式_太陽光発電!C43</f>
        <v>国等補助控除無し都助成対象経費</v>
      </c>
      <c r="BE2" s="14" t="str">
        <f>共通様式_太陽光発電!I43</f>
        <v>国等補助控除後の都助成対象</v>
      </c>
      <c r="BF2" s="14" t="str">
        <f>共通様式_太陽光発電!I46</f>
        <v>交付申請額</v>
      </c>
      <c r="BG2" s="970" t="str">
        <f>共通様式_太陽光発電!$AD$38</f>
        <v>設計費</v>
      </c>
      <c r="BH2" s="970" t="str">
        <f>共通様式_太陽光発電!$AD$38</f>
        <v>設計費</v>
      </c>
      <c r="BI2" s="970" t="str">
        <f>共通様式_太陽光発電!$AD$38</f>
        <v>設計費</v>
      </c>
      <c r="BJ2" s="970" t="str">
        <f>共通様式_太陽光発電!$AD$38</f>
        <v>設計費</v>
      </c>
      <c r="BK2" s="970" t="str">
        <f>共通様式_太陽光発電!$AD$38</f>
        <v>設計費</v>
      </c>
      <c r="BL2" s="970" t="str">
        <f>共通様式_太陽光発電!$AD$38</f>
        <v>設計費</v>
      </c>
      <c r="BM2" s="970" t="str">
        <f>共通様式_太陽光発電!$AD$38</f>
        <v>設計費</v>
      </c>
      <c r="BN2" s="970" t="str">
        <f>共通様式_太陽光発電!$AD$38</f>
        <v>設計費</v>
      </c>
      <c r="BO2" s="970" t="str">
        <f>共通様式_太陽光発電!$AD$39</f>
        <v>設備費</v>
      </c>
      <c r="BP2" s="970" t="str">
        <f>共通様式_太陽光発電!$AD$39</f>
        <v>設備費</v>
      </c>
      <c r="BQ2" s="970" t="str">
        <f>共通様式_太陽光発電!$AD$39</f>
        <v>設備費</v>
      </c>
      <c r="BR2" s="970" t="str">
        <f>共通様式_太陽光発電!$AD$39</f>
        <v>設備費</v>
      </c>
      <c r="BS2" s="970" t="str">
        <f>共通様式_太陽光発電!$AD$39</f>
        <v>設備費</v>
      </c>
      <c r="BT2" s="970" t="str">
        <f>共通様式_太陽光発電!$AD$39</f>
        <v>設備費</v>
      </c>
      <c r="BU2" s="970" t="str">
        <f>共通様式_太陽光発電!$AD$39</f>
        <v>設備費</v>
      </c>
      <c r="BV2" s="970" t="str">
        <f>共通様式_太陽光発電!$AD$39</f>
        <v>設備費</v>
      </c>
      <c r="BW2" s="970" t="str">
        <f>共通様式_太陽光発電!$AD$40</f>
        <v>工事費</v>
      </c>
      <c r="BX2" s="970" t="str">
        <f>共通様式_太陽光発電!$AD$40</f>
        <v>工事費</v>
      </c>
      <c r="BY2" s="970" t="str">
        <f>共通様式_太陽光発電!$AD$40</f>
        <v>工事費</v>
      </c>
      <c r="BZ2" s="970" t="str">
        <f>共通様式_太陽光発電!$AD$40</f>
        <v>工事費</v>
      </c>
      <c r="CA2" s="970" t="str">
        <f>共通様式_太陽光発電!$AD$40</f>
        <v>工事費</v>
      </c>
      <c r="CB2" s="970" t="str">
        <f>共通様式_太陽光発電!$AD$40</f>
        <v>工事費</v>
      </c>
      <c r="CC2" s="970" t="str">
        <f>共通様式_太陽光発電!$AD$40</f>
        <v>工事費</v>
      </c>
      <c r="CD2" s="970" t="str">
        <f>共通様式_太陽光発電!$AD$40</f>
        <v>工事費</v>
      </c>
    </row>
    <row r="3" spans="1:85">
      <c r="A3" s="14">
        <f>'第4(太陽光）'!E7</f>
        <v>0</v>
      </c>
      <c r="B3" s="14">
        <f>'第4(太陽光）'!E8</f>
        <v>0</v>
      </c>
      <c r="C3" s="971">
        <f>'第4(太陽光）'!I10</f>
        <v>0</v>
      </c>
      <c r="D3" s="14">
        <f>'第4(太陽光）'!F14</f>
        <v>0</v>
      </c>
      <c r="E3" s="971">
        <f>'第4(太陽光）'!F15</f>
        <v>0</v>
      </c>
      <c r="F3" s="971">
        <f>'第4(太陽光）'!F16</f>
        <v>0</v>
      </c>
      <c r="G3" s="14">
        <f>'第4(太陽光）'!F17</f>
        <v>0</v>
      </c>
      <c r="H3" s="14">
        <f>'第4(太陽光）'!F18</f>
        <v>0</v>
      </c>
      <c r="I3" s="14" t="str">
        <f>'第4(太陽光）'!G31</f>
        <v/>
      </c>
      <c r="J3" s="14">
        <f>'第4(太陽光）'!G37</f>
        <v>0</v>
      </c>
      <c r="K3" s="14">
        <f>'第4(太陽光）'!G38</f>
        <v>0</v>
      </c>
      <c r="L3" s="14">
        <f>'第4(太陽光）'!G40</f>
        <v>0</v>
      </c>
      <c r="M3" s="14">
        <f>'第4(太陽光）'!G45</f>
        <v>0</v>
      </c>
      <c r="N3" s="14">
        <f>'第4(太陽光）'!G46</f>
        <v>0</v>
      </c>
      <c r="O3" s="14">
        <f>'第4(太陽光）'!G48</f>
        <v>0</v>
      </c>
      <c r="P3" s="14">
        <f>'第4(太陽光）'!G53</f>
        <v>0</v>
      </c>
      <c r="Q3" s="14">
        <f>'第4(太陽光）'!G54</f>
        <v>0</v>
      </c>
      <c r="R3" s="14">
        <f>'第4(太陽光）'!G56</f>
        <v>0</v>
      </c>
      <c r="S3" s="14">
        <f>'第4(太陽光）'!G64</f>
        <v>0</v>
      </c>
      <c r="T3" s="14">
        <f>'第4(太陽光）'!G65</f>
        <v>0</v>
      </c>
      <c r="U3" s="14">
        <f>'第4(太陽光）'!G67</f>
        <v>0</v>
      </c>
      <c r="V3" s="14">
        <f>'第4(太陽光）'!G72</f>
        <v>0</v>
      </c>
      <c r="W3" s="14">
        <f>'第4(太陽光）'!G73</f>
        <v>0</v>
      </c>
      <c r="X3" s="14">
        <f>'第4(太陽光）'!G75</f>
        <v>0</v>
      </c>
      <c r="Y3" s="14">
        <f>'第4(太陽光）'!G80</f>
        <v>0</v>
      </c>
      <c r="Z3" s="14">
        <f>'第4(太陽光）'!G81</f>
        <v>0</v>
      </c>
      <c r="AA3" s="14">
        <f>'第4(太陽光）'!G83</f>
        <v>0</v>
      </c>
      <c r="AB3" s="14">
        <f>'第4(太陽光）'!G89</f>
        <v>0</v>
      </c>
      <c r="AC3" s="14">
        <f>'第4(太陽光）'!G89</f>
        <v>0</v>
      </c>
      <c r="AD3" s="14">
        <f>'第4(太陽光）'!G92</f>
        <v>0</v>
      </c>
      <c r="AE3" s="14">
        <f>'第4(太陽光）'!G97</f>
        <v>0</v>
      </c>
      <c r="AF3" s="14">
        <f>'第4(太陽光）'!G98</f>
        <v>0</v>
      </c>
      <c r="AG3" s="14">
        <f>'第4(太陽光）'!G100</f>
        <v>0</v>
      </c>
      <c r="AH3" s="14">
        <f>'第4(太陽光）'!G105</f>
        <v>0</v>
      </c>
      <c r="AI3" s="14">
        <f>'第4(太陽光）'!G106</f>
        <v>0</v>
      </c>
      <c r="AJ3" s="14">
        <f>'第4(太陽光）'!G108</f>
        <v>0</v>
      </c>
      <c r="AK3" s="14">
        <f>'第4(太陽光）'!G115</f>
        <v>0</v>
      </c>
      <c r="AL3" s="14">
        <f>'第4(太陽光）'!G116</f>
        <v>0</v>
      </c>
      <c r="AM3" s="14">
        <f>'第4(太陽光）'!G118</f>
        <v>0</v>
      </c>
      <c r="AN3" s="14">
        <f>'第4(太陽光）'!G119</f>
        <v>0</v>
      </c>
      <c r="AO3" s="14">
        <f>'第4(太陽光）'!G125</f>
        <v>0</v>
      </c>
      <c r="AP3" s="14">
        <f>'第4(太陽光）'!G126</f>
        <v>0</v>
      </c>
      <c r="AQ3" s="14">
        <f>'第4(太陽光）'!G128</f>
        <v>0</v>
      </c>
      <c r="AR3" s="14">
        <f>'第4(太陽光）'!G129</f>
        <v>0</v>
      </c>
      <c r="AS3" s="14">
        <f>'第4(太陽光）'!G135</f>
        <v>0</v>
      </c>
      <c r="AT3" s="14">
        <f>'第4(太陽光）'!G136</f>
        <v>0</v>
      </c>
      <c r="AU3" s="14">
        <f>'第4(太陽光）'!G138</f>
        <v>0</v>
      </c>
      <c r="AV3" s="14">
        <f>'第4(太陽光）'!G139</f>
        <v>0</v>
      </c>
      <c r="AW3" s="14" t="str">
        <f>'第4(太陽光）'!G162</f>
        <v/>
      </c>
      <c r="AX3" s="14" t="str">
        <f>'第4(太陽光）'!G164</f>
        <v/>
      </c>
      <c r="AY3" s="14">
        <f>共通様式_太陽光発電!C7</f>
        <v>0</v>
      </c>
      <c r="AZ3" s="14">
        <f>共通様式_太陽光発電!F7</f>
        <v>0</v>
      </c>
      <c r="BA3" s="14">
        <f>共通様式_太陽光発電!I7</f>
        <v>0</v>
      </c>
      <c r="BB3" s="970">
        <f>共通様式_太陽光発電!G42</f>
        <v>0</v>
      </c>
      <c r="BC3" s="970">
        <f>共通様式_太陽光発電!M42</f>
        <v>0</v>
      </c>
      <c r="BD3" s="970">
        <f>共通様式_太陽光発電!G43</f>
        <v>0</v>
      </c>
      <c r="BE3" s="970">
        <f>共通様式_太陽光発電!M43</f>
        <v>0</v>
      </c>
      <c r="BF3" s="970">
        <f>共通様式_太陽光発電!M46</f>
        <v>0</v>
      </c>
      <c r="BG3" s="970">
        <f>共通様式_太陽光発電!AE38</f>
        <v>0</v>
      </c>
      <c r="BH3" s="970">
        <f>共通様式_太陽光発電!AF38</f>
        <v>0</v>
      </c>
      <c r="BI3" s="970">
        <f>共通様式_太陽光発電!AG38</f>
        <v>0</v>
      </c>
      <c r="BJ3" s="970">
        <f>共通様式_太陽光発電!AH38</f>
        <v>0</v>
      </c>
      <c r="BK3" s="970">
        <f>共通様式_太陽光発電!AI38</f>
        <v>0</v>
      </c>
      <c r="BL3" s="970">
        <f>共通様式_太陽光発電!AJ38</f>
        <v>0</v>
      </c>
      <c r="BM3" s="970">
        <f>共通様式_太陽光発電!AK38</f>
        <v>0</v>
      </c>
      <c r="BN3" s="970">
        <f>共通様式_太陽光発電!AL38</f>
        <v>0</v>
      </c>
      <c r="BO3" s="970">
        <f>共通様式_太陽光発電!AE39</f>
        <v>0</v>
      </c>
      <c r="BP3" s="970">
        <f>共通様式_太陽光発電!AF39</f>
        <v>0</v>
      </c>
      <c r="BQ3" s="970">
        <f>共通様式_太陽光発電!AG39</f>
        <v>0</v>
      </c>
      <c r="BR3" s="970">
        <f>共通様式_太陽光発電!AH39</f>
        <v>0</v>
      </c>
      <c r="BS3" s="970">
        <f>共通様式_太陽光発電!AI39</f>
        <v>0</v>
      </c>
      <c r="BT3" s="970">
        <f>共通様式_太陽光発電!AJ39</f>
        <v>0</v>
      </c>
      <c r="BU3" s="970">
        <f>共通様式_太陽光発電!AK39</f>
        <v>0</v>
      </c>
      <c r="BV3" s="970">
        <f>共通様式_太陽光発電!AL39</f>
        <v>0</v>
      </c>
      <c r="BW3" s="970">
        <f>共通様式_太陽光発電!AE40</f>
        <v>0</v>
      </c>
      <c r="BX3" s="970">
        <f>共通様式_太陽光発電!AF40</f>
        <v>0</v>
      </c>
      <c r="BY3" s="970">
        <f>共通様式_太陽光発電!AG40</f>
        <v>0</v>
      </c>
      <c r="BZ3" s="970">
        <f>共通様式_太陽光発電!AH40</f>
        <v>0</v>
      </c>
      <c r="CA3" s="970">
        <f>共通様式_太陽光発電!AI40</f>
        <v>0</v>
      </c>
      <c r="CB3" s="970">
        <f>共通様式_太陽光発電!AJ40</f>
        <v>0</v>
      </c>
      <c r="CC3" s="970">
        <f>共通様式_太陽光発電!BK40</f>
        <v>0</v>
      </c>
      <c r="CD3" s="970">
        <f>共通様式_太陽光発電!AL40</f>
        <v>0</v>
      </c>
    </row>
  </sheetData>
  <phoneticPr fontId="6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sheetPr>
  <dimension ref="A1:BV40"/>
  <sheetViews>
    <sheetView showGridLines="0" showZeros="0" view="pageBreakPreview" topLeftCell="A19" zoomScaleNormal="100" zoomScaleSheetLayoutView="100" workbookViewId="0">
      <selection activeCell="BR32" sqref="BR32"/>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443</v>
      </c>
      <c r="C1" s="2"/>
      <c r="D1" s="2"/>
      <c r="E1" s="2"/>
      <c r="F1" s="2"/>
      <c r="G1" s="2"/>
      <c r="H1" s="2"/>
      <c r="I1" s="2"/>
      <c r="J1" s="2"/>
      <c r="K1" s="2"/>
      <c r="L1" s="2"/>
      <c r="M1" s="2"/>
      <c r="N1" s="2"/>
      <c r="O1" s="2"/>
      <c r="P1" s="2"/>
      <c r="Q1" s="2"/>
      <c r="BA1" s="2"/>
      <c r="BB1" s="2" t="s">
        <v>443</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208" t="s">
        <v>11</v>
      </c>
      <c r="C3" s="1208"/>
      <c r="D3" s="1208"/>
      <c r="E3" s="1208"/>
      <c r="F3" s="1208"/>
      <c r="G3" s="1208"/>
      <c r="H3" s="1208"/>
      <c r="I3" s="1208"/>
      <c r="J3" s="1208"/>
      <c r="K3" s="1208"/>
      <c r="L3" s="1208"/>
      <c r="M3" s="1208"/>
      <c r="N3" s="1208"/>
      <c r="O3" s="1208"/>
      <c r="P3" s="2"/>
      <c r="Q3" s="2"/>
      <c r="BA3" s="2"/>
      <c r="BB3" s="1208" t="s">
        <v>11</v>
      </c>
      <c r="BC3" s="1208"/>
      <c r="BD3" s="1208"/>
      <c r="BE3" s="1208"/>
      <c r="BF3" s="1208"/>
      <c r="BG3" s="1208"/>
      <c r="BH3" s="1208"/>
      <c r="BI3" s="1208"/>
      <c r="BJ3" s="1208"/>
      <c r="BK3" s="1208"/>
      <c r="BL3" s="1208"/>
      <c r="BM3" s="1208"/>
      <c r="BN3" s="1208"/>
      <c r="BO3" s="1208"/>
      <c r="BP3" s="2"/>
      <c r="BQ3" s="2"/>
    </row>
    <row r="4" spans="1:69" ht="30" customHeight="1">
      <c r="A4" s="2"/>
      <c r="B4" s="1208" t="s">
        <v>3011</v>
      </c>
      <c r="C4" s="1208"/>
      <c r="D4" s="1208"/>
      <c r="E4" s="1208"/>
      <c r="F4" s="1208"/>
      <c r="G4" s="1208"/>
      <c r="H4" s="1208"/>
      <c r="I4" s="1208"/>
      <c r="J4" s="1208"/>
      <c r="K4" s="1208"/>
      <c r="L4" s="1208"/>
      <c r="M4" s="1208"/>
      <c r="N4" s="1208"/>
      <c r="O4" s="1208"/>
      <c r="P4" s="2"/>
      <c r="Q4" s="2"/>
      <c r="BA4" s="2"/>
      <c r="BB4" s="1208" t="s">
        <v>3011</v>
      </c>
      <c r="BC4" s="1208"/>
      <c r="BD4" s="1208"/>
      <c r="BE4" s="1208"/>
      <c r="BF4" s="1208"/>
      <c r="BG4" s="1208"/>
      <c r="BH4" s="1208"/>
      <c r="BI4" s="1208"/>
      <c r="BJ4" s="1208"/>
      <c r="BK4" s="1208"/>
      <c r="BL4" s="1208"/>
      <c r="BM4" s="1208"/>
      <c r="BN4" s="1208"/>
      <c r="BO4" s="1208"/>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12</v>
      </c>
      <c r="C6" s="2"/>
      <c r="D6" s="2"/>
      <c r="E6" s="2"/>
      <c r="F6" s="2"/>
      <c r="G6" s="2"/>
      <c r="H6" s="2"/>
      <c r="I6" s="2"/>
      <c r="J6" s="2"/>
      <c r="K6" s="2"/>
      <c r="L6" s="2"/>
      <c r="M6" s="2"/>
      <c r="N6" s="2"/>
      <c r="O6" s="2"/>
      <c r="P6" s="2"/>
      <c r="Q6" s="2"/>
      <c r="BA6" s="2"/>
      <c r="BB6" s="15" t="s">
        <v>12</v>
      </c>
      <c r="BC6" s="2"/>
      <c r="BD6" s="2"/>
      <c r="BE6" s="2"/>
      <c r="BF6" s="2"/>
      <c r="BG6" s="2"/>
      <c r="BH6" s="2"/>
      <c r="BI6" s="2"/>
      <c r="BJ6" s="2"/>
      <c r="BK6" s="2"/>
      <c r="BL6" s="2"/>
      <c r="BM6" s="2"/>
      <c r="BN6" s="2"/>
      <c r="BO6" s="2"/>
      <c r="BP6" s="2"/>
      <c r="BQ6" s="2"/>
    </row>
    <row r="7" spans="1:69" ht="16.5" customHeight="1">
      <c r="A7" s="2"/>
      <c r="B7" s="15" t="s">
        <v>13</v>
      </c>
      <c r="C7" s="2"/>
      <c r="D7" s="2"/>
      <c r="E7" s="2"/>
      <c r="F7" s="2"/>
      <c r="G7" s="2"/>
      <c r="H7" s="2"/>
      <c r="I7" s="2"/>
      <c r="J7" s="2"/>
      <c r="K7" s="2"/>
      <c r="L7" s="2"/>
      <c r="M7" s="2"/>
      <c r="N7" s="2"/>
      <c r="O7" s="2"/>
      <c r="P7" s="2"/>
      <c r="Q7" s="2"/>
      <c r="BA7" s="2"/>
      <c r="BB7" s="15"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1209" t="s">
        <v>3215</v>
      </c>
      <c r="C9" s="1209"/>
      <c r="D9" s="1209"/>
      <c r="E9" s="1209"/>
      <c r="F9" s="1209"/>
      <c r="G9" s="1209"/>
      <c r="H9" s="1209"/>
      <c r="I9" s="1209"/>
      <c r="J9" s="1209"/>
      <c r="K9" s="1209"/>
      <c r="L9" s="1209"/>
      <c r="M9" s="1209"/>
      <c r="N9" s="1209"/>
      <c r="O9" s="1209"/>
      <c r="P9" s="2"/>
      <c r="Q9" s="2"/>
      <c r="BA9" s="2"/>
      <c r="BB9" s="1209" t="s">
        <v>3215</v>
      </c>
      <c r="BC9" s="1209"/>
      <c r="BD9" s="1209"/>
      <c r="BE9" s="1209"/>
      <c r="BF9" s="1209"/>
      <c r="BG9" s="1209"/>
      <c r="BH9" s="1209"/>
      <c r="BI9" s="1209"/>
      <c r="BJ9" s="1209"/>
      <c r="BK9" s="1209"/>
      <c r="BL9" s="1209"/>
      <c r="BM9" s="1209"/>
      <c r="BN9" s="1209"/>
      <c r="BO9" s="1209"/>
      <c r="BP9" s="2"/>
      <c r="BQ9" s="2"/>
    </row>
    <row r="10" spans="1:69" ht="60.75" customHeight="1">
      <c r="A10" s="2"/>
      <c r="B10" s="1209"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09"/>
      <c r="D10" s="1209"/>
      <c r="E10" s="1209"/>
      <c r="F10" s="1209"/>
      <c r="G10" s="1209"/>
      <c r="H10" s="1209"/>
      <c r="I10" s="1209"/>
      <c r="J10" s="1209"/>
      <c r="K10" s="1209"/>
      <c r="L10" s="1209"/>
      <c r="M10" s="1209"/>
      <c r="N10" s="1209"/>
      <c r="O10" s="1209"/>
      <c r="P10" s="2"/>
      <c r="Q10" s="2"/>
      <c r="BA10" s="2"/>
      <c r="BB10" s="1209"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09"/>
      <c r="BD10" s="1209"/>
      <c r="BE10" s="1209"/>
      <c r="BF10" s="1209"/>
      <c r="BG10" s="1209"/>
      <c r="BH10" s="1209"/>
      <c r="BI10" s="1209"/>
      <c r="BJ10" s="1209"/>
      <c r="BK10" s="1209"/>
      <c r="BL10" s="1209"/>
      <c r="BM10" s="1209"/>
      <c r="BN10" s="1209"/>
      <c r="BO10" s="1209"/>
      <c r="BP10" s="2"/>
      <c r="BQ10" s="2"/>
    </row>
    <row r="11" spans="1:69" ht="31.8" customHeight="1">
      <c r="A11" s="2"/>
      <c r="B11" s="1210" t="s">
        <v>2383</v>
      </c>
      <c r="C11" s="1210"/>
      <c r="D11" s="1210"/>
      <c r="E11" s="1210"/>
      <c r="F11" s="1210"/>
      <c r="G11" s="1210"/>
      <c r="H11" s="1210"/>
      <c r="I11" s="1210"/>
      <c r="J11" s="1210"/>
      <c r="K11" s="1210"/>
      <c r="L11" s="1210"/>
      <c r="M11" s="1210"/>
      <c r="N11" s="1210"/>
      <c r="O11" s="1210"/>
      <c r="P11" s="2"/>
      <c r="Q11" s="2"/>
      <c r="BA11" s="2"/>
      <c r="BB11" s="1210" t="s">
        <v>2383</v>
      </c>
      <c r="BC11" s="1210"/>
      <c r="BD11" s="1210"/>
      <c r="BE11" s="1210"/>
      <c r="BF11" s="1210"/>
      <c r="BG11" s="1210"/>
      <c r="BH11" s="1210"/>
      <c r="BI11" s="1210"/>
      <c r="BJ11" s="1210"/>
      <c r="BK11" s="1210"/>
      <c r="BL11" s="1210"/>
      <c r="BM11" s="1210"/>
      <c r="BN11" s="1210"/>
      <c r="BO11" s="1210"/>
      <c r="BP11" s="2"/>
      <c r="BQ11" s="2"/>
    </row>
    <row r="12" spans="1:69" ht="16.5" customHeight="1">
      <c r="A12" s="2"/>
      <c r="C12" s="1024" t="s">
        <v>18</v>
      </c>
      <c r="D12" s="1024"/>
      <c r="E12" s="1024"/>
      <c r="F12" s="1024"/>
      <c r="G12" s="1024"/>
      <c r="H12" s="1024"/>
      <c r="I12" s="1024"/>
      <c r="J12" s="1024"/>
      <c r="K12" s="1024"/>
      <c r="L12" s="1024"/>
      <c r="M12" s="1024"/>
      <c r="N12" s="1024"/>
      <c r="O12" s="1024"/>
      <c r="P12" s="2"/>
      <c r="BA12" s="2"/>
      <c r="BC12" s="1024" t="s">
        <v>18</v>
      </c>
      <c r="BD12" s="1024"/>
      <c r="BE12" s="1024"/>
      <c r="BF12" s="1024"/>
      <c r="BG12" s="1024"/>
      <c r="BH12" s="1024"/>
      <c r="BI12" s="1024"/>
      <c r="BJ12" s="1024"/>
      <c r="BK12" s="1024"/>
      <c r="BL12" s="1024"/>
      <c r="BM12" s="1024"/>
      <c r="BN12" s="1024"/>
      <c r="BO12" s="1024"/>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3209</v>
      </c>
      <c r="E14" s="2"/>
      <c r="F14" s="2"/>
      <c r="G14" s="2"/>
      <c r="H14" s="2"/>
      <c r="I14" s="2"/>
      <c r="J14" s="2"/>
      <c r="K14" s="2"/>
      <c r="L14" s="2"/>
      <c r="M14" s="2"/>
      <c r="N14" s="2"/>
      <c r="O14" s="2"/>
      <c r="P14" s="2"/>
      <c r="BA14" s="2"/>
      <c r="BC14" s="2"/>
      <c r="BD14" s="2" t="s">
        <v>3209</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74"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74" ht="10.050000000000001"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4" ht="45" customHeight="1">
      <c r="A19" s="2"/>
      <c r="B19" s="1203" t="s">
        <v>2425</v>
      </c>
      <c r="C19" s="1203"/>
      <c r="D19" s="1203"/>
      <c r="E19" s="1203"/>
      <c r="F19" s="1203"/>
      <c r="G19" s="1203"/>
      <c r="H19" s="1203"/>
      <c r="I19" s="1203"/>
      <c r="J19" s="1203"/>
      <c r="K19" s="1203"/>
      <c r="L19" s="1203"/>
      <c r="M19" s="1203"/>
      <c r="N19" s="1203"/>
      <c r="O19" s="1203"/>
      <c r="P19" s="1203"/>
      <c r="Q19" s="2"/>
      <c r="BA19" s="2"/>
      <c r="BB19" s="1203" t="s">
        <v>2425</v>
      </c>
      <c r="BC19" s="1203"/>
      <c r="BD19" s="1203"/>
      <c r="BE19" s="1203"/>
      <c r="BF19" s="1203"/>
      <c r="BG19" s="1203"/>
      <c r="BH19" s="1203"/>
      <c r="BI19" s="1203"/>
      <c r="BJ19" s="1203"/>
      <c r="BK19" s="1203"/>
      <c r="BL19" s="1203"/>
      <c r="BM19" s="1203"/>
      <c r="BN19" s="1203"/>
      <c r="BO19" s="1203"/>
      <c r="BP19" s="1203"/>
      <c r="BQ19" s="2"/>
    </row>
    <row r="20" spans="1:74" ht="10.050000000000001"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74" ht="33" customHeight="1">
      <c r="A21" s="2"/>
      <c r="B21" s="1203" t="s">
        <v>2389</v>
      </c>
      <c r="C21" s="1203"/>
      <c r="D21" s="1203"/>
      <c r="E21" s="1203"/>
      <c r="F21" s="1203"/>
      <c r="G21" s="1203"/>
      <c r="H21" s="1203"/>
      <c r="I21" s="1203"/>
      <c r="J21" s="1203"/>
      <c r="K21" s="1203"/>
      <c r="L21" s="1203"/>
      <c r="M21" s="1203"/>
      <c r="N21" s="1203"/>
      <c r="O21" s="1203"/>
      <c r="P21" s="1203"/>
      <c r="Q21" s="2"/>
      <c r="BA21" s="2"/>
      <c r="BB21" s="1203" t="s">
        <v>2389</v>
      </c>
      <c r="BC21" s="1203"/>
      <c r="BD21" s="1203"/>
      <c r="BE21" s="1203"/>
      <c r="BF21" s="1203"/>
      <c r="BG21" s="1203"/>
      <c r="BH21" s="1203"/>
      <c r="BI21" s="1203"/>
      <c r="BJ21" s="1203"/>
      <c r="BK21" s="1203"/>
      <c r="BL21" s="1203"/>
      <c r="BM21" s="1203"/>
      <c r="BN21" s="1203"/>
      <c r="BO21" s="1203"/>
      <c r="BP21" s="1203"/>
      <c r="BQ21" s="2"/>
    </row>
    <row r="22" spans="1:74" ht="10.050000000000001"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74" ht="33" customHeight="1">
      <c r="A23" s="2"/>
      <c r="B23" s="1203" t="s">
        <v>2390</v>
      </c>
      <c r="C23" s="1203"/>
      <c r="D23" s="1203"/>
      <c r="E23" s="1203"/>
      <c r="F23" s="1203"/>
      <c r="G23" s="1203"/>
      <c r="H23" s="1203"/>
      <c r="I23" s="1203"/>
      <c r="J23" s="1203"/>
      <c r="K23" s="1203"/>
      <c r="L23" s="1203"/>
      <c r="M23" s="1203"/>
      <c r="N23" s="1203"/>
      <c r="O23" s="1203"/>
      <c r="P23" s="1203"/>
      <c r="Q23" s="128"/>
      <c r="S23" s="75"/>
      <c r="BA23" s="2"/>
      <c r="BB23" s="1203" t="s">
        <v>2390</v>
      </c>
      <c r="BC23" s="1203"/>
      <c r="BD23" s="1203"/>
      <c r="BE23" s="1203"/>
      <c r="BF23" s="1203"/>
      <c r="BG23" s="1203"/>
      <c r="BH23" s="1203"/>
      <c r="BI23" s="1203"/>
      <c r="BJ23" s="1203"/>
      <c r="BK23" s="1203"/>
      <c r="BL23" s="1203"/>
      <c r="BM23" s="1203"/>
      <c r="BN23" s="1203"/>
      <c r="BO23" s="1203"/>
      <c r="BP23" s="1203"/>
      <c r="BQ23" s="128"/>
    </row>
    <row r="24" spans="1:74" s="151" customFormat="1" ht="10.8" customHeight="1">
      <c r="A24" s="15"/>
      <c r="B24" s="153"/>
      <c r="C24" s="153"/>
      <c r="D24" s="153"/>
      <c r="E24" s="153"/>
      <c r="F24" s="153"/>
      <c r="G24" s="153"/>
      <c r="H24" s="153"/>
      <c r="I24" s="153"/>
      <c r="J24" s="153"/>
      <c r="K24" s="153"/>
      <c r="L24" s="153"/>
      <c r="M24" s="153"/>
      <c r="N24" s="153"/>
      <c r="O24" s="153"/>
      <c r="P24" s="153"/>
      <c r="Q24" s="15"/>
      <c r="BA24" s="15"/>
      <c r="BB24" s="153"/>
      <c r="BC24" s="153"/>
      <c r="BD24" s="153"/>
      <c r="BE24" s="153"/>
      <c r="BF24" s="153"/>
      <c r="BG24" s="153"/>
      <c r="BH24" s="153"/>
      <c r="BI24" s="153"/>
      <c r="BJ24" s="153"/>
      <c r="BK24" s="153"/>
      <c r="BL24" s="153"/>
      <c r="BM24" s="153"/>
      <c r="BN24" s="153"/>
      <c r="BO24" s="153"/>
      <c r="BP24" s="153"/>
      <c r="BQ24" s="15"/>
    </row>
    <row r="25" spans="1:74" s="151" customFormat="1" ht="19.2" customHeight="1">
      <c r="A25" s="152"/>
      <c r="B25" s="1204" t="s">
        <v>2384</v>
      </c>
      <c r="C25" s="1204"/>
      <c r="D25" s="1204"/>
      <c r="E25" s="1204"/>
      <c r="F25" s="1204"/>
      <c r="G25" s="1204"/>
      <c r="H25" s="1204"/>
      <c r="I25" s="1204"/>
      <c r="J25" s="1204"/>
      <c r="K25" s="1204"/>
      <c r="L25" s="1204"/>
      <c r="M25" s="1204"/>
      <c r="N25" s="1204"/>
      <c r="O25" s="1204"/>
      <c r="P25" s="1204"/>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204" t="s">
        <v>2384</v>
      </c>
      <c r="BC25" s="1204"/>
      <c r="BD25" s="1204"/>
      <c r="BE25" s="1204"/>
      <c r="BF25" s="1204"/>
      <c r="BG25" s="1204"/>
      <c r="BH25" s="1204"/>
      <c r="BI25" s="1204"/>
      <c r="BJ25" s="1204"/>
      <c r="BK25" s="1204"/>
      <c r="BL25" s="1204"/>
      <c r="BM25" s="1204"/>
      <c r="BN25" s="1204"/>
      <c r="BO25" s="1204"/>
      <c r="BP25" s="1204"/>
      <c r="BQ25" s="152"/>
      <c r="BR25" s="152"/>
      <c r="BS25" s="152"/>
      <c r="BT25" s="152"/>
      <c r="BU25" s="152"/>
      <c r="BV25" s="152"/>
    </row>
    <row r="26" spans="1:74" ht="13.2"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74" ht="17.25" customHeight="1">
      <c r="A27" s="2"/>
      <c r="B27" s="15"/>
      <c r="C27" s="10"/>
      <c r="D27" s="1205">
        <f>第1号!K3</f>
        <v>0</v>
      </c>
      <c r="E27" s="1206"/>
      <c r="F27" s="15" t="s">
        <v>0</v>
      </c>
      <c r="G27" s="109">
        <f>第1号!N3</f>
        <v>0</v>
      </c>
      <c r="H27" s="15" t="s">
        <v>14</v>
      </c>
      <c r="I27" s="109">
        <f>第1号!P3</f>
        <v>0</v>
      </c>
      <c r="J27" s="15" t="s">
        <v>15</v>
      </c>
      <c r="K27" s="15"/>
      <c r="L27" s="15"/>
      <c r="M27" s="15"/>
      <c r="N27" s="15"/>
      <c r="O27" s="2"/>
      <c r="P27" s="2"/>
      <c r="Q27" s="2"/>
      <c r="BA27" s="2"/>
      <c r="BB27" s="15"/>
      <c r="BC27" s="10"/>
      <c r="BD27" s="1205" t="str">
        <f>第1号!BK3</f>
        <v>令和５</v>
      </c>
      <c r="BE27" s="1206"/>
      <c r="BF27" s="15" t="s">
        <v>0</v>
      </c>
      <c r="BG27" s="109">
        <f>第1号!BN3</f>
        <v>6</v>
      </c>
      <c r="BH27" s="15" t="s">
        <v>14</v>
      </c>
      <c r="BI27" s="109">
        <f>第1号!BP3</f>
        <v>1</v>
      </c>
      <c r="BJ27" s="15" t="s">
        <v>15</v>
      </c>
      <c r="BK27" s="15"/>
      <c r="BL27" s="15"/>
      <c r="BM27" s="15"/>
      <c r="BN27" s="15"/>
      <c r="BO27" s="2"/>
      <c r="BP27" s="2"/>
      <c r="BQ27" s="2"/>
    </row>
    <row r="28" spans="1:74" ht="17.25" customHeight="1">
      <c r="A28" s="2"/>
      <c r="B28" s="15"/>
      <c r="C28" s="15"/>
      <c r="D28" s="15"/>
      <c r="E28" s="15"/>
      <c r="F28" s="15"/>
      <c r="G28" s="15"/>
      <c r="H28" s="15"/>
      <c r="I28" s="15"/>
      <c r="J28" s="15"/>
      <c r="K28" s="15"/>
      <c r="L28" s="15"/>
      <c r="M28" s="15"/>
      <c r="N28" s="15"/>
      <c r="O28" s="2"/>
      <c r="P28" s="2"/>
      <c r="Q28" s="2"/>
      <c r="BA28" s="2"/>
      <c r="BB28" s="15"/>
      <c r="BC28" s="15"/>
      <c r="BD28" s="15"/>
      <c r="BE28" s="15"/>
      <c r="BF28" s="15"/>
      <c r="BG28" s="15"/>
      <c r="BH28" s="15"/>
      <c r="BI28" s="15"/>
      <c r="BJ28" s="15"/>
      <c r="BK28" s="15"/>
      <c r="BL28" s="15"/>
      <c r="BM28" s="15"/>
      <c r="BN28" s="15"/>
      <c r="BO28" s="2"/>
      <c r="BP28" s="2"/>
      <c r="BQ28" s="2"/>
    </row>
    <row r="29" spans="1:74" ht="17.25" customHeight="1">
      <c r="A29" s="2"/>
      <c r="B29" s="15"/>
      <c r="C29" s="2"/>
      <c r="D29" s="15" t="s">
        <v>16</v>
      </c>
      <c r="E29" s="15"/>
      <c r="F29" s="15"/>
      <c r="G29" s="15"/>
      <c r="H29" s="15"/>
      <c r="I29" s="15"/>
      <c r="J29" s="15"/>
      <c r="K29" s="15"/>
      <c r="L29" s="15"/>
      <c r="M29" s="15"/>
      <c r="N29" s="15"/>
      <c r="O29" s="2"/>
      <c r="P29" s="2"/>
      <c r="Q29" s="2"/>
      <c r="BA29" s="2"/>
      <c r="BB29" s="15"/>
      <c r="BC29" s="2"/>
      <c r="BD29" s="15" t="s">
        <v>16</v>
      </c>
      <c r="BE29" s="15"/>
      <c r="BF29" s="15"/>
      <c r="BG29" s="15"/>
      <c r="BH29" s="15"/>
      <c r="BI29" s="15"/>
      <c r="BJ29" s="15"/>
      <c r="BK29" s="15"/>
      <c r="BL29" s="15"/>
      <c r="BM29" s="15"/>
      <c r="BN29" s="15"/>
      <c r="BO29" s="2"/>
      <c r="BP29" s="2"/>
      <c r="BQ29" s="2"/>
    </row>
    <row r="30" spans="1:74" ht="17.25" customHeight="1">
      <c r="A30" s="2"/>
      <c r="B30" s="15"/>
      <c r="C30" s="15"/>
      <c r="D30" s="15"/>
      <c r="E30" s="1201">
        <f>第1号!J21</f>
        <v>0</v>
      </c>
      <c r="F30" s="1201"/>
      <c r="G30" s="1201"/>
      <c r="H30" s="1201"/>
      <c r="I30" s="1201"/>
      <c r="J30" s="1201"/>
      <c r="K30" s="1201"/>
      <c r="L30" s="1201"/>
      <c r="M30" s="1201"/>
      <c r="N30" s="1201"/>
      <c r="O30" s="1185"/>
      <c r="P30" s="2"/>
      <c r="Q30" s="2"/>
      <c r="BA30" s="2"/>
      <c r="BB30" s="15"/>
      <c r="BC30" s="15"/>
      <c r="BD30" s="15"/>
      <c r="BE30" s="1201" t="str">
        <f>第1号!BJ21</f>
        <v>東京都新宿区新宿◎◎-◎◎</v>
      </c>
      <c r="BF30" s="1201"/>
      <c r="BG30" s="1201"/>
      <c r="BH30" s="1201"/>
      <c r="BI30" s="1201"/>
      <c r="BJ30" s="1201"/>
      <c r="BK30" s="1201"/>
      <c r="BL30" s="1201"/>
      <c r="BM30" s="1201"/>
      <c r="BN30" s="1201"/>
      <c r="BO30" s="1185"/>
      <c r="BP30" s="2"/>
      <c r="BQ30" s="2"/>
    </row>
    <row r="31" spans="1:74" ht="17.25" customHeight="1">
      <c r="A31" s="2"/>
      <c r="B31" s="15"/>
      <c r="C31" s="15"/>
      <c r="D31" s="15" t="s">
        <v>17</v>
      </c>
      <c r="E31" s="130"/>
      <c r="F31" s="130"/>
      <c r="G31" s="130"/>
      <c r="H31" s="130"/>
      <c r="I31" s="130"/>
      <c r="J31" s="130"/>
      <c r="K31" s="130"/>
      <c r="L31" s="130"/>
      <c r="M31" s="130"/>
      <c r="N31" s="130"/>
      <c r="O31" s="130"/>
      <c r="P31" s="2"/>
      <c r="Q31" s="2"/>
      <c r="BA31" s="2"/>
      <c r="BB31" s="15"/>
      <c r="BC31" s="15"/>
      <c r="BD31" s="15" t="s">
        <v>17</v>
      </c>
      <c r="BE31" s="130"/>
      <c r="BF31" s="130"/>
      <c r="BG31" s="130"/>
      <c r="BH31" s="130"/>
      <c r="BI31" s="130"/>
      <c r="BJ31" s="130"/>
      <c r="BK31" s="130"/>
      <c r="BL31" s="130"/>
      <c r="BM31" s="130"/>
      <c r="BN31" s="130"/>
      <c r="BO31" s="130"/>
      <c r="BP31" s="2"/>
      <c r="BQ31" s="2"/>
    </row>
    <row r="32" spans="1:74" ht="17.25" customHeight="1">
      <c r="A32" s="2"/>
      <c r="B32" s="15"/>
      <c r="C32" s="15"/>
      <c r="D32" s="15"/>
      <c r="E32" s="1201">
        <f>第1号!J22</f>
        <v>0</v>
      </c>
      <c r="F32" s="1201"/>
      <c r="G32" s="1201"/>
      <c r="H32" s="1201"/>
      <c r="I32" s="1201"/>
      <c r="J32" s="1201"/>
      <c r="K32" s="1201"/>
      <c r="L32" s="1201"/>
      <c r="M32" s="1201"/>
      <c r="N32" s="1201"/>
      <c r="O32" s="1185"/>
      <c r="P32" s="2"/>
      <c r="Q32" s="2"/>
      <c r="BA32" s="2"/>
      <c r="BB32" s="15"/>
      <c r="BC32" s="15"/>
      <c r="BD32" s="15"/>
      <c r="BE32" s="1201" t="str">
        <f>第1号!BJ22</f>
        <v>株式会社◎◎</v>
      </c>
      <c r="BF32" s="1201"/>
      <c r="BG32" s="1201"/>
      <c r="BH32" s="1201"/>
      <c r="BI32" s="1201"/>
      <c r="BJ32" s="1201"/>
      <c r="BK32" s="1201"/>
      <c r="BL32" s="1201"/>
      <c r="BM32" s="1201"/>
      <c r="BN32" s="1201"/>
      <c r="BO32" s="1185"/>
      <c r="BP32" s="2"/>
      <c r="BQ32" s="2"/>
    </row>
    <row r="33" spans="1:69" ht="14.4">
      <c r="A33" s="2"/>
      <c r="B33" s="15"/>
      <c r="C33" s="15"/>
      <c r="D33" s="15" t="s">
        <v>7</v>
      </c>
      <c r="E33" s="15"/>
      <c r="F33" s="15"/>
      <c r="G33" s="15"/>
      <c r="H33" s="15"/>
      <c r="I33" s="15"/>
      <c r="J33" s="15"/>
      <c r="K33" s="15"/>
      <c r="L33" s="15"/>
      <c r="M33" s="15"/>
      <c r="N33" s="15"/>
      <c r="O33" s="2"/>
      <c r="P33" s="2"/>
      <c r="Q33" s="2"/>
      <c r="BA33" s="2"/>
      <c r="BB33" s="15"/>
      <c r="BC33" s="15"/>
      <c r="BD33" s="15" t="s">
        <v>7</v>
      </c>
      <c r="BE33" s="15"/>
      <c r="BF33" s="15"/>
      <c r="BG33" s="15"/>
      <c r="BH33" s="15"/>
      <c r="BI33" s="15"/>
      <c r="BJ33" s="15"/>
      <c r="BK33" s="15"/>
      <c r="BL33" s="15"/>
      <c r="BM33" s="15"/>
      <c r="BN33" s="15"/>
      <c r="BO33" s="2"/>
      <c r="BP33" s="2"/>
      <c r="BQ33" s="2"/>
    </row>
    <row r="34" spans="1:69" ht="19.2" customHeight="1">
      <c r="A34" s="2"/>
      <c r="B34" s="15"/>
      <c r="C34" s="15"/>
      <c r="D34" s="15"/>
      <c r="E34" s="1202">
        <f>第1号!J23</f>
        <v>0</v>
      </c>
      <c r="F34" s="1202"/>
      <c r="G34" s="1202"/>
      <c r="H34" s="1202"/>
      <c r="I34" s="1202"/>
      <c r="J34" s="163"/>
      <c r="K34" s="1202">
        <f>第1号!M23</f>
        <v>0</v>
      </c>
      <c r="L34" s="1202"/>
      <c r="M34" s="1202"/>
      <c r="N34" s="1202"/>
      <c r="O34" s="1184"/>
      <c r="P34" s="2"/>
      <c r="Q34" s="2"/>
      <c r="BA34" s="2"/>
      <c r="BB34" s="15"/>
      <c r="BC34" s="15"/>
      <c r="BD34" s="15"/>
      <c r="BE34" s="1202" t="str">
        <f>第1号!BJ23</f>
        <v>代表取締役</v>
      </c>
      <c r="BF34" s="1202"/>
      <c r="BG34" s="1202"/>
      <c r="BH34" s="1202"/>
      <c r="BI34" s="1202"/>
      <c r="BJ34" s="163"/>
      <c r="BK34" s="1202" t="str">
        <f>第1号!BM23</f>
        <v>東京環境　一二三</v>
      </c>
      <c r="BL34" s="1202"/>
      <c r="BM34" s="1202"/>
      <c r="BN34" s="1202"/>
      <c r="BO34" s="1184"/>
      <c r="BP34" s="2"/>
      <c r="BQ34" s="2"/>
    </row>
    <row r="35" spans="1:69" ht="7.8" customHeight="1">
      <c r="A35" s="2"/>
      <c r="B35" s="15"/>
      <c r="C35" s="15"/>
      <c r="D35" s="15"/>
      <c r="E35" s="15"/>
      <c r="F35" s="15"/>
      <c r="G35" s="15"/>
      <c r="H35" s="15"/>
      <c r="I35" s="15"/>
      <c r="J35" s="15"/>
      <c r="K35" s="15"/>
      <c r="L35" s="15"/>
      <c r="M35" s="15"/>
      <c r="N35" s="15"/>
      <c r="O35" s="7"/>
      <c r="P35" s="2"/>
      <c r="Q35" s="2"/>
      <c r="BA35" s="2"/>
      <c r="BB35" s="15"/>
      <c r="BC35" s="15"/>
      <c r="BD35" s="15"/>
      <c r="BE35" s="15"/>
      <c r="BF35" s="15"/>
      <c r="BG35" s="15"/>
      <c r="BH35" s="15"/>
      <c r="BI35" s="15"/>
      <c r="BJ35" s="15"/>
      <c r="BK35" s="15"/>
      <c r="BL35" s="15"/>
      <c r="BM35" s="15"/>
      <c r="BN35" s="15"/>
      <c r="BO35" s="7"/>
      <c r="BP35" s="2"/>
      <c r="BQ35" s="2"/>
    </row>
    <row r="36" spans="1:69" ht="17.399999999999999" customHeight="1">
      <c r="B36" s="150" t="s">
        <v>2387</v>
      </c>
      <c r="C36" s="150"/>
      <c r="D36" s="150"/>
      <c r="E36" s="153"/>
      <c r="F36" s="153"/>
      <c r="G36" s="153"/>
      <c r="H36" s="153"/>
      <c r="I36" s="153"/>
      <c r="J36" s="153"/>
      <c r="K36" s="153"/>
      <c r="L36" s="153"/>
      <c r="M36" s="153"/>
      <c r="N36" s="153"/>
      <c r="O36" s="153"/>
      <c r="P36" s="153"/>
      <c r="Q36" s="153"/>
      <c r="R36" s="2"/>
      <c r="BB36" s="150" t="s">
        <v>2387</v>
      </c>
      <c r="BC36" s="150"/>
      <c r="BD36" s="150"/>
      <c r="BE36" s="153"/>
      <c r="BF36" s="153"/>
      <c r="BG36" s="153"/>
      <c r="BH36" s="153"/>
      <c r="BI36" s="153"/>
      <c r="BJ36" s="153"/>
      <c r="BK36" s="153"/>
      <c r="BL36" s="153"/>
      <c r="BM36" s="153"/>
      <c r="BN36" s="153"/>
      <c r="BO36" s="153"/>
      <c r="BP36" s="153"/>
      <c r="BQ36" s="153"/>
    </row>
    <row r="37" spans="1:69" ht="14.4">
      <c r="A37" s="2"/>
      <c r="B37" s="15"/>
      <c r="C37" s="15"/>
      <c r="D37" s="15"/>
      <c r="E37" s="15"/>
      <c r="F37" s="15"/>
      <c r="G37" s="15"/>
      <c r="H37" s="15"/>
      <c r="I37" s="15"/>
      <c r="J37" s="15"/>
      <c r="K37" s="15"/>
      <c r="L37" s="15"/>
      <c r="M37" s="15"/>
      <c r="N37" s="15"/>
      <c r="O37" s="7"/>
      <c r="P37" s="2"/>
      <c r="Q37" s="2"/>
      <c r="BA37" s="2"/>
      <c r="BB37" s="15"/>
      <c r="BC37" s="15"/>
      <c r="BD37" s="15"/>
      <c r="BE37" s="15"/>
      <c r="BF37" s="15"/>
      <c r="BG37" s="15"/>
      <c r="BH37" s="15"/>
      <c r="BI37" s="15"/>
      <c r="BJ37" s="15"/>
      <c r="BK37" s="15"/>
      <c r="BL37" s="15"/>
      <c r="BM37" s="15"/>
      <c r="BN37" s="15"/>
      <c r="BO37" s="7"/>
      <c r="BP37" s="2"/>
      <c r="BQ37" s="2"/>
    </row>
    <row r="38" spans="1:69" ht="14.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row r="40" spans="1:69" ht="14.4">
      <c r="E40" s="15"/>
      <c r="F40" s="15"/>
      <c r="G40" s="15"/>
      <c r="H40" s="15"/>
      <c r="I40" s="15"/>
      <c r="J40" s="15"/>
      <c r="K40" s="15"/>
      <c r="L40" s="15"/>
      <c r="M40" s="15"/>
      <c r="N40" s="15"/>
      <c r="O40" s="15"/>
      <c r="P40" s="15"/>
      <c r="Q40" s="2"/>
      <c r="R40" s="2"/>
      <c r="BE40" s="15"/>
      <c r="BF40" s="15"/>
      <c r="BG40" s="15"/>
      <c r="BH40" s="15"/>
      <c r="BI40" s="15"/>
      <c r="BJ40" s="15"/>
      <c r="BK40" s="15"/>
      <c r="BL40" s="15"/>
      <c r="BM40" s="15"/>
      <c r="BN40" s="15"/>
      <c r="BO40" s="15"/>
      <c r="BP40" s="15"/>
      <c r="BQ40" s="2"/>
    </row>
  </sheetData>
  <sheetProtection algorithmName="SHA-512" hashValue="qdNUCc7I0nqza26Ikom5SFqLRG4yWV641A9O9liAKxGfcn9UoZJFU/m6WVMaCtH6KcfEsBUfn/sDWIg2bwaV2g==" saltValue="VFt3soF7ybnpFXcXF1SSaA==" spinCount="100000" sheet="1" formatCells="0"/>
  <mergeCells count="30">
    <mergeCell ref="B10:O10"/>
    <mergeCell ref="B3:O3"/>
    <mergeCell ref="B4:O4"/>
    <mergeCell ref="B9:O9"/>
    <mergeCell ref="B21:P21"/>
    <mergeCell ref="B23:P23"/>
    <mergeCell ref="B25:P25"/>
    <mergeCell ref="B11:O11"/>
    <mergeCell ref="C12:O12"/>
    <mergeCell ref="B19:P19"/>
    <mergeCell ref="E34:I34"/>
    <mergeCell ref="K34:O34"/>
    <mergeCell ref="D27:E27"/>
    <mergeCell ref="E30:O30"/>
    <mergeCell ref="E32:O32"/>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A1:DA39"/>
  <sheetViews>
    <sheetView showGridLines="0" showZeros="0" view="pageBreakPreview" topLeftCell="A16" zoomScaleNormal="100" zoomScaleSheetLayoutView="100" workbookViewId="0">
      <selection activeCell="BE30" sqref="BE30:BO30"/>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4.4414062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ht="12.6" customHeight="1">
      <c r="A1" s="2"/>
      <c r="B1" s="2" t="s">
        <v>2426</v>
      </c>
      <c r="C1" s="168"/>
      <c r="D1" s="168"/>
      <c r="E1" s="168"/>
      <c r="F1" s="168"/>
      <c r="G1" s="168"/>
      <c r="H1" s="168"/>
      <c r="I1" s="168"/>
      <c r="J1" s="168"/>
      <c r="K1" s="168"/>
      <c r="L1" s="168"/>
      <c r="M1" s="168"/>
      <c r="N1" s="168"/>
      <c r="O1" s="168"/>
      <c r="P1" s="2"/>
      <c r="Q1" s="2"/>
      <c r="BA1" s="2"/>
      <c r="BB1" s="2" t="s">
        <v>2426</v>
      </c>
      <c r="BC1" s="168"/>
      <c r="BD1" s="168"/>
      <c r="BE1" s="168"/>
      <c r="BF1" s="168"/>
      <c r="BG1" s="168"/>
      <c r="BH1" s="168"/>
      <c r="BI1" s="168"/>
      <c r="BJ1" s="168"/>
      <c r="BK1" s="168"/>
      <c r="BL1" s="168"/>
      <c r="BM1" s="168"/>
      <c r="BN1" s="168"/>
      <c r="BO1" s="168"/>
      <c r="BP1" s="2"/>
      <c r="BQ1" s="2"/>
    </row>
    <row r="2" spans="1:69" ht="12.6"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16.5" customHeight="1">
      <c r="A3" s="2"/>
      <c r="B3" s="2"/>
      <c r="C3" s="2"/>
      <c r="D3" s="2"/>
      <c r="E3" s="2"/>
      <c r="F3" s="2"/>
      <c r="G3" s="2"/>
      <c r="H3" s="2"/>
      <c r="I3" s="2"/>
      <c r="J3" s="2"/>
      <c r="K3" s="2"/>
      <c r="L3" s="2"/>
      <c r="M3" s="2"/>
      <c r="N3" s="2"/>
      <c r="O3" s="2"/>
      <c r="P3" s="2"/>
      <c r="Q3" s="2"/>
      <c r="BA3" s="2"/>
      <c r="BB3" s="2"/>
      <c r="BC3" s="2"/>
      <c r="BD3" s="2"/>
      <c r="BE3" s="2"/>
      <c r="BF3" s="2"/>
      <c r="BG3" s="2"/>
      <c r="BH3" s="2"/>
      <c r="BI3" s="2"/>
      <c r="BJ3" s="2"/>
      <c r="BK3" s="2"/>
      <c r="BL3" s="2"/>
      <c r="BM3" s="2"/>
      <c r="BN3" s="2"/>
      <c r="BO3" s="2"/>
      <c r="BP3" s="2"/>
      <c r="BQ3" s="2"/>
    </row>
    <row r="4" spans="1:69" ht="8.4" customHeight="1">
      <c r="A4" s="2"/>
      <c r="B4" s="15"/>
      <c r="C4" s="2"/>
      <c r="D4" s="2"/>
      <c r="E4" s="2"/>
      <c r="F4" s="2"/>
      <c r="G4" s="2"/>
      <c r="H4" s="2"/>
      <c r="I4" s="2"/>
      <c r="J4" s="2"/>
      <c r="K4" s="2"/>
      <c r="L4" s="2"/>
      <c r="M4" s="2"/>
      <c r="N4" s="2"/>
      <c r="O4" s="2"/>
      <c r="P4" s="2"/>
      <c r="Q4" s="2"/>
      <c r="BA4" s="2"/>
      <c r="BB4" s="15"/>
      <c r="BC4" s="2"/>
      <c r="BD4" s="2"/>
      <c r="BE4" s="2"/>
      <c r="BF4" s="2"/>
      <c r="BG4" s="2"/>
      <c r="BH4" s="2"/>
      <c r="BI4" s="2"/>
      <c r="BJ4" s="2"/>
      <c r="BK4" s="2"/>
      <c r="BL4" s="2"/>
      <c r="BM4" s="2"/>
      <c r="BN4" s="2"/>
      <c r="BO4" s="2"/>
      <c r="BP4" s="2"/>
      <c r="BQ4" s="2"/>
    </row>
    <row r="5" spans="1:69" ht="25.8">
      <c r="A5" s="2"/>
      <c r="B5" s="1208" t="s">
        <v>11</v>
      </c>
      <c r="C5" s="1208"/>
      <c r="D5" s="1208"/>
      <c r="E5" s="1208"/>
      <c r="F5" s="1208"/>
      <c r="G5" s="1208"/>
      <c r="H5" s="1208"/>
      <c r="I5" s="1208"/>
      <c r="J5" s="1208"/>
      <c r="K5" s="1208"/>
      <c r="L5" s="1208"/>
      <c r="M5" s="1208"/>
      <c r="N5" s="1208"/>
      <c r="O5" s="1208"/>
      <c r="P5" s="1206"/>
      <c r="Q5" s="2"/>
      <c r="BA5" s="2"/>
      <c r="BB5" s="1208" t="s">
        <v>11</v>
      </c>
      <c r="BC5" s="1208"/>
      <c r="BD5" s="1208"/>
      <c r="BE5" s="1208"/>
      <c r="BF5" s="1208"/>
      <c r="BG5" s="1208"/>
      <c r="BH5" s="1208"/>
      <c r="BI5" s="1208"/>
      <c r="BJ5" s="1208"/>
      <c r="BK5" s="1208"/>
      <c r="BL5" s="1208"/>
      <c r="BM5" s="1208"/>
      <c r="BN5" s="1208"/>
      <c r="BO5" s="1208"/>
      <c r="BP5" s="1206"/>
      <c r="BQ5" s="2"/>
    </row>
    <row r="6" spans="1:69" ht="25.2" customHeight="1">
      <c r="A6" s="2"/>
      <c r="B6" s="1224" t="s">
        <v>3012</v>
      </c>
      <c r="C6" s="1225"/>
      <c r="D6" s="1225"/>
      <c r="E6" s="1225"/>
      <c r="F6" s="1225"/>
      <c r="G6" s="1225"/>
      <c r="H6" s="1225"/>
      <c r="I6" s="1225"/>
      <c r="J6" s="1225"/>
      <c r="K6" s="1225"/>
      <c r="L6" s="1225"/>
      <c r="M6" s="1225"/>
      <c r="N6" s="1225"/>
      <c r="O6" s="1225"/>
      <c r="P6" s="1225"/>
      <c r="Q6" s="2"/>
      <c r="BA6" s="2"/>
      <c r="BB6" s="1224" t="s">
        <v>3012</v>
      </c>
      <c r="BC6" s="1225"/>
      <c r="BD6" s="1225"/>
      <c r="BE6" s="1225"/>
      <c r="BF6" s="1225"/>
      <c r="BG6" s="1225"/>
      <c r="BH6" s="1225"/>
      <c r="BI6" s="1225"/>
      <c r="BJ6" s="1225"/>
      <c r="BK6" s="1225"/>
      <c r="BL6" s="1225"/>
      <c r="BM6" s="1225"/>
      <c r="BN6" s="1225"/>
      <c r="BO6" s="1225"/>
      <c r="BP6" s="1225"/>
      <c r="BQ6" s="2"/>
    </row>
    <row r="7" spans="1:69" ht="16.5" customHeight="1">
      <c r="A7" s="2"/>
      <c r="B7" s="15"/>
      <c r="C7" s="2"/>
      <c r="D7" s="2"/>
      <c r="E7" s="2"/>
      <c r="F7" s="2"/>
      <c r="G7" s="2"/>
      <c r="H7" s="2"/>
      <c r="I7" s="2"/>
      <c r="J7" s="2"/>
      <c r="K7" s="2"/>
      <c r="L7" s="2"/>
      <c r="M7" s="2"/>
      <c r="N7" s="2"/>
      <c r="O7" s="2"/>
      <c r="P7" s="2"/>
      <c r="Q7" s="2"/>
      <c r="BA7" s="2"/>
      <c r="BB7" s="15"/>
      <c r="BC7" s="2"/>
      <c r="BD7" s="2"/>
      <c r="BE7" s="2"/>
      <c r="BF7" s="2"/>
      <c r="BG7" s="2"/>
      <c r="BH7" s="2"/>
      <c r="BI7" s="2"/>
      <c r="BJ7" s="2"/>
      <c r="BK7" s="2"/>
      <c r="BL7" s="2"/>
      <c r="BM7" s="2"/>
      <c r="BN7" s="2"/>
      <c r="BO7" s="2"/>
      <c r="BP7" s="2"/>
      <c r="BQ7" s="2"/>
    </row>
    <row r="8" spans="1:69" ht="16.5" customHeight="1">
      <c r="A8" s="2"/>
      <c r="B8" s="15" t="s">
        <v>12</v>
      </c>
      <c r="C8" s="2"/>
      <c r="D8" s="2"/>
      <c r="E8" s="2"/>
      <c r="F8" s="2"/>
      <c r="G8" s="2"/>
      <c r="H8" s="2"/>
      <c r="I8" s="2"/>
      <c r="J8" s="2"/>
      <c r="K8" s="2"/>
      <c r="L8" s="2"/>
      <c r="M8" s="2"/>
      <c r="N8" s="2"/>
      <c r="O8" s="2"/>
      <c r="P8" s="2"/>
      <c r="Q8" s="2"/>
      <c r="BA8" s="2"/>
      <c r="BB8" s="15" t="s">
        <v>12</v>
      </c>
      <c r="BC8" s="2"/>
      <c r="BD8" s="2"/>
      <c r="BE8" s="2"/>
      <c r="BF8" s="2"/>
      <c r="BG8" s="2"/>
      <c r="BH8" s="2"/>
      <c r="BI8" s="2"/>
      <c r="BJ8" s="2"/>
      <c r="BK8" s="2"/>
      <c r="BL8" s="2"/>
      <c r="BM8" s="2"/>
      <c r="BN8" s="2"/>
      <c r="BO8" s="2"/>
      <c r="BP8" s="2"/>
      <c r="BQ8" s="2"/>
    </row>
    <row r="9" spans="1:69" ht="16.5" customHeight="1">
      <c r="A9" s="2"/>
      <c r="B9" s="15" t="s">
        <v>13</v>
      </c>
      <c r="C9" s="2"/>
      <c r="D9" s="2"/>
      <c r="E9" s="2"/>
      <c r="F9" s="2"/>
      <c r="G9" s="2"/>
      <c r="H9" s="2"/>
      <c r="I9" s="2"/>
      <c r="J9" s="2"/>
      <c r="K9" s="2"/>
      <c r="L9" s="2"/>
      <c r="M9" s="2"/>
      <c r="N9" s="2"/>
      <c r="O9" s="2"/>
      <c r="P9" s="2"/>
      <c r="Q9" s="2"/>
      <c r="BA9" s="2"/>
      <c r="BB9" s="15" t="s">
        <v>13</v>
      </c>
      <c r="BC9" s="2"/>
      <c r="BD9" s="2"/>
      <c r="BE9" s="2"/>
      <c r="BF9" s="2"/>
      <c r="BG9" s="2"/>
      <c r="BH9" s="2"/>
      <c r="BI9" s="2"/>
      <c r="BJ9" s="2"/>
      <c r="BK9" s="2"/>
      <c r="BL9" s="2"/>
      <c r="BM9" s="2"/>
      <c r="BN9" s="2"/>
      <c r="BO9" s="2"/>
      <c r="BP9" s="2"/>
      <c r="BQ9" s="2"/>
    </row>
    <row r="10" spans="1:69" ht="16.5" customHeight="1">
      <c r="A10" s="2"/>
      <c r="B10" s="2"/>
      <c r="C10" s="2"/>
      <c r="D10" s="2"/>
      <c r="E10" s="2"/>
      <c r="F10" s="2"/>
      <c r="G10" s="2"/>
      <c r="H10" s="2"/>
      <c r="I10" s="2"/>
      <c r="J10" s="2"/>
      <c r="K10" s="2"/>
      <c r="L10" s="2"/>
      <c r="M10" s="2"/>
      <c r="N10" s="2"/>
      <c r="O10" s="2"/>
      <c r="P10" s="2"/>
      <c r="Q10" s="2"/>
      <c r="BA10" s="2"/>
      <c r="BB10" s="2"/>
      <c r="BC10" s="2"/>
      <c r="BD10" s="2"/>
      <c r="BE10" s="2"/>
      <c r="BF10" s="2"/>
      <c r="BG10" s="2"/>
      <c r="BH10" s="2"/>
      <c r="BI10" s="2"/>
      <c r="BJ10" s="2"/>
      <c r="BK10" s="2"/>
      <c r="BL10" s="2"/>
      <c r="BM10" s="2"/>
      <c r="BN10" s="2"/>
      <c r="BO10" s="2"/>
      <c r="BP10" s="2"/>
      <c r="BQ10" s="2"/>
    </row>
    <row r="11" spans="1:69" ht="73.8" customHeight="1">
      <c r="A11" s="2"/>
      <c r="B11" s="1209" t="s">
        <v>3216</v>
      </c>
      <c r="C11" s="1209"/>
      <c r="D11" s="1209"/>
      <c r="E11" s="1209"/>
      <c r="F11" s="1209"/>
      <c r="G11" s="1209"/>
      <c r="H11" s="1209"/>
      <c r="I11" s="1209"/>
      <c r="J11" s="1209"/>
      <c r="K11" s="1209"/>
      <c r="L11" s="1209"/>
      <c r="M11" s="1209"/>
      <c r="N11" s="1209"/>
      <c r="O11" s="1209"/>
      <c r="P11" s="2"/>
      <c r="Q11" s="2"/>
      <c r="BA11" s="2"/>
      <c r="BB11" s="1209" t="s">
        <v>3216</v>
      </c>
      <c r="BC11" s="1209"/>
      <c r="BD11" s="1209"/>
      <c r="BE11" s="1209"/>
      <c r="BF11" s="1209"/>
      <c r="BG11" s="1209"/>
      <c r="BH11" s="1209"/>
      <c r="BI11" s="1209"/>
      <c r="BJ11" s="1209"/>
      <c r="BK11" s="1209"/>
      <c r="BL11" s="1209"/>
      <c r="BM11" s="1209"/>
      <c r="BN11" s="1209"/>
      <c r="BO11" s="1209"/>
      <c r="BP11" s="2"/>
      <c r="BQ11" s="2"/>
    </row>
    <row r="12" spans="1:69" ht="37.5" customHeight="1">
      <c r="A12" s="2"/>
      <c r="B12" s="1210" t="s">
        <v>2385</v>
      </c>
      <c r="C12" s="1210"/>
      <c r="D12" s="1210"/>
      <c r="E12" s="1210"/>
      <c r="F12" s="1210"/>
      <c r="G12" s="1210"/>
      <c r="H12" s="1210"/>
      <c r="I12" s="1210"/>
      <c r="J12" s="1210"/>
      <c r="K12" s="1210"/>
      <c r="L12" s="1210"/>
      <c r="M12" s="1210"/>
      <c r="N12" s="1210"/>
      <c r="O12" s="1210"/>
      <c r="P12" s="2"/>
      <c r="Q12" s="2"/>
      <c r="BA12" s="2"/>
      <c r="BB12" s="1210" t="s">
        <v>2385</v>
      </c>
      <c r="BC12" s="1210"/>
      <c r="BD12" s="1210"/>
      <c r="BE12" s="1210"/>
      <c r="BF12" s="1210"/>
      <c r="BG12" s="1210"/>
      <c r="BH12" s="1210"/>
      <c r="BI12" s="1210"/>
      <c r="BJ12" s="1210"/>
      <c r="BK12" s="1210"/>
      <c r="BL12" s="1210"/>
      <c r="BM12" s="1210"/>
      <c r="BN12" s="1210"/>
      <c r="BO12" s="1210"/>
      <c r="BP12" s="2"/>
      <c r="BQ12" s="2"/>
    </row>
    <row r="13" spans="1:69" ht="14.4" customHeight="1">
      <c r="A13" s="2"/>
      <c r="C13" s="1027"/>
      <c r="D13" s="1027"/>
      <c r="E13" s="1027"/>
      <c r="F13" s="1027"/>
      <c r="G13" s="1027"/>
      <c r="H13" s="1027"/>
      <c r="I13" s="1027"/>
      <c r="J13" s="1027"/>
      <c r="K13" s="1027"/>
      <c r="L13" s="1027"/>
      <c r="M13" s="1027"/>
      <c r="N13" s="1027"/>
      <c r="O13" s="1027"/>
      <c r="P13" s="2"/>
      <c r="BA13" s="2"/>
      <c r="BC13" s="1027"/>
      <c r="BD13" s="1027"/>
      <c r="BE13" s="1027"/>
      <c r="BF13" s="1027"/>
      <c r="BG13" s="1027"/>
      <c r="BH13" s="1027"/>
      <c r="BI13" s="1027"/>
      <c r="BJ13" s="1027"/>
      <c r="BK13" s="1027"/>
      <c r="BL13" s="1027"/>
      <c r="BM13" s="1027"/>
      <c r="BN13" s="1027"/>
      <c r="BO13" s="1027"/>
      <c r="BP13" s="2"/>
    </row>
    <row r="14" spans="1:69" ht="15.75" customHeight="1">
      <c r="A14" s="2"/>
      <c r="C14" s="1024" t="s">
        <v>18</v>
      </c>
      <c r="D14" s="1024"/>
      <c r="E14" s="1024"/>
      <c r="F14" s="1024"/>
      <c r="G14" s="1024"/>
      <c r="H14" s="1024"/>
      <c r="I14" s="1024"/>
      <c r="J14" s="1024"/>
      <c r="K14" s="1024"/>
      <c r="L14" s="1024"/>
      <c r="M14" s="1024"/>
      <c r="N14" s="1024"/>
      <c r="O14" s="1024"/>
      <c r="P14" s="2"/>
      <c r="BA14" s="2"/>
      <c r="BC14" s="1024" t="s">
        <v>18</v>
      </c>
      <c r="BD14" s="1024"/>
      <c r="BE14" s="1024"/>
      <c r="BF14" s="1024"/>
      <c r="BG14" s="1024"/>
      <c r="BH14" s="1024"/>
      <c r="BI14" s="1024"/>
      <c r="BJ14" s="1024"/>
      <c r="BK14" s="1024"/>
      <c r="BL14" s="1024"/>
      <c r="BM14" s="1024"/>
      <c r="BN14" s="1024"/>
      <c r="BO14" s="1024"/>
      <c r="BP14" s="2"/>
    </row>
    <row r="15" spans="1:69" ht="29.25" customHeight="1">
      <c r="A15" s="2"/>
      <c r="C15" s="2"/>
      <c r="D15" s="2" t="s">
        <v>19</v>
      </c>
      <c r="E15" s="2"/>
      <c r="F15" s="2"/>
      <c r="G15" s="2"/>
      <c r="H15" s="2"/>
      <c r="I15" s="2"/>
      <c r="J15" s="2"/>
      <c r="K15" s="2"/>
      <c r="L15" s="2"/>
      <c r="M15" s="2"/>
      <c r="N15" s="2"/>
      <c r="O15" s="2"/>
      <c r="P15" s="2"/>
      <c r="BA15" s="2"/>
      <c r="BC15" s="2"/>
      <c r="BD15" s="2" t="s">
        <v>19</v>
      </c>
      <c r="BE15" s="2"/>
      <c r="BF15" s="2"/>
      <c r="BG15" s="2"/>
      <c r="BH15" s="2"/>
      <c r="BI15" s="2"/>
      <c r="BJ15" s="2"/>
      <c r="BK15" s="2"/>
      <c r="BL15" s="2"/>
      <c r="BM15" s="2"/>
      <c r="BN15" s="2"/>
      <c r="BO15" s="2"/>
      <c r="BP15" s="2"/>
    </row>
    <row r="16" spans="1:69" ht="29.25" customHeight="1">
      <c r="A16" s="2"/>
      <c r="C16" s="2"/>
      <c r="D16" s="2" t="s">
        <v>3209</v>
      </c>
      <c r="E16" s="2"/>
      <c r="F16" s="2"/>
      <c r="G16" s="2"/>
      <c r="H16" s="2"/>
      <c r="I16" s="2"/>
      <c r="J16" s="2"/>
      <c r="K16" s="2"/>
      <c r="L16" s="2"/>
      <c r="M16" s="2"/>
      <c r="N16" s="2"/>
      <c r="O16" s="2"/>
      <c r="P16" s="2"/>
      <c r="BA16" s="2"/>
      <c r="BC16" s="2"/>
      <c r="BD16" s="2" t="s">
        <v>3209</v>
      </c>
      <c r="BE16" s="2"/>
      <c r="BF16" s="2"/>
      <c r="BG16" s="2"/>
      <c r="BH16" s="2"/>
      <c r="BI16" s="2"/>
      <c r="BJ16" s="2"/>
      <c r="BK16" s="2"/>
      <c r="BL16" s="2"/>
      <c r="BM16" s="2"/>
      <c r="BN16" s="2"/>
      <c r="BO16" s="2"/>
      <c r="BP16" s="2"/>
    </row>
    <row r="17" spans="1:105" ht="29.25" customHeight="1">
      <c r="A17" s="2"/>
      <c r="C17" s="2"/>
      <c r="D17" s="2" t="s">
        <v>20</v>
      </c>
      <c r="E17" s="2"/>
      <c r="F17" s="2"/>
      <c r="G17" s="2"/>
      <c r="H17" s="2"/>
      <c r="I17" s="2"/>
      <c r="J17" s="2"/>
      <c r="K17" s="2"/>
      <c r="L17" s="2"/>
      <c r="M17" s="2"/>
      <c r="N17" s="2"/>
      <c r="O17" s="2"/>
      <c r="P17" s="2"/>
      <c r="BA17" s="2"/>
      <c r="BC17" s="2"/>
      <c r="BD17" s="2" t="s">
        <v>20</v>
      </c>
      <c r="BE17" s="2"/>
      <c r="BF17" s="2"/>
      <c r="BG17" s="2"/>
      <c r="BH17" s="2"/>
      <c r="BI17" s="2"/>
      <c r="BJ17" s="2"/>
      <c r="BK17" s="2"/>
      <c r="BL17" s="2"/>
      <c r="BM17" s="2"/>
      <c r="BN17" s="2"/>
      <c r="BO17" s="2"/>
      <c r="BP17" s="2"/>
    </row>
    <row r="18" spans="1:105" ht="29.25" customHeight="1">
      <c r="A18" s="2"/>
      <c r="C18" s="2"/>
      <c r="D18" s="2" t="s">
        <v>21</v>
      </c>
      <c r="E18" s="2"/>
      <c r="F18" s="2"/>
      <c r="G18" s="2"/>
      <c r="H18" s="2"/>
      <c r="I18" s="2"/>
      <c r="J18" s="2"/>
      <c r="K18" s="2"/>
      <c r="L18" s="2"/>
      <c r="M18" s="2"/>
      <c r="N18" s="2"/>
      <c r="O18" s="2"/>
      <c r="P18" s="2"/>
      <c r="BA18" s="2"/>
      <c r="BC18" s="2"/>
      <c r="BD18" s="2" t="s">
        <v>21</v>
      </c>
      <c r="BE18" s="2"/>
      <c r="BF18" s="2"/>
      <c r="BG18" s="2"/>
      <c r="BH18" s="2"/>
      <c r="BI18" s="2"/>
      <c r="BJ18" s="2"/>
      <c r="BK18" s="2"/>
      <c r="BL18" s="2"/>
      <c r="BM18" s="2"/>
      <c r="BN18" s="2"/>
      <c r="BO18" s="2"/>
      <c r="BP18" s="2"/>
    </row>
    <row r="19" spans="1:105" ht="29.25" customHeight="1">
      <c r="A19" s="2"/>
      <c r="C19" s="2"/>
      <c r="D19" s="2" t="s">
        <v>22</v>
      </c>
      <c r="E19" s="2"/>
      <c r="F19" s="2"/>
      <c r="G19" s="2"/>
      <c r="H19" s="2"/>
      <c r="I19" s="2"/>
      <c r="J19" s="2"/>
      <c r="K19" s="2"/>
      <c r="L19" s="2"/>
      <c r="M19" s="2"/>
      <c r="N19" s="2"/>
      <c r="O19" s="2"/>
      <c r="P19" s="2"/>
      <c r="BA19" s="2"/>
      <c r="BC19" s="2"/>
      <c r="BD19" s="2" t="s">
        <v>22</v>
      </c>
      <c r="BE19" s="2"/>
      <c r="BF19" s="2"/>
      <c r="BG19" s="2"/>
      <c r="BH19" s="2"/>
      <c r="BI19" s="2"/>
      <c r="BJ19" s="2"/>
      <c r="BK19" s="2"/>
      <c r="BL19" s="2"/>
      <c r="BM19" s="2"/>
      <c r="BN19" s="2"/>
      <c r="BO19" s="2"/>
      <c r="BP19" s="2"/>
    </row>
    <row r="20" spans="1:105" ht="12.6" customHeight="1">
      <c r="A20" s="2"/>
      <c r="BA20" s="2"/>
    </row>
    <row r="21" spans="1:105" s="156" customFormat="1" ht="54.6" customHeight="1">
      <c r="A21" s="154"/>
      <c r="B21" s="1223" t="s">
        <v>2388</v>
      </c>
      <c r="C21" s="1223"/>
      <c r="D21" s="1223"/>
      <c r="E21" s="1223"/>
      <c r="F21" s="1223"/>
      <c r="G21" s="1223"/>
      <c r="H21" s="1223"/>
      <c r="I21" s="1223"/>
      <c r="J21" s="1223"/>
      <c r="K21" s="1223"/>
      <c r="L21" s="1223"/>
      <c r="M21" s="1223"/>
      <c r="N21" s="1223"/>
      <c r="O21" s="1223"/>
      <c r="P21" s="1223"/>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4"/>
      <c r="BB21" s="1223" t="s">
        <v>2388</v>
      </c>
      <c r="BC21" s="1223"/>
      <c r="BD21" s="1223"/>
      <c r="BE21" s="1223"/>
      <c r="BF21" s="1223"/>
      <c r="BG21" s="1223"/>
      <c r="BH21" s="1223"/>
      <c r="BI21" s="1223"/>
      <c r="BJ21" s="1223"/>
      <c r="BK21" s="1223"/>
      <c r="BL21" s="1223"/>
      <c r="BM21" s="1223"/>
      <c r="BN21" s="1223"/>
      <c r="BO21" s="1223"/>
      <c r="BP21" s="1223"/>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row>
    <row r="22" spans="1:105" s="156" customFormat="1" ht="54.6" customHeight="1">
      <c r="A22" s="154"/>
      <c r="B22" s="1223" t="s">
        <v>2386</v>
      </c>
      <c r="C22" s="1223"/>
      <c r="D22" s="1223"/>
      <c r="E22" s="1223"/>
      <c r="F22" s="1223"/>
      <c r="G22" s="1223"/>
      <c r="H22" s="1223"/>
      <c r="I22" s="1223"/>
      <c r="J22" s="1223"/>
      <c r="K22" s="1223"/>
      <c r="L22" s="1223"/>
      <c r="M22" s="1223"/>
      <c r="N22" s="1223"/>
      <c r="O22" s="1223"/>
      <c r="P22" s="1223"/>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4"/>
      <c r="BB22" s="1223" t="s">
        <v>2386</v>
      </c>
      <c r="BC22" s="1223"/>
      <c r="BD22" s="1223"/>
      <c r="BE22" s="1223"/>
      <c r="BF22" s="1223"/>
      <c r="BG22" s="1223"/>
      <c r="BH22" s="1223"/>
      <c r="BI22" s="1223"/>
      <c r="BJ22" s="1223"/>
      <c r="BK22" s="1223"/>
      <c r="BL22" s="1223"/>
      <c r="BM22" s="1223"/>
      <c r="BN22" s="1223"/>
      <c r="BO22" s="1223"/>
      <c r="BP22" s="1223"/>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row>
    <row r="23" spans="1:105" s="151" customFormat="1" ht="19.2" customHeight="1">
      <c r="A23" s="15"/>
      <c r="B23" s="15"/>
      <c r="C23" s="15"/>
      <c r="D23" s="15"/>
      <c r="E23" s="15"/>
      <c r="F23" s="15"/>
      <c r="G23" s="15"/>
      <c r="H23" s="15"/>
      <c r="I23" s="15"/>
      <c r="J23" s="15"/>
      <c r="K23" s="15"/>
      <c r="L23" s="15"/>
      <c r="M23" s="15"/>
      <c r="N23" s="15"/>
      <c r="O23" s="15"/>
      <c r="P23" s="15"/>
      <c r="Q23" s="15"/>
      <c r="BA23" s="15"/>
      <c r="BB23" s="15"/>
      <c r="BC23" s="15"/>
      <c r="BD23" s="15"/>
      <c r="BE23" s="15"/>
      <c r="BF23" s="15"/>
      <c r="BG23" s="15"/>
      <c r="BH23" s="15"/>
      <c r="BI23" s="15"/>
      <c r="BJ23" s="15"/>
      <c r="BK23" s="15"/>
      <c r="BL23" s="15"/>
      <c r="BM23" s="15"/>
      <c r="BN23" s="15"/>
      <c r="BO23" s="15"/>
      <c r="BP23" s="15"/>
      <c r="BQ23" s="15"/>
    </row>
    <row r="24" spans="1:105" ht="18" customHeight="1">
      <c r="A24" s="2"/>
      <c r="B24" s="15"/>
      <c r="C24" s="15"/>
      <c r="D24" s="15"/>
      <c r="E24" s="15"/>
      <c r="F24" s="15"/>
      <c r="G24" s="15"/>
      <c r="H24" s="15"/>
      <c r="I24" s="15"/>
      <c r="J24" s="15"/>
      <c r="K24" s="15"/>
      <c r="L24" s="15"/>
      <c r="M24" s="15"/>
      <c r="N24" s="15"/>
      <c r="O24" s="2"/>
      <c r="P24" s="2"/>
      <c r="Q24" s="2"/>
      <c r="BA24" s="2"/>
      <c r="BB24" s="15"/>
      <c r="BC24" s="15"/>
      <c r="BD24" s="15"/>
      <c r="BE24" s="15"/>
      <c r="BF24" s="15"/>
      <c r="BG24" s="15"/>
      <c r="BH24" s="15"/>
      <c r="BI24" s="15"/>
      <c r="BJ24" s="15"/>
      <c r="BK24" s="15"/>
      <c r="BL24" s="15"/>
      <c r="BM24" s="15"/>
      <c r="BN24" s="15"/>
      <c r="BO24" s="2"/>
      <c r="BP24" s="2"/>
      <c r="BQ24" s="2"/>
    </row>
    <row r="25" spans="1:105" ht="17.25" customHeight="1">
      <c r="A25" s="2"/>
      <c r="B25" s="15"/>
      <c r="C25" s="10"/>
      <c r="D25" s="1205">
        <f>第1号!K3</f>
        <v>0</v>
      </c>
      <c r="E25" s="1206"/>
      <c r="F25" s="15" t="s">
        <v>0</v>
      </c>
      <c r="G25" s="109">
        <f>第1号!N3</f>
        <v>0</v>
      </c>
      <c r="H25" s="15" t="s">
        <v>14</v>
      </c>
      <c r="I25" s="109">
        <f>第1号!P3</f>
        <v>0</v>
      </c>
      <c r="J25" s="15" t="s">
        <v>15</v>
      </c>
      <c r="K25" s="15"/>
      <c r="L25" s="15"/>
      <c r="M25" s="15"/>
      <c r="N25" s="15"/>
      <c r="O25" s="2"/>
      <c r="P25" s="2"/>
      <c r="Q25" s="2"/>
      <c r="BA25" s="2"/>
      <c r="BB25" s="15"/>
      <c r="BC25" s="10"/>
      <c r="BD25" s="1205" t="str">
        <f>第1号!BK3</f>
        <v>令和５</v>
      </c>
      <c r="BE25" s="1206"/>
      <c r="BF25" s="15" t="s">
        <v>0</v>
      </c>
      <c r="BG25" s="109">
        <f>第1号!BN3</f>
        <v>6</v>
      </c>
      <c r="BH25" s="15" t="s">
        <v>14</v>
      </c>
      <c r="BI25" s="109">
        <f>第1号!BP3</f>
        <v>1</v>
      </c>
      <c r="BJ25" s="15" t="s">
        <v>15</v>
      </c>
      <c r="BK25" s="15"/>
      <c r="BL25" s="15"/>
      <c r="BM25" s="15"/>
      <c r="BN25" s="15"/>
      <c r="BO25" s="2"/>
      <c r="BP25" s="2"/>
      <c r="BQ25" s="2"/>
    </row>
    <row r="26" spans="1:105" ht="17.25"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105" ht="17.25" customHeight="1">
      <c r="A27" s="2"/>
      <c r="B27" s="15"/>
      <c r="C27" s="2"/>
      <c r="D27" s="15" t="s">
        <v>16</v>
      </c>
      <c r="E27" s="15"/>
      <c r="F27" s="15"/>
      <c r="G27" s="15"/>
      <c r="H27" s="15"/>
      <c r="I27" s="15"/>
      <c r="J27" s="15"/>
      <c r="K27" s="15"/>
      <c r="L27" s="15"/>
      <c r="M27" s="15"/>
      <c r="N27" s="15"/>
      <c r="O27" s="2"/>
      <c r="P27" s="2"/>
      <c r="Q27" s="2"/>
      <c r="BA27" s="2"/>
      <c r="BB27" s="15"/>
      <c r="BC27" s="2"/>
      <c r="BD27" s="15" t="s">
        <v>16</v>
      </c>
      <c r="BE27" s="15"/>
      <c r="BF27" s="15"/>
      <c r="BG27" s="15"/>
      <c r="BH27" s="15"/>
      <c r="BI27" s="15"/>
      <c r="BJ27" s="15"/>
      <c r="BK27" s="15"/>
      <c r="BL27" s="15"/>
      <c r="BM27" s="15"/>
      <c r="BN27" s="15"/>
      <c r="BO27" s="2"/>
      <c r="BP27" s="2"/>
      <c r="BQ27" s="2"/>
    </row>
    <row r="28" spans="1:105" ht="17.25" customHeight="1">
      <c r="A28" s="2"/>
      <c r="B28" s="15"/>
      <c r="C28" s="15"/>
      <c r="D28" s="15"/>
      <c r="E28" s="1201">
        <f>第1号!J27</f>
        <v>0</v>
      </c>
      <c r="F28" s="1201"/>
      <c r="G28" s="1201"/>
      <c r="H28" s="1201"/>
      <c r="I28" s="1201"/>
      <c r="J28" s="1201"/>
      <c r="K28" s="1201"/>
      <c r="L28" s="1201"/>
      <c r="M28" s="1201"/>
      <c r="N28" s="1201"/>
      <c r="O28" s="1185"/>
      <c r="P28" s="2"/>
      <c r="Q28" s="2"/>
      <c r="BA28" s="2"/>
      <c r="BB28" s="15"/>
      <c r="BC28" s="15"/>
      <c r="BD28" s="15"/>
      <c r="BE28" s="1201" t="str">
        <f>第1号!BJ27</f>
        <v>東京都新宿区新宿○-○○-○○</v>
      </c>
      <c r="BF28" s="1201"/>
      <c r="BG28" s="1201"/>
      <c r="BH28" s="1201"/>
      <c r="BI28" s="1201"/>
      <c r="BJ28" s="1201"/>
      <c r="BK28" s="1201"/>
      <c r="BL28" s="1201"/>
      <c r="BM28" s="1201"/>
      <c r="BN28" s="1201"/>
      <c r="BO28" s="1185"/>
      <c r="BP28" s="2"/>
      <c r="BQ28" s="2"/>
    </row>
    <row r="29" spans="1:105" ht="17.25" customHeight="1">
      <c r="A29" s="2"/>
      <c r="B29" s="15"/>
      <c r="C29" s="15"/>
      <c r="D29" s="15" t="s">
        <v>17</v>
      </c>
      <c r="E29" s="130"/>
      <c r="F29" s="130"/>
      <c r="G29" s="130"/>
      <c r="H29" s="130"/>
      <c r="I29" s="130"/>
      <c r="J29" s="130"/>
      <c r="K29" s="130"/>
      <c r="L29" s="130"/>
      <c r="M29" s="130"/>
      <c r="N29" s="130"/>
      <c r="O29" s="130"/>
      <c r="P29" s="2"/>
      <c r="Q29" s="2"/>
      <c r="BA29" s="2"/>
      <c r="BB29" s="15"/>
      <c r="BC29" s="15"/>
      <c r="BD29" s="15" t="s">
        <v>17</v>
      </c>
      <c r="BE29" s="130"/>
      <c r="BF29" s="130"/>
      <c r="BG29" s="130"/>
      <c r="BH29" s="130"/>
      <c r="BI29" s="130"/>
      <c r="BJ29" s="130"/>
      <c r="BK29" s="130"/>
      <c r="BL29" s="130"/>
      <c r="BM29" s="130"/>
      <c r="BN29" s="130"/>
      <c r="BO29" s="130"/>
      <c r="BP29" s="2"/>
      <c r="BQ29" s="2"/>
    </row>
    <row r="30" spans="1:105" ht="17.25" customHeight="1">
      <c r="A30" s="2"/>
      <c r="B30" s="15"/>
      <c r="C30" s="15"/>
      <c r="D30" s="15"/>
      <c r="E30" s="1201">
        <f>第1号!J28</f>
        <v>0</v>
      </c>
      <c r="F30" s="1201"/>
      <c r="G30" s="1201"/>
      <c r="H30" s="1201"/>
      <c r="I30" s="1201"/>
      <c r="J30" s="1201"/>
      <c r="K30" s="1201"/>
      <c r="L30" s="1201"/>
      <c r="M30" s="1201"/>
      <c r="N30" s="1201"/>
      <c r="O30" s="1185"/>
      <c r="P30" s="2"/>
      <c r="Q30" s="2"/>
      <c r="BA30" s="2"/>
      <c r="BB30" s="15"/>
      <c r="BC30" s="15"/>
      <c r="BD30" s="15"/>
      <c r="BE30" s="1201" t="str">
        <f>第1号!BJ28</f>
        <v>××株式会社</v>
      </c>
      <c r="BF30" s="1201"/>
      <c r="BG30" s="1201"/>
      <c r="BH30" s="1201"/>
      <c r="BI30" s="1201"/>
      <c r="BJ30" s="1201"/>
      <c r="BK30" s="1201"/>
      <c r="BL30" s="1201"/>
      <c r="BM30" s="1201"/>
      <c r="BN30" s="1201"/>
      <c r="BO30" s="1185"/>
      <c r="BP30" s="2"/>
      <c r="BQ30" s="2"/>
    </row>
    <row r="31" spans="1:105" ht="14.4">
      <c r="A31" s="2"/>
      <c r="B31" s="15"/>
      <c r="C31" s="15"/>
      <c r="D31" s="15" t="s">
        <v>7</v>
      </c>
      <c r="E31" s="15"/>
      <c r="F31" s="15"/>
      <c r="G31" s="15"/>
      <c r="H31" s="15"/>
      <c r="I31" s="15"/>
      <c r="J31" s="15"/>
      <c r="K31" s="15"/>
      <c r="L31" s="15"/>
      <c r="M31" s="15"/>
      <c r="N31" s="15"/>
      <c r="O31" s="2"/>
      <c r="P31" s="2"/>
      <c r="Q31" s="2"/>
      <c r="BA31" s="2"/>
      <c r="BB31" s="15"/>
      <c r="BC31" s="15"/>
      <c r="BD31" s="15" t="s">
        <v>7</v>
      </c>
      <c r="BE31" s="15"/>
      <c r="BF31" s="15"/>
      <c r="BG31" s="15"/>
      <c r="BH31" s="15"/>
      <c r="BI31" s="15"/>
      <c r="BJ31" s="15"/>
      <c r="BK31" s="15"/>
      <c r="BL31" s="15"/>
      <c r="BM31" s="15"/>
      <c r="BN31" s="15"/>
      <c r="BO31" s="2"/>
      <c r="BP31" s="2"/>
      <c r="BQ31" s="2"/>
    </row>
    <row r="32" spans="1:105" ht="19.2" customHeight="1">
      <c r="A32" s="2"/>
      <c r="B32" s="15"/>
      <c r="C32" s="15"/>
      <c r="D32" s="15"/>
      <c r="E32" s="1202">
        <f>第1号!J29</f>
        <v>0</v>
      </c>
      <c r="F32" s="1202"/>
      <c r="G32" s="1202"/>
      <c r="H32" s="1202"/>
      <c r="I32" s="1202"/>
      <c r="J32" s="163"/>
      <c r="K32" s="1202">
        <f>第1号!M29</f>
        <v>0</v>
      </c>
      <c r="L32" s="1202"/>
      <c r="M32" s="1202"/>
      <c r="N32" s="1202"/>
      <c r="O32" s="1184"/>
      <c r="P32" s="2"/>
      <c r="Q32" s="2"/>
      <c r="BA32" s="2"/>
      <c r="BB32" s="15"/>
      <c r="BC32" s="15"/>
      <c r="BD32" s="15"/>
      <c r="BE32" s="1202" t="str">
        <f>第1号!BJ29</f>
        <v>代表取締役</v>
      </c>
      <c r="BF32" s="1202"/>
      <c r="BG32" s="1202"/>
      <c r="BH32" s="1202"/>
      <c r="BI32" s="1202"/>
      <c r="BJ32" s="163"/>
      <c r="BK32" s="1202" t="str">
        <f>第1号!BM29</f>
        <v>新宿　太郎</v>
      </c>
      <c r="BL32" s="1202"/>
      <c r="BM32" s="1202"/>
      <c r="BN32" s="1202"/>
      <c r="BO32" s="1184"/>
      <c r="BP32" s="2"/>
      <c r="BQ32" s="2"/>
    </row>
    <row r="33" spans="1:69" ht="14.4">
      <c r="A33" s="2"/>
      <c r="B33" s="15"/>
      <c r="C33" s="15"/>
      <c r="D33" s="15"/>
      <c r="E33" s="15"/>
      <c r="F33" s="15"/>
      <c r="G33" s="15"/>
      <c r="H33" s="15"/>
      <c r="I33" s="15"/>
      <c r="J33" s="15"/>
      <c r="K33" s="15"/>
      <c r="L33" s="15"/>
      <c r="M33" s="15"/>
      <c r="N33" s="15"/>
      <c r="O33" s="7"/>
      <c r="P33" s="2"/>
      <c r="Q33" s="2"/>
      <c r="BA33" s="2"/>
      <c r="BB33" s="15"/>
      <c r="BC33" s="15"/>
      <c r="BD33" s="15"/>
      <c r="BE33" s="15"/>
      <c r="BF33" s="15"/>
      <c r="BG33" s="15"/>
      <c r="BH33" s="15"/>
      <c r="BI33" s="15"/>
      <c r="BJ33" s="15"/>
      <c r="BK33" s="15"/>
      <c r="BL33" s="15"/>
      <c r="BM33" s="15"/>
      <c r="BN33" s="15"/>
      <c r="BO33" s="7"/>
      <c r="BP33" s="2"/>
      <c r="BQ33" s="2"/>
    </row>
    <row r="34" spans="1:69" ht="17.399999999999999" customHeight="1">
      <c r="B34" s="150" t="s">
        <v>2387</v>
      </c>
      <c r="C34" s="150"/>
      <c r="D34" s="150"/>
      <c r="E34" s="153"/>
      <c r="F34" s="153"/>
      <c r="G34" s="153"/>
      <c r="H34" s="153"/>
      <c r="I34" s="153"/>
      <c r="J34" s="153"/>
      <c r="K34" s="153"/>
      <c r="L34" s="153"/>
      <c r="M34" s="153"/>
      <c r="N34" s="153"/>
      <c r="O34" s="153"/>
      <c r="P34" s="153"/>
      <c r="Q34" s="153"/>
      <c r="R34" s="2"/>
      <c r="BB34" s="150" t="s">
        <v>2387</v>
      </c>
      <c r="BC34" s="150"/>
      <c r="BD34" s="150"/>
      <c r="BE34" s="153"/>
      <c r="BF34" s="153"/>
      <c r="BG34" s="153"/>
      <c r="BH34" s="153"/>
      <c r="BI34" s="153"/>
      <c r="BJ34" s="153"/>
      <c r="BK34" s="153"/>
      <c r="BL34" s="153"/>
      <c r="BM34" s="153"/>
      <c r="BN34" s="153"/>
      <c r="BO34" s="153"/>
      <c r="BP34" s="153"/>
      <c r="BQ34" s="153"/>
    </row>
    <row r="35" spans="1:69" ht="17.399999999999999" customHeight="1">
      <c r="B35" s="150"/>
      <c r="C35" s="150"/>
      <c r="D35" s="150"/>
      <c r="E35" s="153"/>
      <c r="F35" s="153"/>
      <c r="G35" s="153"/>
      <c r="H35" s="153"/>
      <c r="I35" s="153"/>
      <c r="J35" s="153"/>
      <c r="K35" s="153"/>
      <c r="L35" s="153"/>
      <c r="M35" s="153"/>
      <c r="N35" s="153"/>
      <c r="O35" s="153"/>
      <c r="P35" s="153"/>
      <c r="Q35" s="153"/>
      <c r="R35" s="2"/>
      <c r="BB35" s="150"/>
      <c r="BC35" s="150"/>
      <c r="BD35" s="150"/>
      <c r="BE35" s="153"/>
      <c r="BF35" s="153"/>
      <c r="BG35" s="153"/>
      <c r="BH35" s="153"/>
      <c r="BI35" s="153"/>
      <c r="BJ35" s="153"/>
      <c r="BK35" s="153"/>
      <c r="BL35" s="153"/>
      <c r="BM35" s="153"/>
      <c r="BN35" s="153"/>
      <c r="BO35" s="153"/>
      <c r="BP35" s="153"/>
      <c r="BQ35" s="153"/>
    </row>
    <row r="36" spans="1:69" ht="14.4">
      <c r="A36" s="2"/>
      <c r="B36" s="15"/>
      <c r="C36" s="15"/>
      <c r="D36" s="15"/>
      <c r="E36" s="15"/>
      <c r="F36" s="15"/>
      <c r="G36" s="15"/>
      <c r="H36" s="15"/>
      <c r="I36" s="15"/>
      <c r="J36" s="15"/>
      <c r="K36" s="15"/>
      <c r="L36" s="15"/>
      <c r="M36" s="15"/>
      <c r="N36" s="15"/>
      <c r="O36" s="7"/>
      <c r="P36" s="2"/>
      <c r="Q36" s="2"/>
      <c r="BA36" s="2"/>
      <c r="BB36" s="15"/>
      <c r="BC36" s="15"/>
      <c r="BD36" s="15"/>
      <c r="BE36" s="15"/>
      <c r="BF36" s="15"/>
      <c r="BG36" s="15"/>
      <c r="BH36" s="15"/>
      <c r="BI36" s="15"/>
      <c r="BJ36" s="15"/>
      <c r="BK36" s="15"/>
      <c r="BL36" s="15"/>
      <c r="BM36" s="15"/>
      <c r="BN36" s="15"/>
      <c r="BO36" s="7"/>
      <c r="BP36" s="2"/>
      <c r="BQ36" s="2"/>
    </row>
    <row r="37" spans="1:69" ht="14.4">
      <c r="E37" s="15"/>
      <c r="F37" s="15"/>
      <c r="G37" s="15"/>
      <c r="H37" s="15"/>
      <c r="I37" s="15"/>
      <c r="J37" s="15"/>
      <c r="K37" s="15"/>
      <c r="L37" s="15"/>
      <c r="M37" s="15"/>
      <c r="N37" s="15"/>
      <c r="O37" s="15"/>
      <c r="P37" s="15"/>
      <c r="Q37" s="2"/>
      <c r="R37" s="2"/>
      <c r="BE37" s="15"/>
      <c r="BF37" s="15"/>
      <c r="BG37" s="15"/>
      <c r="BH37" s="15"/>
      <c r="BI37" s="15"/>
      <c r="BJ37" s="15"/>
      <c r="BK37" s="15"/>
      <c r="BL37" s="15"/>
      <c r="BM37" s="15"/>
      <c r="BN37" s="15"/>
      <c r="BO37" s="15"/>
      <c r="BP37" s="15"/>
      <c r="BQ37" s="2"/>
    </row>
    <row r="38" spans="1:69" ht="14.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sheetData>
  <sheetProtection algorithmName="SHA-512" hashValue="dEdk/++GPCeQIqcQhnUBpSoDahgd8kOeYsmPzgZb1kh19l9PEip9pYSeKKmhxeZUalLJstJ1GykdIhAhFQhpyw==" saltValue="d2SZW7dAZBHPZ5YRdhAfvA==" spinCount="100000" sheet="1" formatCells="0"/>
  <mergeCells count="26">
    <mergeCell ref="B5:P5"/>
    <mergeCell ref="E32:I32"/>
    <mergeCell ref="B21:P21"/>
    <mergeCell ref="B22:P22"/>
    <mergeCell ref="D25:E25"/>
    <mergeCell ref="E28:O28"/>
    <mergeCell ref="E30:O30"/>
    <mergeCell ref="K32:O32"/>
    <mergeCell ref="B6:P6"/>
    <mergeCell ref="B11:O11"/>
    <mergeCell ref="B12:O12"/>
    <mergeCell ref="C13:O13"/>
    <mergeCell ref="C14:O14"/>
    <mergeCell ref="BB5:BP5"/>
    <mergeCell ref="BB6:BP6"/>
    <mergeCell ref="BB11:BO11"/>
    <mergeCell ref="BB12:BO12"/>
    <mergeCell ref="BC13:BO13"/>
    <mergeCell ref="BE30:BO30"/>
    <mergeCell ref="BE32:BI32"/>
    <mergeCell ref="BK32:BO32"/>
    <mergeCell ref="BC14:BO14"/>
    <mergeCell ref="BB21:BP21"/>
    <mergeCell ref="BB22:BP22"/>
    <mergeCell ref="BD25:BE25"/>
    <mergeCell ref="BE28:BO28"/>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B1:BT38"/>
  <sheetViews>
    <sheetView showGridLines="0" showZeros="0" view="pageBreakPreview" zoomScaleNormal="100" zoomScaleSheetLayoutView="100" workbookViewId="0">
      <selection activeCell="S16" sqref="S16"/>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23" width="9" style="2"/>
    <col min="24" max="24" width="0" style="2" hidden="1" customWidth="1"/>
    <col min="25" max="50" width="9" style="2" hidden="1" customWidth="1"/>
    <col min="51" max="51" width="9" style="2" customWidth="1"/>
    <col min="52" max="52" width="9" style="2"/>
    <col min="53" max="53" width="1.6640625" style="2" customWidth="1"/>
    <col min="54" max="54" width="2.21875" style="2" customWidth="1"/>
    <col min="55" max="55" width="1.109375" style="2" customWidth="1"/>
    <col min="56" max="56" width="3.6640625" style="2" customWidth="1"/>
    <col min="57" max="57" width="4.44140625" style="2" customWidth="1"/>
    <col min="58" max="59" width="5.21875" style="2" customWidth="1"/>
    <col min="60" max="60" width="8.44140625" style="2" customWidth="1"/>
    <col min="61" max="61" width="7" style="2" customWidth="1"/>
    <col min="62" max="63" width="6.109375" style="2" customWidth="1"/>
    <col min="64" max="64" width="3.6640625" style="3" customWidth="1"/>
    <col min="65" max="65" width="5.6640625" style="3" customWidth="1"/>
    <col min="66" max="71" width="3.6640625" style="3" customWidth="1"/>
    <col min="72" max="72" width="2.109375" style="3" customWidth="1"/>
    <col min="73" max="16384" width="9" style="2"/>
  </cols>
  <sheetData>
    <row r="1" spans="2:72" ht="15" customHeight="1">
      <c r="B1" s="835" t="s">
        <v>444</v>
      </c>
      <c r="BB1" s="835" t="s">
        <v>444</v>
      </c>
    </row>
    <row r="2" spans="2:72" ht="11.25" customHeight="1">
      <c r="J2" s="4"/>
      <c r="K2" s="4"/>
      <c r="L2" s="791"/>
      <c r="M2" s="791"/>
      <c r="N2" s="791"/>
      <c r="O2" s="791"/>
      <c r="P2" s="791"/>
      <c r="Q2" s="791"/>
      <c r="R2" s="791"/>
      <c r="S2" s="791"/>
      <c r="V2" s="3"/>
      <c r="BJ2" s="4"/>
      <c r="BK2" s="4"/>
      <c r="BL2" s="791"/>
      <c r="BM2" s="791"/>
      <c r="BN2" s="791"/>
      <c r="BO2" s="791"/>
      <c r="BP2" s="791"/>
      <c r="BQ2" s="791"/>
      <c r="BR2" s="791"/>
      <c r="BS2" s="791"/>
    </row>
    <row r="3" spans="2:72">
      <c r="J3" s="3"/>
      <c r="K3" s="3"/>
      <c r="M3" s="776"/>
      <c r="N3" s="1199"/>
      <c r="O3" s="1200"/>
      <c r="P3" s="3" t="s">
        <v>0</v>
      </c>
      <c r="Q3" s="643"/>
      <c r="R3" s="793" t="s">
        <v>1</v>
      </c>
      <c r="S3" s="643"/>
      <c r="T3" s="793" t="s">
        <v>2</v>
      </c>
      <c r="V3" s="3"/>
      <c r="W3" s="836"/>
      <c r="BJ3" s="3"/>
      <c r="BK3" s="3"/>
      <c r="BM3" s="776"/>
      <c r="BN3" s="1230" t="str">
        <f>第1号!BK3</f>
        <v>令和５</v>
      </c>
      <c r="BO3" s="1230"/>
      <c r="BP3" s="3" t="s">
        <v>0</v>
      </c>
      <c r="BQ3" s="837">
        <f>第1号!BN3</f>
        <v>6</v>
      </c>
      <c r="BR3" s="793" t="s">
        <v>1</v>
      </c>
      <c r="BS3" s="837">
        <f>第1号!BP3</f>
        <v>1</v>
      </c>
      <c r="BT3" s="791" t="s">
        <v>2</v>
      </c>
    </row>
    <row r="4" spans="2:72" ht="13.5" customHeight="1">
      <c r="I4" s="3"/>
      <c r="J4" s="3"/>
      <c r="L4" s="2"/>
      <c r="M4" s="2"/>
      <c r="N4" s="2"/>
      <c r="O4" s="2"/>
      <c r="P4" s="2"/>
      <c r="Q4" s="791"/>
      <c r="R4" s="2"/>
      <c r="S4" s="791"/>
      <c r="W4" s="5"/>
      <c r="BI4" s="3"/>
      <c r="BJ4" s="3"/>
      <c r="BL4" s="2"/>
      <c r="BM4" s="2"/>
      <c r="BN4" s="2"/>
      <c r="BO4" s="2"/>
      <c r="BP4" s="2"/>
      <c r="BQ4" s="791"/>
      <c r="BR4" s="2"/>
      <c r="BS4" s="791"/>
    </row>
    <row r="5" spans="2:72" ht="21.75" customHeight="1">
      <c r="D5" s="838" t="s">
        <v>12</v>
      </c>
      <c r="J5" s="7"/>
      <c r="K5" s="7"/>
      <c r="L5" s="2"/>
      <c r="M5" s="2"/>
      <c r="N5" s="2"/>
      <c r="O5" s="2"/>
      <c r="P5" s="2"/>
      <c r="Q5" s="2"/>
      <c r="R5" s="2"/>
      <c r="S5" s="7"/>
      <c r="BD5" s="838" t="s">
        <v>12</v>
      </c>
      <c r="BJ5" s="7"/>
      <c r="BK5" s="7"/>
      <c r="BL5" s="2"/>
      <c r="BM5" s="2"/>
      <c r="BN5" s="2"/>
      <c r="BO5" s="2"/>
      <c r="BP5" s="2"/>
      <c r="BQ5" s="2"/>
      <c r="BR5" s="2"/>
      <c r="BS5" s="7"/>
    </row>
    <row r="6" spans="2:72" ht="21.75" customHeight="1">
      <c r="C6" s="6"/>
      <c r="D6" s="2" t="s">
        <v>13</v>
      </c>
      <c r="J6" s="7"/>
      <c r="K6" s="7"/>
      <c r="L6" s="2"/>
      <c r="M6" s="2"/>
      <c r="N6" s="2"/>
      <c r="O6" s="2"/>
      <c r="P6" s="2"/>
      <c r="Q6" s="2"/>
      <c r="R6" s="2"/>
      <c r="S6" s="7"/>
      <c r="BC6" s="6"/>
      <c r="BD6" s="2" t="s">
        <v>13</v>
      </c>
      <c r="BJ6" s="7"/>
      <c r="BK6" s="7"/>
      <c r="BL6" s="2"/>
      <c r="BM6" s="2"/>
      <c r="BN6" s="2"/>
      <c r="BO6" s="2"/>
      <c r="BP6" s="2"/>
      <c r="BQ6" s="2"/>
      <c r="BR6" s="2"/>
      <c r="BS6" s="7"/>
    </row>
    <row r="7" spans="2:72" ht="13.5" customHeight="1">
      <c r="C7" s="6"/>
      <c r="D7" s="6"/>
      <c r="G7" s="1024"/>
      <c r="H7" s="1024"/>
      <c r="I7" s="1024"/>
      <c r="J7" s="1024"/>
      <c r="K7" s="1024"/>
      <c r="L7" s="1024"/>
      <c r="M7" s="1024"/>
      <c r="N7" s="1024"/>
      <c r="O7" s="1024"/>
      <c r="P7" s="1024"/>
      <c r="Q7" s="1024"/>
      <c r="R7" s="1024"/>
      <c r="S7" s="7"/>
      <c r="BC7" s="6"/>
      <c r="BD7" s="6"/>
      <c r="BG7" s="1024"/>
      <c r="BH7" s="1024"/>
      <c r="BI7" s="1024"/>
      <c r="BJ7" s="1024"/>
      <c r="BK7" s="1024"/>
      <c r="BL7" s="1024"/>
      <c r="BM7" s="1024"/>
      <c r="BN7" s="1024"/>
      <c r="BO7" s="1024"/>
      <c r="BP7" s="1024"/>
      <c r="BQ7" s="1024"/>
      <c r="BR7" s="1024"/>
      <c r="BS7" s="7"/>
    </row>
    <row r="8" spans="2:72" ht="21.75" customHeight="1">
      <c r="D8" s="6" t="s">
        <v>511</v>
      </c>
      <c r="L8" s="2"/>
      <c r="M8" s="2"/>
      <c r="N8" s="2"/>
      <c r="O8" s="2"/>
      <c r="P8" s="2"/>
      <c r="Q8" s="2"/>
      <c r="R8" s="2"/>
      <c r="S8" s="2"/>
      <c r="T8" s="2"/>
      <c r="BD8" s="6" t="s">
        <v>511</v>
      </c>
      <c r="BL8" s="2"/>
      <c r="BM8" s="2"/>
      <c r="BN8" s="2"/>
      <c r="BO8" s="2"/>
      <c r="BP8" s="2"/>
      <c r="BQ8" s="2"/>
      <c r="BR8" s="2"/>
      <c r="BS8" s="2"/>
      <c r="BT8" s="2"/>
    </row>
    <row r="9" spans="2:72" ht="21.75" customHeight="1">
      <c r="D9" s="1227">
        <f>第1号!J10</f>
        <v>0</v>
      </c>
      <c r="E9" s="1227"/>
      <c r="F9" s="1227"/>
      <c r="G9" s="1227"/>
      <c r="H9" s="1227"/>
      <c r="I9" s="1227"/>
      <c r="J9" s="1227"/>
      <c r="K9" s="4"/>
      <c r="L9" s="4"/>
      <c r="M9" s="4"/>
      <c r="N9" s="4"/>
      <c r="O9" s="4"/>
      <c r="P9" s="4"/>
      <c r="Q9" s="4"/>
      <c r="R9" s="4"/>
      <c r="S9" s="4"/>
      <c r="T9" s="2"/>
      <c r="BD9" s="1227" t="str">
        <f>第1号!BJ10</f>
        <v>○○株式会社</v>
      </c>
      <c r="BE9" s="1227"/>
      <c r="BF9" s="1227"/>
      <c r="BG9" s="1227"/>
      <c r="BH9" s="1227"/>
      <c r="BI9" s="1227"/>
      <c r="BJ9" s="1227"/>
      <c r="BK9" s="4"/>
      <c r="BL9" s="4"/>
      <c r="BM9" s="4"/>
      <c r="BN9" s="4"/>
      <c r="BO9" s="4"/>
      <c r="BP9" s="4"/>
      <c r="BQ9" s="4"/>
      <c r="BR9" s="4"/>
      <c r="BS9" s="4"/>
      <c r="BT9" s="2"/>
    </row>
    <row r="10" spans="2:72" ht="21.75" customHeight="1">
      <c r="D10" s="1182">
        <f>第1号!J11</f>
        <v>0</v>
      </c>
      <c r="E10" s="1182"/>
      <c r="F10" s="1182"/>
      <c r="G10" s="1228">
        <f>基本情報入力シート!E9</f>
        <v>0</v>
      </c>
      <c r="H10" s="1229"/>
      <c r="I10" s="1229"/>
      <c r="J10" s="839" t="str">
        <f>IF(ISTEXT(G10),"殿","")</f>
        <v/>
      </c>
      <c r="K10" s="840"/>
      <c r="L10" s="840"/>
      <c r="M10" s="840"/>
      <c r="N10" s="840"/>
      <c r="O10" s="840"/>
      <c r="P10" s="840"/>
      <c r="Q10" s="840"/>
      <c r="R10" s="840"/>
      <c r="S10" s="840"/>
      <c r="T10" s="2"/>
      <c r="BD10" s="1182" t="str">
        <f>第1号!BJ11</f>
        <v>代表取締役</v>
      </c>
      <c r="BE10" s="1182"/>
      <c r="BF10" s="1182"/>
      <c r="BG10" s="1228" t="str">
        <f>基本情報入力シート!BE9</f>
        <v>環境　太郎</v>
      </c>
      <c r="BH10" s="1229"/>
      <c r="BI10" s="1229"/>
      <c r="BJ10" s="839" t="str">
        <f>IF(ISTEXT(BG10),"殿","")</f>
        <v>殿</v>
      </c>
      <c r="BK10" s="840"/>
      <c r="BL10" s="840"/>
      <c r="BM10" s="840"/>
      <c r="BN10" s="840"/>
      <c r="BO10" s="840"/>
      <c r="BP10" s="840"/>
      <c r="BQ10" s="840"/>
      <c r="BR10" s="840"/>
      <c r="BS10" s="840"/>
      <c r="BT10" s="2"/>
    </row>
    <row r="11" spans="2:72" ht="13.5" customHeight="1">
      <c r="D11" s="6"/>
      <c r="L11" s="2"/>
      <c r="M11" s="2"/>
      <c r="N11" s="2"/>
      <c r="O11" s="2"/>
      <c r="P11" s="2"/>
      <c r="Q11" s="2"/>
      <c r="R11" s="2"/>
      <c r="S11" s="2"/>
      <c r="T11" s="2"/>
      <c r="BD11" s="6"/>
      <c r="BL11" s="2"/>
      <c r="BM11" s="2"/>
      <c r="BN11" s="2"/>
      <c r="BO11" s="2"/>
      <c r="BP11" s="2"/>
      <c r="BQ11" s="2"/>
      <c r="BR11" s="2"/>
      <c r="BS11" s="2"/>
      <c r="BT11" s="2"/>
    </row>
    <row r="12" spans="2:72" ht="18.75" customHeight="1">
      <c r="D12" s="2" t="s">
        <v>2391</v>
      </c>
      <c r="L12" s="2"/>
      <c r="M12" s="2"/>
      <c r="N12" s="2"/>
      <c r="O12" s="2"/>
      <c r="P12" s="2"/>
      <c r="Q12" s="2"/>
      <c r="R12" s="2"/>
      <c r="S12" s="2"/>
      <c r="T12" s="2"/>
      <c r="BD12" s="2" t="s">
        <v>2391</v>
      </c>
      <c r="BL12" s="2"/>
      <c r="BM12" s="2"/>
      <c r="BN12" s="2"/>
      <c r="BO12" s="2"/>
      <c r="BP12" s="2"/>
      <c r="BQ12" s="2"/>
      <c r="BR12" s="2"/>
      <c r="BS12" s="2"/>
      <c r="BT12" s="2"/>
    </row>
    <row r="13" spans="2:72" ht="21.75" customHeight="1">
      <c r="D13" s="1227">
        <f>第1号!J16</f>
        <v>0</v>
      </c>
      <c r="E13" s="1227"/>
      <c r="F13" s="1227"/>
      <c r="G13" s="1227"/>
      <c r="H13" s="1227"/>
      <c r="I13" s="1227"/>
      <c r="J13" s="1227"/>
      <c r="K13" s="4"/>
      <c r="L13" s="4"/>
      <c r="M13" s="4"/>
      <c r="N13" s="4"/>
      <c r="O13" s="4"/>
      <c r="P13" s="4"/>
      <c r="Q13" s="4"/>
      <c r="R13" s="4"/>
      <c r="S13" s="4"/>
      <c r="T13" s="2"/>
      <c r="BD13" s="1227" t="str">
        <f>第1号!BJ16</f>
        <v>株式会社××</v>
      </c>
      <c r="BE13" s="1227"/>
      <c r="BF13" s="1227"/>
      <c r="BG13" s="1227"/>
      <c r="BH13" s="1227"/>
      <c r="BI13" s="1227"/>
      <c r="BJ13" s="1227"/>
      <c r="BK13" s="4"/>
      <c r="BL13" s="4"/>
      <c r="BM13" s="4"/>
      <c r="BN13" s="4"/>
      <c r="BO13" s="4"/>
      <c r="BP13" s="4"/>
      <c r="BQ13" s="4"/>
      <c r="BR13" s="4"/>
      <c r="BS13" s="4"/>
      <c r="BT13" s="2"/>
    </row>
    <row r="14" spans="2:72" ht="21.75" customHeight="1">
      <c r="D14" s="1182">
        <f>第1号!J17</f>
        <v>0</v>
      </c>
      <c r="E14" s="1182"/>
      <c r="F14" s="1182"/>
      <c r="G14" s="1228">
        <f>基本情報入力シート!E23</f>
        <v>0</v>
      </c>
      <c r="H14" s="1229"/>
      <c r="I14" s="1229"/>
      <c r="J14" s="839" t="str">
        <f>IF(ISTEXT(G14),"殿","")</f>
        <v/>
      </c>
      <c r="K14" s="840"/>
      <c r="L14" s="840"/>
      <c r="M14" s="840"/>
      <c r="N14" s="840"/>
      <c r="O14" s="840"/>
      <c r="P14" s="840"/>
      <c r="Q14" s="840"/>
      <c r="R14" s="840"/>
      <c r="S14" s="840"/>
      <c r="T14" s="2"/>
      <c r="BD14" s="1182" t="str">
        <f>第1号!BJ17</f>
        <v>代表取締役</v>
      </c>
      <c r="BE14" s="1182"/>
      <c r="BF14" s="1182"/>
      <c r="BG14" s="1228" t="str">
        <f>基本情報入力シート!BE23</f>
        <v>東京　太郎</v>
      </c>
      <c r="BH14" s="1229"/>
      <c r="BI14" s="1229"/>
      <c r="BJ14" s="839" t="str">
        <f>IF(ISTEXT(BG14),"殿","")</f>
        <v>殿</v>
      </c>
      <c r="BK14" s="840"/>
      <c r="BL14" s="840"/>
      <c r="BM14" s="840"/>
      <c r="BN14" s="840"/>
      <c r="BO14" s="840"/>
      <c r="BP14" s="840"/>
      <c r="BQ14" s="840"/>
      <c r="BR14" s="840"/>
      <c r="BS14" s="840"/>
      <c r="BT14" s="2"/>
    </row>
    <row r="15" spans="2:72" ht="13.5" customHeight="1"/>
    <row r="16" spans="2:72" ht="18.75" customHeight="1">
      <c r="D16" s="2" t="s">
        <v>2391</v>
      </c>
      <c r="L16" s="2"/>
      <c r="M16" s="2"/>
      <c r="N16" s="2"/>
      <c r="O16" s="2"/>
      <c r="P16" s="2"/>
      <c r="Q16" s="2"/>
      <c r="R16" s="2"/>
      <c r="S16" s="2"/>
      <c r="T16" s="2"/>
      <c r="BD16" s="2" t="s">
        <v>2391</v>
      </c>
      <c r="BL16" s="2"/>
      <c r="BM16" s="2"/>
      <c r="BN16" s="2"/>
      <c r="BO16" s="2"/>
      <c r="BP16" s="2"/>
      <c r="BQ16" s="2"/>
      <c r="BR16" s="2"/>
      <c r="BS16" s="2"/>
      <c r="BT16" s="2"/>
    </row>
    <row r="17" spans="3:72" ht="21.75" customHeight="1">
      <c r="D17" s="1227">
        <f>第1号!J22</f>
        <v>0</v>
      </c>
      <c r="E17" s="1227"/>
      <c r="F17" s="1227"/>
      <c r="G17" s="1227"/>
      <c r="H17" s="1227"/>
      <c r="I17" s="1227"/>
      <c r="J17" s="1227"/>
      <c r="K17" s="4"/>
      <c r="L17" s="4"/>
      <c r="M17" s="4"/>
      <c r="N17" s="4"/>
      <c r="O17" s="4"/>
      <c r="P17" s="4"/>
      <c r="Q17" s="4"/>
      <c r="R17" s="4"/>
      <c r="S17" s="4"/>
      <c r="T17" s="2"/>
      <c r="BD17" s="1227" t="str">
        <f>第1号!BJ22</f>
        <v>株式会社◎◎</v>
      </c>
      <c r="BE17" s="1227"/>
      <c r="BF17" s="1227"/>
      <c r="BG17" s="1227"/>
      <c r="BH17" s="1227"/>
      <c r="BI17" s="1227"/>
      <c r="BJ17" s="1227"/>
      <c r="BK17" s="4"/>
      <c r="BL17" s="4"/>
      <c r="BM17" s="4"/>
      <c r="BN17" s="4"/>
      <c r="BO17" s="4"/>
      <c r="BP17" s="4"/>
      <c r="BQ17" s="4"/>
      <c r="BR17" s="4"/>
      <c r="BS17" s="4"/>
      <c r="BT17" s="2"/>
    </row>
    <row r="18" spans="3:72" ht="21.75" customHeight="1">
      <c r="D18" s="1182">
        <f>第1号!J23</f>
        <v>0</v>
      </c>
      <c r="E18" s="1182"/>
      <c r="F18" s="1182"/>
      <c r="G18" s="1228">
        <f>第1号!M23</f>
        <v>0</v>
      </c>
      <c r="H18" s="1229"/>
      <c r="I18" s="1229"/>
      <c r="J18" s="839" t="str">
        <f>IF(ISTEXT(G18),"殿","")</f>
        <v/>
      </c>
      <c r="K18" s="840"/>
      <c r="L18" s="840"/>
      <c r="M18" s="840"/>
      <c r="N18" s="840"/>
      <c r="O18" s="840"/>
      <c r="P18" s="840"/>
      <c r="Q18" s="840"/>
      <c r="R18" s="840"/>
      <c r="S18" s="840"/>
      <c r="T18" s="2"/>
      <c r="BD18" s="1182" t="str">
        <f>第1号!BJ23</f>
        <v>代表取締役</v>
      </c>
      <c r="BE18" s="1182"/>
      <c r="BF18" s="1182"/>
      <c r="BG18" s="1228" t="str">
        <f>第1号!BM23</f>
        <v>東京環境　一二三</v>
      </c>
      <c r="BH18" s="1229"/>
      <c r="BI18" s="1229"/>
      <c r="BJ18" s="839" t="str">
        <f>IF(ISTEXT(BG18),"殿","")</f>
        <v>殿</v>
      </c>
      <c r="BK18" s="840"/>
      <c r="BL18" s="840"/>
      <c r="BM18" s="840"/>
      <c r="BN18" s="840"/>
      <c r="BO18" s="840"/>
      <c r="BP18" s="840"/>
      <c r="BQ18" s="840"/>
      <c r="BR18" s="840"/>
      <c r="BS18" s="840"/>
      <c r="BT18" s="2"/>
    </row>
    <row r="19" spans="3:72" ht="13.5" customHeight="1"/>
    <row r="20" spans="3:72" ht="13.5" customHeight="1">
      <c r="S20" s="10"/>
      <c r="BS20" s="10"/>
    </row>
    <row r="21" spans="3:72" ht="25.8">
      <c r="C21" s="1177" t="s">
        <v>512</v>
      </c>
      <c r="D21" s="1177"/>
      <c r="E21" s="1177"/>
      <c r="F21" s="1177"/>
      <c r="G21" s="1177"/>
      <c r="H21" s="1177"/>
      <c r="I21" s="1177"/>
      <c r="J21" s="1177"/>
      <c r="K21" s="1177"/>
      <c r="L21" s="1177"/>
      <c r="M21" s="1177"/>
      <c r="N21" s="1177"/>
      <c r="O21" s="1177"/>
      <c r="P21" s="1177"/>
      <c r="Q21" s="1177"/>
      <c r="R21" s="1177"/>
      <c r="S21" s="1177"/>
      <c r="BC21" s="1177" t="s">
        <v>512</v>
      </c>
      <c r="BD21" s="1177"/>
      <c r="BE21" s="1177"/>
      <c r="BF21" s="1177"/>
      <c r="BG21" s="1177"/>
      <c r="BH21" s="1177"/>
      <c r="BI21" s="1177"/>
      <c r="BJ21" s="1177"/>
      <c r="BK21" s="1177"/>
      <c r="BL21" s="1177"/>
      <c r="BM21" s="1177"/>
      <c r="BN21" s="1177"/>
      <c r="BO21" s="1177"/>
      <c r="BP21" s="1177"/>
      <c r="BQ21" s="1177"/>
      <c r="BR21" s="1177"/>
      <c r="BS21" s="1177"/>
    </row>
    <row r="22" spans="3:72" ht="21" customHeight="1"/>
    <row r="23" spans="3:72" ht="69.599999999999994" customHeight="1">
      <c r="D23" s="1226" t="s">
        <v>3217</v>
      </c>
      <c r="E23" s="1226"/>
      <c r="F23" s="1226"/>
      <c r="G23" s="1226"/>
      <c r="H23" s="1226"/>
      <c r="I23" s="1226"/>
      <c r="J23" s="1226"/>
      <c r="K23" s="1226"/>
      <c r="L23" s="1226"/>
      <c r="M23" s="1226"/>
      <c r="N23" s="1226"/>
      <c r="O23" s="1226"/>
      <c r="P23" s="1226"/>
      <c r="Q23" s="1226"/>
      <c r="R23" s="1226"/>
      <c r="S23" s="1226"/>
      <c r="BD23" s="1226" t="s">
        <v>3217</v>
      </c>
      <c r="BE23" s="1226"/>
      <c r="BF23" s="1226"/>
      <c r="BG23" s="1226"/>
      <c r="BH23" s="1226"/>
      <c r="BI23" s="1226"/>
      <c r="BJ23" s="1226"/>
      <c r="BK23" s="1226"/>
      <c r="BL23" s="1226"/>
      <c r="BM23" s="1226"/>
      <c r="BN23" s="1226"/>
      <c r="BO23" s="1226"/>
      <c r="BP23" s="1226"/>
      <c r="BQ23" s="1226"/>
      <c r="BR23" s="1226"/>
      <c r="BS23" s="1226"/>
    </row>
    <row r="24" spans="3:72" ht="6" customHeight="1">
      <c r="F24" s="7"/>
      <c r="G24" s="7"/>
      <c r="H24" s="14"/>
      <c r="I24" s="14"/>
      <c r="J24" s="14"/>
      <c r="T24" s="4"/>
      <c r="V24" s="3"/>
      <c r="BF24" s="7"/>
      <c r="BG24" s="7"/>
      <c r="BH24" s="14"/>
      <c r="BI24" s="14"/>
      <c r="BJ24" s="14"/>
      <c r="BT24" s="4"/>
    </row>
    <row r="25" spans="3:72" ht="13.5" customHeight="1"/>
    <row r="26" spans="3:72" ht="26.25" customHeight="1">
      <c r="D26" s="2" t="s">
        <v>513</v>
      </c>
      <c r="BD26" s="2" t="s">
        <v>513</v>
      </c>
    </row>
    <row r="27" spans="3:72" ht="15.75" customHeight="1">
      <c r="E27" s="2" t="s">
        <v>23</v>
      </c>
      <c r="I27" s="3"/>
      <c r="J27" s="3"/>
      <c r="K27" s="3"/>
      <c r="Q27" s="2"/>
      <c r="R27" s="2"/>
      <c r="S27" s="2"/>
      <c r="BE27" s="2" t="s">
        <v>23</v>
      </c>
      <c r="BI27" s="3"/>
      <c r="BJ27" s="3"/>
      <c r="BK27" s="3"/>
      <c r="BQ27" s="2"/>
      <c r="BR27" s="2"/>
      <c r="BS27" s="2"/>
    </row>
    <row r="28" spans="3:72" ht="27" customHeight="1">
      <c r="F28" s="1227">
        <f>基本情報入力シート!E61</f>
        <v>0</v>
      </c>
      <c r="G28" s="1227"/>
      <c r="H28" s="1227"/>
      <c r="I28" s="1227"/>
      <c r="J28" s="1227"/>
      <c r="K28" s="1227"/>
      <c r="L28" s="1227"/>
      <c r="M28" s="1227"/>
      <c r="N28" s="1227"/>
      <c r="O28" s="1227"/>
      <c r="P28" s="1227"/>
      <c r="Q28" s="1227"/>
      <c r="R28" s="1227"/>
      <c r="S28" s="1227"/>
      <c r="T28" s="2"/>
      <c r="V28" s="3"/>
      <c r="BF28" s="1227" t="str">
        <f>基本情報入力シート!BE61</f>
        <v>東京都新宿区新宿○-○○-○○</v>
      </c>
      <c r="BG28" s="1227"/>
      <c r="BH28" s="1227"/>
      <c r="BI28" s="1227"/>
      <c r="BJ28" s="1227"/>
      <c r="BK28" s="1227"/>
      <c r="BL28" s="1227"/>
      <c r="BM28" s="1227"/>
      <c r="BN28" s="1227"/>
      <c r="BO28" s="1227"/>
      <c r="BP28" s="1227"/>
      <c r="BQ28" s="1227"/>
      <c r="BR28" s="1227"/>
      <c r="BS28" s="1227"/>
      <c r="BT28" s="2"/>
    </row>
    <row r="29" spans="3:72" ht="26.25" customHeight="1">
      <c r="E29" s="1149" t="s">
        <v>24</v>
      </c>
      <c r="F29" s="1149"/>
      <c r="G29" s="1227">
        <f>基本情報入力シート!E59</f>
        <v>0</v>
      </c>
      <c r="H29" s="1227"/>
      <c r="I29" s="1227"/>
      <c r="J29" s="1227"/>
      <c r="K29" s="1227"/>
      <c r="L29" s="1227"/>
      <c r="M29" s="1227"/>
      <c r="N29" s="1227"/>
      <c r="O29" s="1227"/>
      <c r="P29" s="1227"/>
      <c r="Q29" s="1227"/>
      <c r="R29" s="1227"/>
      <c r="S29" s="1227"/>
      <c r="U29" s="2"/>
      <c r="BE29" s="1149" t="s">
        <v>24</v>
      </c>
      <c r="BF29" s="1149"/>
      <c r="BG29" s="1227" t="str">
        <f>基本情報入力シート!BE59</f>
        <v>株式会社××本社工場</v>
      </c>
      <c r="BH29" s="1227"/>
      <c r="BI29" s="1227"/>
      <c r="BJ29" s="1227"/>
      <c r="BK29" s="1227"/>
      <c r="BL29" s="1227"/>
      <c r="BM29" s="1227"/>
      <c r="BN29" s="1227"/>
      <c r="BO29" s="1227"/>
      <c r="BP29" s="1227"/>
      <c r="BQ29" s="1227"/>
      <c r="BR29" s="1227"/>
      <c r="BS29" s="1227"/>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2354</v>
      </c>
      <c r="G32" s="14"/>
      <c r="H32" s="14"/>
      <c r="I32" s="14"/>
      <c r="J32" s="14"/>
      <c r="K32" s="14"/>
      <c r="L32" s="14"/>
      <c r="M32" s="14"/>
      <c r="N32" s="14"/>
      <c r="O32" s="14"/>
      <c r="P32" s="14"/>
      <c r="Q32" s="14"/>
      <c r="R32" s="14"/>
      <c r="S32" s="14"/>
      <c r="BD32" s="2" t="s">
        <v>2354</v>
      </c>
      <c r="BG32" s="14"/>
      <c r="BH32" s="14"/>
      <c r="BI32" s="14"/>
      <c r="BJ32" s="14"/>
      <c r="BK32" s="14"/>
      <c r="BL32" s="14"/>
      <c r="BM32" s="14"/>
      <c r="BN32" s="14"/>
      <c r="BO32" s="14"/>
      <c r="BP32" s="14"/>
      <c r="BQ32" s="14"/>
      <c r="BR32" s="14"/>
      <c r="BS32" s="14"/>
    </row>
    <row r="33" spans="2:72" ht="26.25" customHeight="1">
      <c r="E33" s="1149" t="s">
        <v>2355</v>
      </c>
      <c r="F33" s="1149"/>
      <c r="G33" s="1181">
        <f>基本情報入力シート!E49</f>
        <v>0</v>
      </c>
      <c r="H33" s="1181"/>
      <c r="I33" s="1181"/>
      <c r="J33" s="1181"/>
      <c r="K33" s="1181"/>
      <c r="L33" s="1181"/>
      <c r="M33" s="1181"/>
      <c r="N33" s="1181"/>
      <c r="O33" s="1181"/>
      <c r="P33" s="1181"/>
      <c r="Q33" s="1181"/>
      <c r="R33" s="1181"/>
      <c r="S33" s="1181"/>
      <c r="W33" s="16"/>
      <c r="BE33" s="1149" t="s">
        <v>2355</v>
      </c>
      <c r="BF33" s="1149"/>
      <c r="BG33" s="1181" t="str">
        <f>基本情報入力シート!BE49</f>
        <v>株式会社××</v>
      </c>
      <c r="BH33" s="1181"/>
      <c r="BI33" s="1181"/>
      <c r="BJ33" s="1181"/>
      <c r="BK33" s="1181"/>
      <c r="BL33" s="1181"/>
      <c r="BM33" s="1181"/>
      <c r="BN33" s="1181"/>
      <c r="BO33" s="1181"/>
      <c r="BP33" s="1181"/>
      <c r="BQ33" s="1181"/>
      <c r="BR33" s="1181"/>
      <c r="BS33" s="1181"/>
    </row>
    <row r="34" spans="2:72" ht="3" customHeight="1">
      <c r="L34" s="2"/>
      <c r="M34" s="2"/>
      <c r="N34" s="2"/>
      <c r="O34" s="2"/>
      <c r="P34" s="2"/>
      <c r="Q34" s="2"/>
      <c r="R34" s="2"/>
      <c r="S34" s="4"/>
      <c r="BL34" s="2"/>
      <c r="BM34" s="2"/>
      <c r="BN34" s="2"/>
      <c r="BO34" s="2"/>
      <c r="BP34" s="2"/>
      <c r="BQ34" s="2"/>
      <c r="BR34" s="2"/>
      <c r="BS34" s="4"/>
    </row>
    <row r="35" spans="2:72" ht="26.25" customHeight="1">
      <c r="F35" s="7" t="s">
        <v>2356</v>
      </c>
      <c r="G35" s="7"/>
      <c r="H35" s="1181">
        <f>基本情報入力シート!E52</f>
        <v>0</v>
      </c>
      <c r="I35" s="1181"/>
      <c r="J35" s="1181"/>
      <c r="K35" s="2" t="s">
        <v>25</v>
      </c>
      <c r="L35" s="1182">
        <f>基本情報入力シート!E53</f>
        <v>0</v>
      </c>
      <c r="M35" s="1182"/>
      <c r="N35" s="1182"/>
      <c r="O35" s="1182"/>
      <c r="P35" s="1182"/>
      <c r="Q35" s="1182"/>
      <c r="R35" s="1182"/>
      <c r="S35" s="1225"/>
      <c r="T35" s="4"/>
      <c r="V35" s="3"/>
      <c r="W35" s="75"/>
      <c r="BF35" s="7" t="s">
        <v>2356</v>
      </c>
      <c r="BG35" s="7"/>
      <c r="BH35" s="1181" t="str">
        <f>基本情報入力シート!BE52</f>
        <v>代表取締役</v>
      </c>
      <c r="BI35" s="1181"/>
      <c r="BJ35" s="1181"/>
      <c r="BK35" s="2" t="s">
        <v>25</v>
      </c>
      <c r="BL35" s="1182" t="str">
        <f>基本情報入力シート!BE53</f>
        <v>東京　太郎</v>
      </c>
      <c r="BM35" s="1182"/>
      <c r="BN35" s="1182"/>
      <c r="BO35" s="1182"/>
      <c r="BP35" s="1182"/>
      <c r="BQ35" s="1182"/>
      <c r="BR35" s="1182"/>
      <c r="BS35" s="1225"/>
      <c r="BT35" s="4"/>
    </row>
    <row r="36" spans="2:72" ht="24" customHeight="1">
      <c r="F36" s="7"/>
      <c r="G36" s="7"/>
      <c r="H36" s="14"/>
      <c r="I36" s="14"/>
      <c r="J36" s="14"/>
      <c r="T36" s="4"/>
      <c r="V36" s="3"/>
      <c r="W36" s="143"/>
      <c r="X36" s="16"/>
      <c r="BF36" s="7"/>
      <c r="BG36" s="7"/>
      <c r="BH36" s="14"/>
      <c r="BI36" s="14"/>
      <c r="BJ36" s="14"/>
      <c r="BT36" s="4"/>
    </row>
    <row r="37" spans="2:72" ht="18" customHeight="1">
      <c r="B37" s="31"/>
      <c r="C37" s="35"/>
      <c r="D37" s="35"/>
      <c r="E37" s="35"/>
      <c r="F37" s="35"/>
      <c r="K37" s="4"/>
      <c r="BB37" s="31"/>
      <c r="BC37" s="35"/>
      <c r="BD37" s="35"/>
      <c r="BE37" s="35"/>
      <c r="BF37" s="35"/>
      <c r="BK37" s="4"/>
    </row>
    <row r="38" spans="2:72" ht="13.5" customHeight="1">
      <c r="S38" s="821"/>
      <c r="BS38" s="821"/>
    </row>
  </sheetData>
  <sheetProtection algorithmName="SHA-512" hashValue="q0WFmP8uEzc3tu1VPSt2b922e/sHQGa+YGHpls7+FoIqcibzr3EzdM0hfvYoXy5cKM3SW5Q8RqkeHOR890HYwg==" saltValue="++NJ4GUm3FWyss7HVQ/1Fg==" spinCount="100000" sheet="1" formatCells="0"/>
  <mergeCells count="40">
    <mergeCell ref="C21:S21"/>
    <mergeCell ref="H35:J35"/>
    <mergeCell ref="D23:S23"/>
    <mergeCell ref="F28:S28"/>
    <mergeCell ref="E29:F29"/>
    <mergeCell ref="G29:S29"/>
    <mergeCell ref="E33:F33"/>
    <mergeCell ref="G33:S33"/>
    <mergeCell ref="L35:S35"/>
    <mergeCell ref="D17:J17"/>
    <mergeCell ref="D18:F18"/>
    <mergeCell ref="G18:I18"/>
    <mergeCell ref="N3:O3"/>
    <mergeCell ref="D14:F14"/>
    <mergeCell ref="G10:I10"/>
    <mergeCell ref="G14:I14"/>
    <mergeCell ref="G7:R7"/>
    <mergeCell ref="D9:J9"/>
    <mergeCell ref="D13:J13"/>
    <mergeCell ref="D10:F10"/>
    <mergeCell ref="BN3:BO3"/>
    <mergeCell ref="BG7:BR7"/>
    <mergeCell ref="BD9:BJ9"/>
    <mergeCell ref="BD10:BF10"/>
    <mergeCell ref="BG10:BI10"/>
    <mergeCell ref="BD13:BJ13"/>
    <mergeCell ref="BD14:BF14"/>
    <mergeCell ref="BG14:BI14"/>
    <mergeCell ref="BD17:BJ17"/>
    <mergeCell ref="BD18:BF18"/>
    <mergeCell ref="BG18:BI18"/>
    <mergeCell ref="BE33:BF33"/>
    <mergeCell ref="BG33:BS33"/>
    <mergeCell ref="BH35:BJ35"/>
    <mergeCell ref="BL35:BS35"/>
    <mergeCell ref="BC21:BS21"/>
    <mergeCell ref="BD23:BS23"/>
    <mergeCell ref="BF28:BS28"/>
    <mergeCell ref="BE29:BF29"/>
    <mergeCell ref="BG29:BS29"/>
  </mergeCells>
  <phoneticPr fontId="12"/>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S3</xm:sqref>
        </x14:dataValidation>
        <x14:dataValidation type="list" allowBlank="1" showInputMessage="1" showErrorMessage="1">
          <x14:formula1>
            <xm:f>基本情報入力シート!$K$63:$K$74</xm:f>
          </x14:formula1>
          <xm:sqref>Q3</xm:sqref>
        </x14:dataValidation>
        <x14:dataValidation type="list" allowBlank="1" showInputMessage="1" showErrorMessage="1">
          <x14:formula1>
            <xm:f>基本情報入力シート!$J$63:$J$65</xm:f>
          </x14:formula1>
          <xm:sqref>N3:O3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M307"/>
  <sheetViews>
    <sheetView showGridLines="0" showZeros="0" tabSelected="1" view="pageBreakPreview" topLeftCell="A177" zoomScaleNormal="100" zoomScaleSheetLayoutView="100" workbookViewId="0">
      <selection activeCell="BO304" sqref="BO304"/>
    </sheetView>
  </sheetViews>
  <sheetFormatPr defaultColWidth="9" defaultRowHeight="13.2"/>
  <cols>
    <col min="1" max="1" width="1.6640625" style="2" customWidth="1"/>
    <col min="2" max="2" width="2.6640625" style="2" customWidth="1"/>
    <col min="3" max="3" width="2.44140625" style="2" customWidth="1"/>
    <col min="4" max="5" width="10.6640625" style="2" customWidth="1"/>
    <col min="6" max="9" width="8.88671875" style="2" customWidth="1"/>
    <col min="10" max="10" width="10.6640625" style="2" customWidth="1"/>
    <col min="11" max="11" width="1.77734375" style="2" customWidth="1"/>
    <col min="12" max="12" width="2.21875" style="36" customWidth="1"/>
    <col min="13" max="13" width="2.33203125" style="36" customWidth="1"/>
    <col min="14" max="24" width="0" style="36" hidden="1" customWidth="1"/>
    <col min="25" max="25" width="16.5546875" style="16" customWidth="1"/>
    <col min="26" max="27" width="16.5546875" style="2" hidden="1" customWidth="1"/>
    <col min="28" max="28" width="16.5546875" style="36" hidden="1" customWidth="1"/>
    <col min="29" max="29" width="16.5546875" style="16" hidden="1" customWidth="1"/>
    <col min="30" max="30" width="0" style="16" hidden="1" customWidth="1"/>
    <col min="31" max="51" width="0" style="2" hidden="1" customWidth="1"/>
    <col min="52" max="52" width="9" style="2"/>
    <col min="53" max="53" width="1.6640625" style="2" customWidth="1"/>
    <col min="54" max="54" width="2.6640625" style="2" customWidth="1"/>
    <col min="55" max="55" width="2.44140625" style="2" customWidth="1"/>
    <col min="56" max="57" width="10.6640625" style="2" customWidth="1"/>
    <col min="58" max="61" width="8.88671875" style="2" customWidth="1"/>
    <col min="62" max="62" width="10.6640625" style="2" customWidth="1"/>
    <col min="63" max="63" width="1.77734375" style="2" customWidth="1"/>
    <col min="64" max="64" width="2.21875" style="36" customWidth="1"/>
    <col min="65" max="65" width="2.33203125" style="36" customWidth="1"/>
    <col min="66" max="16384" width="9" style="2"/>
  </cols>
  <sheetData>
    <row r="1" spans="2:62">
      <c r="B1" s="1" t="s">
        <v>26</v>
      </c>
      <c r="E1" s="1"/>
      <c r="F1" s="1"/>
      <c r="BB1" s="1" t="s">
        <v>26</v>
      </c>
      <c r="BE1" s="1"/>
      <c r="BF1" s="1"/>
    </row>
    <row r="3" spans="2:62" ht="21" customHeight="1">
      <c r="B3" s="1368" t="s">
        <v>436</v>
      </c>
      <c r="C3" s="1368"/>
      <c r="D3" s="1368"/>
      <c r="E3" s="1368"/>
      <c r="F3" s="1368"/>
      <c r="G3" s="1368"/>
      <c r="H3" s="1368"/>
      <c r="I3" s="1368"/>
      <c r="J3" s="1368"/>
      <c r="BB3" s="1368" t="s">
        <v>436</v>
      </c>
      <c r="BC3" s="1368"/>
      <c r="BD3" s="1368"/>
      <c r="BE3" s="1368"/>
      <c r="BF3" s="1368"/>
      <c r="BG3" s="1368"/>
      <c r="BH3" s="1368"/>
      <c r="BI3" s="1368"/>
      <c r="BJ3" s="1368"/>
    </row>
    <row r="5" spans="2:62" ht="18" customHeight="1">
      <c r="B5" s="2" t="s">
        <v>29</v>
      </c>
      <c r="BB5" s="2" t="s">
        <v>29</v>
      </c>
    </row>
    <row r="6" spans="2:62" ht="21" customHeight="1">
      <c r="B6" s="2" t="s">
        <v>3015</v>
      </c>
      <c r="BB6" s="2" t="s">
        <v>3015</v>
      </c>
    </row>
    <row r="7" spans="2:62" ht="35.1" customHeight="1">
      <c r="B7" s="1044" t="s">
        <v>30</v>
      </c>
      <c r="C7" s="1084"/>
      <c r="D7" s="1084"/>
      <c r="E7" s="1369">
        <f>基本情報入力シート!$E$59</f>
        <v>0</v>
      </c>
      <c r="F7" s="1370"/>
      <c r="G7" s="1370"/>
      <c r="H7" s="1370"/>
      <c r="I7" s="1370"/>
      <c r="J7" s="1371"/>
      <c r="BB7" s="1044" t="s">
        <v>30</v>
      </c>
      <c r="BC7" s="1084"/>
      <c r="BD7" s="1084"/>
      <c r="BE7" s="1369" t="s">
        <v>3299</v>
      </c>
      <c r="BF7" s="1370"/>
      <c r="BG7" s="1370"/>
      <c r="BH7" s="1370"/>
      <c r="BI7" s="1370"/>
      <c r="BJ7" s="1371"/>
    </row>
    <row r="8" spans="2:62" ht="13.5" customHeight="1">
      <c r="B8" s="1372" t="s">
        <v>445</v>
      </c>
      <c r="C8" s="1146"/>
      <c r="D8" s="1146"/>
      <c r="E8" s="1373">
        <f>基本情報入力シート!$E$61</f>
        <v>0</v>
      </c>
      <c r="F8" s="1327"/>
      <c r="G8" s="1327"/>
      <c r="H8" s="1327"/>
      <c r="I8" s="1327"/>
      <c r="J8" s="1328"/>
      <c r="BB8" s="1372" t="s">
        <v>445</v>
      </c>
      <c r="BC8" s="1146"/>
      <c r="BD8" s="1146"/>
      <c r="BE8" s="1373" t="s">
        <v>3304</v>
      </c>
      <c r="BF8" s="1374"/>
      <c r="BG8" s="1374"/>
      <c r="BH8" s="1374"/>
      <c r="BI8" s="1374"/>
      <c r="BJ8" s="1375"/>
    </row>
    <row r="9" spans="2:62" ht="24" customHeight="1">
      <c r="B9" s="1360"/>
      <c r="C9" s="1152"/>
      <c r="D9" s="1152"/>
      <c r="E9" s="1449"/>
      <c r="F9" s="1450"/>
      <c r="G9" s="1450"/>
      <c r="H9" s="1450"/>
      <c r="I9" s="1450"/>
      <c r="J9" s="1451"/>
      <c r="BB9" s="1360"/>
      <c r="BC9" s="1152"/>
      <c r="BD9" s="1152"/>
      <c r="BE9" s="1376"/>
      <c r="BF9" s="1377"/>
      <c r="BG9" s="1377"/>
      <c r="BH9" s="1377"/>
      <c r="BI9" s="1377"/>
      <c r="BJ9" s="1378"/>
    </row>
    <row r="10" spans="2:62" ht="35.1" customHeight="1">
      <c r="B10" s="1044" t="s">
        <v>46</v>
      </c>
      <c r="C10" s="1084"/>
      <c r="D10" s="1084"/>
      <c r="E10" s="1379">
        <f>基本情報入力シート!$E$49</f>
        <v>0</v>
      </c>
      <c r="F10" s="1381"/>
      <c r="G10" s="1381">
        <f>基本情報入力シート!$E$52</f>
        <v>0</v>
      </c>
      <c r="H10" s="1381"/>
      <c r="I10" s="1381">
        <f>基本情報入力シート!$E$53</f>
        <v>0</v>
      </c>
      <c r="J10" s="1382"/>
      <c r="BB10" s="1044" t="s">
        <v>46</v>
      </c>
      <c r="BC10" s="1084"/>
      <c r="BD10" s="1084"/>
      <c r="BE10" s="1379" t="s">
        <v>3231</v>
      </c>
      <c r="BF10" s="1380"/>
      <c r="BG10" s="1381" t="s">
        <v>3229</v>
      </c>
      <c r="BH10" s="1381"/>
      <c r="BI10" s="1381" t="s">
        <v>3232</v>
      </c>
      <c r="BJ10" s="1382"/>
    </row>
    <row r="13" spans="2:62" ht="21" customHeight="1">
      <c r="B13" s="2" t="s">
        <v>3016</v>
      </c>
      <c r="BB13" s="2" t="s">
        <v>3016</v>
      </c>
    </row>
    <row r="14" spans="2:62" ht="24" customHeight="1">
      <c r="B14" s="11"/>
      <c r="C14" s="1343" t="s">
        <v>446</v>
      </c>
      <c r="D14" s="1343"/>
      <c r="E14" s="1344"/>
      <c r="F14" s="1432"/>
      <c r="G14" s="1433"/>
      <c r="H14" s="1433"/>
      <c r="I14" s="1433"/>
      <c r="J14" s="1448"/>
      <c r="BB14" s="11"/>
      <c r="BC14" s="1343" t="s">
        <v>446</v>
      </c>
      <c r="BD14" s="1343"/>
      <c r="BE14" s="1344"/>
      <c r="BF14" s="1349" t="s">
        <v>3302</v>
      </c>
      <c r="BG14" s="1350"/>
      <c r="BH14" s="1350"/>
      <c r="BI14" s="1350"/>
      <c r="BJ14" s="1351"/>
    </row>
    <row r="15" spans="2:62" ht="24" customHeight="1">
      <c r="B15" s="12"/>
      <c r="C15" s="1352" t="s">
        <v>3178</v>
      </c>
      <c r="D15" s="1352"/>
      <c r="E15" s="1353"/>
      <c r="F15" s="1432"/>
      <c r="G15" s="1433"/>
      <c r="H15" s="1172"/>
      <c r="I15" s="1172"/>
      <c r="J15" s="1434"/>
      <c r="BB15" s="12"/>
      <c r="BC15" s="1352" t="s">
        <v>3178</v>
      </c>
      <c r="BD15" s="1352"/>
      <c r="BE15" s="1353"/>
      <c r="BF15" s="1354" t="s">
        <v>3300</v>
      </c>
      <c r="BG15" s="1355"/>
      <c r="BH15" s="1355" t="s">
        <v>3301</v>
      </c>
      <c r="BI15" s="1355"/>
      <c r="BJ15" s="1356"/>
    </row>
    <row r="16" spans="2:62" ht="30" customHeight="1">
      <c r="B16" s="12"/>
      <c r="C16" s="1343" t="s">
        <v>529</v>
      </c>
      <c r="D16" s="1343"/>
      <c r="E16" s="83"/>
      <c r="F16" s="1435"/>
      <c r="G16" s="1172"/>
      <c r="H16" s="1172"/>
      <c r="I16" s="1172"/>
      <c r="J16" s="1434"/>
      <c r="BB16" s="12"/>
      <c r="BC16" s="1343" t="s">
        <v>529</v>
      </c>
      <c r="BD16" s="1343"/>
      <c r="BE16" s="83"/>
      <c r="BF16" s="841" t="s">
        <v>3303</v>
      </c>
      <c r="BG16" s="1350" t="s">
        <v>3304</v>
      </c>
      <c r="BH16" s="1357"/>
      <c r="BI16" s="1357"/>
      <c r="BJ16" s="1358"/>
    </row>
    <row r="17" spans="2:64" ht="24" customHeight="1">
      <c r="B17" s="1359"/>
      <c r="C17" s="1361" t="s">
        <v>449</v>
      </c>
      <c r="D17" s="1362"/>
      <c r="E17" s="84" t="s">
        <v>54</v>
      </c>
      <c r="F17" s="1440"/>
      <c r="G17" s="1441"/>
      <c r="H17" s="1441"/>
      <c r="I17" s="1441"/>
      <c r="J17" s="1442"/>
      <c r="BB17" s="1359"/>
      <c r="BC17" s="1361" t="s">
        <v>449</v>
      </c>
      <c r="BD17" s="1362"/>
      <c r="BE17" s="84" t="s">
        <v>54</v>
      </c>
      <c r="BF17" s="1363" t="s">
        <v>145</v>
      </c>
      <c r="BG17" s="1364"/>
      <c r="BH17" s="1364"/>
      <c r="BI17" s="1364"/>
      <c r="BJ17" s="1365"/>
    </row>
    <row r="18" spans="2:64" ht="24" customHeight="1">
      <c r="B18" s="1360"/>
      <c r="C18" s="1352"/>
      <c r="D18" s="1353"/>
      <c r="E18" s="84" t="s">
        <v>55</v>
      </c>
      <c r="F18" s="1440"/>
      <c r="G18" s="1443"/>
      <c r="H18" s="1443"/>
      <c r="I18" s="1443"/>
      <c r="J18" s="1444"/>
      <c r="BB18" s="1360"/>
      <c r="BC18" s="1352"/>
      <c r="BD18" s="1353"/>
      <c r="BE18" s="84" t="s">
        <v>55</v>
      </c>
      <c r="BF18" s="1363" t="s">
        <v>2958</v>
      </c>
      <c r="BG18" s="1366"/>
      <c r="BH18" s="1366"/>
      <c r="BI18" s="1366"/>
      <c r="BJ18" s="1367"/>
    </row>
    <row r="19" spans="2:64" ht="30" customHeight="1">
      <c r="B19" s="11"/>
      <c r="C19" s="1343" t="s">
        <v>447</v>
      </c>
      <c r="D19" s="1343"/>
      <c r="E19" s="1344"/>
      <c r="F19" s="1438"/>
      <c r="G19" s="1439"/>
      <c r="H19" s="21" t="s">
        <v>10</v>
      </c>
      <c r="I19" s="133"/>
      <c r="J19" s="25"/>
      <c r="K19" s="18"/>
      <c r="L19" s="842"/>
      <c r="AA19" s="18"/>
      <c r="AB19" s="842"/>
      <c r="BB19" s="11"/>
      <c r="BC19" s="1343" t="s">
        <v>447</v>
      </c>
      <c r="BD19" s="1343"/>
      <c r="BE19" s="1344"/>
      <c r="BF19" s="1345">
        <v>10000000</v>
      </c>
      <c r="BG19" s="1346"/>
      <c r="BH19" s="21" t="s">
        <v>10</v>
      </c>
      <c r="BI19" s="133"/>
      <c r="BJ19" s="25"/>
      <c r="BK19" s="18"/>
      <c r="BL19" s="842"/>
    </row>
    <row r="20" spans="2:64" ht="30" customHeight="1">
      <c r="B20" s="11"/>
      <c r="C20" s="1343" t="s">
        <v>448</v>
      </c>
      <c r="D20" s="1343"/>
      <c r="E20" s="1344"/>
      <c r="F20" s="1436"/>
      <c r="G20" s="1437"/>
      <c r="H20" s="19" t="s">
        <v>27</v>
      </c>
      <c r="I20" s="133"/>
      <c r="J20" s="20"/>
      <c r="K20" s="18"/>
      <c r="L20" s="842"/>
      <c r="AA20" s="18"/>
      <c r="AB20" s="842"/>
      <c r="BB20" s="11"/>
      <c r="BC20" s="1343" t="s">
        <v>448</v>
      </c>
      <c r="BD20" s="1343"/>
      <c r="BE20" s="1344"/>
      <c r="BF20" s="1347">
        <v>100</v>
      </c>
      <c r="BG20" s="1348"/>
      <c r="BH20" s="19" t="s">
        <v>27</v>
      </c>
      <c r="BI20" s="133"/>
      <c r="BJ20" s="20"/>
      <c r="BK20" s="18"/>
      <c r="BL20" s="842"/>
    </row>
    <row r="21" spans="2:64" ht="5.25" customHeight="1">
      <c r="C21" s="9"/>
      <c r="D21" s="9"/>
      <c r="E21" s="9"/>
      <c r="F21" s="26"/>
      <c r="G21" s="18"/>
      <c r="H21" s="134"/>
      <c r="I21" s="134"/>
      <c r="J21" s="18"/>
      <c r="K21" s="18"/>
      <c r="L21" s="842"/>
      <c r="AA21" s="18"/>
      <c r="AB21" s="842"/>
      <c r="BC21" s="9"/>
      <c r="BD21" s="9"/>
      <c r="BE21" s="9"/>
      <c r="BF21" s="26"/>
      <c r="BG21" s="18"/>
      <c r="BH21" s="134"/>
      <c r="BI21" s="134"/>
      <c r="BJ21" s="18"/>
      <c r="BK21" s="18"/>
      <c r="BL21" s="842"/>
    </row>
    <row r="22" spans="2:64">
      <c r="C22" s="85" t="s">
        <v>2726</v>
      </c>
      <c r="E22" s="28"/>
      <c r="F22" s="29"/>
      <c r="G22" s="29"/>
      <c r="BC22" s="85" t="s">
        <v>2726</v>
      </c>
      <c r="BE22" s="28"/>
      <c r="BF22" s="29"/>
      <c r="BG22" s="29"/>
    </row>
    <row r="23" spans="2:64">
      <c r="C23" s="72" t="s">
        <v>2727</v>
      </c>
      <c r="E23" s="30"/>
      <c r="F23" s="29"/>
      <c r="G23" s="29"/>
      <c r="BC23" s="72" t="s">
        <v>2727</v>
      </c>
      <c r="BE23" s="30"/>
      <c r="BF23" s="29"/>
      <c r="BG23" s="29"/>
    </row>
    <row r="24" spans="2:64">
      <c r="C24" s="85" t="s">
        <v>451</v>
      </c>
      <c r="E24" s="30"/>
      <c r="F24" s="31"/>
      <c r="G24" s="31"/>
      <c r="BC24" s="85" t="s">
        <v>451</v>
      </c>
      <c r="BE24" s="30"/>
      <c r="BF24" s="31"/>
      <c r="BG24" s="31"/>
    </row>
    <row r="25" spans="2:64">
      <c r="C25" s="85"/>
      <c r="E25" s="30"/>
      <c r="F25" s="31"/>
      <c r="G25" s="31"/>
      <c r="BC25" s="85"/>
      <c r="BE25" s="30"/>
      <c r="BF25" s="31"/>
      <c r="BG25" s="31"/>
    </row>
    <row r="26" spans="2:64" hidden="1"/>
    <row r="27" spans="2:64" ht="18" customHeight="1">
      <c r="B27" s="2" t="s">
        <v>59</v>
      </c>
      <c r="BB27" s="2" t="s">
        <v>59</v>
      </c>
    </row>
    <row r="28" spans="2:64" ht="18" customHeight="1">
      <c r="B28" s="35" t="s">
        <v>60</v>
      </c>
      <c r="BB28" s="35" t="s">
        <v>60</v>
      </c>
    </row>
    <row r="29" spans="2:64" ht="7.8" customHeight="1"/>
    <row r="30" spans="2:64" ht="18" customHeight="1">
      <c r="B30" s="2" t="s">
        <v>2981</v>
      </c>
      <c r="BB30" s="2" t="s">
        <v>2981</v>
      </c>
    </row>
    <row r="31" spans="2:64" ht="18" customHeight="1">
      <c r="D31" s="1203" t="s">
        <v>2980</v>
      </c>
      <c r="E31" s="1203"/>
      <c r="F31" s="1203"/>
      <c r="G31" s="843" t="str">
        <f>IF(G42="","",IF(MIN(SUM(G42,G50,G58),SUM(G69,G77,G85,G121,G131,G141))&gt;=1,ROUNDDOWN(MIN(SUM(G42,G50,G58),SUM(G69,G77,G85,G121,G131,G141)),0),ROUNDDOWN(MIN(SUM(G42,G50,G58),SUM(G69,G77,G85,G121,G131,G141)),1)))</f>
        <v/>
      </c>
      <c r="H31" s="2" t="s">
        <v>47</v>
      </c>
      <c r="BD31" s="1203" t="s">
        <v>2980</v>
      </c>
      <c r="BE31" s="1203"/>
      <c r="BF31" s="1203"/>
      <c r="BG31" s="843">
        <f>IF(BG42="","",IF(MIN(SUM(BG42,BG50,BG58),SUM(BG69,BG77,BG85,BG121,BG131,BG141))&gt;=1,ROUNDDOWN(MIN(SUM(BG42,BG50,BG58),SUM(BG69,BG77,BG85,BG121,BG131,BG141)),0),ROUNDDOWN(MIN(SUM(BG42,BG50,BG58),SUM(BG69,BG77,BG85,BG121,BG131,BG141)),1)))</f>
        <v>9</v>
      </c>
      <c r="BH31" s="2" t="s">
        <v>47</v>
      </c>
    </row>
    <row r="32" spans="2:64" ht="18" customHeight="1">
      <c r="D32" s="35" t="s">
        <v>2459</v>
      </c>
      <c r="AE32" s="231"/>
      <c r="BD32" s="35" t="s">
        <v>2459</v>
      </c>
    </row>
    <row r="33" spans="2:65" ht="13.5" customHeight="1">
      <c r="D33" s="35" t="s">
        <v>2461</v>
      </c>
      <c r="E33" s="844"/>
      <c r="F33" s="844"/>
      <c r="G33" s="844"/>
      <c r="H33" s="844"/>
      <c r="I33" s="844"/>
      <c r="M33" s="1452"/>
      <c r="N33" s="1452"/>
      <c r="O33" s="1452"/>
      <c r="P33" s="1452"/>
      <c r="Q33" s="1452"/>
      <c r="R33" s="1452"/>
      <c r="S33" s="1452"/>
      <c r="T33" s="1452"/>
      <c r="U33" s="1453"/>
      <c r="BD33" s="35" t="s">
        <v>2461</v>
      </c>
      <c r="BE33" s="844"/>
      <c r="BF33" s="844"/>
      <c r="BG33" s="844"/>
      <c r="BH33" s="844"/>
      <c r="BI33" s="844"/>
      <c r="BM33" s="2"/>
    </row>
    <row r="34" spans="2:65" ht="7.2" customHeight="1">
      <c r="D34" s="844"/>
      <c r="E34" s="844"/>
      <c r="F34" s="844"/>
      <c r="G34" s="844"/>
      <c r="H34" s="844"/>
      <c r="I34" s="844"/>
      <c r="M34" s="1452"/>
      <c r="N34" s="1452"/>
      <c r="O34" s="1452"/>
      <c r="P34" s="1452"/>
      <c r="Q34" s="1452"/>
      <c r="R34" s="1452"/>
      <c r="S34" s="1452"/>
      <c r="T34" s="1452"/>
      <c r="U34" s="1453"/>
      <c r="BD34" s="844"/>
      <c r="BE34" s="844"/>
      <c r="BF34" s="844"/>
      <c r="BG34" s="844"/>
      <c r="BH34" s="844"/>
      <c r="BI34" s="844"/>
      <c r="BM34" s="2"/>
    </row>
    <row r="35" spans="2:65" ht="18" customHeight="1">
      <c r="B35" s="2" t="s">
        <v>68</v>
      </c>
      <c r="M35" s="1452"/>
      <c r="N35" s="1452"/>
      <c r="O35" s="1452"/>
      <c r="P35" s="1452"/>
      <c r="Q35" s="1452"/>
      <c r="R35" s="1452"/>
      <c r="S35" s="1452"/>
      <c r="T35" s="1452"/>
      <c r="U35" s="1453"/>
      <c r="BB35" s="2" t="s">
        <v>68</v>
      </c>
      <c r="BM35" s="2"/>
    </row>
    <row r="36" spans="2:65" ht="18" customHeight="1">
      <c r="C36" s="3" t="s">
        <v>440</v>
      </c>
      <c r="D36" s="1314" t="s">
        <v>2888</v>
      </c>
      <c r="E36" s="1315"/>
      <c r="F36" s="1316"/>
      <c r="G36" s="1419"/>
      <c r="H36" s="1420"/>
      <c r="I36" s="1421"/>
      <c r="M36" s="845"/>
      <c r="N36" s="845"/>
      <c r="O36" s="845"/>
      <c r="P36" s="845"/>
      <c r="Q36" s="845"/>
      <c r="R36" s="845"/>
      <c r="S36" s="845"/>
      <c r="T36" s="845"/>
      <c r="BC36" s="3" t="s">
        <v>440</v>
      </c>
      <c r="BD36" s="1314" t="s">
        <v>2888</v>
      </c>
      <c r="BE36" s="1315"/>
      <c r="BF36" s="1316"/>
      <c r="BG36" s="1317" t="s">
        <v>3309</v>
      </c>
      <c r="BH36" s="1318"/>
      <c r="BI36" s="1319"/>
      <c r="BM36" s="845"/>
    </row>
    <row r="37" spans="2:65" ht="15" customHeight="1">
      <c r="D37" s="1337" t="s">
        <v>2738</v>
      </c>
      <c r="E37" s="1338"/>
      <c r="F37" s="1339"/>
      <c r="G37" s="1445"/>
      <c r="H37" s="1446"/>
      <c r="I37" s="1447"/>
      <c r="BD37" s="1337" t="s">
        <v>2738</v>
      </c>
      <c r="BE37" s="1338"/>
      <c r="BF37" s="1339"/>
      <c r="BG37" s="1334" t="s">
        <v>3305</v>
      </c>
      <c r="BH37" s="1335"/>
      <c r="BI37" s="1336"/>
    </row>
    <row r="38" spans="2:65" ht="15" customHeight="1">
      <c r="D38" s="1310" t="s">
        <v>69</v>
      </c>
      <c r="E38" s="1311"/>
      <c r="F38" s="1312"/>
      <c r="G38" s="1231"/>
      <c r="H38" s="1232"/>
      <c r="I38" s="1233"/>
      <c r="BD38" s="1310" t="s">
        <v>69</v>
      </c>
      <c r="BE38" s="1311"/>
      <c r="BF38" s="1312"/>
      <c r="BG38" s="1305" t="s">
        <v>3306</v>
      </c>
      <c r="BH38" s="1308"/>
      <c r="BI38" s="1309"/>
    </row>
    <row r="39" spans="2:65" ht="15" customHeight="1">
      <c r="D39" s="1310" t="s">
        <v>2443</v>
      </c>
      <c r="E39" s="1311"/>
      <c r="F39" s="1312"/>
      <c r="G39" s="1231"/>
      <c r="H39" s="1417"/>
      <c r="I39" s="1418"/>
      <c r="BD39" s="1310" t="s">
        <v>2443</v>
      </c>
      <c r="BE39" s="1311"/>
      <c r="BF39" s="1312"/>
      <c r="BG39" s="1329" t="s">
        <v>3307</v>
      </c>
      <c r="BH39" s="1330"/>
      <c r="BI39" s="1331"/>
    </row>
    <row r="40" spans="2:65" ht="15" customHeight="1">
      <c r="D40" s="1310" t="s">
        <v>2889</v>
      </c>
      <c r="E40" s="1311"/>
      <c r="F40" s="1312"/>
      <c r="G40" s="1429"/>
      <c r="H40" s="1430"/>
      <c r="I40" s="1431"/>
      <c r="J40" s="2" t="s">
        <v>63</v>
      </c>
      <c r="BD40" s="1310" t="s">
        <v>2889</v>
      </c>
      <c r="BE40" s="1311"/>
      <c r="BF40" s="1312"/>
      <c r="BG40" s="1340">
        <v>300</v>
      </c>
      <c r="BH40" s="1341"/>
      <c r="BI40" s="1342"/>
      <c r="BJ40" s="2" t="s">
        <v>63</v>
      </c>
    </row>
    <row r="41" spans="2:65" ht="15" customHeight="1">
      <c r="D41" s="1310" t="s">
        <v>70</v>
      </c>
      <c r="E41" s="1311"/>
      <c r="F41" s="1312"/>
      <c r="G41" s="1425"/>
      <c r="H41" s="1426"/>
      <c r="I41" s="1427"/>
      <c r="J41" s="2" t="s">
        <v>2741</v>
      </c>
      <c r="BD41" s="1310" t="s">
        <v>70</v>
      </c>
      <c r="BE41" s="1311"/>
      <c r="BF41" s="1312"/>
      <c r="BG41" s="1293">
        <v>40</v>
      </c>
      <c r="BH41" s="1294"/>
      <c r="BI41" s="1295"/>
      <c r="BJ41" s="2" t="s">
        <v>2741</v>
      </c>
    </row>
    <row r="42" spans="2:65" ht="15" customHeight="1">
      <c r="D42" s="1320" t="s">
        <v>2890</v>
      </c>
      <c r="E42" s="1321"/>
      <c r="F42" s="1322"/>
      <c r="G42" s="1302" t="str">
        <f>IF(G40="","",ROUNDDOWN((G40*G41)/1000,2))</f>
        <v/>
      </c>
      <c r="H42" s="1303"/>
      <c r="I42" s="1304"/>
      <c r="J42" s="2" t="s">
        <v>47</v>
      </c>
      <c r="BD42" s="1320" t="s">
        <v>2890</v>
      </c>
      <c r="BE42" s="1321"/>
      <c r="BF42" s="1322"/>
      <c r="BG42" s="1302">
        <f>IF(BG40="","",ROUNDDOWN((BG40*BG41)/1000,2))</f>
        <v>12</v>
      </c>
      <c r="BH42" s="1303"/>
      <c r="BI42" s="1304"/>
      <c r="BJ42" s="2" t="s">
        <v>47</v>
      </c>
    </row>
    <row r="44" spans="2:65" ht="18" customHeight="1">
      <c r="C44" s="3" t="s">
        <v>441</v>
      </c>
      <c r="D44" s="1314" t="s">
        <v>2888</v>
      </c>
      <c r="E44" s="1315"/>
      <c r="F44" s="1316"/>
      <c r="G44" s="1419"/>
      <c r="H44" s="1420"/>
      <c r="I44" s="1421"/>
      <c r="M44" s="845"/>
      <c r="N44" s="845"/>
      <c r="O44" s="845"/>
      <c r="P44" s="845"/>
      <c r="Q44" s="845"/>
      <c r="R44" s="845"/>
      <c r="S44" s="845"/>
      <c r="T44" s="845"/>
      <c r="BC44" s="3" t="s">
        <v>441</v>
      </c>
      <c r="BD44" s="1314" t="s">
        <v>2888</v>
      </c>
      <c r="BE44" s="1315"/>
      <c r="BF44" s="1316"/>
      <c r="BG44" s="1317"/>
      <c r="BH44" s="1318"/>
      <c r="BI44" s="1319"/>
      <c r="BM44" s="845"/>
    </row>
    <row r="45" spans="2:65" ht="15" customHeight="1">
      <c r="C45" s="3"/>
      <c r="D45" s="1337" t="s">
        <v>2738</v>
      </c>
      <c r="E45" s="1338"/>
      <c r="F45" s="1339"/>
      <c r="G45" s="1445"/>
      <c r="H45" s="1446"/>
      <c r="I45" s="1447"/>
      <c r="BC45" s="3"/>
      <c r="BD45" s="1337" t="s">
        <v>2738</v>
      </c>
      <c r="BE45" s="1338"/>
      <c r="BF45" s="1339"/>
      <c r="BG45" s="1334"/>
      <c r="BH45" s="1335"/>
      <c r="BI45" s="1336"/>
    </row>
    <row r="46" spans="2:65" ht="15" customHeight="1">
      <c r="D46" s="1310" t="s">
        <v>69</v>
      </c>
      <c r="E46" s="1311"/>
      <c r="F46" s="1312"/>
      <c r="G46" s="1231"/>
      <c r="H46" s="1232"/>
      <c r="I46" s="1233"/>
      <c r="BD46" s="1310" t="s">
        <v>69</v>
      </c>
      <c r="BE46" s="1311"/>
      <c r="BF46" s="1312"/>
      <c r="BG46" s="1305"/>
      <c r="BH46" s="1308"/>
      <c r="BI46" s="1309"/>
    </row>
    <row r="47" spans="2:65" ht="15" customHeight="1">
      <c r="D47" s="1310" t="s">
        <v>2443</v>
      </c>
      <c r="E47" s="1311"/>
      <c r="F47" s="1312"/>
      <c r="G47" s="1231"/>
      <c r="H47" s="1232"/>
      <c r="I47" s="1233"/>
      <c r="BD47" s="1310" t="s">
        <v>2443</v>
      </c>
      <c r="BE47" s="1311"/>
      <c r="BF47" s="1312"/>
      <c r="BG47" s="846"/>
      <c r="BH47" s="847"/>
      <c r="BI47" s="848"/>
    </row>
    <row r="48" spans="2:65" ht="15" customHeight="1">
      <c r="D48" s="1310" t="s">
        <v>2889</v>
      </c>
      <c r="E48" s="1311"/>
      <c r="F48" s="1312"/>
      <c r="G48" s="1425"/>
      <c r="H48" s="1426"/>
      <c r="I48" s="1427"/>
      <c r="J48" s="2" t="s">
        <v>62</v>
      </c>
      <c r="BD48" s="1310" t="s">
        <v>2889</v>
      </c>
      <c r="BE48" s="1311"/>
      <c r="BF48" s="1312"/>
      <c r="BG48" s="1293"/>
      <c r="BH48" s="1294"/>
      <c r="BI48" s="1295"/>
      <c r="BJ48" s="2" t="s">
        <v>62</v>
      </c>
    </row>
    <row r="49" spans="2:65" ht="15" customHeight="1">
      <c r="D49" s="1310" t="s">
        <v>70</v>
      </c>
      <c r="E49" s="1311"/>
      <c r="F49" s="1312"/>
      <c r="G49" s="1425"/>
      <c r="H49" s="1426"/>
      <c r="I49" s="1427"/>
      <c r="J49" s="2" t="s">
        <v>2741</v>
      </c>
      <c r="BD49" s="1310" t="s">
        <v>70</v>
      </c>
      <c r="BE49" s="1311"/>
      <c r="BF49" s="1312"/>
      <c r="BG49" s="1293"/>
      <c r="BH49" s="1294"/>
      <c r="BI49" s="1295"/>
      <c r="BJ49" s="2" t="s">
        <v>2741</v>
      </c>
    </row>
    <row r="50" spans="2:65" ht="15" customHeight="1">
      <c r="D50" s="1320" t="s">
        <v>2890</v>
      </c>
      <c r="E50" s="1321"/>
      <c r="F50" s="1322"/>
      <c r="G50" s="1302" t="str">
        <f>IF(G48="","",ROUNDDOWN((G48*G49)/1000,2))</f>
        <v/>
      </c>
      <c r="H50" s="1303"/>
      <c r="I50" s="1304"/>
      <c r="J50" s="2" t="s">
        <v>47</v>
      </c>
      <c r="BD50" s="1320" t="s">
        <v>2890</v>
      </c>
      <c r="BE50" s="1321"/>
      <c r="BF50" s="1322"/>
      <c r="BG50" s="1302" t="str">
        <f>IF(BG48="","",ROUNDDOWN((BG48*BG49)/1000,2))</f>
        <v/>
      </c>
      <c r="BH50" s="1303"/>
      <c r="BI50" s="1304"/>
      <c r="BJ50" s="2" t="s">
        <v>47</v>
      </c>
    </row>
    <row r="52" spans="2:65" ht="18" customHeight="1">
      <c r="C52" s="3" t="s">
        <v>2743</v>
      </c>
      <c r="D52" s="1314" t="s">
        <v>2888</v>
      </c>
      <c r="E52" s="1315"/>
      <c r="F52" s="1316"/>
      <c r="G52" s="1419"/>
      <c r="H52" s="1420"/>
      <c r="I52" s="1421"/>
      <c r="M52" s="845"/>
      <c r="N52" s="845"/>
      <c r="O52" s="845"/>
      <c r="P52" s="845"/>
      <c r="Q52" s="845"/>
      <c r="R52" s="845"/>
      <c r="S52" s="845"/>
      <c r="T52" s="845"/>
      <c r="BC52" s="3" t="s">
        <v>2743</v>
      </c>
      <c r="BD52" s="1314" t="s">
        <v>2888</v>
      </c>
      <c r="BE52" s="1315"/>
      <c r="BF52" s="1316"/>
      <c r="BG52" s="1317"/>
      <c r="BH52" s="1318"/>
      <c r="BI52" s="1319"/>
      <c r="BM52" s="845"/>
    </row>
    <row r="53" spans="2:65" ht="15" customHeight="1">
      <c r="C53" s="3"/>
      <c r="D53" s="1337" t="s">
        <v>2738</v>
      </c>
      <c r="E53" s="1338"/>
      <c r="F53" s="1339"/>
      <c r="G53" s="1445"/>
      <c r="H53" s="1446"/>
      <c r="I53" s="1447"/>
      <c r="BC53" s="3"/>
      <c r="BD53" s="1337" t="s">
        <v>2738</v>
      </c>
      <c r="BE53" s="1338"/>
      <c r="BF53" s="1339"/>
      <c r="BG53" s="1334"/>
      <c r="BH53" s="1335"/>
      <c r="BI53" s="1336"/>
    </row>
    <row r="54" spans="2:65" ht="15" customHeight="1">
      <c r="D54" s="1310" t="s">
        <v>69</v>
      </c>
      <c r="E54" s="1311"/>
      <c r="F54" s="1312"/>
      <c r="G54" s="1231"/>
      <c r="H54" s="1232"/>
      <c r="I54" s="1233"/>
      <c r="BD54" s="1310" t="s">
        <v>69</v>
      </c>
      <c r="BE54" s="1311"/>
      <c r="BF54" s="1312"/>
      <c r="BG54" s="1305"/>
      <c r="BH54" s="1308"/>
      <c r="BI54" s="1309"/>
    </row>
    <row r="55" spans="2:65" ht="15" customHeight="1">
      <c r="D55" s="1310" t="s">
        <v>2443</v>
      </c>
      <c r="E55" s="1311"/>
      <c r="F55" s="1312"/>
      <c r="G55" s="1231"/>
      <c r="H55" s="1417"/>
      <c r="I55" s="1418"/>
      <c r="BD55" s="1310" t="s">
        <v>2443</v>
      </c>
      <c r="BE55" s="1311"/>
      <c r="BF55" s="1312"/>
      <c r="BG55" s="1305"/>
      <c r="BH55" s="1306"/>
      <c r="BI55" s="1307"/>
    </row>
    <row r="56" spans="2:65" ht="15" customHeight="1">
      <c r="D56" s="1310" t="s">
        <v>2889</v>
      </c>
      <c r="E56" s="1311"/>
      <c r="F56" s="1312"/>
      <c r="G56" s="1425"/>
      <c r="H56" s="1426"/>
      <c r="I56" s="1427"/>
      <c r="J56" s="2" t="s">
        <v>63</v>
      </c>
      <c r="BD56" s="1310" t="s">
        <v>2889</v>
      </c>
      <c r="BE56" s="1311"/>
      <c r="BF56" s="1312"/>
      <c r="BG56" s="1293"/>
      <c r="BH56" s="1294"/>
      <c r="BI56" s="1295"/>
      <c r="BJ56" s="2" t="s">
        <v>63</v>
      </c>
    </row>
    <row r="57" spans="2:65" ht="15" customHeight="1">
      <c r="D57" s="1310" t="s">
        <v>70</v>
      </c>
      <c r="E57" s="1311"/>
      <c r="F57" s="1312"/>
      <c r="G57" s="1425"/>
      <c r="H57" s="1426"/>
      <c r="I57" s="1427"/>
      <c r="J57" s="2" t="s">
        <v>2741</v>
      </c>
      <c r="BD57" s="1310" t="s">
        <v>70</v>
      </c>
      <c r="BE57" s="1311"/>
      <c r="BF57" s="1312"/>
      <c r="BG57" s="1293"/>
      <c r="BH57" s="1294"/>
      <c r="BI57" s="1295"/>
      <c r="BJ57" s="2" t="s">
        <v>2741</v>
      </c>
    </row>
    <row r="58" spans="2:65" ht="15" customHeight="1">
      <c r="D58" s="1320" t="s">
        <v>2890</v>
      </c>
      <c r="E58" s="1321"/>
      <c r="F58" s="1322"/>
      <c r="G58" s="1302" t="str">
        <f>IF(G56="","",ROUNDDOWN((G56*G57)/1000,2))</f>
        <v/>
      </c>
      <c r="H58" s="1303"/>
      <c r="I58" s="1304"/>
      <c r="J58" s="2" t="s">
        <v>47</v>
      </c>
      <c r="BD58" s="1320" t="s">
        <v>2890</v>
      </c>
      <c r="BE58" s="1321"/>
      <c r="BF58" s="1322"/>
      <c r="BG58" s="1302" t="str">
        <f>IF(BG56="","",ROUNDDOWN((BG56*BG57)/1000,2))</f>
        <v/>
      </c>
      <c r="BH58" s="1303"/>
      <c r="BI58" s="1304"/>
      <c r="BJ58" s="2" t="s">
        <v>47</v>
      </c>
    </row>
    <row r="61" spans="2:65" hidden="1"/>
    <row r="62" spans="2:65" ht="18" customHeight="1">
      <c r="B62" s="2" t="s">
        <v>3038</v>
      </c>
      <c r="BB62" s="2" t="s">
        <v>3038</v>
      </c>
    </row>
    <row r="63" spans="2:65" ht="18" customHeight="1">
      <c r="C63" s="3" t="s">
        <v>440</v>
      </c>
      <c r="D63" s="1323" t="s">
        <v>2888</v>
      </c>
      <c r="E63" s="1324"/>
      <c r="F63" s="1325"/>
      <c r="G63" s="1454"/>
      <c r="H63" s="1455"/>
      <c r="I63" s="1456"/>
      <c r="M63" s="845"/>
      <c r="N63" s="845"/>
      <c r="O63" s="845"/>
      <c r="P63" s="845"/>
      <c r="Q63" s="845"/>
      <c r="R63" s="845"/>
      <c r="S63" s="845"/>
      <c r="T63" s="845"/>
      <c r="BC63" s="3" t="s">
        <v>440</v>
      </c>
      <c r="BD63" s="1323" t="s">
        <v>2888</v>
      </c>
      <c r="BE63" s="1324"/>
      <c r="BF63" s="1325"/>
      <c r="BG63" s="1317" t="s">
        <v>3308</v>
      </c>
      <c r="BH63" s="1318"/>
      <c r="BI63" s="1319"/>
      <c r="BM63" s="845"/>
    </row>
    <row r="64" spans="2:65" ht="15" customHeight="1">
      <c r="C64" s="3"/>
      <c r="D64" s="1310" t="s">
        <v>71</v>
      </c>
      <c r="E64" s="1311"/>
      <c r="F64" s="1312"/>
      <c r="G64" s="1231"/>
      <c r="H64" s="1417"/>
      <c r="I64" s="1418"/>
      <c r="BC64" s="3"/>
      <c r="BD64" s="1310" t="s">
        <v>71</v>
      </c>
      <c r="BE64" s="1311"/>
      <c r="BF64" s="1312"/>
      <c r="BG64" s="1334" t="s">
        <v>3305</v>
      </c>
      <c r="BH64" s="1335"/>
      <c r="BI64" s="1336"/>
    </row>
    <row r="65" spans="3:65" ht="15" customHeight="1">
      <c r="D65" s="1310" t="s">
        <v>69</v>
      </c>
      <c r="E65" s="1311"/>
      <c r="F65" s="1312"/>
      <c r="G65" s="1231"/>
      <c r="H65" s="1232"/>
      <c r="I65" s="1233"/>
      <c r="BD65" s="1310" t="s">
        <v>69</v>
      </c>
      <c r="BE65" s="1311"/>
      <c r="BF65" s="1312"/>
      <c r="BG65" s="1305" t="s">
        <v>3311</v>
      </c>
      <c r="BH65" s="1308"/>
      <c r="BI65" s="1309"/>
    </row>
    <row r="66" spans="3:65" ht="15" customHeight="1">
      <c r="D66" s="1310" t="s">
        <v>2443</v>
      </c>
      <c r="E66" s="1311"/>
      <c r="F66" s="1312"/>
      <c r="G66" s="1231"/>
      <c r="H66" s="1417"/>
      <c r="I66" s="1418"/>
      <c r="BD66" s="1310" t="s">
        <v>2443</v>
      </c>
      <c r="BE66" s="1311"/>
      <c r="BF66" s="1312"/>
      <c r="BG66" s="1329" t="s">
        <v>3307</v>
      </c>
      <c r="BH66" s="1330"/>
      <c r="BI66" s="1331"/>
    </row>
    <row r="67" spans="3:65" ht="15" customHeight="1">
      <c r="D67" s="1310" t="s">
        <v>332</v>
      </c>
      <c r="E67" s="1311"/>
      <c r="F67" s="1312"/>
      <c r="G67" s="1422"/>
      <c r="H67" s="1423"/>
      <c r="I67" s="1424"/>
      <c r="J67" s="2" t="s">
        <v>47</v>
      </c>
      <c r="BD67" s="1310" t="s">
        <v>332</v>
      </c>
      <c r="BE67" s="1311"/>
      <c r="BF67" s="1312"/>
      <c r="BG67" s="1313">
        <v>9.9</v>
      </c>
      <c r="BH67" s="1297"/>
      <c r="BI67" s="1298"/>
      <c r="BJ67" s="2" t="s">
        <v>47</v>
      </c>
    </row>
    <row r="68" spans="3:65" ht="15" customHeight="1">
      <c r="D68" s="1310" t="s">
        <v>48</v>
      </c>
      <c r="E68" s="1311"/>
      <c r="F68" s="1312"/>
      <c r="G68" s="1425"/>
      <c r="H68" s="1426"/>
      <c r="I68" s="1427"/>
      <c r="J68" s="2" t="s">
        <v>64</v>
      </c>
      <c r="BD68" s="1310" t="s">
        <v>48</v>
      </c>
      <c r="BE68" s="1311"/>
      <c r="BF68" s="1312"/>
      <c r="BG68" s="1293">
        <v>1</v>
      </c>
      <c r="BH68" s="1294"/>
      <c r="BI68" s="1295"/>
      <c r="BJ68" s="2" t="s">
        <v>64</v>
      </c>
    </row>
    <row r="69" spans="3:65" ht="15" customHeight="1">
      <c r="D69" s="1320" t="s">
        <v>49</v>
      </c>
      <c r="E69" s="1321"/>
      <c r="F69" s="1322"/>
      <c r="G69" s="1302" t="str">
        <f>IF(G67="","",ROUNDDOWN(G67*G68,2))</f>
        <v/>
      </c>
      <c r="H69" s="1303"/>
      <c r="I69" s="1304"/>
      <c r="J69" s="2" t="s">
        <v>47</v>
      </c>
      <c r="BD69" s="1320" t="s">
        <v>49</v>
      </c>
      <c r="BE69" s="1321"/>
      <c r="BF69" s="1322"/>
      <c r="BG69" s="1302">
        <f>IF(BG67="","",ROUNDDOWN(BG67*BG68,2))</f>
        <v>9.9</v>
      </c>
      <c r="BH69" s="1303"/>
      <c r="BI69" s="1304"/>
      <c r="BJ69" s="2" t="s">
        <v>47</v>
      </c>
    </row>
    <row r="71" spans="3:65" ht="18" customHeight="1">
      <c r="C71" s="3" t="s">
        <v>2891</v>
      </c>
      <c r="D71" s="1323" t="s">
        <v>2888</v>
      </c>
      <c r="E71" s="1324"/>
      <c r="F71" s="1325"/>
      <c r="G71" s="1454"/>
      <c r="H71" s="1457"/>
      <c r="I71" s="1458"/>
      <c r="M71" s="845"/>
      <c r="N71" s="845"/>
      <c r="O71" s="845"/>
      <c r="P71" s="845"/>
      <c r="Q71" s="845"/>
      <c r="R71" s="845"/>
      <c r="S71" s="845"/>
      <c r="T71" s="845"/>
      <c r="BC71" s="3" t="s">
        <v>2891</v>
      </c>
      <c r="BD71" s="1323" t="s">
        <v>2888</v>
      </c>
      <c r="BE71" s="1324"/>
      <c r="BF71" s="1325"/>
      <c r="BG71" s="1326"/>
      <c r="BH71" s="1332"/>
      <c r="BI71" s="1333"/>
      <c r="BM71" s="845"/>
    </row>
    <row r="72" spans="3:65" ht="15" customHeight="1">
      <c r="C72" s="3"/>
      <c r="D72" s="1310" t="s">
        <v>71</v>
      </c>
      <c r="E72" s="1311"/>
      <c r="F72" s="1312"/>
      <c r="G72" s="1231"/>
      <c r="H72" s="1417"/>
      <c r="I72" s="1418"/>
      <c r="BC72" s="3"/>
      <c r="BD72" s="1310" t="s">
        <v>71</v>
      </c>
      <c r="BE72" s="1311"/>
      <c r="BF72" s="1312"/>
      <c r="BG72" s="1305"/>
      <c r="BH72" s="1306"/>
      <c r="BI72" s="1307"/>
    </row>
    <row r="73" spans="3:65" ht="15" customHeight="1">
      <c r="D73" s="1310" t="s">
        <v>69</v>
      </c>
      <c r="E73" s="1311"/>
      <c r="F73" s="1312"/>
      <c r="G73" s="1231"/>
      <c r="H73" s="1232"/>
      <c r="I73" s="1233"/>
      <c r="BD73" s="1310" t="s">
        <v>69</v>
      </c>
      <c r="BE73" s="1311"/>
      <c r="BF73" s="1312"/>
      <c r="BG73" s="1305"/>
      <c r="BH73" s="1308"/>
      <c r="BI73" s="1309"/>
    </row>
    <row r="74" spans="3:65" ht="15" customHeight="1">
      <c r="D74" s="1310" t="s">
        <v>2443</v>
      </c>
      <c r="E74" s="1311"/>
      <c r="F74" s="1312"/>
      <c r="G74" s="1231"/>
      <c r="H74" s="1417"/>
      <c r="I74" s="1418"/>
      <c r="BD74" s="1310" t="s">
        <v>2443</v>
      </c>
      <c r="BE74" s="1311"/>
      <c r="BF74" s="1312"/>
      <c r="BG74" s="1305"/>
      <c r="BH74" s="1306"/>
      <c r="BI74" s="1307"/>
    </row>
    <row r="75" spans="3:65" ht="15" customHeight="1">
      <c r="D75" s="1310" t="s">
        <v>332</v>
      </c>
      <c r="E75" s="1311"/>
      <c r="F75" s="1312"/>
      <c r="G75" s="1422"/>
      <c r="H75" s="1423"/>
      <c r="I75" s="1424"/>
      <c r="J75" s="2" t="s">
        <v>47</v>
      </c>
      <c r="BD75" s="1310" t="s">
        <v>332</v>
      </c>
      <c r="BE75" s="1311"/>
      <c r="BF75" s="1312"/>
      <c r="BG75" s="1313"/>
      <c r="BH75" s="1297"/>
      <c r="BI75" s="1298"/>
      <c r="BJ75" s="2" t="s">
        <v>47</v>
      </c>
    </row>
    <row r="76" spans="3:65" ht="15" customHeight="1">
      <c r="D76" s="1310" t="s">
        <v>48</v>
      </c>
      <c r="E76" s="1311"/>
      <c r="F76" s="1312"/>
      <c r="G76" s="1425"/>
      <c r="H76" s="1426"/>
      <c r="I76" s="1427"/>
      <c r="J76" s="2" t="s">
        <v>64</v>
      </c>
      <c r="BD76" s="1310" t="s">
        <v>48</v>
      </c>
      <c r="BE76" s="1311"/>
      <c r="BF76" s="1312"/>
      <c r="BG76" s="1293"/>
      <c r="BH76" s="1294"/>
      <c r="BI76" s="1295"/>
      <c r="BJ76" s="2" t="s">
        <v>64</v>
      </c>
    </row>
    <row r="77" spans="3:65" ht="15" customHeight="1">
      <c r="D77" s="1320" t="s">
        <v>49</v>
      </c>
      <c r="E77" s="1321"/>
      <c r="F77" s="1322"/>
      <c r="G77" s="1302" t="str">
        <f>IF(G75="","",ROUNDDOWN(G75*G76,2))</f>
        <v/>
      </c>
      <c r="H77" s="1303"/>
      <c r="I77" s="1304"/>
      <c r="J77" s="2" t="s">
        <v>47</v>
      </c>
      <c r="BD77" s="1320" t="s">
        <v>49</v>
      </c>
      <c r="BE77" s="1321"/>
      <c r="BF77" s="1322"/>
      <c r="BG77" s="1302" t="str">
        <f>IF(BG75="","",ROUNDDOWN(BG75*BG76,2))</f>
        <v/>
      </c>
      <c r="BH77" s="1303"/>
      <c r="BI77" s="1304"/>
      <c r="BJ77" s="2" t="s">
        <v>47</v>
      </c>
    </row>
    <row r="79" spans="3:65" ht="18" customHeight="1">
      <c r="C79" s="3" t="s">
        <v>2892</v>
      </c>
      <c r="D79" s="1323" t="s">
        <v>2888</v>
      </c>
      <c r="E79" s="1324"/>
      <c r="F79" s="1325"/>
      <c r="G79" s="1454"/>
      <c r="H79" s="1457"/>
      <c r="I79" s="1458"/>
      <c r="M79" s="845"/>
      <c r="N79" s="845"/>
      <c r="O79" s="845"/>
      <c r="P79" s="845"/>
      <c r="Q79" s="845"/>
      <c r="R79" s="845"/>
      <c r="S79" s="845"/>
      <c r="T79" s="845"/>
      <c r="BC79" s="3" t="s">
        <v>2743</v>
      </c>
      <c r="BD79" s="1323" t="s">
        <v>2888</v>
      </c>
      <c r="BE79" s="1324"/>
      <c r="BF79" s="1325"/>
      <c r="BG79" s="1326"/>
      <c r="BH79" s="1332"/>
      <c r="BI79" s="1333"/>
      <c r="BM79" s="845"/>
    </row>
    <row r="80" spans="3:65" ht="15" customHeight="1">
      <c r="C80" s="3"/>
      <c r="D80" s="1310" t="s">
        <v>71</v>
      </c>
      <c r="E80" s="1311"/>
      <c r="F80" s="1312"/>
      <c r="G80" s="1231"/>
      <c r="H80" s="1417"/>
      <c r="I80" s="1418"/>
      <c r="BC80" s="3"/>
      <c r="BD80" s="1310" t="s">
        <v>71</v>
      </c>
      <c r="BE80" s="1311"/>
      <c r="BF80" s="1312"/>
      <c r="BG80" s="1305"/>
      <c r="BH80" s="1306"/>
      <c r="BI80" s="1307"/>
    </row>
    <row r="81" spans="2:65" ht="15" customHeight="1">
      <c r="D81" s="1310" t="s">
        <v>69</v>
      </c>
      <c r="E81" s="1311"/>
      <c r="F81" s="1312"/>
      <c r="G81" s="1231"/>
      <c r="H81" s="1232"/>
      <c r="I81" s="1233"/>
      <c r="BD81" s="1310" t="s">
        <v>69</v>
      </c>
      <c r="BE81" s="1311"/>
      <c r="BF81" s="1312"/>
      <c r="BG81" s="1305"/>
      <c r="BH81" s="1308"/>
      <c r="BI81" s="1309"/>
    </row>
    <row r="82" spans="2:65" ht="15" customHeight="1">
      <c r="D82" s="1310" t="s">
        <v>2443</v>
      </c>
      <c r="E82" s="1311"/>
      <c r="F82" s="1312"/>
      <c r="G82" s="1231"/>
      <c r="H82" s="1417"/>
      <c r="I82" s="1418"/>
      <c r="BD82" s="1310" t="s">
        <v>2443</v>
      </c>
      <c r="BE82" s="1311"/>
      <c r="BF82" s="1312"/>
      <c r="BG82" s="1305"/>
      <c r="BH82" s="1306"/>
      <c r="BI82" s="1307"/>
    </row>
    <row r="83" spans="2:65" ht="15" customHeight="1">
      <c r="D83" s="1310" t="s">
        <v>332</v>
      </c>
      <c r="E83" s="1311"/>
      <c r="F83" s="1312"/>
      <c r="G83" s="1422"/>
      <c r="H83" s="1423"/>
      <c r="I83" s="1424"/>
      <c r="J83" s="2" t="s">
        <v>47</v>
      </c>
      <c r="BD83" s="1310" t="s">
        <v>332</v>
      </c>
      <c r="BE83" s="1311"/>
      <c r="BF83" s="1312"/>
      <c r="BG83" s="1313"/>
      <c r="BH83" s="1297"/>
      <c r="BI83" s="1298"/>
      <c r="BJ83" s="2" t="s">
        <v>47</v>
      </c>
    </row>
    <row r="84" spans="2:65" ht="15" customHeight="1">
      <c r="D84" s="1310" t="s">
        <v>48</v>
      </c>
      <c r="E84" s="1311"/>
      <c r="F84" s="1312"/>
      <c r="G84" s="1425"/>
      <c r="H84" s="1426"/>
      <c r="I84" s="1427"/>
      <c r="J84" s="2" t="s">
        <v>64</v>
      </c>
      <c r="BD84" s="1310" t="s">
        <v>48</v>
      </c>
      <c r="BE84" s="1311"/>
      <c r="BF84" s="1312"/>
      <c r="BG84" s="1293"/>
      <c r="BH84" s="1294"/>
      <c r="BI84" s="1295"/>
      <c r="BJ84" s="2" t="s">
        <v>64</v>
      </c>
    </row>
    <row r="85" spans="2:65" ht="15" customHeight="1">
      <c r="D85" s="1320" t="s">
        <v>49</v>
      </c>
      <c r="E85" s="1321"/>
      <c r="F85" s="1322"/>
      <c r="G85" s="1302" t="str">
        <f>IF(G83="","",ROUNDDOWN(G83*G84,2))</f>
        <v/>
      </c>
      <c r="H85" s="1303"/>
      <c r="I85" s="1304"/>
      <c r="J85" s="2" t="s">
        <v>47</v>
      </c>
      <c r="BD85" s="1320" t="s">
        <v>49</v>
      </c>
      <c r="BE85" s="1321"/>
      <c r="BF85" s="1322"/>
      <c r="BG85" s="1302" t="str">
        <f>IF(BG83="","",ROUNDDOWN(BG83*BG84,2))</f>
        <v/>
      </c>
      <c r="BH85" s="1303"/>
      <c r="BI85" s="1304"/>
      <c r="BJ85" s="2" t="s">
        <v>47</v>
      </c>
    </row>
    <row r="86" spans="2:65">
      <c r="D86" s="35" t="s">
        <v>2421</v>
      </c>
      <c r="BD86" s="35" t="s">
        <v>2421</v>
      </c>
    </row>
    <row r="87" spans="2:65" ht="18" customHeight="1">
      <c r="B87" s="2" t="s">
        <v>65</v>
      </c>
      <c r="BB87" s="2" t="s">
        <v>65</v>
      </c>
    </row>
    <row r="88" spans="2:65" ht="18" customHeight="1">
      <c r="C88" s="3" t="s">
        <v>440</v>
      </c>
      <c r="D88" s="1323" t="s">
        <v>2888</v>
      </c>
      <c r="E88" s="1324"/>
      <c r="F88" s="1325"/>
      <c r="G88" s="1454"/>
      <c r="H88" s="1455"/>
      <c r="I88" s="1456"/>
      <c r="M88" s="845"/>
      <c r="N88" s="845"/>
      <c r="O88" s="845"/>
      <c r="P88" s="845"/>
      <c r="Q88" s="845"/>
      <c r="R88" s="845"/>
      <c r="S88" s="845"/>
      <c r="T88" s="845"/>
      <c r="BC88" s="3" t="s">
        <v>440</v>
      </c>
      <c r="BD88" s="1323" t="s">
        <v>2888</v>
      </c>
      <c r="BE88" s="1324"/>
      <c r="BF88" s="1325"/>
      <c r="BG88" s="1326" t="s">
        <v>3310</v>
      </c>
      <c r="BH88" s="1327"/>
      <c r="BI88" s="1328"/>
      <c r="BM88" s="845"/>
    </row>
    <row r="89" spans="2:65" ht="15" customHeight="1">
      <c r="C89" s="3"/>
      <c r="D89" s="1310" t="s">
        <v>71</v>
      </c>
      <c r="E89" s="1311"/>
      <c r="F89" s="1312"/>
      <c r="G89" s="1231"/>
      <c r="H89" s="1417"/>
      <c r="I89" s="1418"/>
      <c r="BC89" s="3"/>
      <c r="BD89" s="1310" t="s">
        <v>71</v>
      </c>
      <c r="BE89" s="1311"/>
      <c r="BF89" s="1312"/>
      <c r="BG89" s="1305" t="s">
        <v>3305</v>
      </c>
      <c r="BH89" s="1306"/>
      <c r="BI89" s="1307"/>
    </row>
    <row r="90" spans="2:65" ht="15" customHeight="1">
      <c r="D90" s="1310" t="s">
        <v>69</v>
      </c>
      <c r="E90" s="1311"/>
      <c r="F90" s="1312"/>
      <c r="G90" s="1231"/>
      <c r="H90" s="1232"/>
      <c r="I90" s="1233"/>
      <c r="BD90" s="1310" t="s">
        <v>69</v>
      </c>
      <c r="BE90" s="1311"/>
      <c r="BF90" s="1312"/>
      <c r="BG90" s="1305" t="s">
        <v>3312</v>
      </c>
      <c r="BH90" s="1308"/>
      <c r="BI90" s="1309"/>
    </row>
    <row r="91" spans="2:65" ht="15" customHeight="1">
      <c r="D91" s="1310" t="s">
        <v>2443</v>
      </c>
      <c r="E91" s="1311"/>
      <c r="F91" s="1312"/>
      <c r="G91" s="1231"/>
      <c r="H91" s="1417"/>
      <c r="I91" s="1418"/>
      <c r="BD91" s="1310" t="s">
        <v>2443</v>
      </c>
      <c r="BE91" s="1311"/>
      <c r="BF91" s="1312"/>
      <c r="BG91" s="1329" t="s">
        <v>3307</v>
      </c>
      <c r="BH91" s="1330"/>
      <c r="BI91" s="1331"/>
    </row>
    <row r="92" spans="2:65" ht="15" customHeight="1">
      <c r="D92" s="1310" t="s">
        <v>334</v>
      </c>
      <c r="E92" s="1311"/>
      <c r="F92" s="1312"/>
      <c r="G92" s="1422"/>
      <c r="H92" s="1423"/>
      <c r="I92" s="1424"/>
      <c r="J92" s="2" t="s">
        <v>66</v>
      </c>
      <c r="BD92" s="1310" t="s">
        <v>334</v>
      </c>
      <c r="BE92" s="1311"/>
      <c r="BF92" s="1312"/>
      <c r="BG92" s="1313">
        <v>20</v>
      </c>
      <c r="BH92" s="1297"/>
      <c r="BI92" s="1298"/>
      <c r="BJ92" s="2" t="s">
        <v>66</v>
      </c>
    </row>
    <row r="93" spans="2:65" ht="15" customHeight="1">
      <c r="D93" s="1310" t="s">
        <v>48</v>
      </c>
      <c r="E93" s="1311"/>
      <c r="F93" s="1312"/>
      <c r="G93" s="1425"/>
      <c r="H93" s="1426"/>
      <c r="I93" s="1427"/>
      <c r="J93" s="2" t="s">
        <v>64</v>
      </c>
      <c r="BD93" s="1310" t="s">
        <v>48</v>
      </c>
      <c r="BE93" s="1311"/>
      <c r="BF93" s="1312"/>
      <c r="BG93" s="1293">
        <v>1</v>
      </c>
      <c r="BH93" s="1294"/>
      <c r="BI93" s="1295"/>
      <c r="BJ93" s="2" t="s">
        <v>64</v>
      </c>
    </row>
    <row r="94" spans="2:65" ht="15" customHeight="1">
      <c r="D94" s="1320" t="s">
        <v>51</v>
      </c>
      <c r="E94" s="1321"/>
      <c r="F94" s="1322"/>
      <c r="G94" s="1302" t="str">
        <f>IF(G92="","",ROUNDDOWN(G92*G93,2))</f>
        <v/>
      </c>
      <c r="H94" s="1303"/>
      <c r="I94" s="1304"/>
      <c r="J94" s="2" t="s">
        <v>66</v>
      </c>
      <c r="BD94" s="1320" t="s">
        <v>51</v>
      </c>
      <c r="BE94" s="1321"/>
      <c r="BF94" s="1322"/>
      <c r="BG94" s="1302">
        <f>IF(BG92="","",ROUNDDOWN(BG92*BG93,2))</f>
        <v>20</v>
      </c>
      <c r="BH94" s="1303"/>
      <c r="BI94" s="1304"/>
      <c r="BJ94" s="2" t="s">
        <v>66</v>
      </c>
    </row>
    <row r="96" spans="2:65" ht="18" customHeight="1">
      <c r="C96" s="3" t="s">
        <v>441</v>
      </c>
      <c r="D96" s="1314" t="s">
        <v>2888</v>
      </c>
      <c r="E96" s="1315"/>
      <c r="F96" s="1316"/>
      <c r="G96" s="1419"/>
      <c r="H96" s="1420"/>
      <c r="I96" s="1421"/>
      <c r="M96" s="845"/>
      <c r="N96" s="845"/>
      <c r="O96" s="845"/>
      <c r="P96" s="845"/>
      <c r="Q96" s="845"/>
      <c r="R96" s="845"/>
      <c r="S96" s="845"/>
      <c r="T96" s="845"/>
      <c r="BC96" s="3" t="s">
        <v>441</v>
      </c>
      <c r="BD96" s="1314" t="s">
        <v>2888</v>
      </c>
      <c r="BE96" s="1315"/>
      <c r="BF96" s="1316"/>
      <c r="BG96" s="1317"/>
      <c r="BH96" s="1318"/>
      <c r="BI96" s="1319"/>
      <c r="BM96" s="845"/>
    </row>
    <row r="97" spans="3:65" ht="15" customHeight="1">
      <c r="C97" s="3"/>
      <c r="D97" s="1310" t="s">
        <v>71</v>
      </c>
      <c r="E97" s="1311"/>
      <c r="F97" s="1312"/>
      <c r="G97" s="1231"/>
      <c r="H97" s="1417"/>
      <c r="I97" s="1418"/>
      <c r="BC97" s="3"/>
      <c r="BD97" s="1310" t="s">
        <v>71</v>
      </c>
      <c r="BE97" s="1311"/>
      <c r="BF97" s="1312"/>
      <c r="BG97" s="1305"/>
      <c r="BH97" s="1306"/>
      <c r="BI97" s="1307"/>
    </row>
    <row r="98" spans="3:65" ht="15" customHeight="1">
      <c r="D98" s="1310" t="s">
        <v>69</v>
      </c>
      <c r="E98" s="1311"/>
      <c r="F98" s="1312"/>
      <c r="G98" s="1231"/>
      <c r="H98" s="1232"/>
      <c r="I98" s="1233"/>
      <c r="BD98" s="1310" t="s">
        <v>69</v>
      </c>
      <c r="BE98" s="1311"/>
      <c r="BF98" s="1312"/>
      <c r="BG98" s="1305"/>
      <c r="BH98" s="1308"/>
      <c r="BI98" s="1309"/>
    </row>
    <row r="99" spans="3:65" ht="15" customHeight="1">
      <c r="D99" s="1310" t="s">
        <v>2443</v>
      </c>
      <c r="E99" s="1311"/>
      <c r="F99" s="1312"/>
      <c r="G99" s="1231"/>
      <c r="H99" s="1417"/>
      <c r="I99" s="1418"/>
      <c r="BD99" s="1310" t="s">
        <v>2443</v>
      </c>
      <c r="BE99" s="1311"/>
      <c r="BF99" s="1312"/>
      <c r="BG99" s="1305"/>
      <c r="BH99" s="1306"/>
      <c r="BI99" s="1307"/>
    </row>
    <row r="100" spans="3:65" ht="15" customHeight="1">
      <c r="D100" s="1310" t="s">
        <v>334</v>
      </c>
      <c r="E100" s="1311"/>
      <c r="F100" s="1312"/>
      <c r="G100" s="1422"/>
      <c r="H100" s="1423"/>
      <c r="I100" s="1424"/>
      <c r="J100" s="2" t="s">
        <v>66</v>
      </c>
      <c r="BD100" s="1310" t="s">
        <v>334</v>
      </c>
      <c r="BE100" s="1311"/>
      <c r="BF100" s="1312"/>
      <c r="BG100" s="1313"/>
      <c r="BH100" s="1297"/>
      <c r="BI100" s="1298"/>
      <c r="BJ100" s="2" t="s">
        <v>66</v>
      </c>
    </row>
    <row r="101" spans="3:65" ht="15" customHeight="1">
      <c r="D101" s="1310" t="s">
        <v>48</v>
      </c>
      <c r="E101" s="1311"/>
      <c r="F101" s="1312"/>
      <c r="G101" s="1425"/>
      <c r="H101" s="1426"/>
      <c r="I101" s="1427"/>
      <c r="J101" s="2" t="s">
        <v>64</v>
      </c>
      <c r="BD101" s="1310" t="s">
        <v>48</v>
      </c>
      <c r="BE101" s="1311"/>
      <c r="BF101" s="1312"/>
      <c r="BG101" s="1293"/>
      <c r="BH101" s="1294"/>
      <c r="BI101" s="1295"/>
      <c r="BJ101" s="2" t="s">
        <v>64</v>
      </c>
    </row>
    <row r="102" spans="3:65" ht="15" customHeight="1">
      <c r="D102" s="1320" t="s">
        <v>51</v>
      </c>
      <c r="E102" s="1321"/>
      <c r="F102" s="1322"/>
      <c r="G102" s="1302" t="str">
        <f>IF(G100="","",ROUNDDOWN(G100*G101,2))</f>
        <v/>
      </c>
      <c r="H102" s="1303"/>
      <c r="I102" s="1304"/>
      <c r="J102" s="2" t="s">
        <v>66</v>
      </c>
      <c r="BD102" s="1320" t="s">
        <v>51</v>
      </c>
      <c r="BE102" s="1321"/>
      <c r="BF102" s="1322"/>
      <c r="BG102" s="1302" t="str">
        <f>IF(BG100="","",ROUNDDOWN(BG100*BG101,2))</f>
        <v/>
      </c>
      <c r="BH102" s="1303"/>
      <c r="BI102" s="1304"/>
      <c r="BJ102" s="2" t="s">
        <v>66</v>
      </c>
    </row>
    <row r="104" spans="3:65" ht="18" customHeight="1">
      <c r="C104" s="3" t="s">
        <v>2743</v>
      </c>
      <c r="D104" s="1314" t="s">
        <v>2888</v>
      </c>
      <c r="E104" s="1315"/>
      <c r="F104" s="1316"/>
      <c r="G104" s="1419"/>
      <c r="H104" s="1420"/>
      <c r="I104" s="1421"/>
      <c r="M104" s="845"/>
      <c r="N104" s="845"/>
      <c r="O104" s="845"/>
      <c r="P104" s="845"/>
      <c r="Q104" s="845"/>
      <c r="R104" s="845"/>
      <c r="S104" s="845"/>
      <c r="T104" s="845"/>
      <c r="BC104" s="3" t="s">
        <v>2743</v>
      </c>
      <c r="BD104" s="1314" t="s">
        <v>2888</v>
      </c>
      <c r="BE104" s="1315"/>
      <c r="BF104" s="1316"/>
      <c r="BG104" s="1317"/>
      <c r="BH104" s="1318"/>
      <c r="BI104" s="1319"/>
      <c r="BM104" s="845"/>
    </row>
    <row r="105" spans="3:65" ht="15" customHeight="1">
      <c r="C105" s="3"/>
      <c r="D105" s="1310" t="s">
        <v>71</v>
      </c>
      <c r="E105" s="1311"/>
      <c r="F105" s="1312"/>
      <c r="G105" s="1231"/>
      <c r="H105" s="1417"/>
      <c r="I105" s="1418"/>
      <c r="BC105" s="3"/>
      <c r="BD105" s="1310" t="s">
        <v>71</v>
      </c>
      <c r="BE105" s="1311"/>
      <c r="BF105" s="1312"/>
      <c r="BG105" s="1305"/>
      <c r="BH105" s="1306"/>
      <c r="BI105" s="1307"/>
    </row>
    <row r="106" spans="3:65" ht="15" customHeight="1">
      <c r="D106" s="1310" t="s">
        <v>69</v>
      </c>
      <c r="E106" s="1311"/>
      <c r="F106" s="1312"/>
      <c r="G106" s="1231"/>
      <c r="H106" s="1232"/>
      <c r="I106" s="1233"/>
      <c r="BD106" s="1310" t="s">
        <v>69</v>
      </c>
      <c r="BE106" s="1311"/>
      <c r="BF106" s="1312"/>
      <c r="BG106" s="1305"/>
      <c r="BH106" s="1308"/>
      <c r="BI106" s="1309"/>
    </row>
    <row r="107" spans="3:65" ht="15" customHeight="1">
      <c r="D107" s="1310" t="s">
        <v>2443</v>
      </c>
      <c r="E107" s="1311"/>
      <c r="F107" s="1312"/>
      <c r="G107" s="1231"/>
      <c r="H107" s="1417"/>
      <c r="I107" s="1418"/>
      <c r="BD107" s="1310" t="s">
        <v>2443</v>
      </c>
      <c r="BE107" s="1311"/>
      <c r="BF107" s="1312"/>
      <c r="BG107" s="1305"/>
      <c r="BH107" s="1306"/>
      <c r="BI107" s="1307"/>
    </row>
    <row r="108" spans="3:65" ht="15" customHeight="1">
      <c r="D108" s="1310" t="s">
        <v>334</v>
      </c>
      <c r="E108" s="1311"/>
      <c r="F108" s="1312"/>
      <c r="G108" s="1422"/>
      <c r="H108" s="1423"/>
      <c r="I108" s="1424"/>
      <c r="J108" s="2" t="s">
        <v>66</v>
      </c>
      <c r="BD108" s="1310" t="s">
        <v>334</v>
      </c>
      <c r="BE108" s="1311"/>
      <c r="BF108" s="1312"/>
      <c r="BG108" s="1313"/>
      <c r="BH108" s="1297"/>
      <c r="BI108" s="1298"/>
      <c r="BJ108" s="2" t="s">
        <v>66</v>
      </c>
    </row>
    <row r="109" spans="3:65" ht="15" customHeight="1">
      <c r="D109" s="1310" t="s">
        <v>48</v>
      </c>
      <c r="E109" s="1311"/>
      <c r="F109" s="1312"/>
      <c r="G109" s="1425"/>
      <c r="H109" s="1426"/>
      <c r="I109" s="1427"/>
      <c r="J109" s="2" t="s">
        <v>64</v>
      </c>
      <c r="BD109" s="1310" t="s">
        <v>48</v>
      </c>
      <c r="BE109" s="1311"/>
      <c r="BF109" s="1312"/>
      <c r="BG109" s="1293"/>
      <c r="BH109" s="1294"/>
      <c r="BI109" s="1295"/>
      <c r="BJ109" s="2" t="s">
        <v>64</v>
      </c>
    </row>
    <row r="110" spans="3:65" ht="15" customHeight="1">
      <c r="D110" s="1320" t="s">
        <v>51</v>
      </c>
      <c r="E110" s="1321"/>
      <c r="F110" s="1322"/>
      <c r="G110" s="1302" t="str">
        <f>IF(G108="","",ROUNDDOWN(G108*G109,2))</f>
        <v/>
      </c>
      <c r="H110" s="1303"/>
      <c r="I110" s="1304"/>
      <c r="J110" s="2" t="s">
        <v>66</v>
      </c>
      <c r="BD110" s="1320" t="s">
        <v>51</v>
      </c>
      <c r="BE110" s="1321"/>
      <c r="BF110" s="1322"/>
      <c r="BG110" s="1302" t="str">
        <f>IF(BG108="","",ROUNDDOWN(BG108*BG109,2))</f>
        <v/>
      </c>
      <c r="BH110" s="1303"/>
      <c r="BI110" s="1304"/>
      <c r="BJ110" s="2" t="s">
        <v>66</v>
      </c>
    </row>
    <row r="113" spans="2:65" ht="18" customHeight="1">
      <c r="B113" s="2" t="s">
        <v>2357</v>
      </c>
      <c r="BB113" s="2" t="s">
        <v>2357</v>
      </c>
    </row>
    <row r="114" spans="2:65" ht="18" customHeight="1">
      <c r="C114" s="3" t="s">
        <v>440</v>
      </c>
      <c r="D114" s="1323" t="s">
        <v>2888</v>
      </c>
      <c r="E114" s="1324"/>
      <c r="F114" s="1325"/>
      <c r="G114" s="1454"/>
      <c r="H114" s="1455"/>
      <c r="I114" s="1456"/>
      <c r="M114" s="845"/>
      <c r="N114" s="845"/>
      <c r="O114" s="845"/>
      <c r="P114" s="845"/>
      <c r="Q114" s="845"/>
      <c r="R114" s="845"/>
      <c r="S114" s="845"/>
      <c r="T114" s="845"/>
      <c r="BC114" s="3" t="s">
        <v>440</v>
      </c>
      <c r="BD114" s="1323" t="s">
        <v>2888</v>
      </c>
      <c r="BE114" s="1324"/>
      <c r="BF114" s="1325"/>
      <c r="BG114" s="1326"/>
      <c r="BH114" s="1327"/>
      <c r="BI114" s="1328"/>
      <c r="BM114" s="845"/>
    </row>
    <row r="115" spans="2:65" ht="17.100000000000001" customHeight="1">
      <c r="C115" s="3"/>
      <c r="D115" s="1290" t="s">
        <v>71</v>
      </c>
      <c r="E115" s="1291"/>
      <c r="F115" s="1292"/>
      <c r="G115" s="1231"/>
      <c r="H115" s="1417"/>
      <c r="I115" s="1418"/>
      <c r="BC115" s="3"/>
      <c r="BD115" s="1290" t="s">
        <v>71</v>
      </c>
      <c r="BE115" s="1291"/>
      <c r="BF115" s="1292"/>
      <c r="BG115" s="1305"/>
      <c r="BH115" s="1306"/>
      <c r="BI115" s="1307"/>
    </row>
    <row r="116" spans="2:65" ht="17.100000000000001" customHeight="1">
      <c r="D116" s="1290" t="s">
        <v>69</v>
      </c>
      <c r="E116" s="1291"/>
      <c r="F116" s="1292"/>
      <c r="G116" s="1231"/>
      <c r="H116" s="1232"/>
      <c r="I116" s="1233"/>
      <c r="BD116" s="1290" t="s">
        <v>69</v>
      </c>
      <c r="BE116" s="1291"/>
      <c r="BF116" s="1292"/>
      <c r="BG116" s="1305"/>
      <c r="BH116" s="1308"/>
      <c r="BI116" s="1309"/>
    </row>
    <row r="117" spans="2:65" ht="17.100000000000001" customHeight="1">
      <c r="D117" s="1310" t="s">
        <v>2443</v>
      </c>
      <c r="E117" s="1311"/>
      <c r="F117" s="1312"/>
      <c r="G117" s="1231"/>
      <c r="H117" s="1417"/>
      <c r="I117" s="1418"/>
      <c r="BD117" s="1310" t="s">
        <v>2443</v>
      </c>
      <c r="BE117" s="1311"/>
      <c r="BF117" s="1312"/>
      <c r="BG117" s="1305"/>
      <c r="BH117" s="1306"/>
      <c r="BI117" s="1307"/>
    </row>
    <row r="118" spans="2:65" ht="17.100000000000001" customHeight="1">
      <c r="D118" s="1290" t="s">
        <v>335</v>
      </c>
      <c r="E118" s="1291"/>
      <c r="F118" s="1292"/>
      <c r="G118" s="1422"/>
      <c r="H118" s="1423"/>
      <c r="I118" s="1424"/>
      <c r="J118" s="2" t="s">
        <v>47</v>
      </c>
      <c r="BD118" s="1290" t="s">
        <v>335</v>
      </c>
      <c r="BE118" s="1291"/>
      <c r="BF118" s="1292"/>
      <c r="BG118" s="1313"/>
      <c r="BH118" s="1297"/>
      <c r="BI118" s="1298"/>
      <c r="BJ118" s="2" t="s">
        <v>47</v>
      </c>
    </row>
    <row r="119" spans="2:65" ht="17.100000000000001" customHeight="1">
      <c r="D119" s="1290" t="s">
        <v>453</v>
      </c>
      <c r="E119" s="1291"/>
      <c r="F119" s="1292"/>
      <c r="G119" s="1422"/>
      <c r="H119" s="1423"/>
      <c r="I119" s="1424"/>
      <c r="J119" s="2" t="s">
        <v>66</v>
      </c>
      <c r="BD119" s="1290" t="s">
        <v>453</v>
      </c>
      <c r="BE119" s="1291"/>
      <c r="BF119" s="1292"/>
      <c r="BG119" s="1313"/>
      <c r="BH119" s="1297"/>
      <c r="BI119" s="1298"/>
      <c r="BJ119" s="2" t="s">
        <v>66</v>
      </c>
    </row>
    <row r="120" spans="2:65" ht="17.100000000000001" customHeight="1">
      <c r="D120" s="1290" t="s">
        <v>48</v>
      </c>
      <c r="E120" s="1291"/>
      <c r="F120" s="1292"/>
      <c r="G120" s="1425"/>
      <c r="H120" s="1426"/>
      <c r="I120" s="1427"/>
      <c r="J120" s="2" t="s">
        <v>64</v>
      </c>
      <c r="BD120" s="1290" t="s">
        <v>48</v>
      </c>
      <c r="BE120" s="1291"/>
      <c r="BF120" s="1292"/>
      <c r="BG120" s="1293"/>
      <c r="BH120" s="1294"/>
      <c r="BI120" s="1295"/>
      <c r="BJ120" s="2" t="s">
        <v>64</v>
      </c>
    </row>
    <row r="121" spans="2:65" ht="17.100000000000001" customHeight="1">
      <c r="D121" s="1290" t="s">
        <v>67</v>
      </c>
      <c r="E121" s="1291"/>
      <c r="F121" s="1292"/>
      <c r="G121" s="1296" t="str">
        <f>IF(G118="","",ROUNDDOWN(G118*G120,2))</f>
        <v/>
      </c>
      <c r="H121" s="1297"/>
      <c r="I121" s="1298"/>
      <c r="J121" s="2" t="s">
        <v>47</v>
      </c>
      <c r="BD121" s="1290" t="s">
        <v>67</v>
      </c>
      <c r="BE121" s="1291"/>
      <c r="BF121" s="1292"/>
      <c r="BG121" s="1296" t="str">
        <f>IF(BG118="","",ROUNDDOWN(BG118*BG120,2))</f>
        <v/>
      </c>
      <c r="BH121" s="1297"/>
      <c r="BI121" s="1298"/>
      <c r="BJ121" s="2" t="s">
        <v>47</v>
      </c>
    </row>
    <row r="122" spans="2:65" ht="17.100000000000001" customHeight="1">
      <c r="D122" s="1299" t="s">
        <v>51</v>
      </c>
      <c r="E122" s="1300"/>
      <c r="F122" s="1301"/>
      <c r="G122" s="1302" t="str">
        <f>IF(G119="","",ROUNDDOWN(G119*G120,2))</f>
        <v/>
      </c>
      <c r="H122" s="1303"/>
      <c r="I122" s="1304"/>
      <c r="J122" s="2" t="s">
        <v>66</v>
      </c>
      <c r="BD122" s="1299" t="s">
        <v>51</v>
      </c>
      <c r="BE122" s="1300"/>
      <c r="BF122" s="1301"/>
      <c r="BG122" s="1302" t="str">
        <f>IF(BG119="","",ROUNDDOWN(BG119*BG120,2))</f>
        <v/>
      </c>
      <c r="BH122" s="1303"/>
      <c r="BI122" s="1304"/>
      <c r="BJ122" s="2" t="s">
        <v>66</v>
      </c>
    </row>
    <row r="124" spans="2:65" ht="18" customHeight="1">
      <c r="C124" s="3" t="s">
        <v>441</v>
      </c>
      <c r="D124" s="1314" t="s">
        <v>2888</v>
      </c>
      <c r="E124" s="1315"/>
      <c r="F124" s="1316"/>
      <c r="G124" s="1419"/>
      <c r="H124" s="1420"/>
      <c r="I124" s="1421"/>
      <c r="M124" s="845"/>
      <c r="N124" s="845"/>
      <c r="O124" s="845"/>
      <c r="P124" s="845"/>
      <c r="Q124" s="845"/>
      <c r="R124" s="845"/>
      <c r="S124" s="845"/>
      <c r="T124" s="845"/>
      <c r="BC124" s="3" t="s">
        <v>441</v>
      </c>
      <c r="BD124" s="1314" t="s">
        <v>2888</v>
      </c>
      <c r="BE124" s="1315"/>
      <c r="BF124" s="1316"/>
      <c r="BG124" s="1317"/>
      <c r="BH124" s="1318"/>
      <c r="BI124" s="1319"/>
      <c r="BM124" s="845"/>
    </row>
    <row r="125" spans="2:65" ht="17.100000000000001" customHeight="1">
      <c r="C125" s="3"/>
      <c r="D125" s="1290" t="s">
        <v>71</v>
      </c>
      <c r="E125" s="1291"/>
      <c r="F125" s="1292"/>
      <c r="G125" s="1231"/>
      <c r="H125" s="1417"/>
      <c r="I125" s="1418"/>
      <c r="BC125" s="3"/>
      <c r="BD125" s="1290" t="s">
        <v>71</v>
      </c>
      <c r="BE125" s="1291"/>
      <c r="BF125" s="1292"/>
      <c r="BG125" s="1305"/>
      <c r="BH125" s="1306"/>
      <c r="BI125" s="1307"/>
    </row>
    <row r="126" spans="2:65" ht="17.100000000000001" customHeight="1">
      <c r="D126" s="1290" t="s">
        <v>69</v>
      </c>
      <c r="E126" s="1291"/>
      <c r="F126" s="1292"/>
      <c r="G126" s="1231"/>
      <c r="H126" s="1232"/>
      <c r="I126" s="1233"/>
      <c r="BD126" s="1290" t="s">
        <v>69</v>
      </c>
      <c r="BE126" s="1291"/>
      <c r="BF126" s="1292"/>
      <c r="BG126" s="1305"/>
      <c r="BH126" s="1308"/>
      <c r="BI126" s="1309"/>
    </row>
    <row r="127" spans="2:65" ht="17.100000000000001" customHeight="1">
      <c r="D127" s="1310" t="s">
        <v>2443</v>
      </c>
      <c r="E127" s="1311"/>
      <c r="F127" s="1312"/>
      <c r="G127" s="1231"/>
      <c r="H127" s="1417"/>
      <c r="I127" s="1418"/>
      <c r="BD127" s="1310" t="s">
        <v>2443</v>
      </c>
      <c r="BE127" s="1311"/>
      <c r="BF127" s="1312"/>
      <c r="BG127" s="1305"/>
      <c r="BH127" s="1306"/>
      <c r="BI127" s="1307"/>
    </row>
    <row r="128" spans="2:65" ht="17.100000000000001" customHeight="1">
      <c r="D128" s="1290" t="s">
        <v>335</v>
      </c>
      <c r="E128" s="1291"/>
      <c r="F128" s="1292"/>
      <c r="G128" s="1422"/>
      <c r="H128" s="1423"/>
      <c r="I128" s="1424"/>
      <c r="J128" s="2" t="s">
        <v>47</v>
      </c>
      <c r="BD128" s="1290" t="s">
        <v>335</v>
      </c>
      <c r="BE128" s="1291"/>
      <c r="BF128" s="1292"/>
      <c r="BG128" s="1313"/>
      <c r="BH128" s="1297"/>
      <c r="BI128" s="1298"/>
      <c r="BJ128" s="2" t="s">
        <v>47</v>
      </c>
    </row>
    <row r="129" spans="3:65" ht="17.100000000000001" customHeight="1">
      <c r="D129" s="1290" t="s">
        <v>453</v>
      </c>
      <c r="E129" s="1291"/>
      <c r="F129" s="1292"/>
      <c r="G129" s="1422"/>
      <c r="H129" s="1423"/>
      <c r="I129" s="1424"/>
      <c r="J129" s="2" t="s">
        <v>66</v>
      </c>
      <c r="BD129" s="1290" t="s">
        <v>453</v>
      </c>
      <c r="BE129" s="1291"/>
      <c r="BF129" s="1292"/>
      <c r="BG129" s="1313"/>
      <c r="BH129" s="1297"/>
      <c r="BI129" s="1298"/>
      <c r="BJ129" s="2" t="s">
        <v>66</v>
      </c>
    </row>
    <row r="130" spans="3:65" ht="17.100000000000001" customHeight="1">
      <c r="D130" s="1290" t="s">
        <v>48</v>
      </c>
      <c r="E130" s="1291"/>
      <c r="F130" s="1292"/>
      <c r="G130" s="1425"/>
      <c r="H130" s="1426"/>
      <c r="I130" s="1427"/>
      <c r="J130" s="2" t="s">
        <v>64</v>
      </c>
      <c r="BD130" s="1290" t="s">
        <v>48</v>
      </c>
      <c r="BE130" s="1291"/>
      <c r="BF130" s="1292"/>
      <c r="BG130" s="1293"/>
      <c r="BH130" s="1294"/>
      <c r="BI130" s="1295"/>
      <c r="BJ130" s="2" t="s">
        <v>64</v>
      </c>
    </row>
    <row r="131" spans="3:65" ht="17.100000000000001" customHeight="1">
      <c r="D131" s="1290" t="s">
        <v>67</v>
      </c>
      <c r="E131" s="1291"/>
      <c r="F131" s="1292"/>
      <c r="G131" s="1296" t="str">
        <f>IF(G128="","",ROUNDDOWN(G128*G130,2))</f>
        <v/>
      </c>
      <c r="H131" s="1297"/>
      <c r="I131" s="1298"/>
      <c r="J131" s="2" t="s">
        <v>47</v>
      </c>
      <c r="BD131" s="1290" t="s">
        <v>67</v>
      </c>
      <c r="BE131" s="1291"/>
      <c r="BF131" s="1292"/>
      <c r="BG131" s="1296" t="str">
        <f>IF(BG128="","",ROUNDDOWN(BG128*BG130,2))</f>
        <v/>
      </c>
      <c r="BH131" s="1297"/>
      <c r="BI131" s="1298"/>
      <c r="BJ131" s="2" t="s">
        <v>47</v>
      </c>
    </row>
    <row r="132" spans="3:65" ht="17.100000000000001" customHeight="1">
      <c r="D132" s="1299" t="s">
        <v>51</v>
      </c>
      <c r="E132" s="1300"/>
      <c r="F132" s="1301"/>
      <c r="G132" s="1302" t="str">
        <f>IF(G129="","",ROUNDDOWN(G129*G130,2))</f>
        <v/>
      </c>
      <c r="H132" s="1303"/>
      <c r="I132" s="1304"/>
      <c r="J132" s="2" t="s">
        <v>66</v>
      </c>
      <c r="BD132" s="1299" t="s">
        <v>51</v>
      </c>
      <c r="BE132" s="1300"/>
      <c r="BF132" s="1301"/>
      <c r="BG132" s="1302" t="str">
        <f>IF(BG129="","",ROUNDDOWN(BG129*BG130,2))</f>
        <v/>
      </c>
      <c r="BH132" s="1303"/>
      <c r="BI132" s="1304"/>
      <c r="BJ132" s="2" t="s">
        <v>66</v>
      </c>
    </row>
    <row r="134" spans="3:65" ht="18" customHeight="1">
      <c r="C134" s="3" t="s">
        <v>2743</v>
      </c>
      <c r="D134" s="1314" t="s">
        <v>2888</v>
      </c>
      <c r="E134" s="1315"/>
      <c r="F134" s="1316"/>
      <c r="G134" s="1419"/>
      <c r="H134" s="1420"/>
      <c r="I134" s="1421"/>
      <c r="M134" s="845"/>
      <c r="N134" s="845"/>
      <c r="O134" s="845"/>
      <c r="P134" s="845"/>
      <c r="Q134" s="845"/>
      <c r="R134" s="845"/>
      <c r="S134" s="845"/>
      <c r="T134" s="845"/>
      <c r="BC134" s="3" t="s">
        <v>2743</v>
      </c>
      <c r="BD134" s="1314" t="s">
        <v>2888</v>
      </c>
      <c r="BE134" s="1315"/>
      <c r="BF134" s="1316"/>
      <c r="BG134" s="1317"/>
      <c r="BH134" s="1318"/>
      <c r="BI134" s="1319"/>
      <c r="BM134" s="845"/>
    </row>
    <row r="135" spans="3:65" ht="17.100000000000001" customHeight="1">
      <c r="C135" s="3"/>
      <c r="D135" s="1290" t="s">
        <v>71</v>
      </c>
      <c r="E135" s="1291"/>
      <c r="F135" s="1292"/>
      <c r="G135" s="1231"/>
      <c r="H135" s="1417"/>
      <c r="I135" s="1418"/>
      <c r="BC135" s="3"/>
      <c r="BD135" s="1290" t="s">
        <v>71</v>
      </c>
      <c r="BE135" s="1291"/>
      <c r="BF135" s="1292"/>
      <c r="BG135" s="1305"/>
      <c r="BH135" s="1306"/>
      <c r="BI135" s="1307"/>
    </row>
    <row r="136" spans="3:65" ht="17.100000000000001" customHeight="1">
      <c r="D136" s="1290" t="s">
        <v>69</v>
      </c>
      <c r="E136" s="1291"/>
      <c r="F136" s="1292"/>
      <c r="G136" s="1231"/>
      <c r="H136" s="1232"/>
      <c r="I136" s="1233"/>
      <c r="BD136" s="1290" t="s">
        <v>69</v>
      </c>
      <c r="BE136" s="1291"/>
      <c r="BF136" s="1292"/>
      <c r="BG136" s="1305"/>
      <c r="BH136" s="1308"/>
      <c r="BI136" s="1309"/>
    </row>
    <row r="137" spans="3:65" ht="17.100000000000001" customHeight="1">
      <c r="D137" s="1310" t="s">
        <v>2443</v>
      </c>
      <c r="E137" s="1311"/>
      <c r="F137" s="1312"/>
      <c r="G137" s="1231"/>
      <c r="H137" s="1417"/>
      <c r="I137" s="1418"/>
      <c r="BD137" s="1310" t="s">
        <v>2443</v>
      </c>
      <c r="BE137" s="1311"/>
      <c r="BF137" s="1312"/>
      <c r="BG137" s="1305"/>
      <c r="BH137" s="1306"/>
      <c r="BI137" s="1307"/>
    </row>
    <row r="138" spans="3:65" ht="17.100000000000001" customHeight="1">
      <c r="D138" s="1290" t="s">
        <v>335</v>
      </c>
      <c r="E138" s="1291"/>
      <c r="F138" s="1292"/>
      <c r="G138" s="1422"/>
      <c r="H138" s="1423"/>
      <c r="I138" s="1424"/>
      <c r="J138" s="2" t="s">
        <v>47</v>
      </c>
      <c r="BD138" s="1290" t="s">
        <v>335</v>
      </c>
      <c r="BE138" s="1291"/>
      <c r="BF138" s="1292"/>
      <c r="BG138" s="1313"/>
      <c r="BH138" s="1297"/>
      <c r="BI138" s="1298"/>
      <c r="BJ138" s="2" t="s">
        <v>47</v>
      </c>
    </row>
    <row r="139" spans="3:65" ht="17.100000000000001" customHeight="1">
      <c r="D139" s="1290" t="s">
        <v>453</v>
      </c>
      <c r="E139" s="1291"/>
      <c r="F139" s="1292"/>
      <c r="G139" s="1422"/>
      <c r="H139" s="1423"/>
      <c r="I139" s="1424"/>
      <c r="J139" s="2" t="s">
        <v>66</v>
      </c>
      <c r="BD139" s="1290" t="s">
        <v>453</v>
      </c>
      <c r="BE139" s="1291"/>
      <c r="BF139" s="1292"/>
      <c r="BG139" s="1313"/>
      <c r="BH139" s="1297"/>
      <c r="BI139" s="1298"/>
      <c r="BJ139" s="2" t="s">
        <v>66</v>
      </c>
    </row>
    <row r="140" spans="3:65" ht="17.100000000000001" customHeight="1">
      <c r="D140" s="1290" t="s">
        <v>48</v>
      </c>
      <c r="E140" s="1291"/>
      <c r="F140" s="1292"/>
      <c r="G140" s="1425"/>
      <c r="H140" s="1426"/>
      <c r="I140" s="1427"/>
      <c r="J140" s="2" t="s">
        <v>64</v>
      </c>
      <c r="BD140" s="1290" t="s">
        <v>48</v>
      </c>
      <c r="BE140" s="1291"/>
      <c r="BF140" s="1292"/>
      <c r="BG140" s="1293"/>
      <c r="BH140" s="1294"/>
      <c r="BI140" s="1295"/>
      <c r="BJ140" s="2" t="s">
        <v>64</v>
      </c>
    </row>
    <row r="141" spans="3:65" ht="17.100000000000001" customHeight="1">
      <c r="D141" s="1290" t="s">
        <v>67</v>
      </c>
      <c r="E141" s="1291"/>
      <c r="F141" s="1292"/>
      <c r="G141" s="1296" t="str">
        <f>IF(G138="","",ROUNDDOWN(G138*G140,2))</f>
        <v/>
      </c>
      <c r="H141" s="1297"/>
      <c r="I141" s="1298"/>
      <c r="J141" s="2" t="s">
        <v>47</v>
      </c>
      <c r="BD141" s="1290" t="s">
        <v>67</v>
      </c>
      <c r="BE141" s="1291"/>
      <c r="BF141" s="1292"/>
      <c r="BG141" s="1296" t="str">
        <f>IF(BG138="","",ROUNDDOWN(BG138*BG140,2))</f>
        <v/>
      </c>
      <c r="BH141" s="1297"/>
      <c r="BI141" s="1298"/>
      <c r="BJ141" s="2" t="s">
        <v>47</v>
      </c>
    </row>
    <row r="142" spans="3:65" ht="17.100000000000001" customHeight="1">
      <c r="D142" s="1299" t="s">
        <v>51</v>
      </c>
      <c r="E142" s="1300"/>
      <c r="F142" s="1301"/>
      <c r="G142" s="1302" t="str">
        <f>IF(G139="","",ROUNDDOWN(G139*G140,2))</f>
        <v/>
      </c>
      <c r="H142" s="1303"/>
      <c r="I142" s="1304"/>
      <c r="J142" s="2" t="s">
        <v>66</v>
      </c>
      <c r="BD142" s="1299" t="s">
        <v>51</v>
      </c>
      <c r="BE142" s="1300"/>
      <c r="BF142" s="1301"/>
      <c r="BG142" s="1302" t="str">
        <f>IF(BG139="","",ROUNDDOWN(BG139*BG140,2))</f>
        <v/>
      </c>
      <c r="BH142" s="1303"/>
      <c r="BI142" s="1304"/>
      <c r="BJ142" s="2" t="s">
        <v>66</v>
      </c>
    </row>
    <row r="144" spans="3:65">
      <c r="C144" s="2" t="s">
        <v>2414</v>
      </c>
      <c r="G144" s="23"/>
      <c r="H144" s="23"/>
      <c r="BC144" s="2" t="s">
        <v>2414</v>
      </c>
      <c r="BG144" s="23"/>
      <c r="BH144" s="23"/>
    </row>
    <row r="145" spans="2:62">
      <c r="C145" s="110"/>
      <c r="D145" s="22" t="s">
        <v>2415</v>
      </c>
      <c r="E145" s="22"/>
      <c r="F145" s="22"/>
      <c r="G145" s="22" t="s">
        <v>2923</v>
      </c>
      <c r="H145" s="22"/>
      <c r="BC145" s="110"/>
      <c r="BD145" s="22" t="s">
        <v>2415</v>
      </c>
      <c r="BE145" s="22"/>
      <c r="BF145" s="22"/>
      <c r="BG145" s="22" t="s">
        <v>2923</v>
      </c>
      <c r="BH145" s="22"/>
    </row>
    <row r="146" spans="2:62">
      <c r="C146" s="110"/>
      <c r="D146" s="22" t="s">
        <v>2416</v>
      </c>
      <c r="E146" s="22"/>
      <c r="F146" s="22"/>
      <c r="G146" s="22" t="s">
        <v>2405</v>
      </c>
      <c r="H146" s="22"/>
      <c r="I146" s="22"/>
      <c r="J146" s="22"/>
      <c r="BC146" s="110"/>
      <c r="BD146" s="22" t="s">
        <v>2416</v>
      </c>
      <c r="BE146" s="22"/>
      <c r="BF146" s="22"/>
      <c r="BG146" s="22" t="s">
        <v>2405</v>
      </c>
      <c r="BH146" s="22"/>
      <c r="BI146" s="22"/>
      <c r="BJ146" s="22"/>
    </row>
    <row r="147" spans="2:62">
      <c r="C147" s="110"/>
      <c r="D147" s="22" t="s">
        <v>2417</v>
      </c>
      <c r="E147" s="22"/>
      <c r="F147" s="22"/>
      <c r="G147" s="22" t="s">
        <v>2406</v>
      </c>
      <c r="H147" s="22"/>
      <c r="I147" s="22"/>
      <c r="J147" s="22"/>
      <c r="BC147" s="110"/>
      <c r="BD147" s="22" t="s">
        <v>2417</v>
      </c>
      <c r="BE147" s="22"/>
      <c r="BF147" s="22"/>
      <c r="BG147" s="22" t="s">
        <v>2406</v>
      </c>
      <c r="BH147" s="22"/>
      <c r="BI147" s="22"/>
      <c r="BJ147" s="22"/>
    </row>
    <row r="148" spans="2:62" ht="7.2" customHeight="1">
      <c r="C148" s="110"/>
      <c r="H148" s="22"/>
      <c r="I148" s="22"/>
      <c r="J148" s="22"/>
      <c r="BC148" s="110"/>
      <c r="BH148" s="22"/>
      <c r="BI148" s="22"/>
      <c r="BJ148" s="22"/>
    </row>
    <row r="149" spans="2:62" ht="7.2" customHeight="1">
      <c r="G149" s="23"/>
      <c r="H149" s="23"/>
      <c r="I149" s="23"/>
      <c r="J149" s="23"/>
      <c r="BG149" s="23"/>
      <c r="BH149" s="23"/>
      <c r="BI149" s="23"/>
      <c r="BJ149" s="23"/>
    </row>
    <row r="150" spans="2:62" ht="7.2" customHeight="1">
      <c r="G150" s="23"/>
      <c r="H150" s="23"/>
      <c r="I150" s="23"/>
      <c r="J150" s="23"/>
      <c r="BG150" s="23"/>
      <c r="BH150" s="23"/>
      <c r="BI150" s="23"/>
      <c r="BJ150" s="23"/>
    </row>
    <row r="151" spans="2:62" ht="18" customHeight="1">
      <c r="B151" s="2" t="s">
        <v>390</v>
      </c>
      <c r="BB151" s="2" t="s">
        <v>390</v>
      </c>
    </row>
    <row r="152" spans="2:62" ht="21" customHeight="1">
      <c r="B152" s="23" t="s">
        <v>2924</v>
      </c>
      <c r="D152" s="3"/>
      <c r="J152" s="7"/>
      <c r="BB152" s="23" t="s">
        <v>2924</v>
      </c>
      <c r="BD152" s="3"/>
      <c r="BJ152" s="7"/>
    </row>
    <row r="153" spans="2:62" ht="26.4" customHeight="1">
      <c r="C153" s="1083"/>
      <c r="D153" s="1085"/>
      <c r="E153" s="77" t="s">
        <v>77</v>
      </c>
      <c r="F153" s="77" t="s">
        <v>78</v>
      </c>
      <c r="G153" s="77" t="s">
        <v>79</v>
      </c>
      <c r="H153" s="77" t="s">
        <v>80</v>
      </c>
      <c r="I153" s="77" t="s">
        <v>81</v>
      </c>
      <c r="J153" s="77" t="s">
        <v>82</v>
      </c>
      <c r="BC153" s="1083"/>
      <c r="BD153" s="1085"/>
      <c r="BE153" s="77" t="s">
        <v>77</v>
      </c>
      <c r="BF153" s="77" t="s">
        <v>78</v>
      </c>
      <c r="BG153" s="77" t="s">
        <v>79</v>
      </c>
      <c r="BH153" s="77" t="s">
        <v>80</v>
      </c>
      <c r="BI153" s="77" t="s">
        <v>81</v>
      </c>
      <c r="BJ153" s="77" t="s">
        <v>82</v>
      </c>
    </row>
    <row r="154" spans="2:62" ht="26.4" customHeight="1">
      <c r="C154" s="1104" t="s">
        <v>89</v>
      </c>
      <c r="D154" s="1273"/>
      <c r="E154" s="167"/>
      <c r="F154" s="167"/>
      <c r="G154" s="167"/>
      <c r="H154" s="167"/>
      <c r="I154" s="167"/>
      <c r="J154" s="167"/>
      <c r="BC154" s="1104" t="s">
        <v>89</v>
      </c>
      <c r="BD154" s="1273"/>
      <c r="BE154" s="849">
        <v>100</v>
      </c>
      <c r="BF154" s="849">
        <v>200</v>
      </c>
      <c r="BG154" s="849">
        <v>300</v>
      </c>
      <c r="BH154" s="849">
        <v>400</v>
      </c>
      <c r="BI154" s="849">
        <v>500</v>
      </c>
      <c r="BJ154" s="849">
        <v>600</v>
      </c>
    </row>
    <row r="155" spans="2:62" ht="26.4" customHeight="1">
      <c r="C155" s="1104" t="s">
        <v>90</v>
      </c>
      <c r="D155" s="1273"/>
      <c r="E155" s="167"/>
      <c r="F155" s="167"/>
      <c r="G155" s="167"/>
      <c r="H155" s="167"/>
      <c r="I155" s="167"/>
      <c r="J155" s="167"/>
      <c r="BC155" s="1104" t="s">
        <v>90</v>
      </c>
      <c r="BD155" s="1273"/>
      <c r="BE155" s="850">
        <v>90</v>
      </c>
      <c r="BF155" s="850">
        <v>100</v>
      </c>
      <c r="BG155" s="850">
        <v>110</v>
      </c>
      <c r="BH155" s="850">
        <v>120</v>
      </c>
      <c r="BI155" s="850">
        <v>130</v>
      </c>
      <c r="BJ155" s="850">
        <v>140</v>
      </c>
    </row>
    <row r="156" spans="2:62" ht="26.4" customHeight="1" thickBot="1">
      <c r="C156" s="1286" t="s">
        <v>91</v>
      </c>
      <c r="D156" s="1287"/>
      <c r="E156" s="1000" t="str">
        <f t="shared" ref="E156:J156" si="0">IF(E154="","",E154-E155)</f>
        <v/>
      </c>
      <c r="F156" s="1000" t="str">
        <f t="shared" si="0"/>
        <v/>
      </c>
      <c r="G156" s="1000" t="str">
        <f t="shared" si="0"/>
        <v/>
      </c>
      <c r="H156" s="1000" t="str">
        <f t="shared" si="0"/>
        <v/>
      </c>
      <c r="I156" s="1000" t="str">
        <f t="shared" si="0"/>
        <v/>
      </c>
      <c r="J156" s="1000" t="str">
        <f t="shared" si="0"/>
        <v/>
      </c>
      <c r="BC156" s="1286" t="s">
        <v>91</v>
      </c>
      <c r="BD156" s="1287"/>
      <c r="BE156" s="851">
        <f t="shared" ref="BE156:BJ156" si="1">IF(BE154="","",BE154-BE155)</f>
        <v>10</v>
      </c>
      <c r="BF156" s="851">
        <f t="shared" si="1"/>
        <v>100</v>
      </c>
      <c r="BG156" s="851">
        <f t="shared" si="1"/>
        <v>190</v>
      </c>
      <c r="BH156" s="851">
        <f t="shared" si="1"/>
        <v>280</v>
      </c>
      <c r="BI156" s="851">
        <f t="shared" si="1"/>
        <v>370</v>
      </c>
      <c r="BJ156" s="851">
        <f t="shared" si="1"/>
        <v>460</v>
      </c>
    </row>
    <row r="157" spans="2:62" ht="26.4" customHeight="1" thickTop="1">
      <c r="C157" s="1288"/>
      <c r="D157" s="1289"/>
      <c r="E157" s="1001" t="s">
        <v>83</v>
      </c>
      <c r="F157" s="1001" t="s">
        <v>84</v>
      </c>
      <c r="G157" s="1001" t="s">
        <v>85</v>
      </c>
      <c r="H157" s="1001" t="s">
        <v>86</v>
      </c>
      <c r="I157" s="1001" t="s">
        <v>87</v>
      </c>
      <c r="J157" s="1001" t="s">
        <v>88</v>
      </c>
      <c r="BC157" s="1288"/>
      <c r="BD157" s="1289"/>
      <c r="BE157" s="78" t="s">
        <v>83</v>
      </c>
      <c r="BF157" s="78" t="s">
        <v>84</v>
      </c>
      <c r="BG157" s="78" t="s">
        <v>85</v>
      </c>
      <c r="BH157" s="78" t="s">
        <v>86</v>
      </c>
      <c r="BI157" s="78" t="s">
        <v>87</v>
      </c>
      <c r="BJ157" s="78" t="s">
        <v>88</v>
      </c>
    </row>
    <row r="158" spans="2:62" ht="26.4" customHeight="1">
      <c r="C158" s="1104" t="s">
        <v>89</v>
      </c>
      <c r="D158" s="1273"/>
      <c r="E158" s="167"/>
      <c r="F158" s="167"/>
      <c r="G158" s="167"/>
      <c r="H158" s="167"/>
      <c r="I158" s="167"/>
      <c r="J158" s="167"/>
      <c r="BC158" s="1104" t="s">
        <v>89</v>
      </c>
      <c r="BD158" s="1273"/>
      <c r="BE158" s="849">
        <v>600</v>
      </c>
      <c r="BF158" s="849">
        <v>500</v>
      </c>
      <c r="BG158" s="849">
        <v>400</v>
      </c>
      <c r="BH158" s="849">
        <v>300</v>
      </c>
      <c r="BI158" s="849">
        <v>200</v>
      </c>
      <c r="BJ158" s="849">
        <v>100</v>
      </c>
    </row>
    <row r="159" spans="2:62" ht="26.4" customHeight="1">
      <c r="C159" s="1104" t="s">
        <v>90</v>
      </c>
      <c r="D159" s="1273"/>
      <c r="E159" s="167"/>
      <c r="F159" s="167"/>
      <c r="G159" s="167"/>
      <c r="H159" s="167"/>
      <c r="I159" s="167"/>
      <c r="J159" s="167"/>
      <c r="BC159" s="1104" t="s">
        <v>90</v>
      </c>
      <c r="BD159" s="1273"/>
      <c r="BE159" s="850">
        <v>140</v>
      </c>
      <c r="BF159" s="850">
        <v>130</v>
      </c>
      <c r="BG159" s="850">
        <v>120</v>
      </c>
      <c r="BH159" s="850">
        <v>110</v>
      </c>
      <c r="BI159" s="850">
        <v>100</v>
      </c>
      <c r="BJ159" s="850">
        <v>90</v>
      </c>
    </row>
    <row r="160" spans="2:62" ht="26.4" customHeight="1">
      <c r="C160" s="1104" t="s">
        <v>91</v>
      </c>
      <c r="D160" s="1273"/>
      <c r="E160" s="1002" t="str">
        <f t="shared" ref="E160:J160" si="2">IF(E158="","",E158-E159)</f>
        <v/>
      </c>
      <c r="F160" s="1002" t="str">
        <f t="shared" si="2"/>
        <v/>
      </c>
      <c r="G160" s="1002" t="str">
        <f t="shared" si="2"/>
        <v/>
      </c>
      <c r="H160" s="1002" t="str">
        <f t="shared" si="2"/>
        <v/>
      </c>
      <c r="I160" s="1002" t="str">
        <f t="shared" si="2"/>
        <v/>
      </c>
      <c r="J160" s="1002" t="str">
        <f t="shared" si="2"/>
        <v/>
      </c>
      <c r="BC160" s="1104" t="s">
        <v>91</v>
      </c>
      <c r="BD160" s="1273"/>
      <c r="BE160" s="852">
        <f t="shared" ref="BE160:BJ160" si="3">IF(BE158="","",BE158-BE159)</f>
        <v>460</v>
      </c>
      <c r="BF160" s="852">
        <f t="shared" si="3"/>
        <v>370</v>
      </c>
      <c r="BG160" s="852">
        <f t="shared" si="3"/>
        <v>280</v>
      </c>
      <c r="BH160" s="852">
        <f t="shared" si="3"/>
        <v>190</v>
      </c>
      <c r="BI160" s="852">
        <f t="shared" si="3"/>
        <v>100</v>
      </c>
      <c r="BJ160" s="852">
        <f t="shared" si="3"/>
        <v>10</v>
      </c>
    </row>
    <row r="161" spans="2:65" ht="9.75" customHeight="1"/>
    <row r="162" spans="2:65">
      <c r="D162" s="1024" t="s">
        <v>92</v>
      </c>
      <c r="E162" s="1024"/>
      <c r="F162" s="1024"/>
      <c r="G162" s="1280" t="str">
        <f>IF(E154="","",INT(SUM(E154:J154,E158:J158)))</f>
        <v/>
      </c>
      <c r="H162" s="1280"/>
      <c r="I162" s="2" t="s">
        <v>95</v>
      </c>
      <c r="BD162" s="1024" t="s">
        <v>92</v>
      </c>
      <c r="BE162" s="1024"/>
      <c r="BF162" s="1024"/>
      <c r="BG162" s="1280">
        <f>IF(BE154="","",INT(SUM(BE154:BJ154,BE158:BJ158)))</f>
        <v>4200</v>
      </c>
      <c r="BH162" s="1280"/>
      <c r="BI162" s="2" t="s">
        <v>95</v>
      </c>
    </row>
    <row r="163" spans="2:65" ht="2.25" customHeight="1">
      <c r="G163" s="853"/>
      <c r="H163" s="853"/>
      <c r="BG163" s="853"/>
      <c r="BH163" s="853"/>
    </row>
    <row r="164" spans="2:65">
      <c r="D164" s="1024" t="s">
        <v>93</v>
      </c>
      <c r="E164" s="1024"/>
      <c r="F164" s="1024"/>
      <c r="G164" s="1280" t="str">
        <f>IF(E155="","",INT(SUM(E155:J155,E159:J159)))</f>
        <v/>
      </c>
      <c r="H164" s="1280"/>
      <c r="I164" s="2" t="s">
        <v>95</v>
      </c>
      <c r="BD164" s="1024" t="s">
        <v>93</v>
      </c>
      <c r="BE164" s="1024"/>
      <c r="BF164" s="1024"/>
      <c r="BG164" s="1280">
        <f>IF(BE155="","",INT(SUM(BE155:BJ155,BE159:BJ159)))</f>
        <v>1380</v>
      </c>
      <c r="BH164" s="1280"/>
      <c r="BI164" s="2" t="s">
        <v>95</v>
      </c>
    </row>
    <row r="165" spans="2:65" ht="2.25" customHeight="1">
      <c r="G165" s="853"/>
      <c r="H165" s="853"/>
      <c r="BG165" s="853"/>
      <c r="BH165" s="853"/>
    </row>
    <row r="166" spans="2:65">
      <c r="D166" s="1024" t="s">
        <v>94</v>
      </c>
      <c r="E166" s="1024"/>
      <c r="F166" s="1024"/>
      <c r="G166" s="1280" t="str">
        <f>IF(E154="","",INT(SUM(E156:J156,E160:J160)))</f>
        <v/>
      </c>
      <c r="H166" s="1280"/>
      <c r="I166" s="2" t="s">
        <v>95</v>
      </c>
      <c r="BD166" s="1024" t="s">
        <v>94</v>
      </c>
      <c r="BE166" s="1024"/>
      <c r="BF166" s="1024"/>
      <c r="BG166" s="1280">
        <f>IF(BE154="","",INT(SUM(BE156:BJ156,BE160:BJ160)))</f>
        <v>2820</v>
      </c>
      <c r="BH166" s="1280"/>
      <c r="BI166" s="2" t="s">
        <v>95</v>
      </c>
    </row>
    <row r="167" spans="2:65" ht="6.6" customHeight="1"/>
    <row r="168" spans="2:65" ht="18" customHeight="1">
      <c r="B168" s="22" t="s">
        <v>115</v>
      </c>
      <c r="E168" s="22"/>
      <c r="F168" s="22"/>
      <c r="G168" s="22"/>
      <c r="H168" s="22"/>
      <c r="M168" s="1281"/>
      <c r="BB168" s="22" t="s">
        <v>115</v>
      </c>
      <c r="BE168" s="22"/>
      <c r="BF168" s="22"/>
      <c r="BG168" s="22"/>
      <c r="BH168" s="22"/>
      <c r="BM168" s="1281"/>
    </row>
    <row r="169" spans="2:65" ht="21" customHeight="1">
      <c r="E169" s="13"/>
      <c r="F169" s="79" t="str">
        <f>IF(E154="","",ROUND($G$164/$G$162*100,2))</f>
        <v/>
      </c>
      <c r="G169" s="34" t="s">
        <v>539</v>
      </c>
      <c r="H169" s="854"/>
      <c r="M169" s="1281"/>
      <c r="BE169" s="13"/>
      <c r="BF169" s="79">
        <f>ROUND($BG$164/$BG$162*100,2)</f>
        <v>32.86</v>
      </c>
      <c r="BG169" s="34" t="s">
        <v>96</v>
      </c>
      <c r="BH169" s="854"/>
      <c r="BM169" s="1281"/>
    </row>
    <row r="170" spans="2:65" ht="7.5" customHeight="1">
      <c r="D170" s="22"/>
      <c r="E170" s="22"/>
      <c r="F170" s="22"/>
      <c r="G170" s="22"/>
      <c r="H170" s="22"/>
      <c r="I170" s="22"/>
      <c r="J170" s="22"/>
      <c r="K170" s="22"/>
      <c r="L170" s="142"/>
      <c r="M170" s="1281"/>
      <c r="N170" s="142"/>
      <c r="O170" s="142"/>
      <c r="P170" s="142"/>
      <c r="Q170" s="142"/>
      <c r="R170" s="142"/>
      <c r="S170" s="142"/>
      <c r="AA170" s="22"/>
      <c r="AB170" s="142"/>
      <c r="BD170" s="22"/>
      <c r="BE170" s="22"/>
      <c r="BF170" s="22"/>
      <c r="BG170" s="22"/>
      <c r="BH170" s="22"/>
      <c r="BI170" s="22"/>
      <c r="BJ170" s="22"/>
      <c r="BK170" s="22"/>
      <c r="BL170" s="142"/>
      <c r="BM170" s="1281"/>
    </row>
    <row r="171" spans="2:65" ht="7.5" customHeight="1">
      <c r="B171" s="1282" t="str">
        <f>IF(F169="","",IF(F169&gt;=100,"申請要件を満たさないため申請不可","　"))</f>
        <v/>
      </c>
      <c r="C171" s="1282"/>
      <c r="D171" s="1282"/>
      <c r="E171" s="1282"/>
      <c r="F171" s="1282"/>
      <c r="G171" s="1282"/>
      <c r="H171" s="1282"/>
      <c r="I171" s="1282"/>
      <c r="J171" s="1282"/>
      <c r="K171" s="22"/>
      <c r="L171" s="142"/>
      <c r="M171" s="1281"/>
      <c r="N171" s="142"/>
      <c r="O171" s="142"/>
      <c r="P171" s="142"/>
      <c r="Q171" s="142"/>
      <c r="R171" s="142"/>
      <c r="S171" s="142"/>
      <c r="AA171" s="22"/>
      <c r="AB171" s="142"/>
      <c r="BB171" s="1282"/>
      <c r="BC171" s="1282"/>
      <c r="BD171" s="1282"/>
      <c r="BE171" s="1282"/>
      <c r="BF171" s="1282"/>
      <c r="BG171" s="1282"/>
      <c r="BH171" s="1282"/>
      <c r="BI171" s="1282"/>
      <c r="BJ171" s="1282"/>
      <c r="BK171" s="22"/>
      <c r="BL171" s="142"/>
      <c r="BM171" s="1281"/>
    </row>
    <row r="172" spans="2:65" ht="21" hidden="1" customHeight="1">
      <c r="B172" s="1282"/>
      <c r="C172" s="1282"/>
      <c r="D172" s="1282"/>
      <c r="E172" s="1282"/>
      <c r="F172" s="1282"/>
      <c r="G172" s="1282"/>
      <c r="H172" s="1282"/>
      <c r="I172" s="1282"/>
      <c r="J172" s="1282"/>
      <c r="K172" s="22"/>
      <c r="L172" s="142"/>
      <c r="M172" s="142" t="str">
        <f>IF(F169="","",IF(F169&gt;=100,"申請要件を満たさないため申請不可","  "))</f>
        <v/>
      </c>
      <c r="N172" s="142"/>
      <c r="O172" s="142"/>
      <c r="P172" s="142"/>
      <c r="Q172" s="142"/>
      <c r="R172" s="142"/>
      <c r="S172" s="142"/>
      <c r="T172" s="142"/>
      <c r="AA172" s="22"/>
      <c r="AB172" s="142"/>
      <c r="BB172" s="1282"/>
      <c r="BC172" s="1282"/>
      <c r="BD172" s="1282"/>
      <c r="BE172" s="1282"/>
      <c r="BF172" s="1282"/>
      <c r="BG172" s="1282"/>
      <c r="BH172" s="1282"/>
      <c r="BI172" s="1282"/>
      <c r="BJ172" s="1282"/>
      <c r="BK172" s="22"/>
      <c r="BL172" s="142"/>
      <c r="BM172" s="142" t="str">
        <f>IF(BF169="","",IF(BF169&gt;=100,"申請要件を満たさないため申請不可","  "))</f>
        <v xml:space="preserve">  </v>
      </c>
    </row>
    <row r="173" spans="2:65" ht="18" hidden="1" customHeight="1">
      <c r="C173" s="22"/>
      <c r="D173" s="22"/>
      <c r="E173" s="1283"/>
      <c r="F173" s="1283"/>
      <c r="G173" s="855"/>
      <c r="H173" s="1284"/>
      <c r="I173" s="1284"/>
      <c r="J173" s="22"/>
      <c r="K173" s="22"/>
      <c r="L173" s="142"/>
      <c r="M173" s="108"/>
      <c r="N173" s="142"/>
      <c r="O173" s="142"/>
      <c r="P173" s="142"/>
      <c r="Q173" s="142"/>
      <c r="R173" s="142"/>
      <c r="S173" s="142"/>
      <c r="T173" s="142"/>
      <c r="U173" s="142"/>
      <c r="V173" s="142"/>
      <c r="W173" s="142"/>
      <c r="X173" s="142"/>
      <c r="Y173" s="856"/>
      <c r="AA173" s="22"/>
      <c r="AB173" s="142"/>
      <c r="AC173" s="856"/>
      <c r="AD173" s="856"/>
      <c r="BC173" s="22"/>
      <c r="BD173" s="22"/>
      <c r="BE173" s="1283"/>
      <c r="BF173" s="1283"/>
      <c r="BG173" s="855"/>
      <c r="BH173" s="1284"/>
      <c r="BI173" s="1284"/>
      <c r="BJ173" s="22"/>
      <c r="BK173" s="22"/>
      <c r="BL173" s="142"/>
      <c r="BM173" s="108"/>
    </row>
    <row r="174" spans="2:65" ht="13.8" customHeight="1">
      <c r="C174" s="2" t="s">
        <v>76</v>
      </c>
      <c r="D174" s="22"/>
      <c r="E174" s="22"/>
      <c r="F174" s="24"/>
      <c r="G174" s="22"/>
      <c r="H174" s="22"/>
      <c r="I174" s="22"/>
      <c r="J174" s="22"/>
      <c r="K174" s="22"/>
      <c r="L174" s="142"/>
      <c r="M174" s="142"/>
      <c r="N174" s="142"/>
      <c r="O174" s="142"/>
      <c r="P174" s="142"/>
      <c r="Q174" s="142"/>
      <c r="R174" s="142"/>
      <c r="S174" s="142"/>
      <c r="T174" s="142"/>
      <c r="U174" s="142"/>
      <c r="V174" s="142"/>
      <c r="W174" s="142"/>
      <c r="X174" s="142"/>
      <c r="Y174" s="856"/>
      <c r="AA174" s="22"/>
      <c r="AB174" s="142"/>
      <c r="AC174" s="856"/>
      <c r="AD174" s="856"/>
      <c r="BC174" s="2" t="s">
        <v>76</v>
      </c>
      <c r="BD174" s="22"/>
      <c r="BE174" s="22"/>
      <c r="BF174" s="24"/>
      <c r="BG174" s="22"/>
      <c r="BH174" s="22"/>
      <c r="BI174" s="22"/>
      <c r="BJ174" s="22"/>
      <c r="BK174" s="22"/>
      <c r="BL174" s="142"/>
      <c r="BM174" s="142"/>
    </row>
    <row r="175" spans="2:65" ht="13.8" customHeight="1">
      <c r="C175" s="2" t="s">
        <v>2925</v>
      </c>
      <c r="D175" s="22"/>
      <c r="E175" s="22"/>
      <c r="F175" s="24"/>
      <c r="G175" s="22"/>
      <c r="H175" s="22" t="s">
        <v>2379</v>
      </c>
      <c r="I175" s="22"/>
      <c r="J175" s="22"/>
      <c r="K175" s="22"/>
      <c r="L175" s="142"/>
      <c r="M175" s="142"/>
      <c r="N175" s="142"/>
      <c r="O175" s="142"/>
      <c r="P175" s="142"/>
      <c r="Q175" s="142"/>
      <c r="R175" s="142"/>
      <c r="S175" s="142"/>
      <c r="T175" s="142"/>
      <c r="U175" s="142"/>
      <c r="V175" s="142"/>
      <c r="W175" s="142"/>
      <c r="X175" s="142"/>
      <c r="Y175" s="856"/>
      <c r="AA175" s="22"/>
      <c r="AB175" s="142"/>
      <c r="AC175" s="856"/>
      <c r="AD175" s="856"/>
      <c r="AE175" s="22"/>
      <c r="BC175" s="2" t="s">
        <v>2925</v>
      </c>
      <c r="BD175" s="22"/>
      <c r="BE175" s="22"/>
      <c r="BF175" s="24"/>
      <c r="BG175" s="22"/>
      <c r="BH175" s="22" t="s">
        <v>2379</v>
      </c>
      <c r="BI175" s="22"/>
      <c r="BJ175" s="22"/>
      <c r="BK175" s="22"/>
      <c r="BL175" s="142"/>
      <c r="BM175" s="142"/>
    </row>
    <row r="176" spans="2:65" ht="13.8" customHeight="1">
      <c r="C176" s="2" t="s">
        <v>454</v>
      </c>
      <c r="D176" s="22"/>
      <c r="E176" s="22"/>
      <c r="F176" s="24"/>
      <c r="G176" s="22"/>
      <c r="H176" s="22" t="s">
        <v>110</v>
      </c>
      <c r="I176" s="22"/>
      <c r="J176" s="22"/>
      <c r="K176" s="22"/>
      <c r="L176" s="142"/>
      <c r="M176" s="142"/>
      <c r="N176" s="142"/>
      <c r="O176" s="142"/>
      <c r="P176" s="142"/>
      <c r="Q176" s="142"/>
      <c r="R176" s="142"/>
      <c r="S176" s="142"/>
      <c r="T176" s="142"/>
      <c r="U176" s="142"/>
      <c r="V176" s="142"/>
      <c r="W176" s="142"/>
      <c r="X176" s="142"/>
      <c r="Y176" s="856"/>
      <c r="AA176" s="22"/>
      <c r="AB176" s="142"/>
      <c r="AC176" s="856"/>
      <c r="AD176" s="856"/>
      <c r="AE176" s="22"/>
      <c r="BC176" s="2" t="s">
        <v>454</v>
      </c>
      <c r="BD176" s="22"/>
      <c r="BE176" s="22"/>
      <c r="BF176" s="24"/>
      <c r="BG176" s="22"/>
      <c r="BH176" s="22" t="s">
        <v>110</v>
      </c>
      <c r="BI176" s="22"/>
      <c r="BJ176" s="22"/>
      <c r="BK176" s="22"/>
      <c r="BL176" s="142"/>
      <c r="BM176" s="142"/>
    </row>
    <row r="177" spans="2:65" ht="12" customHeight="1">
      <c r="E177" s="118"/>
      <c r="F177" s="118"/>
      <c r="G177" s="118"/>
      <c r="H177" s="118"/>
      <c r="I177" s="118"/>
      <c r="BE177" s="118"/>
      <c r="BF177" s="118"/>
      <c r="BG177" s="118"/>
      <c r="BH177" s="118"/>
      <c r="BI177" s="118"/>
    </row>
    <row r="178" spans="2:65" ht="13.5" hidden="1" customHeight="1">
      <c r="D178" s="22"/>
      <c r="E178" s="22"/>
      <c r="F178" s="24"/>
      <c r="G178" s="22"/>
      <c r="H178" s="22"/>
      <c r="I178" s="22"/>
      <c r="J178" s="22"/>
      <c r="K178" s="22"/>
      <c r="L178" s="142"/>
      <c r="M178" s="142"/>
      <c r="N178" s="142"/>
      <c r="O178" s="142"/>
      <c r="P178" s="142"/>
      <c r="Q178" s="142"/>
      <c r="R178" s="142"/>
      <c r="S178" s="142"/>
      <c r="T178" s="142"/>
      <c r="AA178" s="22"/>
      <c r="AB178" s="142"/>
      <c r="BD178" s="22"/>
      <c r="BE178" s="22"/>
      <c r="BF178" s="24"/>
      <c r="BG178" s="22"/>
      <c r="BH178" s="22"/>
      <c r="BI178" s="22"/>
      <c r="BJ178" s="22"/>
      <c r="BK178" s="22"/>
      <c r="BL178" s="142"/>
      <c r="BM178" s="142"/>
    </row>
    <row r="179" spans="2:65" ht="13.5" hidden="1" customHeight="1">
      <c r="D179" s="22"/>
      <c r="E179" s="22"/>
      <c r="F179" s="24"/>
      <c r="G179" s="22"/>
      <c r="H179" s="22"/>
      <c r="I179" s="22"/>
      <c r="J179" s="22"/>
      <c r="K179" s="22"/>
      <c r="L179" s="142"/>
      <c r="M179" s="142"/>
      <c r="N179" s="142"/>
      <c r="O179" s="142"/>
      <c r="P179" s="142"/>
      <c r="Q179" s="142"/>
      <c r="R179" s="142"/>
      <c r="S179" s="142"/>
      <c r="T179" s="142"/>
      <c r="AA179" s="22"/>
      <c r="AB179" s="142"/>
      <c r="BD179" s="22"/>
      <c r="BE179" s="22"/>
      <c r="BF179" s="24"/>
      <c r="BG179" s="22"/>
      <c r="BH179" s="22"/>
      <c r="BI179" s="22"/>
      <c r="BJ179" s="22"/>
      <c r="BK179" s="22"/>
      <c r="BL179" s="142"/>
      <c r="BM179" s="142"/>
    </row>
    <row r="180" spans="2:65" ht="13.5" customHeight="1">
      <c r="B180" s="2" t="s">
        <v>482</v>
      </c>
      <c r="D180" s="22"/>
      <c r="E180" s="22"/>
      <c r="F180" s="24"/>
      <c r="G180" s="22"/>
      <c r="H180" s="22"/>
      <c r="I180" s="22"/>
      <c r="J180" s="22"/>
      <c r="K180" s="22"/>
      <c r="L180" s="142"/>
      <c r="M180" s="142"/>
      <c r="N180" s="142"/>
      <c r="O180" s="142"/>
      <c r="P180" s="142"/>
      <c r="Q180" s="142"/>
      <c r="R180" s="142"/>
      <c r="S180" s="142"/>
      <c r="T180" s="142"/>
      <c r="AA180" s="22"/>
      <c r="AB180" s="142"/>
      <c r="BB180" s="2" t="s">
        <v>482</v>
      </c>
      <c r="BD180" s="22"/>
      <c r="BE180" s="22"/>
      <c r="BF180" s="24"/>
      <c r="BG180" s="22"/>
      <c r="BH180" s="22"/>
      <c r="BI180" s="22"/>
      <c r="BJ180" s="22"/>
      <c r="BK180" s="22"/>
      <c r="BL180" s="142"/>
      <c r="BM180" s="142"/>
    </row>
    <row r="181" spans="2:65" ht="18" customHeight="1">
      <c r="C181" s="2" t="s">
        <v>97</v>
      </c>
      <c r="BC181" s="2" t="s">
        <v>97</v>
      </c>
    </row>
    <row r="182" spans="2:65" ht="75" customHeight="1">
      <c r="D182" s="1383"/>
      <c r="E182" s="1384"/>
      <c r="F182" s="1384"/>
      <c r="G182" s="1384"/>
      <c r="H182" s="1384"/>
      <c r="I182" s="1384"/>
      <c r="J182" s="1385"/>
      <c r="BD182" s="1238"/>
      <c r="BE182" s="1245"/>
      <c r="BF182" s="1245"/>
      <c r="BG182" s="1245"/>
      <c r="BH182" s="1245"/>
      <c r="BI182" s="1245"/>
      <c r="BJ182" s="1246"/>
    </row>
    <row r="183" spans="2:65">
      <c r="B183" s="128"/>
      <c r="C183" s="128"/>
      <c r="D183" s="157"/>
      <c r="E183" s="157"/>
      <c r="F183" s="158"/>
      <c r="G183" s="157"/>
      <c r="H183" s="157"/>
      <c r="I183" s="128"/>
      <c r="J183" s="128"/>
      <c r="K183" s="128"/>
      <c r="L183" s="160"/>
      <c r="M183" s="162"/>
      <c r="N183" s="73"/>
      <c r="O183" s="73"/>
      <c r="AA183" s="128"/>
      <c r="AB183" s="160"/>
      <c r="BB183" s="128"/>
      <c r="BC183" s="128"/>
      <c r="BD183" s="157"/>
      <c r="BE183" s="157"/>
      <c r="BF183" s="158"/>
      <c r="BG183" s="157"/>
      <c r="BH183" s="157"/>
      <c r="BI183" s="128"/>
      <c r="BJ183" s="128"/>
      <c r="BK183" s="128"/>
      <c r="BL183" s="160"/>
      <c r="BM183" s="162"/>
    </row>
    <row r="184" spans="2:65">
      <c r="D184" s="2" t="s">
        <v>76</v>
      </c>
      <c r="E184" s="22"/>
      <c r="L184" s="2"/>
      <c r="M184" s="2"/>
      <c r="N184" s="2"/>
      <c r="O184" s="2"/>
      <c r="P184" s="2"/>
      <c r="Q184" s="2"/>
      <c r="R184" s="2"/>
      <c r="S184" s="2"/>
      <c r="T184" s="2"/>
      <c r="U184" s="2"/>
      <c r="V184" s="2"/>
      <c r="W184" s="2"/>
      <c r="X184" s="2"/>
      <c r="Y184" s="2"/>
      <c r="AB184" s="2"/>
      <c r="AC184" s="2"/>
      <c r="AD184" s="2"/>
      <c r="BD184" s="2" t="s">
        <v>76</v>
      </c>
      <c r="BE184" s="22"/>
      <c r="BL184" s="2"/>
      <c r="BM184" s="2"/>
    </row>
    <row r="185" spans="2:65">
      <c r="D185" s="2" t="s">
        <v>2378</v>
      </c>
      <c r="E185" s="22"/>
      <c r="G185" s="22" t="s">
        <v>2377</v>
      </c>
      <c r="L185" s="2"/>
      <c r="M185" s="2"/>
      <c r="N185" s="2"/>
      <c r="O185" s="2"/>
      <c r="P185" s="2"/>
      <c r="Q185" s="2"/>
      <c r="R185" s="2"/>
      <c r="S185" s="2"/>
      <c r="T185" s="2"/>
      <c r="U185" s="2"/>
      <c r="V185" s="2"/>
      <c r="W185" s="2"/>
      <c r="X185" s="2"/>
      <c r="Y185" s="2"/>
      <c r="AB185" s="2"/>
      <c r="AC185" s="2"/>
      <c r="AD185" s="2"/>
      <c r="BD185" s="2" t="s">
        <v>2378</v>
      </c>
      <c r="BE185" s="22"/>
      <c r="BG185" s="22" t="s">
        <v>2377</v>
      </c>
      <c r="BL185" s="2"/>
      <c r="BM185" s="2"/>
    </row>
    <row r="186" spans="2:65">
      <c r="E186" s="22"/>
      <c r="G186" s="22"/>
      <c r="L186" s="2"/>
      <c r="M186" s="2"/>
      <c r="N186" s="2"/>
      <c r="O186" s="2"/>
      <c r="P186" s="2"/>
      <c r="Q186" s="2"/>
      <c r="R186" s="2"/>
      <c r="S186" s="2"/>
      <c r="T186" s="2"/>
      <c r="U186" s="2"/>
      <c r="V186" s="2"/>
      <c r="W186" s="2"/>
      <c r="X186" s="2"/>
      <c r="Y186" s="2"/>
      <c r="AB186" s="2"/>
      <c r="AC186" s="2"/>
      <c r="AD186" s="2"/>
      <c r="BE186" s="22"/>
      <c r="BG186" s="22"/>
      <c r="BL186" s="2"/>
      <c r="BM186" s="2"/>
    </row>
    <row r="187" spans="2:65">
      <c r="B187" s="128"/>
      <c r="C187" s="2" t="s">
        <v>3017</v>
      </c>
      <c r="D187" s="157"/>
      <c r="E187" s="157"/>
      <c r="F187" s="158"/>
      <c r="G187" s="157"/>
      <c r="H187" s="157"/>
      <c r="I187" s="128"/>
      <c r="J187" s="128"/>
      <c r="K187" s="128"/>
      <c r="L187" s="160"/>
      <c r="M187" s="160"/>
      <c r="AA187" s="128"/>
      <c r="AB187" s="160"/>
      <c r="BB187" s="128"/>
      <c r="BC187" s="2" t="s">
        <v>3017</v>
      </c>
      <c r="BD187" s="157"/>
      <c r="BE187" s="157"/>
      <c r="BF187" s="158"/>
      <c r="BG187" s="157"/>
      <c r="BH187" s="157"/>
      <c r="BI187" s="128"/>
      <c r="BJ187" s="128"/>
      <c r="BK187" s="128"/>
      <c r="BL187" s="160"/>
      <c r="BM187" s="160"/>
    </row>
    <row r="188" spans="2:65">
      <c r="B188" s="128"/>
      <c r="C188" s="128"/>
      <c r="D188" s="128"/>
      <c r="E188" s="128"/>
      <c r="F188" s="128"/>
      <c r="G188" s="128"/>
      <c r="H188" s="128"/>
      <c r="I188" s="128"/>
      <c r="J188" s="128"/>
      <c r="K188" s="128"/>
      <c r="L188" s="160"/>
      <c r="M188" s="160"/>
      <c r="AA188" s="128"/>
      <c r="AB188" s="160"/>
      <c r="BB188" s="128"/>
      <c r="BC188" s="128"/>
      <c r="BD188" s="128"/>
      <c r="BE188" s="128"/>
      <c r="BF188" s="128"/>
      <c r="BG188" s="128"/>
      <c r="BH188" s="128"/>
      <c r="BI188" s="128"/>
      <c r="BJ188" s="128"/>
      <c r="BK188" s="128"/>
      <c r="BL188" s="160"/>
      <c r="BM188" s="160"/>
    </row>
    <row r="189" spans="2:65" ht="14.4" customHeight="1">
      <c r="B189" s="128"/>
      <c r="C189" s="128"/>
      <c r="E189" s="819" t="s">
        <v>3035</v>
      </c>
      <c r="F189" s="1428"/>
      <c r="G189" s="1428"/>
      <c r="H189" s="128" t="s">
        <v>3023</v>
      </c>
      <c r="I189" s="128"/>
      <c r="J189" s="128"/>
      <c r="K189" s="128"/>
      <c r="L189" s="160"/>
      <c r="M189" s="162"/>
      <c r="AA189" s="128"/>
      <c r="AB189" s="160"/>
      <c r="BB189" s="128"/>
      <c r="BC189" s="128"/>
      <c r="BE189" s="819" t="s">
        <v>3035</v>
      </c>
      <c r="BF189" s="1285">
        <v>9</v>
      </c>
      <c r="BG189" s="1285"/>
      <c r="BH189" s="128" t="s">
        <v>3023</v>
      </c>
      <c r="BI189" s="128"/>
      <c r="BJ189" s="128"/>
      <c r="BK189" s="128"/>
      <c r="BL189" s="160"/>
      <c r="BM189" s="162"/>
    </row>
    <row r="190" spans="2:65" ht="14.4" customHeight="1">
      <c r="B190" s="128"/>
      <c r="C190" s="128"/>
      <c r="E190" s="819" t="s">
        <v>3036</v>
      </c>
      <c r="F190" s="1387"/>
      <c r="G190" s="1387"/>
      <c r="H190" s="128" t="s">
        <v>3023</v>
      </c>
      <c r="I190" s="128"/>
      <c r="J190" s="128"/>
      <c r="K190" s="157"/>
      <c r="L190" s="161"/>
      <c r="M190" s="161"/>
      <c r="N190" s="142"/>
      <c r="O190" s="142"/>
      <c r="P190" s="142"/>
      <c r="Q190" s="142"/>
      <c r="R190" s="142"/>
      <c r="S190" s="142"/>
      <c r="T190" s="142"/>
      <c r="AA190" s="157"/>
      <c r="AB190" s="161"/>
      <c r="BB190" s="128"/>
      <c r="BC190" s="128"/>
      <c r="BE190" s="819" t="s">
        <v>3036</v>
      </c>
      <c r="BF190" s="1247">
        <v>9</v>
      </c>
      <c r="BG190" s="1247"/>
      <c r="BH190" s="128" t="s">
        <v>3023</v>
      </c>
      <c r="BI190" s="128"/>
      <c r="BJ190" s="128"/>
      <c r="BK190" s="157"/>
      <c r="BL190" s="161"/>
      <c r="BM190" s="161"/>
    </row>
    <row r="191" spans="2:65" ht="14.4" customHeight="1">
      <c r="B191" s="128"/>
      <c r="C191" s="128"/>
      <c r="E191" s="819" t="s">
        <v>3018</v>
      </c>
      <c r="F191" s="1387"/>
      <c r="G191" s="1387"/>
      <c r="H191" s="128" t="s">
        <v>3021</v>
      </c>
      <c r="I191" s="128"/>
      <c r="J191" s="128"/>
      <c r="K191" s="157"/>
      <c r="L191" s="161"/>
      <c r="M191" s="161"/>
      <c r="N191" s="142"/>
      <c r="O191" s="142"/>
      <c r="P191" s="142"/>
      <c r="Q191" s="142"/>
      <c r="R191" s="142"/>
      <c r="S191" s="142"/>
      <c r="T191" s="142"/>
      <c r="AA191" s="157"/>
      <c r="AB191" s="161"/>
      <c r="BB191" s="128"/>
      <c r="BC191" s="128"/>
      <c r="BE191" s="819" t="s">
        <v>3018</v>
      </c>
      <c r="BF191" s="1247">
        <v>2</v>
      </c>
      <c r="BG191" s="1247"/>
      <c r="BH191" s="128" t="s">
        <v>66</v>
      </c>
      <c r="BI191" s="128"/>
      <c r="BJ191" s="128"/>
      <c r="BK191" s="157"/>
      <c r="BL191" s="161"/>
      <c r="BM191" s="161"/>
    </row>
    <row r="192" spans="2:65" ht="14.4" customHeight="1">
      <c r="B192" s="128"/>
      <c r="C192" s="128"/>
      <c r="E192" s="819" t="s">
        <v>3019</v>
      </c>
      <c r="F192" s="1277">
        <f>IF(F189="",0,SUM(F189:G191))</f>
        <v>0</v>
      </c>
      <c r="G192" s="1277"/>
      <c r="H192" s="128" t="s">
        <v>3021</v>
      </c>
      <c r="I192" s="128"/>
      <c r="J192" s="128"/>
      <c r="K192" s="157"/>
      <c r="L192" s="161"/>
      <c r="M192" s="161"/>
      <c r="N192" s="142"/>
      <c r="O192" s="142"/>
      <c r="P192" s="142"/>
      <c r="Q192" s="142"/>
      <c r="R192" s="142"/>
      <c r="S192" s="142"/>
      <c r="T192" s="142"/>
      <c r="AA192" s="157"/>
      <c r="AB192" s="161"/>
      <c r="BB192" s="128"/>
      <c r="BC192" s="128"/>
      <c r="BE192" s="819" t="s">
        <v>3019</v>
      </c>
      <c r="BF192" s="1277">
        <f>IF(BF189="",0,SUM(BF189:BG191))</f>
        <v>20</v>
      </c>
      <c r="BG192" s="1277"/>
      <c r="BH192" s="128" t="s">
        <v>66</v>
      </c>
      <c r="BI192" s="128"/>
      <c r="BJ192" s="128"/>
      <c r="BK192" s="157"/>
      <c r="BL192" s="161"/>
      <c r="BM192" s="161"/>
    </row>
    <row r="193" spans="2:65" ht="14.4" customHeight="1">
      <c r="B193" s="128"/>
      <c r="C193" s="128"/>
      <c r="E193" s="819" t="s">
        <v>3020</v>
      </c>
      <c r="F193" s="1277">
        <f>IF(F189="",0,SUM(F189:G190))</f>
        <v>0</v>
      </c>
      <c r="G193" s="1277"/>
      <c r="H193" s="128" t="s">
        <v>3021</v>
      </c>
      <c r="I193" s="128"/>
      <c r="J193" s="128"/>
      <c r="K193" s="157"/>
      <c r="L193" s="161"/>
      <c r="M193" s="161"/>
      <c r="N193" s="142"/>
      <c r="O193" s="142"/>
      <c r="P193" s="142"/>
      <c r="Q193" s="142"/>
      <c r="R193" s="142"/>
      <c r="S193" s="142"/>
      <c r="T193" s="142"/>
      <c r="AA193" s="157"/>
      <c r="AB193" s="161"/>
      <c r="BB193" s="128"/>
      <c r="BC193" s="128"/>
      <c r="BE193" s="819" t="s">
        <v>3020</v>
      </c>
      <c r="BF193" s="1277">
        <f>IF(BF189="",0,SUM(BF189:BG190))</f>
        <v>18</v>
      </c>
      <c r="BG193" s="1277"/>
      <c r="BH193" s="128" t="s">
        <v>66</v>
      </c>
      <c r="BI193" s="128"/>
      <c r="BJ193" s="128"/>
      <c r="BK193" s="157"/>
      <c r="BL193" s="161"/>
      <c r="BM193" s="161"/>
    </row>
    <row r="194" spans="2:65" ht="14.4" customHeight="1">
      <c r="B194" s="128"/>
      <c r="C194" s="128"/>
      <c r="E194" s="819" t="s">
        <v>3037</v>
      </c>
      <c r="F194" s="1278">
        <f>IFERROR((F193/F192),0)</f>
        <v>0</v>
      </c>
      <c r="G194" s="1278"/>
      <c r="H194" s="128" t="s">
        <v>3022</v>
      </c>
      <c r="I194" s="128"/>
      <c r="J194" s="128"/>
      <c r="K194" s="157"/>
      <c r="L194" s="161"/>
      <c r="M194" s="161"/>
      <c r="N194" s="142"/>
      <c r="O194" s="142"/>
      <c r="P194" s="142"/>
      <c r="Q194" s="142"/>
      <c r="R194" s="142"/>
      <c r="S194" s="142"/>
      <c r="T194" s="142"/>
      <c r="AA194" s="157"/>
      <c r="AB194" s="161"/>
      <c r="BB194" s="128"/>
      <c r="BC194" s="128"/>
      <c r="BE194" s="819" t="s">
        <v>3037</v>
      </c>
      <c r="BF194" s="1278">
        <f>IFERROR((BF193/BF192),0)</f>
        <v>0.9</v>
      </c>
      <c r="BG194" s="1278"/>
      <c r="BH194" s="128" t="s">
        <v>391</v>
      </c>
      <c r="BI194" s="128"/>
      <c r="BJ194" s="128"/>
      <c r="BK194" s="157"/>
      <c r="BL194" s="161"/>
      <c r="BM194" s="161"/>
    </row>
    <row r="195" spans="2:65" ht="14.4" customHeight="1">
      <c r="B195" s="128"/>
      <c r="C195" s="128"/>
      <c r="D195" s="857" t="str">
        <f>"※ （２．（１）太陽光発電システム総出力 "&amp;IF(G31="","　　　",FIXED(G31,1,FALSE))&amp;" kW 以下）"</f>
        <v>※ （２．（１）太陽光発電システム総出力 　　　 kW 以下）</v>
      </c>
      <c r="E195" s="858"/>
      <c r="F195" s="858"/>
      <c r="G195" s="858"/>
      <c r="H195" s="858"/>
      <c r="I195" s="128"/>
      <c r="J195" s="128"/>
      <c r="K195" s="128"/>
      <c r="L195" s="160"/>
      <c r="M195" s="162"/>
      <c r="AA195" s="128"/>
      <c r="AB195" s="160"/>
      <c r="BB195" s="128"/>
      <c r="BC195" s="128"/>
      <c r="BD195" s="857" t="str">
        <f>"※ （２．（１）太陽光発電システム総出力 "&amp;IF(BG31="","　　　",FIXED(BG31,1,FALSE))&amp;" kW 以下）"</f>
        <v>※ （２．（１）太陽光発電システム総出力 9.0 kW 以下）</v>
      </c>
      <c r="BE195" s="858"/>
      <c r="BF195" s="858"/>
      <c r="BG195" s="858"/>
      <c r="BH195" s="858"/>
      <c r="BI195" s="128"/>
      <c r="BJ195" s="128"/>
      <c r="BK195" s="128"/>
      <c r="BL195" s="160"/>
      <c r="BM195" s="162"/>
    </row>
    <row r="196" spans="2:65" ht="14.4" customHeight="1"/>
    <row r="197" spans="2:65" ht="14.4" customHeight="1">
      <c r="F197" s="118"/>
      <c r="G197" s="118"/>
      <c r="H197" s="118"/>
      <c r="I197" s="118"/>
      <c r="BF197" s="118"/>
      <c r="BG197" s="118"/>
      <c r="BH197" s="118"/>
      <c r="BI197" s="118"/>
    </row>
    <row r="198" spans="2:65" ht="14.4" customHeight="1">
      <c r="F198" s="118"/>
      <c r="G198" s="118"/>
      <c r="H198" s="118"/>
      <c r="I198" s="118"/>
      <c r="BF198" s="118"/>
      <c r="BG198" s="118"/>
      <c r="BH198" s="118"/>
      <c r="BI198" s="118"/>
    </row>
    <row r="199" spans="2:65" ht="14.4" customHeight="1">
      <c r="B199" s="2" t="s">
        <v>2359</v>
      </c>
      <c r="F199" s="118"/>
      <c r="G199" s="118"/>
      <c r="H199" s="118"/>
      <c r="I199" s="118"/>
      <c r="BB199" s="2" t="s">
        <v>2359</v>
      </c>
      <c r="BF199" s="118"/>
      <c r="BG199" s="118"/>
      <c r="BH199" s="118"/>
      <c r="BI199" s="118"/>
    </row>
    <row r="200" spans="2:65" ht="14.4" customHeight="1">
      <c r="B200" s="2" t="s">
        <v>98</v>
      </c>
      <c r="M200" s="73"/>
      <c r="BB200" s="2" t="s">
        <v>98</v>
      </c>
      <c r="BM200" s="73"/>
    </row>
    <row r="201" spans="2:65" ht="14.4" customHeight="1">
      <c r="C201" s="2" t="s">
        <v>2926</v>
      </c>
      <c r="BC201" s="2" t="s">
        <v>2926</v>
      </c>
    </row>
    <row r="202" spans="2:65" ht="14.4" customHeight="1">
      <c r="E202" s="22"/>
      <c r="BE202" s="22"/>
    </row>
    <row r="203" spans="2:65" ht="14.4" customHeight="1">
      <c r="B203" s="2" t="s">
        <v>2360</v>
      </c>
      <c r="E203" s="22"/>
      <c r="G203" s="22"/>
      <c r="BB203" s="2" t="s">
        <v>2360</v>
      </c>
      <c r="BE203" s="22"/>
      <c r="BG203" s="22"/>
    </row>
    <row r="204" spans="2:65" ht="14.4" customHeight="1">
      <c r="C204" s="2" t="s">
        <v>2926</v>
      </c>
      <c r="E204" s="22"/>
      <c r="G204" s="22"/>
      <c r="BC204" s="2" t="s">
        <v>2926</v>
      </c>
      <c r="BE204" s="22"/>
      <c r="BG204" s="22"/>
    </row>
    <row r="205" spans="2:65" ht="14.4" customHeight="1"/>
    <row r="206" spans="2:65" ht="18" customHeight="1"/>
    <row r="207" spans="2:65" ht="7.5" customHeight="1">
      <c r="C207" s="22"/>
      <c r="D207" s="22"/>
      <c r="E207" s="87"/>
      <c r="F207" s="87"/>
      <c r="G207" s="87"/>
      <c r="H207" s="87"/>
      <c r="I207" s="87"/>
      <c r="J207" s="22"/>
      <c r="K207" s="22"/>
      <c r="L207" s="142"/>
      <c r="M207" s="142"/>
      <c r="N207" s="142"/>
      <c r="O207" s="142"/>
      <c r="P207" s="142"/>
      <c r="Q207" s="142"/>
      <c r="R207" s="142"/>
      <c r="S207" s="142"/>
      <c r="T207" s="142"/>
      <c r="U207" s="142"/>
      <c r="V207" s="142"/>
      <c r="W207" s="142"/>
      <c r="X207" s="142"/>
      <c r="Y207" s="856"/>
      <c r="AA207" s="22"/>
      <c r="AB207" s="142"/>
      <c r="AC207" s="856"/>
      <c r="AD207" s="856"/>
      <c r="BC207" s="22"/>
      <c r="BD207" s="22"/>
      <c r="BE207" s="87"/>
      <c r="BF207" s="87"/>
      <c r="BG207" s="87"/>
      <c r="BH207" s="87"/>
      <c r="BI207" s="87"/>
      <c r="BJ207" s="22"/>
      <c r="BK207" s="22"/>
      <c r="BL207" s="142"/>
      <c r="BM207" s="142"/>
    </row>
    <row r="208" spans="2:65" ht="7.5" customHeight="1">
      <c r="D208" s="22"/>
      <c r="E208" s="87"/>
      <c r="F208" s="87"/>
      <c r="G208" s="87"/>
      <c r="H208" s="87"/>
      <c r="I208" s="87"/>
      <c r="J208" s="22"/>
      <c r="K208" s="22"/>
      <c r="L208" s="142"/>
      <c r="M208" s="142"/>
      <c r="N208" s="142"/>
      <c r="O208" s="142"/>
      <c r="P208" s="142"/>
      <c r="Q208" s="142"/>
      <c r="R208" s="142"/>
      <c r="S208" s="142"/>
      <c r="T208" s="142"/>
      <c r="U208" s="142"/>
      <c r="V208" s="142"/>
      <c r="W208" s="142"/>
      <c r="X208" s="142"/>
      <c r="Y208" s="856"/>
      <c r="AA208" s="22"/>
      <c r="AB208" s="142"/>
      <c r="AC208" s="856"/>
      <c r="AD208" s="856"/>
      <c r="AE208" s="22"/>
      <c r="BD208" s="22"/>
      <c r="BE208" s="87"/>
      <c r="BF208" s="87"/>
      <c r="BG208" s="87"/>
      <c r="BH208" s="87"/>
      <c r="BI208" s="87"/>
      <c r="BJ208" s="22"/>
      <c r="BK208" s="22"/>
      <c r="BL208" s="142"/>
      <c r="BM208" s="142"/>
    </row>
    <row r="211" spans="2:64" ht="13.5" customHeight="1">
      <c r="N211" s="73"/>
      <c r="O211" s="73"/>
    </row>
    <row r="212" spans="2:64" ht="13.5" customHeight="1">
      <c r="N212" s="73"/>
      <c r="O212" s="73"/>
    </row>
    <row r="213" spans="2:64" ht="18" customHeight="1">
      <c r="N213" s="73"/>
      <c r="O213" s="73"/>
    </row>
    <row r="214" spans="2:64">
      <c r="C214" s="118"/>
      <c r="N214" s="73"/>
      <c r="O214" s="73"/>
      <c r="BC214" s="118"/>
    </row>
    <row r="215" spans="2:64" ht="18" customHeight="1">
      <c r="B215" s="2" t="s">
        <v>2395</v>
      </c>
      <c r="BB215" s="2" t="s">
        <v>2395</v>
      </c>
    </row>
    <row r="216" spans="2:64" ht="13.5" customHeight="1"/>
    <row r="217" spans="2:64" ht="13.5" customHeight="1">
      <c r="B217" s="2" t="s">
        <v>3033</v>
      </c>
      <c r="BB217" s="2" t="s">
        <v>3033</v>
      </c>
    </row>
    <row r="218" spans="2:64" ht="30" customHeight="1">
      <c r="C218" s="1279" t="s">
        <v>3032</v>
      </c>
      <c r="D218" s="1279"/>
      <c r="E218" s="1279"/>
      <c r="F218" s="1279"/>
      <c r="G218" s="1279"/>
      <c r="H218" s="1279"/>
      <c r="I218" s="1279"/>
      <c r="J218" s="1279"/>
      <c r="BC218" s="1279" t="s">
        <v>3032</v>
      </c>
      <c r="BD218" s="1279"/>
      <c r="BE218" s="1279"/>
      <c r="BF218" s="1279"/>
      <c r="BG218" s="1279"/>
      <c r="BH218" s="1279"/>
      <c r="BI218" s="1279"/>
      <c r="BJ218" s="1279"/>
    </row>
    <row r="219" spans="2:64" ht="13.5" customHeight="1">
      <c r="B219" s="128"/>
      <c r="C219" s="128"/>
      <c r="D219" s="128"/>
      <c r="E219" s="128"/>
      <c r="F219" s="128"/>
      <c r="G219" s="128"/>
      <c r="H219" s="128"/>
      <c r="I219" s="128"/>
      <c r="J219" s="128"/>
      <c r="K219" s="128"/>
      <c r="BB219" s="128"/>
      <c r="BC219" s="128"/>
      <c r="BD219" s="128"/>
      <c r="BE219" s="128"/>
      <c r="BF219" s="128"/>
      <c r="BG219" s="128"/>
      <c r="BH219" s="128"/>
      <c r="BI219" s="128"/>
      <c r="BJ219" s="128"/>
      <c r="BK219" s="128"/>
    </row>
    <row r="220" spans="2:64" ht="13.5" customHeight="1">
      <c r="B220" s="128"/>
      <c r="C220" s="1249" t="s">
        <v>3024</v>
      </c>
      <c r="D220" s="1250"/>
      <c r="E220" s="1411"/>
      <c r="F220" s="1411"/>
      <c r="G220" s="1411"/>
      <c r="H220" s="1411"/>
      <c r="I220" s="1412" t="s">
        <v>3029</v>
      </c>
      <c r="J220" s="1392"/>
      <c r="K220" s="1392"/>
      <c r="L220" s="1392"/>
      <c r="BB220" s="128"/>
      <c r="BC220" s="1249" t="s">
        <v>3024</v>
      </c>
      <c r="BD220" s="1250"/>
      <c r="BE220" s="1275"/>
      <c r="BF220" s="1275"/>
      <c r="BG220" s="1275"/>
      <c r="BH220" s="1275"/>
      <c r="BI220" s="1276" t="s">
        <v>3029</v>
      </c>
      <c r="BJ220" s="1254"/>
      <c r="BK220" s="1254"/>
      <c r="BL220" s="1254"/>
    </row>
    <row r="221" spans="2:64" ht="13.5" customHeight="1">
      <c r="B221" s="128"/>
      <c r="C221" s="1249" t="s">
        <v>3025</v>
      </c>
      <c r="D221" s="1250"/>
      <c r="E221" s="1386"/>
      <c r="F221" s="1387"/>
      <c r="G221" s="1387"/>
      <c r="H221" s="1387"/>
      <c r="I221" s="1388"/>
      <c r="J221" s="1388"/>
      <c r="K221" s="1388"/>
      <c r="L221" s="1389"/>
      <c r="BB221" s="128"/>
      <c r="BC221" s="1249" t="s">
        <v>2441</v>
      </c>
      <c r="BD221" s="1250"/>
      <c r="BE221" s="1274"/>
      <c r="BF221" s="1247"/>
      <c r="BG221" s="1247"/>
      <c r="BH221" s="1247"/>
      <c r="BI221" s="1138"/>
      <c r="BJ221" s="1138"/>
      <c r="BK221" s="1138"/>
      <c r="BL221" s="1236"/>
    </row>
    <row r="222" spans="2:64" ht="13.5" customHeight="1">
      <c r="B222" s="128"/>
      <c r="C222" s="1249" t="s">
        <v>3112</v>
      </c>
      <c r="D222" s="1250"/>
      <c r="E222" s="1386"/>
      <c r="F222" s="1387"/>
      <c r="G222" s="1387"/>
      <c r="H222" s="1387"/>
      <c r="I222" s="1388"/>
      <c r="J222" s="1388"/>
      <c r="K222" s="1388"/>
      <c r="L222" s="1389"/>
      <c r="BB222" s="128"/>
      <c r="BC222" s="1249" t="s">
        <v>3112</v>
      </c>
      <c r="BD222" s="1250"/>
      <c r="BE222" s="1274"/>
      <c r="BF222" s="1247"/>
      <c r="BG222" s="1247"/>
      <c r="BH222" s="1247"/>
      <c r="BI222" s="1138"/>
      <c r="BJ222" s="1138"/>
      <c r="BK222" s="1138"/>
      <c r="BL222" s="1236"/>
    </row>
    <row r="223" spans="2:64" ht="13.5" customHeight="1">
      <c r="B223" s="128"/>
      <c r="C223" s="1249" t="s">
        <v>3026</v>
      </c>
      <c r="D223" s="1250"/>
      <c r="E223" s="1386"/>
      <c r="F223" s="1388"/>
      <c r="G223" s="1388"/>
      <c r="H223" s="1388"/>
      <c r="I223" s="1388"/>
      <c r="J223" s="1388"/>
      <c r="K223" s="1388"/>
      <c r="L223" s="1389"/>
      <c r="BB223" s="128"/>
      <c r="BC223" s="1249" t="s">
        <v>3026</v>
      </c>
      <c r="BD223" s="1250"/>
      <c r="BE223" s="1274"/>
      <c r="BF223" s="1138"/>
      <c r="BG223" s="1138"/>
      <c r="BH223" s="1138"/>
      <c r="BI223" s="1138"/>
      <c r="BJ223" s="1138"/>
      <c r="BK223" s="1138"/>
      <c r="BL223" s="1236"/>
    </row>
    <row r="224" spans="2:64" ht="13.5" customHeight="1">
      <c r="B224" s="128"/>
      <c r="C224" s="1249" t="s">
        <v>506</v>
      </c>
      <c r="D224" s="1250"/>
      <c r="E224" s="1386"/>
      <c r="F224" s="1388"/>
      <c r="G224" s="1388"/>
      <c r="H224" s="1388"/>
      <c r="I224" s="1388"/>
      <c r="J224" s="1388"/>
      <c r="K224" s="1388"/>
      <c r="L224" s="1389"/>
      <c r="BB224" s="128"/>
      <c r="BC224" s="1249" t="s">
        <v>506</v>
      </c>
      <c r="BD224" s="1250"/>
      <c r="BE224" s="1274"/>
      <c r="BF224" s="1138"/>
      <c r="BG224" s="1138"/>
      <c r="BH224" s="1138"/>
      <c r="BI224" s="1138"/>
      <c r="BJ224" s="1138"/>
      <c r="BK224" s="1138"/>
      <c r="BL224" s="1236"/>
    </row>
    <row r="225" spans="2:65" ht="13.5" customHeight="1">
      <c r="B225" s="128"/>
      <c r="C225" s="1249" t="s">
        <v>3027</v>
      </c>
      <c r="D225" s="1250"/>
      <c r="E225" s="1386"/>
      <c r="F225" s="1387"/>
      <c r="G225" s="1387"/>
      <c r="H225" s="1387"/>
      <c r="I225" s="1388"/>
      <c r="J225" s="1388"/>
      <c r="K225" s="1388"/>
      <c r="L225" s="1389"/>
      <c r="BB225" s="128"/>
      <c r="BC225" s="1249" t="s">
        <v>3027</v>
      </c>
      <c r="BD225" s="1250"/>
      <c r="BE225" s="1274"/>
      <c r="BF225" s="1247"/>
      <c r="BG225" s="1247"/>
      <c r="BH225" s="1247"/>
      <c r="BI225" s="1138"/>
      <c r="BJ225" s="1138"/>
      <c r="BK225" s="1138"/>
      <c r="BL225" s="1236"/>
    </row>
    <row r="226" spans="2:65" ht="13.5" customHeight="1">
      <c r="B226" s="128"/>
      <c r="C226" s="1249" t="s">
        <v>3028</v>
      </c>
      <c r="D226" s="1250"/>
      <c r="E226" s="1386"/>
      <c r="F226" s="1387"/>
      <c r="G226" s="1387"/>
      <c r="H226" s="1387"/>
      <c r="I226" s="1388"/>
      <c r="J226" s="1388"/>
      <c r="K226" s="1388"/>
      <c r="L226" s="1389"/>
      <c r="BB226" s="128"/>
      <c r="BC226" s="1249" t="s">
        <v>507</v>
      </c>
      <c r="BD226" s="1250"/>
      <c r="BE226" s="1274"/>
      <c r="BF226" s="1247"/>
      <c r="BG226" s="1247"/>
      <c r="BH226" s="1247"/>
      <c r="BI226" s="1138"/>
      <c r="BJ226" s="1138"/>
      <c r="BK226" s="1138"/>
      <c r="BL226" s="1236"/>
    </row>
    <row r="227" spans="2:65" ht="13.5" customHeight="1">
      <c r="B227" s="128"/>
      <c r="C227" s="159"/>
      <c r="D227" s="159"/>
      <c r="E227" s="159"/>
      <c r="F227" s="159"/>
      <c r="G227" s="159"/>
      <c r="H227" s="159"/>
      <c r="I227" s="159"/>
      <c r="J227" s="159"/>
      <c r="K227" s="159"/>
      <c r="L227" s="568"/>
      <c r="BB227" s="128"/>
      <c r="BC227" s="159"/>
      <c r="BD227" s="159"/>
      <c r="BE227" s="159"/>
      <c r="BF227" s="159"/>
      <c r="BG227" s="159"/>
      <c r="BH227" s="159"/>
      <c r="BI227" s="159"/>
      <c r="BJ227" s="159"/>
      <c r="BK227" s="159"/>
      <c r="BL227" s="568"/>
    </row>
    <row r="228" spans="2:65" ht="13.5" customHeight="1">
      <c r="B228" s="128"/>
      <c r="C228" s="1249" t="s">
        <v>3030</v>
      </c>
      <c r="D228" s="1250"/>
      <c r="E228" s="1411"/>
      <c r="F228" s="1411"/>
      <c r="G228" s="1411"/>
      <c r="H228" s="1411"/>
      <c r="I228" s="1412" t="s">
        <v>3029</v>
      </c>
      <c r="J228" s="1392"/>
      <c r="K228" s="1392"/>
      <c r="L228" s="1392"/>
      <c r="BB228" s="128"/>
      <c r="BC228" s="1249" t="s">
        <v>3030</v>
      </c>
      <c r="BD228" s="1250"/>
      <c r="BE228" s="1275"/>
      <c r="BF228" s="1275"/>
      <c r="BG228" s="1275"/>
      <c r="BH228" s="1275"/>
      <c r="BI228" s="1276" t="s">
        <v>3029</v>
      </c>
      <c r="BJ228" s="1254"/>
      <c r="BK228" s="1254"/>
      <c r="BL228" s="1254"/>
    </row>
    <row r="229" spans="2:65" ht="13.5" customHeight="1">
      <c r="B229" s="128"/>
      <c r="C229" s="1249" t="s">
        <v>3025</v>
      </c>
      <c r="D229" s="1250"/>
      <c r="E229" s="1386"/>
      <c r="F229" s="1387"/>
      <c r="G229" s="1387"/>
      <c r="H229" s="1387"/>
      <c r="I229" s="1388"/>
      <c r="J229" s="1388"/>
      <c r="K229" s="1388"/>
      <c r="L229" s="1389"/>
      <c r="BB229" s="128"/>
      <c r="BC229" s="1249" t="s">
        <v>2441</v>
      </c>
      <c r="BD229" s="1250"/>
      <c r="BE229" s="1274"/>
      <c r="BF229" s="1247"/>
      <c r="BG229" s="1247"/>
      <c r="BH229" s="1247"/>
      <c r="BI229" s="1138"/>
      <c r="BJ229" s="1138"/>
      <c r="BK229" s="1138"/>
      <c r="BL229" s="1236"/>
    </row>
    <row r="230" spans="2:65" ht="13.5" customHeight="1">
      <c r="B230" s="128"/>
      <c r="C230" s="1249" t="s">
        <v>3112</v>
      </c>
      <c r="D230" s="1250"/>
      <c r="E230" s="1386"/>
      <c r="F230" s="1387"/>
      <c r="G230" s="1387"/>
      <c r="H230" s="1387"/>
      <c r="I230" s="1388"/>
      <c r="J230" s="1388"/>
      <c r="K230" s="1388"/>
      <c r="L230" s="1389"/>
      <c r="BB230" s="128"/>
      <c r="BC230" s="1249" t="s">
        <v>3112</v>
      </c>
      <c r="BD230" s="1250"/>
      <c r="BE230" s="1274"/>
      <c r="BF230" s="1247"/>
      <c r="BG230" s="1247"/>
      <c r="BH230" s="1247"/>
      <c r="BI230" s="1138"/>
      <c r="BJ230" s="1138"/>
      <c r="BK230" s="1138"/>
      <c r="BL230" s="1236"/>
    </row>
    <row r="231" spans="2:65" ht="13.5" customHeight="1">
      <c r="B231" s="128"/>
      <c r="C231" s="1249" t="s">
        <v>3026</v>
      </c>
      <c r="D231" s="1250"/>
      <c r="E231" s="1386"/>
      <c r="F231" s="1387"/>
      <c r="G231" s="1387"/>
      <c r="H231" s="1387"/>
      <c r="I231" s="1388"/>
      <c r="J231" s="1388"/>
      <c r="K231" s="1388"/>
      <c r="L231" s="1389"/>
      <c r="BB231" s="128"/>
      <c r="BC231" s="1249" t="s">
        <v>3026</v>
      </c>
      <c r="BD231" s="1250"/>
      <c r="BE231" s="1274"/>
      <c r="BF231" s="1247"/>
      <c r="BG231" s="1247"/>
      <c r="BH231" s="1247"/>
      <c r="BI231" s="1138"/>
      <c r="BJ231" s="1138"/>
      <c r="BK231" s="1138"/>
      <c r="BL231" s="1236"/>
    </row>
    <row r="232" spans="2:65" ht="13.5" customHeight="1">
      <c r="B232" s="128"/>
      <c r="C232" s="1249" t="s">
        <v>506</v>
      </c>
      <c r="D232" s="1250"/>
      <c r="E232" s="1386"/>
      <c r="F232" s="1388"/>
      <c r="G232" s="1388"/>
      <c r="H232" s="1388"/>
      <c r="I232" s="1388"/>
      <c r="J232" s="1388"/>
      <c r="K232" s="1388"/>
      <c r="L232" s="1389"/>
      <c r="BB232" s="128"/>
      <c r="BC232" s="1249" t="s">
        <v>506</v>
      </c>
      <c r="BD232" s="1250"/>
      <c r="BE232" s="1274"/>
      <c r="BF232" s="1138"/>
      <c r="BG232" s="1138"/>
      <c r="BH232" s="1138"/>
      <c r="BI232" s="1138"/>
      <c r="BJ232" s="1138"/>
      <c r="BK232" s="1138"/>
      <c r="BL232" s="1236"/>
    </row>
    <row r="233" spans="2:65" ht="13.5" customHeight="1">
      <c r="B233" s="128"/>
      <c r="C233" s="1249" t="s">
        <v>3027</v>
      </c>
      <c r="D233" s="1250"/>
      <c r="E233" s="1386"/>
      <c r="F233" s="1387"/>
      <c r="G233" s="1387"/>
      <c r="H233" s="1387"/>
      <c r="I233" s="1388"/>
      <c r="J233" s="1388"/>
      <c r="K233" s="1388"/>
      <c r="L233" s="1389"/>
      <c r="BB233" s="128"/>
      <c r="BC233" s="1249" t="s">
        <v>3027</v>
      </c>
      <c r="BD233" s="1250"/>
      <c r="BE233" s="1274"/>
      <c r="BF233" s="1247"/>
      <c r="BG233" s="1247"/>
      <c r="BH233" s="1247"/>
      <c r="BI233" s="1138"/>
      <c r="BJ233" s="1138"/>
      <c r="BK233" s="1138"/>
      <c r="BL233" s="1236"/>
    </row>
    <row r="234" spans="2:65" ht="13.5" customHeight="1">
      <c r="B234" s="128"/>
      <c r="C234" s="1249" t="s">
        <v>3028</v>
      </c>
      <c r="D234" s="1250"/>
      <c r="E234" s="1386"/>
      <c r="F234" s="1387"/>
      <c r="G234" s="1387"/>
      <c r="H234" s="1387"/>
      <c r="I234" s="1388"/>
      <c r="J234" s="1388"/>
      <c r="K234" s="1388"/>
      <c r="L234" s="1389"/>
      <c r="BB234" s="128"/>
      <c r="BC234" s="1249" t="s">
        <v>507</v>
      </c>
      <c r="BD234" s="1250"/>
      <c r="BE234" s="1274"/>
      <c r="BF234" s="1247"/>
      <c r="BG234" s="1247"/>
      <c r="BH234" s="1247"/>
      <c r="BI234" s="1138"/>
      <c r="BJ234" s="1138"/>
      <c r="BK234" s="1138"/>
      <c r="BL234" s="1236"/>
    </row>
    <row r="235" spans="2:65" ht="13.5" customHeight="1">
      <c r="B235" s="128"/>
      <c r="C235" s="159"/>
      <c r="D235" s="159"/>
      <c r="E235" s="159"/>
      <c r="F235" s="159"/>
      <c r="G235" s="159"/>
      <c r="H235" s="159"/>
      <c r="I235" s="159"/>
      <c r="J235" s="159"/>
      <c r="K235" s="159"/>
      <c r="L235" s="568"/>
      <c r="BB235" s="128"/>
      <c r="BC235" s="159"/>
      <c r="BD235" s="159"/>
      <c r="BE235" s="159"/>
      <c r="BF235" s="159"/>
      <c r="BG235" s="159"/>
      <c r="BH235" s="159"/>
      <c r="BI235" s="159"/>
      <c r="BJ235" s="159"/>
      <c r="BK235" s="159"/>
      <c r="BL235" s="568"/>
    </row>
    <row r="236" spans="2:65" ht="13.5" customHeight="1">
      <c r="B236" s="128"/>
      <c r="C236" s="1249" t="s">
        <v>3030</v>
      </c>
      <c r="D236" s="1250"/>
      <c r="E236" s="1411"/>
      <c r="F236" s="1411"/>
      <c r="G236" s="1411"/>
      <c r="H236" s="1411"/>
      <c r="I236" s="1412" t="s">
        <v>3029</v>
      </c>
      <c r="J236" s="1392"/>
      <c r="K236" s="1392"/>
      <c r="L236" s="1392"/>
      <c r="M236" s="141"/>
      <c r="N236" s="143"/>
      <c r="O236" s="143"/>
      <c r="P236" s="143"/>
      <c r="Q236" s="143"/>
      <c r="R236" s="143"/>
      <c r="S236" s="143"/>
      <c r="BB236" s="128"/>
      <c r="BC236" s="1249" t="s">
        <v>3030</v>
      </c>
      <c r="BD236" s="1250"/>
      <c r="BE236" s="1275"/>
      <c r="BF236" s="1275"/>
      <c r="BG236" s="1275"/>
      <c r="BH236" s="1275"/>
      <c r="BI236" s="1276" t="s">
        <v>3029</v>
      </c>
      <c r="BJ236" s="1254"/>
      <c r="BK236" s="1254"/>
      <c r="BL236" s="1254"/>
      <c r="BM236" s="141"/>
    </row>
    <row r="237" spans="2:65" ht="13.5" customHeight="1">
      <c r="B237" s="128"/>
      <c r="C237" s="1249" t="s">
        <v>3025</v>
      </c>
      <c r="D237" s="1250"/>
      <c r="E237" s="1386"/>
      <c r="F237" s="1387"/>
      <c r="G237" s="1387"/>
      <c r="H237" s="1387"/>
      <c r="I237" s="1388"/>
      <c r="J237" s="1388"/>
      <c r="K237" s="1388"/>
      <c r="L237" s="1389"/>
      <c r="BB237" s="128"/>
      <c r="BC237" s="1249" t="s">
        <v>2441</v>
      </c>
      <c r="BD237" s="1250"/>
      <c r="BE237" s="1274"/>
      <c r="BF237" s="1247"/>
      <c r="BG237" s="1247"/>
      <c r="BH237" s="1247"/>
      <c r="BI237" s="1138"/>
      <c r="BJ237" s="1138"/>
      <c r="BK237" s="1138"/>
      <c r="BL237" s="1236"/>
    </row>
    <row r="238" spans="2:65" ht="13.5" customHeight="1">
      <c r="B238" s="128"/>
      <c r="C238" s="1249" t="s">
        <v>3112</v>
      </c>
      <c r="D238" s="1250"/>
      <c r="E238" s="1386"/>
      <c r="F238" s="1387"/>
      <c r="G238" s="1387"/>
      <c r="H238" s="1387"/>
      <c r="I238" s="1388"/>
      <c r="J238" s="1388"/>
      <c r="K238" s="1388"/>
      <c r="L238" s="1389"/>
      <c r="BB238" s="128"/>
      <c r="BC238" s="1249" t="s">
        <v>3112</v>
      </c>
      <c r="BD238" s="1250"/>
      <c r="BE238" s="1274"/>
      <c r="BF238" s="1247"/>
      <c r="BG238" s="1247"/>
      <c r="BH238" s="1247"/>
      <c r="BI238" s="1138"/>
      <c r="BJ238" s="1138"/>
      <c r="BK238" s="1138"/>
      <c r="BL238" s="1236"/>
    </row>
    <row r="239" spans="2:65" ht="13.5" customHeight="1">
      <c r="B239" s="128"/>
      <c r="C239" s="1249" t="s">
        <v>3026</v>
      </c>
      <c r="D239" s="1250"/>
      <c r="E239" s="1386"/>
      <c r="F239" s="1387"/>
      <c r="G239" s="1387"/>
      <c r="H239" s="1387"/>
      <c r="I239" s="1388"/>
      <c r="J239" s="1388"/>
      <c r="K239" s="1388"/>
      <c r="L239" s="1389"/>
      <c r="BB239" s="128"/>
      <c r="BC239" s="1249" t="s">
        <v>3026</v>
      </c>
      <c r="BD239" s="1250"/>
      <c r="BE239" s="1274"/>
      <c r="BF239" s="1247"/>
      <c r="BG239" s="1247"/>
      <c r="BH239" s="1247"/>
      <c r="BI239" s="1138"/>
      <c r="BJ239" s="1138"/>
      <c r="BK239" s="1138"/>
      <c r="BL239" s="1236"/>
    </row>
    <row r="240" spans="2:65" ht="13.5" customHeight="1">
      <c r="B240" s="128"/>
      <c r="C240" s="1249" t="s">
        <v>506</v>
      </c>
      <c r="D240" s="1250"/>
      <c r="E240" s="1386"/>
      <c r="F240" s="1388"/>
      <c r="G240" s="1388"/>
      <c r="H240" s="1388"/>
      <c r="I240" s="1388"/>
      <c r="J240" s="1388"/>
      <c r="K240" s="1388"/>
      <c r="L240" s="1389"/>
      <c r="BB240" s="128"/>
      <c r="BC240" s="1249" t="s">
        <v>506</v>
      </c>
      <c r="BD240" s="1250"/>
      <c r="BE240" s="1274"/>
      <c r="BF240" s="1138"/>
      <c r="BG240" s="1138"/>
      <c r="BH240" s="1138"/>
      <c r="BI240" s="1138"/>
      <c r="BJ240" s="1138"/>
      <c r="BK240" s="1138"/>
      <c r="BL240" s="1236"/>
    </row>
    <row r="241" spans="2:64" ht="13.5" customHeight="1">
      <c r="B241" s="128"/>
      <c r="C241" s="1249" t="s">
        <v>3027</v>
      </c>
      <c r="D241" s="1250"/>
      <c r="E241" s="1386"/>
      <c r="F241" s="1387"/>
      <c r="G241" s="1387"/>
      <c r="H241" s="1387"/>
      <c r="I241" s="1388"/>
      <c r="J241" s="1388"/>
      <c r="K241" s="1388"/>
      <c r="L241" s="1389"/>
      <c r="BB241" s="128"/>
      <c r="BC241" s="1249" t="s">
        <v>3027</v>
      </c>
      <c r="BD241" s="1250"/>
      <c r="BE241" s="1274"/>
      <c r="BF241" s="1247"/>
      <c r="BG241" s="1247"/>
      <c r="BH241" s="1247"/>
      <c r="BI241" s="1138"/>
      <c r="BJ241" s="1138"/>
      <c r="BK241" s="1138"/>
      <c r="BL241" s="1236"/>
    </row>
    <row r="242" spans="2:64" ht="13.5" customHeight="1">
      <c r="B242" s="128"/>
      <c r="C242" s="1249" t="s">
        <v>3028</v>
      </c>
      <c r="D242" s="1250"/>
      <c r="E242" s="1386"/>
      <c r="F242" s="1387"/>
      <c r="G242" s="1387"/>
      <c r="H242" s="1387"/>
      <c r="I242" s="1388"/>
      <c r="J242" s="1388"/>
      <c r="K242" s="1388"/>
      <c r="L242" s="1389"/>
      <c r="BB242" s="128"/>
      <c r="BC242" s="1249" t="s">
        <v>507</v>
      </c>
      <c r="BD242" s="1250"/>
      <c r="BE242" s="1274"/>
      <c r="BF242" s="1247"/>
      <c r="BG242" s="1247"/>
      <c r="BH242" s="1247"/>
      <c r="BI242" s="1138"/>
      <c r="BJ242" s="1138"/>
      <c r="BK242" s="1138"/>
      <c r="BL242" s="1236"/>
    </row>
    <row r="243" spans="2:64" ht="13.5" customHeight="1">
      <c r="B243" s="128"/>
      <c r="C243" s="159"/>
      <c r="D243" s="159"/>
      <c r="E243" s="159"/>
      <c r="F243" s="159"/>
      <c r="G243" s="159"/>
      <c r="H243" s="159"/>
      <c r="I243" s="159"/>
      <c r="J243" s="159"/>
      <c r="K243" s="159"/>
      <c r="L243" s="568"/>
      <c r="BB243" s="128"/>
      <c r="BC243" s="159"/>
      <c r="BD243" s="159"/>
      <c r="BE243" s="159"/>
      <c r="BF243" s="159"/>
      <c r="BG243" s="159"/>
      <c r="BH243" s="159"/>
      <c r="BI243" s="159"/>
      <c r="BJ243" s="159"/>
      <c r="BK243" s="159"/>
      <c r="BL243" s="568"/>
    </row>
    <row r="244" spans="2:64" ht="13.5" customHeight="1">
      <c r="B244" s="128"/>
      <c r="C244" s="1252" t="s">
        <v>3031</v>
      </c>
      <c r="D244" s="1253"/>
      <c r="E244" s="1390"/>
      <c r="F244" s="1390"/>
      <c r="G244" s="1392"/>
      <c r="H244" s="1392"/>
      <c r="I244" s="1391"/>
      <c r="J244" s="1391"/>
      <c r="K244" s="1391"/>
      <c r="L244" s="1391"/>
      <c r="BB244" s="128"/>
      <c r="BC244" s="1252" t="s">
        <v>3031</v>
      </c>
      <c r="BD244" s="1253"/>
      <c r="BE244" s="1249"/>
      <c r="BF244" s="1250"/>
      <c r="BG244" s="1089"/>
      <c r="BH244" s="1089"/>
      <c r="BI244" s="1089"/>
      <c r="BJ244" s="1089"/>
      <c r="BK244" s="1089"/>
      <c r="BL244" s="1089"/>
    </row>
    <row r="245" spans="2:64" ht="13.5" customHeight="1">
      <c r="B245" s="128"/>
      <c r="C245" s="1252" t="s">
        <v>3025</v>
      </c>
      <c r="D245" s="1253"/>
      <c r="E245" s="1390"/>
      <c r="F245" s="1390"/>
      <c r="G245" s="1392"/>
      <c r="H245" s="1392"/>
      <c r="I245" s="1391"/>
      <c r="J245" s="1391"/>
      <c r="K245" s="1391"/>
      <c r="L245" s="1391"/>
      <c r="BB245" s="128"/>
      <c r="BC245" s="1252" t="s">
        <v>2441</v>
      </c>
      <c r="BD245" s="1253"/>
      <c r="BE245" s="1251"/>
      <c r="BF245" s="1251"/>
      <c r="BG245" s="1254"/>
      <c r="BH245" s="1254"/>
      <c r="BI245" s="1089"/>
      <c r="BJ245" s="1089"/>
      <c r="BK245" s="1089"/>
      <c r="BL245" s="1089"/>
    </row>
    <row r="246" spans="2:64" ht="13.5" customHeight="1">
      <c r="B246" s="128"/>
      <c r="C246" s="1249" t="s">
        <v>3112</v>
      </c>
      <c r="D246" s="1250"/>
      <c r="E246" s="1390"/>
      <c r="F246" s="1392"/>
      <c r="G246" s="1392"/>
      <c r="H246" s="1392"/>
      <c r="I246" s="1391"/>
      <c r="J246" s="1391"/>
      <c r="K246" s="1391"/>
      <c r="L246" s="1391"/>
      <c r="BB246" s="128"/>
      <c r="BC246" s="1249" t="s">
        <v>3112</v>
      </c>
      <c r="BD246" s="1250"/>
      <c r="BE246" s="1251"/>
      <c r="BF246" s="1254"/>
      <c r="BG246" s="1254"/>
      <c r="BH246" s="1254"/>
      <c r="BI246" s="1089"/>
      <c r="BJ246" s="1089"/>
      <c r="BK246" s="1089"/>
      <c r="BL246" s="1089"/>
    </row>
    <row r="247" spans="2:64" ht="13.5" customHeight="1">
      <c r="B247" s="128"/>
      <c r="C247" s="1249" t="s">
        <v>3026</v>
      </c>
      <c r="D247" s="1250"/>
      <c r="E247" s="1390"/>
      <c r="F247" s="1392"/>
      <c r="G247" s="1392"/>
      <c r="H247" s="1392"/>
      <c r="I247" s="1391"/>
      <c r="J247" s="1391"/>
      <c r="K247" s="1391"/>
      <c r="L247" s="1391"/>
      <c r="BB247" s="128"/>
      <c r="BC247" s="1249" t="s">
        <v>3026</v>
      </c>
      <c r="BD247" s="1250"/>
      <c r="BE247" s="1251"/>
      <c r="BF247" s="1254"/>
      <c r="BG247" s="1254"/>
      <c r="BH247" s="1254"/>
      <c r="BI247" s="1089"/>
      <c r="BJ247" s="1089"/>
      <c r="BK247" s="1089"/>
      <c r="BL247" s="1089"/>
    </row>
    <row r="248" spans="2:64" ht="13.5" customHeight="1">
      <c r="B248" s="128"/>
      <c r="C248" s="1249" t="s">
        <v>506</v>
      </c>
      <c r="D248" s="1250"/>
      <c r="E248" s="1390"/>
      <c r="F248" s="1391"/>
      <c r="G248" s="1391"/>
      <c r="H248" s="1391"/>
      <c r="I248" s="1391"/>
      <c r="J248" s="1391"/>
      <c r="K248" s="1391"/>
      <c r="L248" s="1391"/>
      <c r="BB248" s="128"/>
      <c r="BC248" s="1249" t="s">
        <v>506</v>
      </c>
      <c r="BD248" s="1250"/>
      <c r="BE248" s="1251"/>
      <c r="BF248" s="1089"/>
      <c r="BG248" s="1089"/>
      <c r="BH248" s="1089"/>
      <c r="BI248" s="1089"/>
      <c r="BJ248" s="1089"/>
      <c r="BK248" s="1089"/>
      <c r="BL248" s="1089"/>
    </row>
    <row r="249" spans="2:64" ht="13.5" customHeight="1">
      <c r="B249" s="128"/>
      <c r="C249" s="1252" t="s">
        <v>3027</v>
      </c>
      <c r="D249" s="1253"/>
      <c r="E249" s="1390"/>
      <c r="F249" s="1390"/>
      <c r="G249" s="1392"/>
      <c r="H249" s="1392"/>
      <c r="I249" s="1391"/>
      <c r="J249" s="1391"/>
      <c r="K249" s="1391"/>
      <c r="L249" s="1391"/>
      <c r="BB249" s="128"/>
      <c r="BC249" s="1252" t="s">
        <v>3027</v>
      </c>
      <c r="BD249" s="1253"/>
      <c r="BE249" s="1251"/>
      <c r="BF249" s="1251"/>
      <c r="BG249" s="1254"/>
      <c r="BH249" s="1254"/>
      <c r="BI249" s="1089"/>
      <c r="BJ249" s="1089"/>
      <c r="BK249" s="1089"/>
      <c r="BL249" s="1089"/>
    </row>
    <row r="250" spans="2:64" ht="13.5" customHeight="1">
      <c r="B250" s="128"/>
      <c r="C250" s="1252" t="s">
        <v>3028</v>
      </c>
      <c r="D250" s="1253"/>
      <c r="E250" s="1390"/>
      <c r="F250" s="1390"/>
      <c r="G250" s="1390"/>
      <c r="H250" s="1390"/>
      <c r="I250" s="1391"/>
      <c r="J250" s="1391"/>
      <c r="K250" s="1391"/>
      <c r="L250" s="1391"/>
      <c r="BB250" s="128"/>
      <c r="BC250" s="1252" t="s">
        <v>507</v>
      </c>
      <c r="BD250" s="1253"/>
      <c r="BE250" s="1251"/>
      <c r="BF250" s="1251"/>
      <c r="BG250" s="1251"/>
      <c r="BH250" s="1251"/>
      <c r="BI250" s="1089"/>
      <c r="BJ250" s="1089"/>
      <c r="BK250" s="1089"/>
      <c r="BL250" s="1089"/>
    </row>
    <row r="251" spans="2:64" ht="13.5" customHeight="1">
      <c r="B251" s="128"/>
      <c r="C251" s="159"/>
      <c r="D251" s="159"/>
      <c r="E251" s="159"/>
      <c r="F251" s="159"/>
      <c r="G251" s="159"/>
      <c r="H251" s="159"/>
      <c r="I251" s="159"/>
      <c r="J251" s="159"/>
      <c r="K251" s="159"/>
      <c r="L251" s="568"/>
      <c r="BB251" s="128"/>
      <c r="BC251" s="159"/>
      <c r="BD251" s="159"/>
      <c r="BE251" s="159"/>
      <c r="BF251" s="159"/>
      <c r="BG251" s="159"/>
      <c r="BH251" s="159"/>
      <c r="BI251" s="159"/>
      <c r="BJ251" s="159"/>
      <c r="BK251" s="159"/>
      <c r="BL251" s="568"/>
    </row>
    <row r="252" spans="2:64" ht="13.5" customHeight="1">
      <c r="B252" s="2" t="s">
        <v>2420</v>
      </c>
      <c r="D252" s="22"/>
      <c r="E252" s="22"/>
      <c r="F252" s="24"/>
      <c r="G252" s="22"/>
      <c r="H252" s="22"/>
      <c r="K252" s="128"/>
      <c r="AA252" s="128"/>
      <c r="BB252" s="2" t="s">
        <v>2420</v>
      </c>
      <c r="BD252" s="22"/>
      <c r="BE252" s="22"/>
      <c r="BF252" s="24"/>
      <c r="BG252" s="22"/>
      <c r="BH252" s="22"/>
      <c r="BK252" s="128"/>
    </row>
    <row r="253" spans="2:64" ht="13.5" customHeight="1">
      <c r="B253" s="35" t="s">
        <v>3034</v>
      </c>
      <c r="D253" s="22"/>
      <c r="E253" s="22"/>
      <c r="F253" s="24"/>
      <c r="G253" s="22"/>
      <c r="H253" s="22"/>
      <c r="K253" s="128"/>
      <c r="AA253" s="128"/>
      <c r="BB253" s="35" t="s">
        <v>3034</v>
      </c>
      <c r="BD253" s="22"/>
      <c r="BE253" s="22"/>
      <c r="BF253" s="24"/>
      <c r="BG253" s="22"/>
      <c r="BH253" s="22"/>
      <c r="BK253" s="128"/>
    </row>
    <row r="254" spans="2:64" ht="13.5" customHeight="1">
      <c r="C254" s="1402"/>
      <c r="D254" s="1403"/>
      <c r="E254" s="1403"/>
      <c r="F254" s="1403"/>
      <c r="G254" s="1403"/>
      <c r="H254" s="1403"/>
      <c r="I254" s="1403"/>
      <c r="J254" s="1404"/>
      <c r="K254" s="128"/>
      <c r="AA254" s="128"/>
      <c r="AC254" s="569"/>
      <c r="BC254" s="1255"/>
      <c r="BD254" s="1256"/>
      <c r="BE254" s="1256"/>
      <c r="BF254" s="1256"/>
      <c r="BG254" s="1256"/>
      <c r="BH254" s="1256"/>
      <c r="BI254" s="1256"/>
      <c r="BJ254" s="1257"/>
      <c r="BK254" s="128"/>
    </row>
    <row r="255" spans="2:64" ht="13.5" customHeight="1">
      <c r="C255" s="1405"/>
      <c r="D255" s="1406"/>
      <c r="E255" s="1406"/>
      <c r="F255" s="1406"/>
      <c r="G255" s="1406"/>
      <c r="H255" s="1406"/>
      <c r="I255" s="1406"/>
      <c r="J255" s="1407"/>
      <c r="K255" s="128"/>
      <c r="AA255" s="128"/>
      <c r="BC255" s="1258"/>
      <c r="BD255" s="1259"/>
      <c r="BE255" s="1259"/>
      <c r="BF255" s="1259"/>
      <c r="BG255" s="1259"/>
      <c r="BH255" s="1259"/>
      <c r="BI255" s="1259"/>
      <c r="BJ255" s="1260"/>
      <c r="BK255" s="128"/>
    </row>
    <row r="256" spans="2:64" ht="13.5" customHeight="1">
      <c r="C256" s="1405"/>
      <c r="D256" s="1406"/>
      <c r="E256" s="1406"/>
      <c r="F256" s="1406"/>
      <c r="G256" s="1406"/>
      <c r="H256" s="1406"/>
      <c r="I256" s="1406"/>
      <c r="J256" s="1407"/>
      <c r="K256" s="128"/>
      <c r="AA256" s="128"/>
      <c r="BC256" s="1258"/>
      <c r="BD256" s="1259"/>
      <c r="BE256" s="1259"/>
      <c r="BF256" s="1259"/>
      <c r="BG256" s="1259"/>
      <c r="BH256" s="1259"/>
      <c r="BI256" s="1259"/>
      <c r="BJ256" s="1260"/>
      <c r="BK256" s="128"/>
    </row>
    <row r="257" spans="2:63" ht="13.5" customHeight="1">
      <c r="C257" s="1405"/>
      <c r="D257" s="1406"/>
      <c r="E257" s="1406"/>
      <c r="F257" s="1406"/>
      <c r="G257" s="1406"/>
      <c r="H257" s="1406"/>
      <c r="I257" s="1406"/>
      <c r="J257" s="1407"/>
      <c r="K257" s="128"/>
      <c r="AA257" s="128"/>
      <c r="BC257" s="1258"/>
      <c r="BD257" s="1259"/>
      <c r="BE257" s="1259"/>
      <c r="BF257" s="1259"/>
      <c r="BG257" s="1259"/>
      <c r="BH257" s="1259"/>
      <c r="BI257" s="1259"/>
      <c r="BJ257" s="1260"/>
      <c r="BK257" s="128"/>
    </row>
    <row r="258" spans="2:63" ht="13.5" customHeight="1">
      <c r="C258" s="1405"/>
      <c r="D258" s="1406"/>
      <c r="E258" s="1406"/>
      <c r="F258" s="1406"/>
      <c r="G258" s="1406"/>
      <c r="H258" s="1406"/>
      <c r="I258" s="1406"/>
      <c r="J258" s="1407"/>
      <c r="K258" s="128"/>
      <c r="AA258" s="128"/>
      <c r="BC258" s="1258"/>
      <c r="BD258" s="1259"/>
      <c r="BE258" s="1259"/>
      <c r="BF258" s="1259"/>
      <c r="BG258" s="1259"/>
      <c r="BH258" s="1259"/>
      <c r="BI258" s="1259"/>
      <c r="BJ258" s="1260"/>
      <c r="BK258" s="128"/>
    </row>
    <row r="259" spans="2:63" ht="13.5" customHeight="1">
      <c r="C259" s="1405"/>
      <c r="D259" s="1406"/>
      <c r="E259" s="1406"/>
      <c r="F259" s="1406"/>
      <c r="G259" s="1406"/>
      <c r="H259" s="1406"/>
      <c r="I259" s="1406"/>
      <c r="J259" s="1407"/>
      <c r="K259" s="128"/>
      <c r="AA259" s="128"/>
      <c r="BC259" s="1258"/>
      <c r="BD259" s="1259"/>
      <c r="BE259" s="1259"/>
      <c r="BF259" s="1259"/>
      <c r="BG259" s="1259"/>
      <c r="BH259" s="1259"/>
      <c r="BI259" s="1259"/>
      <c r="BJ259" s="1260"/>
      <c r="BK259" s="128"/>
    </row>
    <row r="260" spans="2:63" ht="13.5" customHeight="1">
      <c r="C260" s="1408"/>
      <c r="D260" s="1409"/>
      <c r="E260" s="1409"/>
      <c r="F260" s="1409"/>
      <c r="G260" s="1409"/>
      <c r="H260" s="1409"/>
      <c r="I260" s="1409"/>
      <c r="J260" s="1410"/>
      <c r="K260" s="128"/>
      <c r="AA260" s="128"/>
      <c r="BC260" s="1261"/>
      <c r="BD260" s="1262"/>
      <c r="BE260" s="1262"/>
      <c r="BF260" s="1262"/>
      <c r="BG260" s="1262"/>
      <c r="BH260" s="1262"/>
      <c r="BI260" s="1262"/>
      <c r="BJ260" s="1263"/>
      <c r="BK260" s="128"/>
    </row>
    <row r="261" spans="2:63" ht="13.5" customHeight="1">
      <c r="C261" s="637"/>
      <c r="D261" s="637"/>
      <c r="E261" s="637"/>
      <c r="F261" s="637"/>
      <c r="G261" s="637"/>
      <c r="H261" s="637"/>
      <c r="I261" s="637"/>
      <c r="J261" s="637"/>
      <c r="K261" s="128"/>
      <c r="AA261" s="128"/>
      <c r="BC261" s="637"/>
      <c r="BD261" s="637"/>
      <c r="BE261" s="637"/>
      <c r="BF261" s="637"/>
      <c r="BG261" s="637"/>
      <c r="BH261" s="637"/>
      <c r="BI261" s="637"/>
      <c r="BJ261" s="637"/>
      <c r="BK261" s="128"/>
    </row>
    <row r="262" spans="2:63" ht="18" customHeight="1">
      <c r="B262" s="128"/>
      <c r="C262" s="129" t="s">
        <v>3039</v>
      </c>
      <c r="D262" s="159"/>
      <c r="E262" s="159"/>
      <c r="F262" s="159"/>
      <c r="G262" s="159"/>
      <c r="H262" s="159"/>
      <c r="I262" s="159"/>
      <c r="J262" s="159"/>
      <c r="K262" s="128"/>
      <c r="BB262" s="128"/>
      <c r="BC262" s="129" t="s">
        <v>3039</v>
      </c>
      <c r="BD262" s="159"/>
      <c r="BE262" s="159"/>
      <c r="BF262" s="159"/>
      <c r="BG262" s="159"/>
      <c r="BH262" s="159"/>
      <c r="BI262" s="159"/>
      <c r="BJ262" s="159"/>
      <c r="BK262" s="128"/>
    </row>
    <row r="263" spans="2:63" ht="13.5" customHeight="1">
      <c r="B263" s="128"/>
      <c r="C263" s="1393"/>
      <c r="D263" s="1394"/>
      <c r="E263" s="1394"/>
      <c r="F263" s="1394"/>
      <c r="G263" s="1394"/>
      <c r="H263" s="1394"/>
      <c r="I263" s="1394"/>
      <c r="J263" s="1395"/>
      <c r="K263" s="128"/>
      <c r="BB263" s="128"/>
      <c r="BC263" s="1264"/>
      <c r="BD263" s="1265"/>
      <c r="BE263" s="1265"/>
      <c r="BF263" s="1265"/>
      <c r="BG263" s="1265"/>
      <c r="BH263" s="1265"/>
      <c r="BI263" s="1265"/>
      <c r="BJ263" s="1266"/>
      <c r="BK263" s="128"/>
    </row>
    <row r="264" spans="2:63" ht="13.5" customHeight="1">
      <c r="B264" s="128"/>
      <c r="C264" s="1396"/>
      <c r="D264" s="1397"/>
      <c r="E264" s="1397"/>
      <c r="F264" s="1397"/>
      <c r="G264" s="1397"/>
      <c r="H264" s="1397"/>
      <c r="I264" s="1397"/>
      <c r="J264" s="1398"/>
      <c r="K264" s="128"/>
      <c r="BB264" s="128"/>
      <c r="BC264" s="1267"/>
      <c r="BD264" s="1268"/>
      <c r="BE264" s="1268"/>
      <c r="BF264" s="1268"/>
      <c r="BG264" s="1268"/>
      <c r="BH264" s="1268"/>
      <c r="BI264" s="1268"/>
      <c r="BJ264" s="1269"/>
      <c r="BK264" s="128"/>
    </row>
    <row r="265" spans="2:63" ht="13.5" customHeight="1">
      <c r="B265" s="128"/>
      <c r="C265" s="1396"/>
      <c r="D265" s="1397"/>
      <c r="E265" s="1397"/>
      <c r="F265" s="1397"/>
      <c r="G265" s="1397"/>
      <c r="H265" s="1397"/>
      <c r="I265" s="1397"/>
      <c r="J265" s="1398"/>
      <c r="K265" s="128"/>
      <c r="BB265" s="128"/>
      <c r="BC265" s="1267"/>
      <c r="BD265" s="1268"/>
      <c r="BE265" s="1268"/>
      <c r="BF265" s="1268"/>
      <c r="BG265" s="1268"/>
      <c r="BH265" s="1268"/>
      <c r="BI265" s="1268"/>
      <c r="BJ265" s="1269"/>
      <c r="BK265" s="128"/>
    </row>
    <row r="266" spans="2:63" ht="13.5" customHeight="1">
      <c r="B266" s="128"/>
      <c r="C266" s="1396"/>
      <c r="D266" s="1397"/>
      <c r="E266" s="1397"/>
      <c r="F266" s="1397"/>
      <c r="G266" s="1397"/>
      <c r="H266" s="1397"/>
      <c r="I266" s="1397"/>
      <c r="J266" s="1398"/>
      <c r="K266" s="128"/>
      <c r="BB266" s="128"/>
      <c r="BC266" s="1267"/>
      <c r="BD266" s="1268"/>
      <c r="BE266" s="1268"/>
      <c r="BF266" s="1268"/>
      <c r="BG266" s="1268"/>
      <c r="BH266" s="1268"/>
      <c r="BI266" s="1268"/>
      <c r="BJ266" s="1269"/>
      <c r="BK266" s="128"/>
    </row>
    <row r="267" spans="2:63" ht="13.5" customHeight="1">
      <c r="B267" s="128"/>
      <c r="C267" s="1396"/>
      <c r="D267" s="1397"/>
      <c r="E267" s="1397"/>
      <c r="F267" s="1397"/>
      <c r="G267" s="1397"/>
      <c r="H267" s="1397"/>
      <c r="I267" s="1397"/>
      <c r="J267" s="1398"/>
      <c r="K267" s="128"/>
      <c r="BB267" s="128"/>
      <c r="BC267" s="1267"/>
      <c r="BD267" s="1268"/>
      <c r="BE267" s="1268"/>
      <c r="BF267" s="1268"/>
      <c r="BG267" s="1268"/>
      <c r="BH267" s="1268"/>
      <c r="BI267" s="1268"/>
      <c r="BJ267" s="1269"/>
      <c r="BK267" s="128"/>
    </row>
    <row r="268" spans="2:63" ht="13.5" customHeight="1">
      <c r="B268" s="128"/>
      <c r="C268" s="1396"/>
      <c r="D268" s="1397"/>
      <c r="E268" s="1397"/>
      <c r="F268" s="1397"/>
      <c r="G268" s="1397"/>
      <c r="H268" s="1397"/>
      <c r="I268" s="1397"/>
      <c r="J268" s="1398"/>
      <c r="K268" s="128"/>
      <c r="BB268" s="128"/>
      <c r="BC268" s="1267"/>
      <c r="BD268" s="1268"/>
      <c r="BE268" s="1268"/>
      <c r="BF268" s="1268"/>
      <c r="BG268" s="1268"/>
      <c r="BH268" s="1268"/>
      <c r="BI268" s="1268"/>
      <c r="BJ268" s="1269"/>
      <c r="BK268" s="128"/>
    </row>
    <row r="269" spans="2:63" ht="13.5" customHeight="1">
      <c r="B269" s="128"/>
      <c r="C269" s="1399"/>
      <c r="D269" s="1400"/>
      <c r="E269" s="1400"/>
      <c r="F269" s="1400"/>
      <c r="G269" s="1400"/>
      <c r="H269" s="1400"/>
      <c r="I269" s="1400"/>
      <c r="J269" s="1401"/>
      <c r="K269" s="128"/>
      <c r="BB269" s="128"/>
      <c r="BC269" s="1270"/>
      <c r="BD269" s="1271"/>
      <c r="BE269" s="1271"/>
      <c r="BF269" s="1271"/>
      <c r="BG269" s="1271"/>
      <c r="BH269" s="1271"/>
      <c r="BI269" s="1271"/>
      <c r="BJ269" s="1272"/>
      <c r="BK269" s="128"/>
    </row>
    <row r="270" spans="2:63" ht="13.5" customHeight="1">
      <c r="B270" s="128"/>
      <c r="C270" s="128"/>
      <c r="D270" s="128"/>
      <c r="E270" s="128"/>
      <c r="F270" s="128"/>
      <c r="G270" s="128"/>
      <c r="H270" s="128"/>
      <c r="I270" s="128"/>
      <c r="J270" s="128"/>
      <c r="K270" s="128"/>
      <c r="BB270" s="128"/>
      <c r="BC270" s="128"/>
      <c r="BD270" s="128"/>
      <c r="BE270" s="128"/>
      <c r="BF270" s="128"/>
      <c r="BG270" s="128"/>
      <c r="BH270" s="128"/>
      <c r="BI270" s="128"/>
      <c r="BJ270" s="128"/>
      <c r="BK270" s="128"/>
    </row>
    <row r="271" spans="2:63" ht="13.5" hidden="1" customHeight="1">
      <c r="C271" s="128"/>
      <c r="D271" s="128"/>
      <c r="E271" s="128"/>
      <c r="F271" s="128"/>
      <c r="G271" s="128"/>
      <c r="H271" s="128"/>
      <c r="I271" s="128"/>
      <c r="J271" s="128"/>
      <c r="K271" s="128"/>
      <c r="AA271" s="128"/>
      <c r="BC271" s="128"/>
      <c r="BD271" s="128"/>
      <c r="BE271" s="128"/>
      <c r="BF271" s="128"/>
      <c r="BG271" s="128"/>
      <c r="BH271" s="128"/>
      <c r="BI271" s="128"/>
      <c r="BJ271" s="128"/>
      <c r="BK271" s="128"/>
    </row>
    <row r="272" spans="2:63" ht="18" customHeight="1">
      <c r="B272" s="111" t="s">
        <v>2396</v>
      </c>
      <c r="C272" s="4"/>
      <c r="U272" s="859"/>
      <c r="V272" s="860"/>
      <c r="W272" s="860"/>
      <c r="BB272" s="111" t="s">
        <v>2396</v>
      </c>
      <c r="BC272" s="4"/>
    </row>
    <row r="273" spans="2:65" ht="13.5" customHeight="1">
      <c r="B273" s="111"/>
      <c r="C273" s="4"/>
      <c r="U273" s="859"/>
      <c r="V273" s="860"/>
      <c r="W273" s="860"/>
      <c r="BB273" s="111"/>
      <c r="BC273" s="4"/>
    </row>
    <row r="274" spans="2:65">
      <c r="B274" s="6" t="s">
        <v>119</v>
      </c>
      <c r="S274" s="860"/>
      <c r="T274" s="860"/>
      <c r="BB274" s="6" t="s">
        <v>119</v>
      </c>
    </row>
    <row r="275" spans="2:65" ht="15.9" customHeight="1">
      <c r="C275" s="32" t="s">
        <v>123</v>
      </c>
      <c r="D275" s="32"/>
      <c r="E275" s="32"/>
      <c r="F275" s="32"/>
      <c r="G275" s="32"/>
      <c r="H275" s="32"/>
      <c r="I275" s="32"/>
      <c r="J275" s="32"/>
      <c r="K275" s="32"/>
      <c r="L275" s="861"/>
      <c r="O275" s="861"/>
      <c r="P275" s="861"/>
      <c r="Q275" s="861"/>
      <c r="R275" s="861"/>
      <c r="S275" s="860"/>
      <c r="T275" s="860"/>
      <c r="AA275" s="32"/>
      <c r="AB275" s="861"/>
      <c r="BC275" s="32" t="s">
        <v>123</v>
      </c>
      <c r="BD275" s="32"/>
      <c r="BE275" s="32"/>
      <c r="BF275" s="32"/>
      <c r="BG275" s="32"/>
      <c r="BH275" s="32"/>
      <c r="BI275" s="32"/>
      <c r="BJ275" s="32"/>
      <c r="BK275" s="32"/>
      <c r="BL275" s="861"/>
    </row>
    <row r="276" spans="2:65" ht="15.9" customHeight="1">
      <c r="C276" s="32" t="s">
        <v>122</v>
      </c>
      <c r="D276" s="32"/>
      <c r="E276" s="32"/>
      <c r="F276" s="32"/>
      <c r="G276" s="32"/>
      <c r="H276" s="32"/>
      <c r="I276" s="32"/>
      <c r="J276" s="32"/>
      <c r="K276" s="32"/>
      <c r="L276" s="861"/>
      <c r="M276" s="861"/>
      <c r="N276" s="861"/>
      <c r="O276" s="861"/>
      <c r="P276" s="861"/>
      <c r="Q276" s="861"/>
      <c r="R276" s="861"/>
      <c r="S276" s="860"/>
      <c r="T276" s="860"/>
      <c r="AA276" s="32"/>
      <c r="AB276" s="861"/>
      <c r="BC276" s="32" t="s">
        <v>122</v>
      </c>
      <c r="BD276" s="32"/>
      <c r="BE276" s="32"/>
      <c r="BF276" s="32"/>
      <c r="BG276" s="32"/>
      <c r="BH276" s="32"/>
      <c r="BI276" s="32"/>
      <c r="BJ276" s="32"/>
      <c r="BK276" s="32"/>
      <c r="BL276" s="861"/>
      <c r="BM276" s="861"/>
    </row>
    <row r="277" spans="2:65" ht="15.9" customHeight="1">
      <c r="C277" s="31" t="s">
        <v>109</v>
      </c>
      <c r="E277" s="31"/>
      <c r="L277" s="860"/>
      <c r="M277" s="861"/>
      <c r="N277" s="861"/>
      <c r="AB277" s="860"/>
      <c r="BC277" s="31" t="s">
        <v>109</v>
      </c>
      <c r="BE277" s="31"/>
      <c r="BL277" s="860"/>
      <c r="BM277" s="861"/>
    </row>
    <row r="278" spans="2:65" ht="15.9" customHeight="1">
      <c r="C278" s="31" t="s">
        <v>3193</v>
      </c>
      <c r="E278" s="31"/>
      <c r="L278" s="860"/>
      <c r="M278" s="860"/>
      <c r="AB278" s="860"/>
      <c r="BC278" s="31" t="s">
        <v>3193</v>
      </c>
      <c r="BE278" s="31"/>
      <c r="BL278" s="860"/>
      <c r="BM278" s="860"/>
    </row>
    <row r="279" spans="2:65" ht="7.5" customHeight="1">
      <c r="C279" s="31"/>
      <c r="E279" s="31"/>
      <c r="L279" s="860"/>
      <c r="M279" s="860"/>
      <c r="AB279" s="860"/>
      <c r="BC279" s="31"/>
      <c r="BE279" s="31"/>
      <c r="BL279" s="860"/>
      <c r="BM279" s="860"/>
    </row>
    <row r="280" spans="2:65" ht="30" customHeight="1">
      <c r="B280" s="1104" t="s">
        <v>106</v>
      </c>
      <c r="C280" s="1105"/>
      <c r="D280" s="1273"/>
      <c r="E280" s="33" t="s">
        <v>107</v>
      </c>
      <c r="F280" s="1083" t="s">
        <v>108</v>
      </c>
      <c r="G280" s="1084"/>
      <c r="H280" s="1084"/>
      <c r="I280" s="1084"/>
      <c r="J280" s="1085"/>
      <c r="M280" s="860"/>
      <c r="BB280" s="1104" t="s">
        <v>106</v>
      </c>
      <c r="BC280" s="1105"/>
      <c r="BD280" s="1273"/>
      <c r="BE280" s="33" t="s">
        <v>107</v>
      </c>
      <c r="BF280" s="1083" t="s">
        <v>108</v>
      </c>
      <c r="BG280" s="1084"/>
      <c r="BH280" s="1084"/>
      <c r="BI280" s="1084"/>
      <c r="BJ280" s="1085"/>
      <c r="BM280" s="860"/>
    </row>
    <row r="281" spans="2:65" ht="37.799999999999997" customHeight="1">
      <c r="B281" s="1235" t="s">
        <v>104</v>
      </c>
      <c r="C281" s="1239"/>
      <c r="D281" s="1240"/>
      <c r="E281" s="100"/>
      <c r="F281" s="1383"/>
      <c r="G281" s="1384"/>
      <c r="H281" s="1384"/>
      <c r="I281" s="1384"/>
      <c r="J281" s="1385"/>
      <c r="BB281" s="1235" t="s">
        <v>104</v>
      </c>
      <c r="BC281" s="1239"/>
      <c r="BD281" s="1240"/>
      <c r="BE281" s="775"/>
      <c r="BF281" s="1238"/>
      <c r="BG281" s="1245"/>
      <c r="BH281" s="1245"/>
      <c r="BI281" s="1245"/>
      <c r="BJ281" s="1246"/>
    </row>
    <row r="282" spans="2:65" ht="37.799999999999997" customHeight="1">
      <c r="B282" s="1116" t="s">
        <v>101</v>
      </c>
      <c r="C282" s="1138"/>
      <c r="D282" s="1236"/>
      <c r="E282" s="100"/>
      <c r="F282" s="1383"/>
      <c r="G282" s="1384"/>
      <c r="H282" s="1384"/>
      <c r="I282" s="1384"/>
      <c r="J282" s="1385"/>
      <c r="BB282" s="1116" t="s">
        <v>101</v>
      </c>
      <c r="BC282" s="1138"/>
      <c r="BD282" s="1236"/>
      <c r="BE282" s="775"/>
      <c r="BF282" s="1238"/>
      <c r="BG282" s="1245"/>
      <c r="BH282" s="1245"/>
      <c r="BI282" s="1245"/>
      <c r="BJ282" s="1246"/>
    </row>
    <row r="283" spans="2:65" ht="37.799999999999997" customHeight="1">
      <c r="B283" s="1116" t="s">
        <v>102</v>
      </c>
      <c r="C283" s="1138"/>
      <c r="D283" s="1236"/>
      <c r="E283" s="100"/>
      <c r="F283" s="1383"/>
      <c r="G283" s="1384"/>
      <c r="H283" s="1384"/>
      <c r="I283" s="1384"/>
      <c r="J283" s="1385"/>
      <c r="BB283" s="1116" t="s">
        <v>102</v>
      </c>
      <c r="BC283" s="1138"/>
      <c r="BD283" s="1236"/>
      <c r="BE283" s="775"/>
      <c r="BF283" s="1238"/>
      <c r="BG283" s="1245"/>
      <c r="BH283" s="1245"/>
      <c r="BI283" s="1245"/>
      <c r="BJ283" s="1246"/>
    </row>
    <row r="284" spans="2:65" ht="37.799999999999997" customHeight="1">
      <c r="B284" s="1235" t="s">
        <v>105</v>
      </c>
      <c r="C284" s="1239"/>
      <c r="D284" s="1240"/>
      <c r="E284" s="100"/>
      <c r="F284" s="1383"/>
      <c r="G284" s="1384"/>
      <c r="H284" s="1384"/>
      <c r="I284" s="1384"/>
      <c r="J284" s="1385"/>
      <c r="BB284" s="1235" t="s">
        <v>105</v>
      </c>
      <c r="BC284" s="1239"/>
      <c r="BD284" s="1240"/>
      <c r="BE284" s="775"/>
      <c r="BF284" s="1238"/>
      <c r="BG284" s="1245"/>
      <c r="BH284" s="1245"/>
      <c r="BI284" s="1245"/>
      <c r="BJ284" s="1246"/>
    </row>
    <row r="285" spans="2:65" ht="37.799999999999997" customHeight="1">
      <c r="B285" s="1235" t="s">
        <v>530</v>
      </c>
      <c r="C285" s="1239"/>
      <c r="D285" s="1240"/>
      <c r="E285" s="100"/>
      <c r="F285" s="1383"/>
      <c r="G285" s="1384"/>
      <c r="H285" s="1384"/>
      <c r="I285" s="1384"/>
      <c r="J285" s="1385"/>
      <c r="BB285" s="1235" t="s">
        <v>530</v>
      </c>
      <c r="BC285" s="1239"/>
      <c r="BD285" s="1240"/>
      <c r="BE285" s="775"/>
      <c r="BF285" s="1238"/>
      <c r="BG285" s="1245"/>
      <c r="BH285" s="1245"/>
      <c r="BI285" s="1245"/>
      <c r="BJ285" s="1246"/>
    </row>
    <row r="286" spans="2:65" ht="37.799999999999997" customHeight="1">
      <c r="B286" s="1235" t="s">
        <v>103</v>
      </c>
      <c r="C286" s="1239"/>
      <c r="D286" s="1240"/>
      <c r="E286" s="100"/>
      <c r="F286" s="1383"/>
      <c r="G286" s="1384"/>
      <c r="H286" s="1384"/>
      <c r="I286" s="1384"/>
      <c r="J286" s="1385"/>
      <c r="BB286" s="1235" t="s">
        <v>103</v>
      </c>
      <c r="BC286" s="1239"/>
      <c r="BD286" s="1240"/>
      <c r="BE286" s="775"/>
      <c r="BF286" s="1238"/>
      <c r="BG286" s="1245"/>
      <c r="BH286" s="1245"/>
      <c r="BI286" s="1245"/>
      <c r="BJ286" s="1246"/>
    </row>
    <row r="287" spans="2:65" ht="13.5" customHeight="1">
      <c r="C287" s="8"/>
      <c r="D287" s="8"/>
      <c r="E287" s="8"/>
      <c r="F287" s="8"/>
      <c r="G287" s="8"/>
      <c r="H287" s="8"/>
      <c r="I287" s="8"/>
      <c r="J287" s="8"/>
      <c r="BC287" s="8"/>
      <c r="BD287" s="8"/>
      <c r="BE287" s="8"/>
      <c r="BF287" s="8"/>
      <c r="BG287" s="8"/>
      <c r="BH287" s="8"/>
      <c r="BI287" s="8"/>
      <c r="BJ287" s="8"/>
    </row>
    <row r="289" spans="2:65">
      <c r="B289" s="2" t="s">
        <v>120</v>
      </c>
      <c r="BB289" s="2" t="s">
        <v>120</v>
      </c>
    </row>
    <row r="290" spans="2:65" ht="61.8" customHeight="1">
      <c r="B290" s="1383"/>
      <c r="C290" s="1387"/>
      <c r="D290" s="1387"/>
      <c r="E290" s="1387"/>
      <c r="F290" s="1387"/>
      <c r="G290" s="1387"/>
      <c r="H290" s="1387"/>
      <c r="I290" s="1387"/>
      <c r="J290" s="1416"/>
      <c r="BB290" s="1238"/>
      <c r="BC290" s="1247"/>
      <c r="BD290" s="1247"/>
      <c r="BE290" s="1247"/>
      <c r="BF290" s="1247"/>
      <c r="BG290" s="1247"/>
      <c r="BH290" s="1247"/>
      <c r="BI290" s="1247"/>
      <c r="BJ290" s="1248"/>
    </row>
    <row r="292" spans="2:65" ht="18" customHeight="1">
      <c r="B292" s="2" t="s">
        <v>121</v>
      </c>
      <c r="BB292" s="2" t="s">
        <v>121</v>
      </c>
    </row>
    <row r="293" spans="2:65">
      <c r="C293" s="2" t="s">
        <v>2410</v>
      </c>
      <c r="BC293" s="2" t="s">
        <v>2410</v>
      </c>
    </row>
    <row r="294" spans="2:65" ht="28.05" customHeight="1">
      <c r="B294" s="1235" t="s">
        <v>116</v>
      </c>
      <c r="C294" s="1138"/>
      <c r="D294" s="1138"/>
      <c r="E294" s="1236"/>
      <c r="F294" s="1413"/>
      <c r="G294" s="1413"/>
      <c r="H294" s="1413"/>
      <c r="I294" s="1413"/>
      <c r="J294" s="1413"/>
      <c r="BB294" s="1235" t="s">
        <v>116</v>
      </c>
      <c r="BC294" s="1138"/>
      <c r="BD294" s="1138"/>
      <c r="BE294" s="1236"/>
      <c r="BF294" s="1237"/>
      <c r="BG294" s="1237"/>
      <c r="BH294" s="1237"/>
      <c r="BI294" s="1237"/>
      <c r="BJ294" s="1237"/>
    </row>
    <row r="295" spans="2:65" ht="28.05" customHeight="1">
      <c r="B295" s="1235" t="s">
        <v>2418</v>
      </c>
      <c r="C295" s="1138"/>
      <c r="D295" s="1138"/>
      <c r="E295" s="1236"/>
      <c r="F295" s="1383"/>
      <c r="G295" s="1414"/>
      <c r="H295" s="1414"/>
      <c r="I295" s="1414"/>
      <c r="J295" s="1415"/>
      <c r="BB295" s="1235" t="s">
        <v>2418</v>
      </c>
      <c r="BC295" s="1138"/>
      <c r="BD295" s="1138"/>
      <c r="BE295" s="1236"/>
      <c r="BF295" s="1238"/>
      <c r="BG295" s="1239"/>
      <c r="BH295" s="1239"/>
      <c r="BI295" s="1239"/>
      <c r="BJ295" s="1240"/>
    </row>
    <row r="296" spans="2:65" ht="28.05" customHeight="1">
      <c r="B296" s="1235" t="s">
        <v>117</v>
      </c>
      <c r="C296" s="1138"/>
      <c r="D296" s="1138"/>
      <c r="E296" s="1236"/>
      <c r="F296" s="1413"/>
      <c r="G296" s="1413"/>
      <c r="H296" s="1413"/>
      <c r="I296" s="1413"/>
      <c r="J296" s="1413"/>
      <c r="BB296" s="1235" t="s">
        <v>117</v>
      </c>
      <c r="BC296" s="1138"/>
      <c r="BD296" s="1138"/>
      <c r="BE296" s="1236"/>
      <c r="BF296" s="1237"/>
      <c r="BG296" s="1237"/>
      <c r="BH296" s="1237"/>
      <c r="BI296" s="1237"/>
      <c r="BJ296" s="1237"/>
    </row>
    <row r="298" spans="2:65">
      <c r="C298" s="2" t="s">
        <v>2411</v>
      </c>
      <c r="BC298" s="2" t="s">
        <v>2411</v>
      </c>
    </row>
    <row r="299" spans="2:65" ht="28.05" customHeight="1">
      <c r="B299" s="1235" t="s">
        <v>532</v>
      </c>
      <c r="C299" s="1138"/>
      <c r="D299" s="1138"/>
      <c r="E299" s="1236"/>
      <c r="F299" s="1413"/>
      <c r="G299" s="1413"/>
      <c r="H299" s="1413"/>
      <c r="I299" s="1413"/>
      <c r="J299" s="1413"/>
      <c r="BB299" s="1235" t="s">
        <v>532</v>
      </c>
      <c r="BC299" s="1138"/>
      <c r="BD299" s="1138"/>
      <c r="BE299" s="1236"/>
      <c r="BF299" s="1237"/>
      <c r="BG299" s="1237"/>
      <c r="BH299" s="1237"/>
      <c r="BI299" s="1237"/>
      <c r="BJ299" s="1237"/>
    </row>
    <row r="300" spans="2:65" ht="28.05" customHeight="1">
      <c r="B300" s="1235" t="s">
        <v>2358</v>
      </c>
      <c r="C300" s="1138"/>
      <c r="D300" s="1138"/>
      <c r="E300" s="1236"/>
      <c r="F300" s="1383"/>
      <c r="G300" s="1414"/>
      <c r="H300" s="1414"/>
      <c r="I300" s="1414"/>
      <c r="J300" s="1415"/>
      <c r="BB300" s="1235" t="s">
        <v>2358</v>
      </c>
      <c r="BC300" s="1138"/>
      <c r="BD300" s="1138"/>
      <c r="BE300" s="1236"/>
      <c r="BF300" s="1238"/>
      <c r="BG300" s="1239"/>
      <c r="BH300" s="1239"/>
      <c r="BI300" s="1239"/>
      <c r="BJ300" s="1240"/>
    </row>
    <row r="301" spans="2:65" ht="28.05" customHeight="1">
      <c r="B301" s="1235" t="s">
        <v>117</v>
      </c>
      <c r="C301" s="1138"/>
      <c r="D301" s="1138"/>
      <c r="E301" s="1236"/>
      <c r="F301" s="1413"/>
      <c r="G301" s="1413"/>
      <c r="H301" s="1413"/>
      <c r="I301" s="1413"/>
      <c r="J301" s="1413"/>
      <c r="BB301" s="1235" t="s">
        <v>117</v>
      </c>
      <c r="BC301" s="1138"/>
      <c r="BD301" s="1138"/>
      <c r="BE301" s="1236"/>
      <c r="BF301" s="1237"/>
      <c r="BG301" s="1237"/>
      <c r="BH301" s="1237"/>
      <c r="BI301" s="1237"/>
      <c r="BJ301" s="1237"/>
    </row>
    <row r="302" spans="2:65" ht="6" customHeight="1">
      <c r="B302" s="8"/>
      <c r="F302" s="8"/>
      <c r="G302" s="8"/>
      <c r="H302" s="8"/>
      <c r="I302" s="8"/>
      <c r="J302" s="8"/>
      <c r="BB302" s="8"/>
      <c r="BF302" s="8"/>
      <c r="BG302" s="8"/>
      <c r="BH302" s="8"/>
      <c r="BI302" s="8"/>
      <c r="BJ302" s="8"/>
    </row>
    <row r="303" spans="2:65" ht="18" customHeight="1">
      <c r="B303" s="2" t="s">
        <v>533</v>
      </c>
      <c r="BB303" s="2" t="s">
        <v>533</v>
      </c>
    </row>
    <row r="304" spans="2:65" ht="36" customHeight="1">
      <c r="B304" s="1241" t="s">
        <v>531</v>
      </c>
      <c r="C304" s="1242"/>
      <c r="D304" s="1243"/>
      <c r="E304" s="1138"/>
      <c r="F304" s="1236"/>
      <c r="G304" s="1244"/>
      <c r="H304" s="1024"/>
      <c r="I304" s="1027"/>
      <c r="J304" s="1027"/>
      <c r="M304" s="141"/>
      <c r="BB304" s="1241" t="s">
        <v>531</v>
      </c>
      <c r="BC304" s="1242"/>
      <c r="BD304" s="1243"/>
      <c r="BE304" s="1138"/>
      <c r="BF304" s="1236"/>
      <c r="BG304" s="1244"/>
      <c r="BH304" s="1024"/>
      <c r="BI304" s="1027"/>
      <c r="BJ304" s="1027"/>
      <c r="BM304" s="141"/>
    </row>
    <row r="305" spans="1:65" ht="3" customHeight="1"/>
    <row r="307" spans="1:65" ht="36" customHeight="1">
      <c r="A307" s="128"/>
      <c r="B307" s="1234"/>
      <c r="C307" s="1234"/>
      <c r="D307" s="1234"/>
      <c r="E307" s="1234"/>
      <c r="F307" s="1234"/>
      <c r="G307" s="1234"/>
      <c r="H307" s="1234"/>
      <c r="I307" s="1234"/>
      <c r="J307" s="1234"/>
      <c r="K307" s="128"/>
      <c r="L307" s="2"/>
      <c r="M307" s="2"/>
      <c r="N307" s="2"/>
      <c r="O307" s="2"/>
      <c r="P307" s="2"/>
      <c r="Q307" s="2"/>
      <c r="R307" s="2"/>
      <c r="S307" s="2"/>
      <c r="T307" s="2"/>
      <c r="U307" s="2"/>
      <c r="V307" s="2"/>
      <c r="W307" s="2"/>
      <c r="X307" s="2"/>
      <c r="Y307" s="2"/>
      <c r="Z307" s="128"/>
      <c r="AA307" s="128"/>
      <c r="AB307" s="2"/>
      <c r="AC307" s="2"/>
      <c r="AD307" s="2"/>
      <c r="BA307" s="128"/>
      <c r="BB307" s="1234"/>
      <c r="BC307" s="1234"/>
      <c r="BD307" s="1234"/>
      <c r="BE307" s="1234"/>
      <c r="BF307" s="1234"/>
      <c r="BG307" s="1234"/>
      <c r="BH307" s="1234"/>
      <c r="BI307" s="1234"/>
      <c r="BJ307" s="1234"/>
      <c r="BK307" s="128"/>
      <c r="BL307" s="2"/>
      <c r="BM307" s="2"/>
    </row>
  </sheetData>
  <sheetProtection algorithmName="SHA-512" hashValue="s1/A4JzJtq4WDVexxPVP3ROZvSSr4tX7GKBhbUkzhTZzY6ETpXVmigJha0u/39qh17sHBs1o48hrEzmi7WBh1g==" saltValue="Zf0DEfPUQn9nJzd0Nz0SHQ==" spinCount="100000" sheet="1" formatCells="0"/>
  <mergeCells count="653">
    <mergeCell ref="G130:I130"/>
    <mergeCell ref="G131:I131"/>
    <mergeCell ref="G127:I127"/>
    <mergeCell ref="G117:I117"/>
    <mergeCell ref="G116:I116"/>
    <mergeCell ref="G92:I92"/>
    <mergeCell ref="G125:I125"/>
    <mergeCell ref="G119:I119"/>
    <mergeCell ref="G118:I118"/>
    <mergeCell ref="D79:F79"/>
    <mergeCell ref="G79:I79"/>
    <mergeCell ref="D88:F88"/>
    <mergeCell ref="G88:I88"/>
    <mergeCell ref="D104:F104"/>
    <mergeCell ref="G104:I104"/>
    <mergeCell ref="G68:I68"/>
    <mergeCell ref="G69:I69"/>
    <mergeCell ref="G72:I72"/>
    <mergeCell ref="G73:I73"/>
    <mergeCell ref="D82:F82"/>
    <mergeCell ref="G96:I96"/>
    <mergeCell ref="G97:I97"/>
    <mergeCell ref="G98:I98"/>
    <mergeCell ref="G84:I84"/>
    <mergeCell ref="D92:F92"/>
    <mergeCell ref="D89:F89"/>
    <mergeCell ref="D83:F83"/>
    <mergeCell ref="D73:F73"/>
    <mergeCell ref="G77:I77"/>
    <mergeCell ref="G91:I91"/>
    <mergeCell ref="G99:I99"/>
    <mergeCell ref="G100:I100"/>
    <mergeCell ref="G94:I94"/>
    <mergeCell ref="D85:F85"/>
    <mergeCell ref="D69:F69"/>
    <mergeCell ref="D80:F80"/>
    <mergeCell ref="D81:F81"/>
    <mergeCell ref="D58:F58"/>
    <mergeCell ref="G57:I57"/>
    <mergeCell ref="G58:I58"/>
    <mergeCell ref="D42:F42"/>
    <mergeCell ref="G42:I42"/>
    <mergeCell ref="G44:I44"/>
    <mergeCell ref="G45:I45"/>
    <mergeCell ref="D46:F46"/>
    <mergeCell ref="G46:I46"/>
    <mergeCell ref="D47:F47"/>
    <mergeCell ref="D49:F49"/>
    <mergeCell ref="D50:F50"/>
    <mergeCell ref="D48:F48"/>
    <mergeCell ref="D45:F45"/>
    <mergeCell ref="G49:I49"/>
    <mergeCell ref="G50:I50"/>
    <mergeCell ref="D63:F63"/>
    <mergeCell ref="G63:I63"/>
    <mergeCell ref="D71:F71"/>
    <mergeCell ref="G71:I71"/>
    <mergeCell ref="D91:F91"/>
    <mergeCell ref="G67:I67"/>
    <mergeCell ref="G64:I64"/>
    <mergeCell ref="G65:I65"/>
    <mergeCell ref="G80:I80"/>
    <mergeCell ref="G82:I82"/>
    <mergeCell ref="D52:F52"/>
    <mergeCell ref="D44:F44"/>
    <mergeCell ref="G48:I48"/>
    <mergeCell ref="G53:I53"/>
    <mergeCell ref="G54:I54"/>
    <mergeCell ref="G90:I90"/>
    <mergeCell ref="G85:I85"/>
    <mergeCell ref="G83:I83"/>
    <mergeCell ref="G52:I52"/>
    <mergeCell ref="D72:F72"/>
    <mergeCell ref="G55:I55"/>
    <mergeCell ref="G66:I66"/>
    <mergeCell ref="G74:I74"/>
    <mergeCell ref="G76:I76"/>
    <mergeCell ref="D74:F74"/>
    <mergeCell ref="D56:F56"/>
    <mergeCell ref="G56:I56"/>
    <mergeCell ref="D57:F57"/>
    <mergeCell ref="D115:F115"/>
    <mergeCell ref="D106:F106"/>
    <mergeCell ref="D93:F93"/>
    <mergeCell ref="D97:F97"/>
    <mergeCell ref="D114:F114"/>
    <mergeCell ref="G101:I101"/>
    <mergeCell ref="G102:I102"/>
    <mergeCell ref="G107:I107"/>
    <mergeCell ref="G106:I106"/>
    <mergeCell ref="D109:F109"/>
    <mergeCell ref="G93:I93"/>
    <mergeCell ref="D100:F100"/>
    <mergeCell ref="D102:F102"/>
    <mergeCell ref="D107:F107"/>
    <mergeCell ref="D101:F101"/>
    <mergeCell ref="D99:F99"/>
    <mergeCell ref="D96:F96"/>
    <mergeCell ref="G114:I114"/>
    <mergeCell ref="G105:I105"/>
    <mergeCell ref="G108:I108"/>
    <mergeCell ref="G109:I109"/>
    <mergeCell ref="F14:J14"/>
    <mergeCell ref="E8:J9"/>
    <mergeCell ref="M33:U35"/>
    <mergeCell ref="D90:F90"/>
    <mergeCell ref="G81:I81"/>
    <mergeCell ref="D84:F84"/>
    <mergeCell ref="D76:F76"/>
    <mergeCell ref="D98:F98"/>
    <mergeCell ref="G89:I89"/>
    <mergeCell ref="D94:F94"/>
    <mergeCell ref="D53:F53"/>
    <mergeCell ref="D54:F54"/>
    <mergeCell ref="D67:F67"/>
    <mergeCell ref="D68:F68"/>
    <mergeCell ref="D64:F64"/>
    <mergeCell ref="D65:F65"/>
    <mergeCell ref="D55:F55"/>
    <mergeCell ref="G75:I75"/>
    <mergeCell ref="D36:F36"/>
    <mergeCell ref="D77:F77"/>
    <mergeCell ref="D66:F66"/>
    <mergeCell ref="D75:F75"/>
    <mergeCell ref="D38:F38"/>
    <mergeCell ref="G38:I38"/>
    <mergeCell ref="F15:J15"/>
    <mergeCell ref="F16:J16"/>
    <mergeCell ref="D119:F119"/>
    <mergeCell ref="D110:F110"/>
    <mergeCell ref="D105:F105"/>
    <mergeCell ref="B3:J3"/>
    <mergeCell ref="F20:G20"/>
    <mergeCell ref="F19:G19"/>
    <mergeCell ref="C20:E20"/>
    <mergeCell ref="F17:J17"/>
    <mergeCell ref="F18:J18"/>
    <mergeCell ref="B17:B18"/>
    <mergeCell ref="C15:E15"/>
    <mergeCell ref="C14:E14"/>
    <mergeCell ref="B7:D7"/>
    <mergeCell ref="B10:D10"/>
    <mergeCell ref="E10:F10"/>
    <mergeCell ref="G10:H10"/>
    <mergeCell ref="I10:J10"/>
    <mergeCell ref="B8:D9"/>
    <mergeCell ref="E7:J7"/>
    <mergeCell ref="G36:I36"/>
    <mergeCell ref="D37:F37"/>
    <mergeCell ref="G37:I37"/>
    <mergeCell ref="C16:D16"/>
    <mergeCell ref="C19:E19"/>
    <mergeCell ref="C17:D18"/>
    <mergeCell ref="D41:F41"/>
    <mergeCell ref="G41:I41"/>
    <mergeCell ref="D31:F31"/>
    <mergeCell ref="G39:I39"/>
    <mergeCell ref="G40:I40"/>
    <mergeCell ref="D40:F40"/>
    <mergeCell ref="D39:F39"/>
    <mergeCell ref="M168:M171"/>
    <mergeCell ref="D162:F162"/>
    <mergeCell ref="D127:F127"/>
    <mergeCell ref="D137:F137"/>
    <mergeCell ref="D108:F108"/>
    <mergeCell ref="C154:D154"/>
    <mergeCell ref="D130:F130"/>
    <mergeCell ref="D132:F132"/>
    <mergeCell ref="D135:F135"/>
    <mergeCell ref="G139:I139"/>
    <mergeCell ref="G140:I140"/>
    <mergeCell ref="C153:D153"/>
    <mergeCell ref="D141:F141"/>
    <mergeCell ref="D120:F120"/>
    <mergeCell ref="D126:F126"/>
    <mergeCell ref="D128:F128"/>
    <mergeCell ref="D140:F140"/>
    <mergeCell ref="G136:I136"/>
    <mergeCell ref="G129:I129"/>
    <mergeCell ref="G110:I110"/>
    <mergeCell ref="D117:F117"/>
    <mergeCell ref="G138:I138"/>
    <mergeCell ref="G121:I121"/>
    <mergeCell ref="G122:I122"/>
    <mergeCell ref="G166:H166"/>
    <mergeCell ref="G162:H162"/>
    <mergeCell ref="C220:D220"/>
    <mergeCell ref="C221:D221"/>
    <mergeCell ref="C223:D223"/>
    <mergeCell ref="C225:D225"/>
    <mergeCell ref="C226:D226"/>
    <mergeCell ref="G164:H164"/>
    <mergeCell ref="D182:J182"/>
    <mergeCell ref="E220:F220"/>
    <mergeCell ref="G220:H220"/>
    <mergeCell ref="C155:D155"/>
    <mergeCell ref="G141:I141"/>
    <mergeCell ref="G142:I142"/>
    <mergeCell ref="C157:D157"/>
    <mergeCell ref="C156:D156"/>
    <mergeCell ref="D142:F142"/>
    <mergeCell ref="H173:I173"/>
    <mergeCell ref="E222:L222"/>
    <mergeCell ref="E224:L224"/>
    <mergeCell ref="C222:D222"/>
    <mergeCell ref="C224:D224"/>
    <mergeCell ref="C218:J218"/>
    <mergeCell ref="F189:G189"/>
    <mergeCell ref="F190:G190"/>
    <mergeCell ref="F191:G191"/>
    <mergeCell ref="F192:G192"/>
    <mergeCell ref="F193:G193"/>
    <mergeCell ref="F194:G194"/>
    <mergeCell ref="D164:F164"/>
    <mergeCell ref="C160:D160"/>
    <mergeCell ref="E173:F173"/>
    <mergeCell ref="D166:F166"/>
    <mergeCell ref="E221:L221"/>
    <mergeCell ref="I220:L220"/>
    <mergeCell ref="C230:D230"/>
    <mergeCell ref="E230:L230"/>
    <mergeCell ref="C232:D232"/>
    <mergeCell ref="E232:L232"/>
    <mergeCell ref="E223:L223"/>
    <mergeCell ref="E225:L225"/>
    <mergeCell ref="E226:L226"/>
    <mergeCell ref="G228:H228"/>
    <mergeCell ref="I228:L228"/>
    <mergeCell ref="C229:D229"/>
    <mergeCell ref="C231:D231"/>
    <mergeCell ref="E229:L229"/>
    <mergeCell ref="E231:L231"/>
    <mergeCell ref="C228:D228"/>
    <mergeCell ref="E228:F228"/>
    <mergeCell ref="D118:F118"/>
    <mergeCell ref="D116:F116"/>
    <mergeCell ref="G115:I115"/>
    <mergeCell ref="D134:F134"/>
    <mergeCell ref="B171:J172"/>
    <mergeCell ref="G134:I134"/>
    <mergeCell ref="D125:F125"/>
    <mergeCell ref="D129:F129"/>
    <mergeCell ref="G124:I124"/>
    <mergeCell ref="D131:F131"/>
    <mergeCell ref="D138:F138"/>
    <mergeCell ref="D136:F136"/>
    <mergeCell ref="G126:I126"/>
    <mergeCell ref="G128:I128"/>
    <mergeCell ref="D122:F122"/>
    <mergeCell ref="D139:F139"/>
    <mergeCell ref="G120:I120"/>
    <mergeCell ref="G137:I137"/>
    <mergeCell ref="D124:F124"/>
    <mergeCell ref="G132:I132"/>
    <mergeCell ref="G135:I135"/>
    <mergeCell ref="D121:F121"/>
    <mergeCell ref="C158:D158"/>
    <mergeCell ref="C159:D159"/>
    <mergeCell ref="B307:J307"/>
    <mergeCell ref="F286:J286"/>
    <mergeCell ref="B284:D284"/>
    <mergeCell ref="B286:D286"/>
    <mergeCell ref="F296:J296"/>
    <mergeCell ref="B296:E296"/>
    <mergeCell ref="F295:J295"/>
    <mergeCell ref="F283:J283"/>
    <mergeCell ref="B295:E295"/>
    <mergeCell ref="F285:J285"/>
    <mergeCell ref="B290:J290"/>
    <mergeCell ref="B294:E294"/>
    <mergeCell ref="F284:J284"/>
    <mergeCell ref="B283:D283"/>
    <mergeCell ref="F300:J300"/>
    <mergeCell ref="B301:E301"/>
    <mergeCell ref="F301:J301"/>
    <mergeCell ref="I304:J304"/>
    <mergeCell ref="E304:F304"/>
    <mergeCell ref="F299:J299"/>
    <mergeCell ref="G304:H304"/>
    <mergeCell ref="B304:D304"/>
    <mergeCell ref="B299:E299"/>
    <mergeCell ref="F294:J294"/>
    <mergeCell ref="E233:L233"/>
    <mergeCell ref="E234:L234"/>
    <mergeCell ref="C245:D245"/>
    <mergeCell ref="C249:D249"/>
    <mergeCell ref="C250:D250"/>
    <mergeCell ref="C236:D236"/>
    <mergeCell ref="C247:D247"/>
    <mergeCell ref="E247:L247"/>
    <mergeCell ref="C248:D248"/>
    <mergeCell ref="E248:L248"/>
    <mergeCell ref="C237:D237"/>
    <mergeCell ref="C241:D241"/>
    <mergeCell ref="C242:D242"/>
    <mergeCell ref="C244:D244"/>
    <mergeCell ref="E237:L237"/>
    <mergeCell ref="E241:L241"/>
    <mergeCell ref="C238:D238"/>
    <mergeCell ref="E236:F236"/>
    <mergeCell ref="G236:H236"/>
    <mergeCell ref="I236:L236"/>
    <mergeCell ref="C246:D246"/>
    <mergeCell ref="C233:D233"/>
    <mergeCell ref="C234:D234"/>
    <mergeCell ref="F282:J282"/>
    <mergeCell ref="B300:E300"/>
    <mergeCell ref="E238:L238"/>
    <mergeCell ref="C239:D239"/>
    <mergeCell ref="E239:L239"/>
    <mergeCell ref="C240:D240"/>
    <mergeCell ref="E240:L240"/>
    <mergeCell ref="E242:L242"/>
    <mergeCell ref="F281:J281"/>
    <mergeCell ref="B282:D282"/>
    <mergeCell ref="B281:D281"/>
    <mergeCell ref="F280:J280"/>
    <mergeCell ref="B280:D280"/>
    <mergeCell ref="E250:L250"/>
    <mergeCell ref="E246:L246"/>
    <mergeCell ref="C263:J269"/>
    <mergeCell ref="C254:J260"/>
    <mergeCell ref="B285:D285"/>
    <mergeCell ref="E245:L245"/>
    <mergeCell ref="E244:L244"/>
    <mergeCell ref="E249:L249"/>
    <mergeCell ref="BB3:BJ3"/>
    <mergeCell ref="BB7:BD7"/>
    <mergeCell ref="BE7:BJ7"/>
    <mergeCell ref="BB8:BD9"/>
    <mergeCell ref="BE8:BJ9"/>
    <mergeCell ref="BB10:BD10"/>
    <mergeCell ref="BE10:BF10"/>
    <mergeCell ref="BG10:BH10"/>
    <mergeCell ref="BI10:BJ10"/>
    <mergeCell ref="BC14:BE14"/>
    <mergeCell ref="BF14:BJ14"/>
    <mergeCell ref="BC15:BE15"/>
    <mergeCell ref="BF15:BG15"/>
    <mergeCell ref="BH15:BJ15"/>
    <mergeCell ref="BC16:BD16"/>
    <mergeCell ref="BG16:BJ16"/>
    <mergeCell ref="BB17:BB18"/>
    <mergeCell ref="BC17:BD18"/>
    <mergeCell ref="BF17:BJ17"/>
    <mergeCell ref="BF18:BJ18"/>
    <mergeCell ref="BC19:BE19"/>
    <mergeCell ref="BF19:BG19"/>
    <mergeCell ref="BC20:BE20"/>
    <mergeCell ref="BF20:BG20"/>
    <mergeCell ref="BD31:BF31"/>
    <mergeCell ref="BD36:BF36"/>
    <mergeCell ref="BG36:BI36"/>
    <mergeCell ref="BD37:BF37"/>
    <mergeCell ref="BG37:BI37"/>
    <mergeCell ref="BD38:BF38"/>
    <mergeCell ref="BG38:BI38"/>
    <mergeCell ref="BD39:BF39"/>
    <mergeCell ref="BG39:BI39"/>
    <mergeCell ref="BD40:BF40"/>
    <mergeCell ref="BG40:BI40"/>
    <mergeCell ref="BD41:BF41"/>
    <mergeCell ref="BG41:BI41"/>
    <mergeCell ref="BD42:BF42"/>
    <mergeCell ref="BG42:BI42"/>
    <mergeCell ref="BD44:BF44"/>
    <mergeCell ref="BG44:BI44"/>
    <mergeCell ref="BD45:BF45"/>
    <mergeCell ref="BG45:BI45"/>
    <mergeCell ref="BD46:BF46"/>
    <mergeCell ref="BG46:BI46"/>
    <mergeCell ref="BD47:BF47"/>
    <mergeCell ref="BD48:BF48"/>
    <mergeCell ref="BG48:BI48"/>
    <mergeCell ref="BD49:BF49"/>
    <mergeCell ref="BG49:BI49"/>
    <mergeCell ref="BD50:BF50"/>
    <mergeCell ref="BG50:BI50"/>
    <mergeCell ref="BD52:BF52"/>
    <mergeCell ref="BG52:BI52"/>
    <mergeCell ref="BD53:BF53"/>
    <mergeCell ref="BG53:BI53"/>
    <mergeCell ref="BD54:BF54"/>
    <mergeCell ref="BG54:BI54"/>
    <mergeCell ref="BD55:BF55"/>
    <mergeCell ref="BG55:BI55"/>
    <mergeCell ref="BD56:BF56"/>
    <mergeCell ref="BG56:BI56"/>
    <mergeCell ref="BD57:BF57"/>
    <mergeCell ref="BG57:BI57"/>
    <mergeCell ref="BD58:BF58"/>
    <mergeCell ref="BG58:BI58"/>
    <mergeCell ref="BD63:BF63"/>
    <mergeCell ref="BG63:BI63"/>
    <mergeCell ref="BD64:BF64"/>
    <mergeCell ref="BG64:BI64"/>
    <mergeCell ref="BD65:BF65"/>
    <mergeCell ref="BG65:BI65"/>
    <mergeCell ref="BD66:BF66"/>
    <mergeCell ref="BG66:BI66"/>
    <mergeCell ref="BD67:BF67"/>
    <mergeCell ref="BG67:BI67"/>
    <mergeCell ref="BD68:BF68"/>
    <mergeCell ref="BG68:BI68"/>
    <mergeCell ref="BD69:BF69"/>
    <mergeCell ref="BG69:BI69"/>
    <mergeCell ref="BD71:BF71"/>
    <mergeCell ref="BG71:BI71"/>
    <mergeCell ref="BD72:BF72"/>
    <mergeCell ref="BG72:BI72"/>
    <mergeCell ref="BD73:BF73"/>
    <mergeCell ref="BG73:BI73"/>
    <mergeCell ref="BD74:BF74"/>
    <mergeCell ref="BG74:BI74"/>
    <mergeCell ref="BD75:BF75"/>
    <mergeCell ref="BG75:BI75"/>
    <mergeCell ref="BD76:BF76"/>
    <mergeCell ref="BG76:BI76"/>
    <mergeCell ref="BD77:BF77"/>
    <mergeCell ref="BG77:BI77"/>
    <mergeCell ref="BD79:BF79"/>
    <mergeCell ref="BG79:BI79"/>
    <mergeCell ref="BD80:BF80"/>
    <mergeCell ref="BG80:BI80"/>
    <mergeCell ref="BD81:BF81"/>
    <mergeCell ref="BG81:BI81"/>
    <mergeCell ref="BD82:BF82"/>
    <mergeCell ref="BG82:BI82"/>
    <mergeCell ref="BD83:BF83"/>
    <mergeCell ref="BG83:BI83"/>
    <mergeCell ref="BD84:BF84"/>
    <mergeCell ref="BG84:BI84"/>
    <mergeCell ref="BD85:BF85"/>
    <mergeCell ref="BG85:BI85"/>
    <mergeCell ref="BD88:BF88"/>
    <mergeCell ref="BG88:BI88"/>
    <mergeCell ref="BD89:BF89"/>
    <mergeCell ref="BG89:BI89"/>
    <mergeCell ref="BD90:BF90"/>
    <mergeCell ref="BG90:BI90"/>
    <mergeCell ref="BD91:BF91"/>
    <mergeCell ref="BG91:BI91"/>
    <mergeCell ref="BD92:BF92"/>
    <mergeCell ref="BG92:BI92"/>
    <mergeCell ref="BD93:BF93"/>
    <mergeCell ref="BG93:BI93"/>
    <mergeCell ref="BD94:BF94"/>
    <mergeCell ref="BG94:BI94"/>
    <mergeCell ref="BD96:BF96"/>
    <mergeCell ref="BG96:BI96"/>
    <mergeCell ref="BD97:BF97"/>
    <mergeCell ref="BG97:BI97"/>
    <mergeCell ref="BD98:BF98"/>
    <mergeCell ref="BG98:BI98"/>
    <mergeCell ref="BD99:BF99"/>
    <mergeCell ref="BG99:BI99"/>
    <mergeCell ref="BD100:BF100"/>
    <mergeCell ref="BG100:BI100"/>
    <mergeCell ref="BD101:BF101"/>
    <mergeCell ref="BG101:BI101"/>
    <mergeCell ref="BD102:BF102"/>
    <mergeCell ref="BG102:BI102"/>
    <mergeCell ref="BD104:BF104"/>
    <mergeCell ref="BG104:BI104"/>
    <mergeCell ref="BD105:BF105"/>
    <mergeCell ref="BG105:BI105"/>
    <mergeCell ref="BD106:BF106"/>
    <mergeCell ref="BG106:BI106"/>
    <mergeCell ref="BD107:BF107"/>
    <mergeCell ref="BG107:BI107"/>
    <mergeCell ref="BD108:BF108"/>
    <mergeCell ref="BG108:BI108"/>
    <mergeCell ref="BD109:BF109"/>
    <mergeCell ref="BG109:BI109"/>
    <mergeCell ref="BD110:BF110"/>
    <mergeCell ref="BG110:BI110"/>
    <mergeCell ref="BD114:BF114"/>
    <mergeCell ref="BG114:BI114"/>
    <mergeCell ref="BD115:BF115"/>
    <mergeCell ref="BG115:BI115"/>
    <mergeCell ref="BD116:BF116"/>
    <mergeCell ref="BG116:BI116"/>
    <mergeCell ref="BD117:BF117"/>
    <mergeCell ref="BG117:BI117"/>
    <mergeCell ref="BD118:BF118"/>
    <mergeCell ref="BG118:BI118"/>
    <mergeCell ref="BD119:BF119"/>
    <mergeCell ref="BG119:BI119"/>
    <mergeCell ref="BD120:BF120"/>
    <mergeCell ref="BG120:BI120"/>
    <mergeCell ref="BD121:BF121"/>
    <mergeCell ref="BG121:BI121"/>
    <mergeCell ref="BD122:BF122"/>
    <mergeCell ref="BG122:BI122"/>
    <mergeCell ref="BD124:BF124"/>
    <mergeCell ref="BG124:BI124"/>
    <mergeCell ref="BD125:BF125"/>
    <mergeCell ref="BG125:BI125"/>
    <mergeCell ref="BD126:BF126"/>
    <mergeCell ref="BG126:BI126"/>
    <mergeCell ref="BD127:BF127"/>
    <mergeCell ref="BG127:BI127"/>
    <mergeCell ref="BD128:BF128"/>
    <mergeCell ref="BG128:BI128"/>
    <mergeCell ref="BD129:BF129"/>
    <mergeCell ref="BG129:BI129"/>
    <mergeCell ref="BD130:BF130"/>
    <mergeCell ref="BG130:BI130"/>
    <mergeCell ref="BD131:BF131"/>
    <mergeCell ref="BG131:BI131"/>
    <mergeCell ref="BD132:BF132"/>
    <mergeCell ref="BG132:BI132"/>
    <mergeCell ref="BD134:BF134"/>
    <mergeCell ref="BG134:BI134"/>
    <mergeCell ref="BD135:BF135"/>
    <mergeCell ref="BG135:BI135"/>
    <mergeCell ref="BD136:BF136"/>
    <mergeCell ref="BG136:BI136"/>
    <mergeCell ref="BD137:BF137"/>
    <mergeCell ref="BG137:BI137"/>
    <mergeCell ref="BD138:BF138"/>
    <mergeCell ref="BG138:BI138"/>
    <mergeCell ref="BD139:BF139"/>
    <mergeCell ref="BG139:BI139"/>
    <mergeCell ref="BD140:BF140"/>
    <mergeCell ref="BG140:BI140"/>
    <mergeCell ref="BD141:BF141"/>
    <mergeCell ref="BG141:BI141"/>
    <mergeCell ref="BD142:BF142"/>
    <mergeCell ref="BG142:BI142"/>
    <mergeCell ref="BC153:BD153"/>
    <mergeCell ref="BC154:BD154"/>
    <mergeCell ref="BC155:BD155"/>
    <mergeCell ref="BC156:BD156"/>
    <mergeCell ref="BC157:BD157"/>
    <mergeCell ref="BC158:BD158"/>
    <mergeCell ref="BC159:BD159"/>
    <mergeCell ref="BC160:BD160"/>
    <mergeCell ref="BD162:BF162"/>
    <mergeCell ref="BG162:BH162"/>
    <mergeCell ref="BD164:BF164"/>
    <mergeCell ref="BG164:BH164"/>
    <mergeCell ref="BD166:BF166"/>
    <mergeCell ref="BG166:BH166"/>
    <mergeCell ref="BM168:BM171"/>
    <mergeCell ref="BB171:BJ172"/>
    <mergeCell ref="BE173:BF173"/>
    <mergeCell ref="BH173:BI173"/>
    <mergeCell ref="BD182:BJ182"/>
    <mergeCell ref="BF189:BG189"/>
    <mergeCell ref="BF190:BG190"/>
    <mergeCell ref="BF191:BG191"/>
    <mergeCell ref="BF192:BG192"/>
    <mergeCell ref="BF193:BG193"/>
    <mergeCell ref="BF194:BG194"/>
    <mergeCell ref="BC218:BJ218"/>
    <mergeCell ref="BC220:BD220"/>
    <mergeCell ref="BE220:BF220"/>
    <mergeCell ref="BG220:BH220"/>
    <mergeCell ref="BI220:BL220"/>
    <mergeCell ref="BC221:BD221"/>
    <mergeCell ref="BE221:BL221"/>
    <mergeCell ref="BC222:BD222"/>
    <mergeCell ref="BE222:BL222"/>
    <mergeCell ref="BC223:BD223"/>
    <mergeCell ref="BE223:BL223"/>
    <mergeCell ref="BC224:BD224"/>
    <mergeCell ref="BE224:BL224"/>
    <mergeCell ref="BC225:BD225"/>
    <mergeCell ref="BE225:BL225"/>
    <mergeCell ref="BC226:BD226"/>
    <mergeCell ref="BE226:BL226"/>
    <mergeCell ref="BC228:BD228"/>
    <mergeCell ref="BE228:BF228"/>
    <mergeCell ref="BG228:BH228"/>
    <mergeCell ref="BI228:BL228"/>
    <mergeCell ref="BC229:BD229"/>
    <mergeCell ref="BE229:BL229"/>
    <mergeCell ref="BC230:BD230"/>
    <mergeCell ref="BE230:BL230"/>
    <mergeCell ref="BC231:BD231"/>
    <mergeCell ref="BE231:BL231"/>
    <mergeCell ref="BC232:BD232"/>
    <mergeCell ref="BE232:BL232"/>
    <mergeCell ref="BC233:BD233"/>
    <mergeCell ref="BE233:BL233"/>
    <mergeCell ref="BC234:BD234"/>
    <mergeCell ref="BE234:BL234"/>
    <mergeCell ref="BC236:BD236"/>
    <mergeCell ref="BE236:BF236"/>
    <mergeCell ref="BG236:BH236"/>
    <mergeCell ref="BI236:BL236"/>
    <mergeCell ref="BC237:BD237"/>
    <mergeCell ref="BE237:BL237"/>
    <mergeCell ref="BC238:BD238"/>
    <mergeCell ref="BE238:BL238"/>
    <mergeCell ref="BC239:BD239"/>
    <mergeCell ref="BE239:BL239"/>
    <mergeCell ref="BC240:BD240"/>
    <mergeCell ref="BE240:BL240"/>
    <mergeCell ref="BC241:BD241"/>
    <mergeCell ref="BE241:BL241"/>
    <mergeCell ref="BC242:BD242"/>
    <mergeCell ref="BE242:BL242"/>
    <mergeCell ref="BC244:BD244"/>
    <mergeCell ref="BE244:BL244"/>
    <mergeCell ref="BC245:BD245"/>
    <mergeCell ref="BE245:BL245"/>
    <mergeCell ref="BC246:BD246"/>
    <mergeCell ref="BE246:BL246"/>
    <mergeCell ref="BC247:BD247"/>
    <mergeCell ref="BE247:BL247"/>
    <mergeCell ref="BF282:BJ282"/>
    <mergeCell ref="BB283:BD283"/>
    <mergeCell ref="BF283:BJ283"/>
    <mergeCell ref="BB284:BD284"/>
    <mergeCell ref="BF284:BJ284"/>
    <mergeCell ref="BB285:BD285"/>
    <mergeCell ref="BF285:BJ285"/>
    <mergeCell ref="BC248:BD248"/>
    <mergeCell ref="BE248:BL248"/>
    <mergeCell ref="BC249:BD249"/>
    <mergeCell ref="BE249:BL249"/>
    <mergeCell ref="BC250:BD250"/>
    <mergeCell ref="BE250:BL250"/>
    <mergeCell ref="BC254:BJ260"/>
    <mergeCell ref="BC263:BJ269"/>
    <mergeCell ref="BB280:BD280"/>
    <mergeCell ref="BF280:BJ280"/>
    <mergeCell ref="G47:I47"/>
    <mergeCell ref="BB307:BJ307"/>
    <mergeCell ref="BB299:BE299"/>
    <mergeCell ref="BF299:BJ299"/>
    <mergeCell ref="BB300:BE300"/>
    <mergeCell ref="BF300:BJ300"/>
    <mergeCell ref="BB301:BE301"/>
    <mergeCell ref="BF301:BJ301"/>
    <mergeCell ref="BB304:BD304"/>
    <mergeCell ref="BE304:BF304"/>
    <mergeCell ref="BG304:BH304"/>
    <mergeCell ref="BI304:BJ304"/>
    <mergeCell ref="BB286:BD286"/>
    <mergeCell ref="BF286:BJ286"/>
    <mergeCell ref="BB290:BJ290"/>
    <mergeCell ref="BB294:BE294"/>
    <mergeCell ref="BF294:BJ294"/>
    <mergeCell ref="BB295:BE295"/>
    <mergeCell ref="BF295:BJ295"/>
    <mergeCell ref="BB296:BE296"/>
    <mergeCell ref="BF296:BJ296"/>
    <mergeCell ref="BB281:BD281"/>
    <mergeCell ref="BF281:BJ281"/>
    <mergeCell ref="BB282:BD282"/>
  </mergeCells>
  <phoneticPr fontId="12"/>
  <conditionalFormatting sqref="F281:J286">
    <cfRule type="expression" dxfId="13" priority="6" stopIfTrue="1">
      <formula>$E281="無"</formula>
    </cfRule>
  </conditionalFormatting>
  <conditionalFormatting sqref="BF281:BJ286">
    <cfRule type="expression" dxfId="12" priority="1" stopIfTrue="1">
      <formula>$E281="無"</formula>
    </cfRule>
  </conditionalFormatting>
  <dataValidations count="4">
    <dataValidation type="list" allowBlank="1" showInputMessage="1" showErrorMessage="1" sqref="E281:E286 BE281:BE286">
      <formula1>"有,無"</formula1>
    </dataValidation>
    <dataValidation type="list" allowBlank="1" showInputMessage="1" showErrorMessage="1" sqref="E220:F220 E228:F228 E236:F236 BE220:BF220 BE228:BF228 BE236:BF236">
      <formula1>"PPA事業者,リース事業者,該当なし"</formula1>
    </dataValidation>
    <dataValidation type="list" allowBlank="1" showInputMessage="1" showErrorMessage="1" sqref="G220:H220 G228:H228 G236:H236 BG220:BH220 BG228:BH228 BG236:BH236">
      <formula1>"PPA使用者,リース使用者,該当なし"</formula1>
    </dataValidation>
    <dataValidation type="list" allowBlank="1" showInputMessage="1" showErrorMessage="1" sqref="C254:J260 BC254:BJ260">
      <formula1>"入札、又は複数者からの見積書を徴取し、最安の見積書を選定,その他（競争に付すことが著しく困難又は不適当である）"</formula1>
    </dataValidation>
  </dataValidations>
  <pageMargins left="0.70866141732283472" right="0.70866141732283472" top="0.74803149606299213" bottom="0.74803149606299213" header="0.31496062992125984" footer="0.31496062992125984"/>
  <pageSetup paperSize="9" scale="95" orientation="portrait" blackAndWhite="1" r:id="rId1"/>
  <rowBreaks count="6" manualBreakCount="6">
    <brk id="25" max="12" man="1"/>
    <brk id="78" max="12" man="1"/>
    <brk id="123" max="12" man="1"/>
    <brk id="177" max="12" man="1"/>
    <brk id="214" max="12" man="1"/>
    <brk id="271" max="12"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73" r:id="rId4" name="Check Box 29">
              <controlPr defaultSize="0" autoFill="0" autoLine="0" autoPict="0">
                <anchor moveWithCells="1">
                  <from>
                    <xdr:col>58</xdr:col>
                    <xdr:colOff>441960</xdr:colOff>
                    <xdr:row>302</xdr:row>
                    <xdr:rowOff>144780</xdr:rowOff>
                  </from>
                  <to>
                    <xdr:col>59</xdr:col>
                    <xdr:colOff>487680</xdr:colOff>
                    <xdr:row>303</xdr:row>
                    <xdr:rowOff>152400</xdr:rowOff>
                  </to>
                </anchor>
              </controlPr>
            </control>
          </mc:Choice>
        </mc:AlternateContent>
        <mc:AlternateContent xmlns:mc="http://schemas.openxmlformats.org/markup-compatibility/2006">
          <mc:Choice Requires="x14">
            <control shapeId="6174" r:id="rId5" name="Check Box 30">
              <controlPr defaultSize="0" autoFill="0" autoLine="0" autoPict="0">
                <anchor moveWithCells="1">
                  <from>
                    <xdr:col>58</xdr:col>
                    <xdr:colOff>441960</xdr:colOff>
                    <xdr:row>302</xdr:row>
                    <xdr:rowOff>152400</xdr:rowOff>
                  </from>
                  <to>
                    <xdr:col>59</xdr:col>
                    <xdr:colOff>487680</xdr:colOff>
                    <xdr:row>303</xdr:row>
                    <xdr:rowOff>160020</xdr:rowOff>
                  </to>
                </anchor>
              </controlPr>
            </control>
          </mc:Choice>
        </mc:AlternateContent>
        <mc:AlternateContent xmlns:mc="http://schemas.openxmlformats.org/markup-compatibility/2006">
          <mc:Choice Requires="x14">
            <control shapeId="6175" r:id="rId6" name="Check Box 31">
              <controlPr defaultSize="0" autoFill="0" autoLine="0" autoPict="0">
                <anchor moveWithCells="1">
                  <from>
                    <xdr:col>58</xdr:col>
                    <xdr:colOff>441960</xdr:colOff>
                    <xdr:row>302</xdr:row>
                    <xdr:rowOff>144780</xdr:rowOff>
                  </from>
                  <to>
                    <xdr:col>59</xdr:col>
                    <xdr:colOff>487680</xdr:colOff>
                    <xdr:row>303</xdr:row>
                    <xdr:rowOff>152400</xdr:rowOff>
                  </to>
                </anchor>
              </controlPr>
            </control>
          </mc:Choice>
        </mc:AlternateContent>
        <mc:AlternateContent xmlns:mc="http://schemas.openxmlformats.org/markup-compatibility/2006">
          <mc:Choice Requires="x14">
            <control shapeId="6176" r:id="rId7" name="Check Box 32">
              <controlPr defaultSize="0" autoFill="0" autoLine="0" autoPict="0">
                <anchor moveWithCells="1">
                  <from>
                    <xdr:col>58</xdr:col>
                    <xdr:colOff>441960</xdr:colOff>
                    <xdr:row>302</xdr:row>
                    <xdr:rowOff>152400</xdr:rowOff>
                  </from>
                  <to>
                    <xdr:col>59</xdr:col>
                    <xdr:colOff>487680</xdr:colOff>
                    <xdr:row>303</xdr:row>
                    <xdr:rowOff>160020</xdr:rowOff>
                  </to>
                </anchor>
              </controlPr>
            </control>
          </mc:Choice>
        </mc:AlternateContent>
        <mc:AlternateContent xmlns:mc="http://schemas.openxmlformats.org/markup-compatibility/2006">
          <mc:Choice Requires="x14">
            <control shapeId="6181" r:id="rId8" name="Check Box 37">
              <controlPr defaultSize="0" autoFill="0" autoLine="0" autoPict="0">
                <anchor moveWithCells="1">
                  <from>
                    <xdr:col>4</xdr:col>
                    <xdr:colOff>160020</xdr:colOff>
                    <xdr:row>303</xdr:row>
                    <xdr:rowOff>68580</xdr:rowOff>
                  </from>
                  <to>
                    <xdr:col>5</xdr:col>
                    <xdr:colOff>15240</xdr:colOff>
                    <xdr:row>303</xdr:row>
                    <xdr:rowOff>381000</xdr:rowOff>
                  </to>
                </anchor>
              </controlPr>
            </control>
          </mc:Choice>
        </mc:AlternateContent>
        <mc:AlternateContent xmlns:mc="http://schemas.openxmlformats.org/markup-compatibility/2006">
          <mc:Choice Requires="x14">
            <control shapeId="6182" r:id="rId9" name="Check Box 38">
              <controlPr defaultSize="0" autoFill="0" autoLine="0" autoPict="0">
                <anchor moveWithCells="1">
                  <from>
                    <xdr:col>4</xdr:col>
                    <xdr:colOff>723900</xdr:colOff>
                    <xdr:row>303</xdr:row>
                    <xdr:rowOff>76200</xdr:rowOff>
                  </from>
                  <to>
                    <xdr:col>5</xdr:col>
                    <xdr:colOff>579120</xdr:colOff>
                    <xdr:row>303</xdr:row>
                    <xdr:rowOff>388620</xdr:rowOff>
                  </to>
                </anchor>
              </controlPr>
            </control>
          </mc:Choice>
        </mc:AlternateContent>
        <mc:AlternateContent xmlns:mc="http://schemas.openxmlformats.org/markup-compatibility/2006">
          <mc:Choice Requires="x14">
            <control shapeId="6183" r:id="rId10" name="Check Box 39">
              <controlPr defaultSize="0" autoFill="0" autoLine="0" autoPict="0">
                <anchor moveWithCells="1">
                  <from>
                    <xdr:col>56</xdr:col>
                    <xdr:colOff>160020</xdr:colOff>
                    <xdr:row>303</xdr:row>
                    <xdr:rowOff>68580</xdr:rowOff>
                  </from>
                  <to>
                    <xdr:col>57</xdr:col>
                    <xdr:colOff>15240</xdr:colOff>
                    <xdr:row>303</xdr:row>
                    <xdr:rowOff>381000</xdr:rowOff>
                  </to>
                </anchor>
              </controlPr>
            </control>
          </mc:Choice>
        </mc:AlternateContent>
        <mc:AlternateContent xmlns:mc="http://schemas.openxmlformats.org/markup-compatibility/2006">
          <mc:Choice Requires="x14">
            <control shapeId="6184" r:id="rId11" name="Check Box 40">
              <controlPr defaultSize="0" autoFill="0" autoLine="0" autoPict="0">
                <anchor moveWithCells="1">
                  <from>
                    <xdr:col>56</xdr:col>
                    <xdr:colOff>723900</xdr:colOff>
                    <xdr:row>303</xdr:row>
                    <xdr:rowOff>76200</xdr:rowOff>
                  </from>
                  <to>
                    <xdr:col>57</xdr:col>
                    <xdr:colOff>579120</xdr:colOff>
                    <xdr:row>303</xdr:row>
                    <xdr:rowOff>388620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基本情報入力シート!$Q$133:$Q$165</xm:f>
          </x14:formula1>
          <xm:sqref>F17:J17 BF17:BJ17</xm:sqref>
        </x14:dataValidation>
        <x14:dataValidation type="list" allowBlank="1" showInputMessage="1" showErrorMessage="1">
          <x14:formula1>
            <xm:f>基本情報入力シート!$W$115:$W$237</xm:f>
          </x14:formula1>
          <xm:sqref>F18:J18 BF18:BJ18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AD255"/>
  <sheetViews>
    <sheetView showGridLines="0" showZeros="0" view="pageBreakPreview" zoomScaleNormal="100" zoomScaleSheetLayoutView="100" workbookViewId="0">
      <selection activeCell="F238" sqref="F238:J238"/>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1">
      <c r="B1" s="1" t="s">
        <v>26</v>
      </c>
      <c r="E1" s="1"/>
      <c r="F1" s="1"/>
    </row>
    <row r="3" spans="2:11" ht="21" customHeight="1">
      <c r="B3" s="1368" t="s">
        <v>436</v>
      </c>
      <c r="C3" s="1368"/>
      <c r="D3" s="1368"/>
      <c r="E3" s="1368"/>
      <c r="F3" s="1368"/>
      <c r="G3" s="1368"/>
      <c r="H3" s="1368"/>
      <c r="I3" s="1368"/>
      <c r="J3" s="1368"/>
    </row>
    <row r="5" spans="2:11" ht="18" customHeight="1">
      <c r="B5" s="2" t="s">
        <v>29</v>
      </c>
    </row>
    <row r="6" spans="2:11" ht="21" customHeight="1">
      <c r="B6" s="2" t="s">
        <v>3015</v>
      </c>
    </row>
    <row r="7" spans="2:11" ht="35.1" customHeight="1">
      <c r="B7" s="1044" t="str">
        <f>'第4(太陽光）'!B7:D7</f>
        <v>施設の名称</v>
      </c>
      <c r="C7" s="1512"/>
      <c r="D7" s="1512"/>
      <c r="E7" s="1369">
        <f>基本情報入力シート!$E$59</f>
        <v>0</v>
      </c>
      <c r="F7" s="1513"/>
      <c r="G7" s="1513"/>
      <c r="H7" s="1513"/>
      <c r="I7" s="1513"/>
      <c r="J7" s="1514"/>
    </row>
    <row r="8" spans="2:11" ht="13.5" customHeight="1">
      <c r="B8" s="1372" t="str">
        <f>'第4(太陽光）'!B8:D9</f>
        <v>施設の住所</v>
      </c>
      <c r="C8" s="1515"/>
      <c r="D8" s="1515"/>
      <c r="E8" s="1373">
        <f>基本情報入力シート!$E$61</f>
        <v>0</v>
      </c>
      <c r="F8" s="1469"/>
      <c r="G8" s="1469"/>
      <c r="H8" s="1469"/>
      <c r="I8" s="1469"/>
      <c r="J8" s="1470"/>
    </row>
    <row r="9" spans="2:11" ht="24" customHeight="1">
      <c r="B9" s="1516"/>
      <c r="C9" s="1517"/>
      <c r="D9" s="1517"/>
      <c r="E9" s="1471"/>
      <c r="F9" s="1472"/>
      <c r="G9" s="1472"/>
      <c r="H9" s="1472"/>
      <c r="I9" s="1472"/>
      <c r="J9" s="1473"/>
    </row>
    <row r="10" spans="2:11" ht="35.1" customHeight="1">
      <c r="B10" s="1044" t="str">
        <f>'第4(太陽光）'!B10:D10</f>
        <v>所有代表者</v>
      </c>
      <c r="C10" s="1512"/>
      <c r="D10" s="1512"/>
      <c r="E10" s="1379">
        <f>基本情報入力シート!$E$49</f>
        <v>0</v>
      </c>
      <c r="F10" s="1381"/>
      <c r="G10" s="1381">
        <f>基本情報入力シート!$E$52</f>
        <v>0</v>
      </c>
      <c r="H10" s="1381"/>
      <c r="I10" s="1381">
        <f>基本情報入力シート!$E$53</f>
        <v>0</v>
      </c>
      <c r="J10" s="1382"/>
      <c r="K10" s="862"/>
    </row>
    <row r="13" spans="2:11" ht="21" customHeight="1">
      <c r="B13" s="2" t="s">
        <v>3016</v>
      </c>
    </row>
    <row r="14" spans="2:11" ht="34.799999999999997" customHeight="1">
      <c r="B14" s="11"/>
      <c r="C14" s="1344" t="str">
        <f>'第4(太陽光）'!$C$14</f>
        <v xml:space="preserve"> 名称</v>
      </c>
      <c r="D14" s="1518"/>
      <c r="E14" s="1518"/>
      <c r="F14" s="1519"/>
      <c r="G14" s="1519"/>
      <c r="H14" s="1519"/>
      <c r="I14" s="1519"/>
      <c r="J14" s="1519"/>
    </row>
    <row r="15" spans="2:11" ht="34.799999999999997" customHeight="1">
      <c r="B15" s="12"/>
      <c r="C15" s="1352" t="str">
        <f>'第4(太陽光）'!$C$15</f>
        <v xml:space="preserve"> 役職名　代表者名</v>
      </c>
      <c r="D15" s="1352"/>
      <c r="E15" s="1353"/>
      <c r="F15" s="1509"/>
      <c r="G15" s="1510"/>
      <c r="H15" s="1510"/>
      <c r="I15" s="1510"/>
      <c r="J15" s="1511"/>
    </row>
    <row r="16" spans="2:11" ht="34.799999999999997" customHeight="1">
      <c r="B16" s="12"/>
      <c r="C16" s="1343" t="str">
        <f>'第4(太陽光）'!$C$16</f>
        <v>住所</v>
      </c>
      <c r="D16" s="1343"/>
      <c r="E16" s="83"/>
      <c r="F16" s="642"/>
      <c r="G16" s="1433"/>
      <c r="H16" s="1195"/>
      <c r="I16" s="1195"/>
      <c r="J16" s="1196"/>
    </row>
    <row r="17" spans="2:13" ht="34.799999999999997" customHeight="1">
      <c r="B17" s="1359"/>
      <c r="C17" s="1361" t="str">
        <f>'第4(太陽光）'!$C$17</f>
        <v>日本標準産業分類※1による業種※2</v>
      </c>
      <c r="D17" s="1362"/>
      <c r="E17" s="84" t="str">
        <f>'第4(太陽光）'!E17</f>
        <v>大分類</v>
      </c>
      <c r="F17" s="1440"/>
      <c r="G17" s="1441"/>
      <c r="H17" s="1441"/>
      <c r="I17" s="1441"/>
      <c r="J17" s="1442"/>
    </row>
    <row r="18" spans="2:13" ht="34.799999999999997" customHeight="1">
      <c r="B18" s="1360"/>
      <c r="C18" s="1352"/>
      <c r="D18" s="1353"/>
      <c r="E18" s="84" t="str">
        <f>'第4(太陽光）'!E18</f>
        <v>中分類</v>
      </c>
      <c r="F18" s="1440"/>
      <c r="G18" s="1443"/>
      <c r="H18" s="1443"/>
      <c r="I18" s="1443"/>
      <c r="J18" s="1444"/>
    </row>
    <row r="19" spans="2:13" ht="34.799999999999997" customHeight="1">
      <c r="B19" s="11"/>
      <c r="C19" s="1343" t="str">
        <f>'第4(太陽光）'!$C$19</f>
        <v xml:space="preserve"> 資本金（出資金）</v>
      </c>
      <c r="D19" s="1343"/>
      <c r="E19" s="1344"/>
      <c r="F19" s="1438"/>
      <c r="G19" s="1439"/>
      <c r="H19" s="21" t="s">
        <v>10</v>
      </c>
      <c r="I19" s="133"/>
      <c r="J19" s="25"/>
      <c r="K19" s="18"/>
      <c r="L19" s="18"/>
    </row>
    <row r="20" spans="2:13" ht="34.799999999999997" customHeight="1">
      <c r="B20" s="11"/>
      <c r="C20" s="1343" t="str">
        <f>'第4(太陽光）'!$C$20</f>
        <v xml:space="preserve"> 従業員数</v>
      </c>
      <c r="D20" s="1343"/>
      <c r="E20" s="1344"/>
      <c r="F20" s="1436"/>
      <c r="G20" s="1437"/>
      <c r="H20" s="19" t="s">
        <v>27</v>
      </c>
      <c r="I20" s="133"/>
      <c r="J20" s="20"/>
      <c r="K20" s="18"/>
      <c r="L20" s="18"/>
    </row>
    <row r="21" spans="2:13" ht="5.25" customHeight="1">
      <c r="C21" s="9"/>
      <c r="D21" s="9"/>
      <c r="E21" s="9"/>
      <c r="F21" s="26"/>
      <c r="G21" s="18"/>
      <c r="H21" s="134"/>
      <c r="I21" s="134"/>
      <c r="J21" s="18"/>
      <c r="K21" s="18"/>
      <c r="L21" s="18"/>
    </row>
    <row r="22" spans="2:13">
      <c r="C22" s="85" t="s">
        <v>2726</v>
      </c>
      <c r="E22" s="28"/>
      <c r="F22" s="29"/>
      <c r="G22" s="29"/>
    </row>
    <row r="23" spans="2:13">
      <c r="C23" s="72" t="s">
        <v>2893</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18" customHeight="1">
      <c r="B30" s="2" t="s">
        <v>329</v>
      </c>
    </row>
    <row r="31" spans="2:13" ht="18" customHeight="1">
      <c r="D31" s="1027" t="s">
        <v>387</v>
      </c>
      <c r="E31" s="1027"/>
      <c r="F31" s="8"/>
      <c r="G31" s="112" t="str">
        <f>IF(G39="","",ROUNDDOWN(SUM(G41,G49,G57),1))</f>
        <v/>
      </c>
      <c r="H31" s="2" t="s">
        <v>47</v>
      </c>
      <c r="M31" s="36"/>
    </row>
    <row r="32" spans="2:13" ht="13.8" customHeight="1">
      <c r="D32" s="8"/>
      <c r="E32" s="8"/>
      <c r="F32" s="8"/>
    </row>
    <row r="33" spans="2:27" ht="7.5" customHeight="1">
      <c r="D33" s="35"/>
    </row>
    <row r="34" spans="2:27" ht="18" customHeight="1">
      <c r="B34" s="2" t="s">
        <v>330</v>
      </c>
      <c r="M34" s="36"/>
    </row>
    <row r="35" spans="2:27" ht="18" customHeight="1">
      <c r="C35" s="3" t="s">
        <v>440</v>
      </c>
      <c r="D35" s="1323" t="s">
        <v>2888</v>
      </c>
      <c r="E35" s="1324"/>
      <c r="F35" s="1325"/>
      <c r="G35" s="1454"/>
      <c r="H35" s="1455"/>
      <c r="I35" s="1456"/>
      <c r="L35" s="36"/>
      <c r="M35" s="494"/>
      <c r="N35" s="494"/>
      <c r="O35" s="494"/>
      <c r="P35" s="494"/>
      <c r="Q35" s="494"/>
      <c r="R35" s="494"/>
      <c r="S35" s="494"/>
      <c r="T35" s="494"/>
      <c r="U35" s="149"/>
      <c r="V35" s="36"/>
      <c r="W35" s="36"/>
      <c r="X35" s="36"/>
      <c r="Y35" s="16"/>
      <c r="Z35" s="16"/>
      <c r="AA35" s="16"/>
    </row>
    <row r="36" spans="2:27" ht="17.100000000000001" customHeight="1">
      <c r="C36" s="3"/>
      <c r="D36" s="1310" t="s">
        <v>71</v>
      </c>
      <c r="E36" s="1311"/>
      <c r="F36" s="1312"/>
      <c r="G36" s="1231"/>
      <c r="H36" s="1417"/>
      <c r="I36" s="1418"/>
    </row>
    <row r="37" spans="2:27" ht="17.100000000000001" customHeight="1">
      <c r="D37" s="1310" t="s">
        <v>69</v>
      </c>
      <c r="E37" s="1311"/>
      <c r="F37" s="1312"/>
      <c r="G37" s="1231"/>
      <c r="H37" s="1232"/>
      <c r="I37" s="1233"/>
    </row>
    <row r="38" spans="2:27" ht="17.100000000000001" customHeight="1">
      <c r="D38" s="1310" t="s">
        <v>2443</v>
      </c>
      <c r="E38" s="1311"/>
      <c r="F38" s="1312"/>
      <c r="G38" s="1231"/>
      <c r="H38" s="1505"/>
      <c r="I38" s="1506"/>
      <c r="L38" s="36"/>
      <c r="M38" s="36"/>
      <c r="N38" s="36"/>
      <c r="O38" s="36"/>
      <c r="P38" s="36"/>
      <c r="Q38" s="36"/>
      <c r="R38" s="36"/>
      <c r="S38" s="36"/>
      <c r="T38" s="36"/>
      <c r="U38" s="36"/>
      <c r="V38" s="36"/>
      <c r="W38" s="36"/>
      <c r="X38" s="36"/>
      <c r="Y38" s="16"/>
      <c r="Z38" s="16"/>
      <c r="AA38" s="16"/>
    </row>
    <row r="39" spans="2:27" ht="17.100000000000001" customHeight="1">
      <c r="D39" s="1310" t="s">
        <v>331</v>
      </c>
      <c r="E39" s="1311"/>
      <c r="F39" s="1312"/>
      <c r="G39" s="1425"/>
      <c r="H39" s="1426"/>
      <c r="I39" s="1427"/>
      <c r="J39" s="2" t="s">
        <v>63</v>
      </c>
    </row>
    <row r="40" spans="2:27" ht="17.100000000000001" customHeight="1">
      <c r="D40" s="1310" t="s">
        <v>336</v>
      </c>
      <c r="E40" s="1311"/>
      <c r="F40" s="1312"/>
      <c r="G40" s="1425"/>
      <c r="H40" s="1426"/>
      <c r="I40" s="1427"/>
      <c r="J40" s="2" t="s">
        <v>337</v>
      </c>
    </row>
    <row r="41" spans="2:27" ht="17.100000000000001" customHeight="1">
      <c r="D41" s="1320" t="s">
        <v>49</v>
      </c>
      <c r="E41" s="1321"/>
      <c r="F41" s="1322"/>
      <c r="G41" s="1302" t="str">
        <f>IF(G39="","",ROUNDDOWN((G39*G40)/1000,2))</f>
        <v/>
      </c>
      <c r="H41" s="1303"/>
      <c r="I41" s="1304"/>
      <c r="J41" s="2" t="s">
        <v>47</v>
      </c>
    </row>
    <row r="42" spans="2:27" ht="7.5" customHeight="1"/>
    <row r="43" spans="2:27" ht="18" customHeight="1">
      <c r="C43" s="3" t="s">
        <v>61</v>
      </c>
      <c r="D43" s="1314" t="s">
        <v>2888</v>
      </c>
      <c r="E43" s="1315"/>
      <c r="F43" s="1316"/>
      <c r="G43" s="1419"/>
      <c r="H43" s="1420"/>
      <c r="I43" s="1421"/>
      <c r="L43" s="36"/>
      <c r="M43" s="494"/>
      <c r="N43" s="494"/>
      <c r="O43" s="494"/>
      <c r="P43" s="494"/>
      <c r="Q43" s="494"/>
      <c r="R43" s="494"/>
      <c r="S43" s="494"/>
      <c r="T43" s="494"/>
      <c r="U43" s="149"/>
      <c r="V43" s="36"/>
      <c r="W43" s="36"/>
      <c r="X43" s="36"/>
      <c r="Y43" s="16"/>
      <c r="Z43" s="16"/>
      <c r="AA43" s="16"/>
    </row>
    <row r="44" spans="2:27" ht="17.100000000000001" customHeight="1">
      <c r="C44" s="3"/>
      <c r="D44" s="1310" t="s">
        <v>71</v>
      </c>
      <c r="E44" s="1311"/>
      <c r="F44" s="1312"/>
      <c r="G44" s="1231"/>
      <c r="H44" s="1417"/>
      <c r="I44" s="1418"/>
    </row>
    <row r="45" spans="2:27" ht="17.100000000000001" customHeight="1">
      <c r="D45" s="1310" t="s">
        <v>69</v>
      </c>
      <c r="E45" s="1311"/>
      <c r="F45" s="1312"/>
      <c r="G45" s="1231"/>
      <c r="H45" s="1232"/>
      <c r="I45" s="1233"/>
    </row>
    <row r="46" spans="2:27" ht="17.100000000000001" customHeight="1">
      <c r="D46" s="1310" t="s">
        <v>2443</v>
      </c>
      <c r="E46" s="1311"/>
      <c r="F46" s="1312"/>
      <c r="G46" s="1231"/>
      <c r="H46" s="1505"/>
      <c r="I46" s="1506"/>
      <c r="L46" s="36"/>
      <c r="M46" s="36"/>
      <c r="N46" s="36"/>
      <c r="O46" s="36"/>
      <c r="P46" s="36"/>
      <c r="Q46" s="36"/>
      <c r="R46" s="36"/>
      <c r="S46" s="36"/>
      <c r="T46" s="36"/>
      <c r="U46" s="36"/>
      <c r="V46" s="36"/>
      <c r="W46" s="36"/>
      <c r="X46" s="36"/>
      <c r="Y46" s="16"/>
      <c r="Z46" s="16"/>
      <c r="AA46" s="16"/>
    </row>
    <row r="47" spans="2:27" ht="17.100000000000001" customHeight="1">
      <c r="D47" s="1310" t="s">
        <v>331</v>
      </c>
      <c r="E47" s="1311"/>
      <c r="F47" s="1312"/>
      <c r="G47" s="1425"/>
      <c r="H47" s="1426"/>
      <c r="I47" s="1427"/>
      <c r="J47" s="2" t="s">
        <v>63</v>
      </c>
    </row>
    <row r="48" spans="2:27" ht="17.100000000000001" customHeight="1">
      <c r="D48" s="1310" t="s">
        <v>336</v>
      </c>
      <c r="E48" s="1311"/>
      <c r="F48" s="1312"/>
      <c r="G48" s="1425"/>
      <c r="H48" s="1426"/>
      <c r="I48" s="1427"/>
      <c r="J48" s="2" t="s">
        <v>337</v>
      </c>
    </row>
    <row r="49" spans="2:27" ht="17.100000000000001" customHeight="1">
      <c r="D49" s="1320" t="s">
        <v>49</v>
      </c>
      <c r="E49" s="1321"/>
      <c r="F49" s="1322"/>
      <c r="G49" s="1302" t="str">
        <f>IF(G47="","",ROUNDDOWN((G47*G48)/1000,2))</f>
        <v/>
      </c>
      <c r="H49" s="1507"/>
      <c r="I49" s="1508"/>
      <c r="J49" s="2" t="s">
        <v>47</v>
      </c>
    </row>
    <row r="50" spans="2:27" ht="7.5" customHeight="1"/>
    <row r="51" spans="2:27" ht="18" customHeight="1">
      <c r="C51" s="3" t="s">
        <v>2743</v>
      </c>
      <c r="D51" s="1314" t="s">
        <v>2888</v>
      </c>
      <c r="E51" s="1315"/>
      <c r="F51" s="1316"/>
      <c r="G51" s="1419"/>
      <c r="H51" s="1420"/>
      <c r="I51" s="1421"/>
      <c r="L51" s="36"/>
      <c r="M51" s="494"/>
      <c r="N51" s="494"/>
      <c r="O51" s="494"/>
      <c r="P51" s="494"/>
      <c r="Q51" s="494"/>
      <c r="R51" s="494"/>
      <c r="S51" s="494"/>
      <c r="T51" s="494"/>
      <c r="U51" s="149"/>
      <c r="V51" s="36"/>
      <c r="W51" s="36"/>
      <c r="X51" s="36"/>
      <c r="Y51" s="16"/>
      <c r="Z51" s="16"/>
      <c r="AA51" s="16"/>
    </row>
    <row r="52" spans="2:27" ht="17.100000000000001" customHeight="1">
      <c r="C52" s="3"/>
      <c r="D52" s="1310" t="s">
        <v>71</v>
      </c>
      <c r="E52" s="1311"/>
      <c r="F52" s="1312"/>
      <c r="G52" s="1231"/>
      <c r="H52" s="1417"/>
      <c r="I52" s="1418"/>
    </row>
    <row r="53" spans="2:27" ht="17.100000000000001" customHeight="1">
      <c r="D53" s="1310" t="s">
        <v>69</v>
      </c>
      <c r="E53" s="1311"/>
      <c r="F53" s="1312"/>
      <c r="G53" s="1231"/>
      <c r="H53" s="1232"/>
      <c r="I53" s="1233"/>
    </row>
    <row r="54" spans="2:27" ht="17.100000000000001" customHeight="1">
      <c r="D54" s="1310" t="s">
        <v>2443</v>
      </c>
      <c r="E54" s="1311"/>
      <c r="F54" s="1312"/>
      <c r="G54" s="1231"/>
      <c r="H54" s="1505"/>
      <c r="I54" s="1506"/>
      <c r="L54" s="36"/>
      <c r="M54" s="36"/>
      <c r="N54" s="36"/>
      <c r="O54" s="36"/>
      <c r="P54" s="36"/>
      <c r="Q54" s="36"/>
      <c r="R54" s="36"/>
      <c r="S54" s="36"/>
      <c r="T54" s="36"/>
      <c r="U54" s="36"/>
      <c r="V54" s="36"/>
      <c r="W54" s="36"/>
      <c r="X54" s="36"/>
      <c r="Y54" s="16"/>
      <c r="Z54" s="16"/>
      <c r="AA54" s="16"/>
    </row>
    <row r="55" spans="2:27" ht="17.100000000000001" customHeight="1">
      <c r="D55" s="1310" t="s">
        <v>331</v>
      </c>
      <c r="E55" s="1311"/>
      <c r="F55" s="1312"/>
      <c r="G55" s="1425"/>
      <c r="H55" s="1426"/>
      <c r="I55" s="1427"/>
      <c r="J55" s="2" t="s">
        <v>63</v>
      </c>
    </row>
    <row r="56" spans="2:27" ht="17.100000000000001" customHeight="1">
      <c r="D56" s="1310" t="s">
        <v>336</v>
      </c>
      <c r="E56" s="1311"/>
      <c r="F56" s="1312"/>
      <c r="G56" s="1425"/>
      <c r="H56" s="1426"/>
      <c r="I56" s="1427"/>
      <c r="J56" s="2" t="s">
        <v>337</v>
      </c>
    </row>
    <row r="57" spans="2:27" ht="17.100000000000001" customHeight="1">
      <c r="D57" s="1320" t="s">
        <v>49</v>
      </c>
      <c r="E57" s="1321"/>
      <c r="F57" s="1322"/>
      <c r="G57" s="1302" t="str">
        <f>IF(G55="","",ROUNDDOWN((G55*G56)/1000,2))</f>
        <v/>
      </c>
      <c r="H57" s="1507"/>
      <c r="I57" s="1508"/>
      <c r="J57" s="2" t="s">
        <v>47</v>
      </c>
    </row>
    <row r="58" spans="2:27" ht="7.5" customHeight="1"/>
    <row r="59" spans="2:27" ht="7.5" customHeight="1"/>
    <row r="60" spans="2:27" ht="18" customHeight="1">
      <c r="B60" s="2" t="s">
        <v>486</v>
      </c>
    </row>
    <row r="61" spans="2:27" ht="18" customHeight="1">
      <c r="C61" s="3" t="s">
        <v>440</v>
      </c>
      <c r="D61" s="1314" t="s">
        <v>2888</v>
      </c>
      <c r="E61" s="1315"/>
      <c r="F61" s="1316"/>
      <c r="G61" s="1419"/>
      <c r="H61" s="1420"/>
      <c r="I61" s="1421"/>
      <c r="L61" s="36"/>
      <c r="M61" s="494"/>
      <c r="N61" s="494"/>
      <c r="O61" s="494"/>
      <c r="P61" s="494"/>
      <c r="Q61" s="494"/>
      <c r="R61" s="494"/>
      <c r="S61" s="494"/>
      <c r="T61" s="494"/>
      <c r="U61" s="149"/>
      <c r="V61" s="36"/>
      <c r="W61" s="36"/>
      <c r="X61" s="36"/>
      <c r="Y61" s="16"/>
      <c r="Z61" s="16"/>
      <c r="AA61" s="16"/>
    </row>
    <row r="62" spans="2:27" ht="17.100000000000001" customHeight="1">
      <c r="C62" s="3"/>
      <c r="D62" s="1310" t="s">
        <v>71</v>
      </c>
      <c r="E62" s="1311"/>
      <c r="F62" s="1312"/>
      <c r="G62" s="1231"/>
      <c r="H62" s="1417"/>
      <c r="I62" s="1418"/>
    </row>
    <row r="63" spans="2:27" ht="17.100000000000001" customHeight="1">
      <c r="D63" s="1310" t="s">
        <v>69</v>
      </c>
      <c r="E63" s="1311"/>
      <c r="F63" s="1312"/>
      <c r="G63" s="1231"/>
      <c r="H63" s="1232"/>
      <c r="I63" s="1233"/>
    </row>
    <row r="64" spans="2:27" ht="17.100000000000001" customHeight="1">
      <c r="D64" s="1310" t="s">
        <v>2443</v>
      </c>
      <c r="E64" s="1311"/>
      <c r="F64" s="1312"/>
      <c r="G64" s="1231"/>
      <c r="H64" s="1505"/>
      <c r="I64" s="1506"/>
      <c r="L64" s="36"/>
      <c r="M64" s="36"/>
      <c r="N64" s="36"/>
      <c r="O64" s="36"/>
      <c r="P64" s="36"/>
      <c r="Q64" s="36"/>
      <c r="R64" s="36"/>
      <c r="S64" s="36"/>
      <c r="T64" s="36"/>
      <c r="U64" s="36"/>
      <c r="V64" s="36"/>
      <c r="W64" s="36"/>
      <c r="X64" s="36"/>
      <c r="Y64" s="16"/>
      <c r="Z64" s="16"/>
      <c r="AA64" s="16"/>
    </row>
    <row r="65" spans="3:27" ht="17.100000000000001" customHeight="1">
      <c r="D65" s="1310" t="s">
        <v>334</v>
      </c>
      <c r="E65" s="1311"/>
      <c r="F65" s="1312"/>
      <c r="G65" s="1502"/>
      <c r="H65" s="1503"/>
      <c r="I65" s="1504"/>
      <c r="J65" s="2" t="s">
        <v>66</v>
      </c>
    </row>
    <row r="66" spans="3:27" ht="17.100000000000001" customHeight="1">
      <c r="D66" s="1310" t="s">
        <v>48</v>
      </c>
      <c r="E66" s="1311"/>
      <c r="F66" s="1312"/>
      <c r="G66" s="1425"/>
      <c r="H66" s="1426"/>
      <c r="I66" s="1427"/>
      <c r="J66" s="2" t="s">
        <v>64</v>
      </c>
    </row>
    <row r="67" spans="3:27" ht="17.100000000000001" customHeight="1">
      <c r="D67" s="1320" t="s">
        <v>51</v>
      </c>
      <c r="E67" s="1321"/>
      <c r="F67" s="1322"/>
      <c r="G67" s="1302" t="str">
        <f>IF(G65="","",ROUNDDOWN(G65*G66,2))</f>
        <v/>
      </c>
      <c r="H67" s="1303"/>
      <c r="I67" s="1304"/>
      <c r="J67" s="2" t="s">
        <v>66</v>
      </c>
    </row>
    <row r="68" spans="3:27" ht="7.5" customHeight="1"/>
    <row r="69" spans="3:27" ht="18" customHeight="1">
      <c r="C69" s="3" t="s">
        <v>441</v>
      </c>
      <c r="D69" s="1314" t="s">
        <v>2888</v>
      </c>
      <c r="E69" s="1315"/>
      <c r="F69" s="1316"/>
      <c r="G69" s="1419"/>
      <c r="H69" s="1420"/>
      <c r="I69" s="1421"/>
      <c r="L69" s="36"/>
      <c r="M69" s="494"/>
      <c r="N69" s="494"/>
      <c r="O69" s="494"/>
      <c r="P69" s="494"/>
      <c r="Q69" s="494"/>
      <c r="R69" s="494"/>
      <c r="S69" s="494"/>
      <c r="T69" s="494"/>
      <c r="U69" s="149"/>
      <c r="V69" s="36"/>
      <c r="W69" s="36"/>
      <c r="X69" s="36"/>
      <c r="Y69" s="16"/>
      <c r="Z69" s="16"/>
      <c r="AA69" s="16"/>
    </row>
    <row r="70" spans="3:27" ht="17.100000000000001" customHeight="1">
      <c r="C70" s="3"/>
      <c r="D70" s="1310" t="s">
        <v>71</v>
      </c>
      <c r="E70" s="1311"/>
      <c r="F70" s="1312"/>
      <c r="G70" s="1231"/>
      <c r="H70" s="1417"/>
      <c r="I70" s="1418"/>
    </row>
    <row r="71" spans="3:27" ht="17.100000000000001" customHeight="1">
      <c r="D71" s="1310" t="s">
        <v>69</v>
      </c>
      <c r="E71" s="1311"/>
      <c r="F71" s="1312"/>
      <c r="G71" s="1231"/>
      <c r="H71" s="1232"/>
      <c r="I71" s="1233"/>
    </row>
    <row r="72" spans="3:27" ht="17.100000000000001" customHeight="1">
      <c r="D72" s="1310" t="s">
        <v>2443</v>
      </c>
      <c r="E72" s="1311"/>
      <c r="F72" s="1312"/>
      <c r="G72" s="1231"/>
      <c r="H72" s="1505"/>
      <c r="I72" s="1506"/>
      <c r="L72" s="36"/>
      <c r="M72" s="36"/>
      <c r="N72" s="36"/>
      <c r="O72" s="36"/>
      <c r="P72" s="36"/>
      <c r="Q72" s="36"/>
      <c r="R72" s="36"/>
      <c r="S72" s="36"/>
      <c r="T72" s="36"/>
      <c r="U72" s="36"/>
      <c r="V72" s="36"/>
      <c r="W72" s="36"/>
      <c r="X72" s="36"/>
      <c r="Y72" s="16"/>
      <c r="Z72" s="16"/>
      <c r="AA72" s="16"/>
    </row>
    <row r="73" spans="3:27" ht="17.100000000000001" customHeight="1">
      <c r="D73" s="1310" t="s">
        <v>334</v>
      </c>
      <c r="E73" s="1311"/>
      <c r="F73" s="1312"/>
      <c r="G73" s="1502"/>
      <c r="H73" s="1503"/>
      <c r="I73" s="1504"/>
      <c r="J73" s="2" t="s">
        <v>66</v>
      </c>
    </row>
    <row r="74" spans="3:27" ht="17.100000000000001" customHeight="1">
      <c r="D74" s="1310" t="s">
        <v>48</v>
      </c>
      <c r="E74" s="1311"/>
      <c r="F74" s="1312"/>
      <c r="G74" s="1425"/>
      <c r="H74" s="1426"/>
      <c r="I74" s="1427"/>
      <c r="J74" s="2" t="s">
        <v>64</v>
      </c>
    </row>
    <row r="75" spans="3:27" ht="17.100000000000001" customHeight="1">
      <c r="D75" s="1320" t="s">
        <v>51</v>
      </c>
      <c r="E75" s="1321"/>
      <c r="F75" s="1322"/>
      <c r="G75" s="1302" t="str">
        <f>IF(G73="","",ROUNDDOWN(G73*G74,2))</f>
        <v/>
      </c>
      <c r="H75" s="1303"/>
      <c r="I75" s="1304"/>
      <c r="J75" s="2" t="s">
        <v>66</v>
      </c>
    </row>
    <row r="76" spans="3:27" ht="7.5" customHeight="1"/>
    <row r="77" spans="3:27" ht="18" customHeight="1">
      <c r="C77" s="3" t="s">
        <v>2743</v>
      </c>
      <c r="D77" s="1314" t="s">
        <v>2888</v>
      </c>
      <c r="E77" s="1315"/>
      <c r="F77" s="1316"/>
      <c r="G77" s="1419"/>
      <c r="H77" s="1420"/>
      <c r="I77" s="1421"/>
      <c r="L77" s="36"/>
      <c r="M77" s="494"/>
      <c r="N77" s="494"/>
      <c r="O77" s="494"/>
      <c r="P77" s="494"/>
      <c r="Q77" s="494"/>
      <c r="R77" s="494"/>
      <c r="S77" s="494"/>
      <c r="T77" s="494"/>
      <c r="U77" s="149"/>
      <c r="V77" s="36"/>
      <c r="W77" s="36"/>
      <c r="X77" s="36"/>
      <c r="Y77" s="16"/>
      <c r="Z77" s="16"/>
      <c r="AA77" s="16"/>
    </row>
    <row r="78" spans="3:27" ht="17.100000000000001" customHeight="1">
      <c r="C78" s="3"/>
      <c r="D78" s="1310" t="s">
        <v>71</v>
      </c>
      <c r="E78" s="1311"/>
      <c r="F78" s="1312"/>
      <c r="G78" s="1231"/>
      <c r="H78" s="1417"/>
      <c r="I78" s="1418"/>
    </row>
    <row r="79" spans="3:27" ht="17.100000000000001" customHeight="1">
      <c r="D79" s="1310" t="s">
        <v>69</v>
      </c>
      <c r="E79" s="1311"/>
      <c r="F79" s="1312"/>
      <c r="G79" s="1231"/>
      <c r="H79" s="1232"/>
      <c r="I79" s="1233"/>
    </row>
    <row r="80" spans="3:27" ht="17.100000000000001" customHeight="1">
      <c r="D80" s="1310" t="s">
        <v>2443</v>
      </c>
      <c r="E80" s="1311"/>
      <c r="F80" s="1312"/>
      <c r="G80" s="1231"/>
      <c r="H80" s="1505"/>
      <c r="I80" s="1506"/>
      <c r="L80" s="36"/>
      <c r="M80" s="36"/>
      <c r="N80" s="36"/>
      <c r="O80" s="36"/>
      <c r="P80" s="36"/>
      <c r="Q80" s="36"/>
      <c r="R80" s="36"/>
      <c r="S80" s="36"/>
      <c r="T80" s="36"/>
      <c r="U80" s="36"/>
      <c r="V80" s="36"/>
      <c r="W80" s="36"/>
      <c r="X80" s="36"/>
      <c r="Y80" s="16"/>
      <c r="Z80" s="16"/>
      <c r="AA80" s="16"/>
    </row>
    <row r="81" spans="2:10" ht="17.100000000000001" customHeight="1">
      <c r="D81" s="1310" t="s">
        <v>334</v>
      </c>
      <c r="E81" s="1311"/>
      <c r="F81" s="1312"/>
      <c r="G81" s="1502"/>
      <c r="H81" s="1503"/>
      <c r="I81" s="1504"/>
      <c r="J81" s="2" t="s">
        <v>66</v>
      </c>
    </row>
    <row r="82" spans="2:10" ht="17.100000000000001" customHeight="1">
      <c r="D82" s="1310" t="s">
        <v>48</v>
      </c>
      <c r="E82" s="1311"/>
      <c r="F82" s="1312"/>
      <c r="G82" s="1425"/>
      <c r="H82" s="1426"/>
      <c r="I82" s="1427"/>
      <c r="J82" s="2" t="s">
        <v>64</v>
      </c>
    </row>
    <row r="83" spans="2:10" ht="17.100000000000001" customHeight="1">
      <c r="D83" s="1320" t="s">
        <v>51</v>
      </c>
      <c r="E83" s="1321"/>
      <c r="F83" s="1322"/>
      <c r="G83" s="1302" t="str">
        <f>IF(G81="","",ROUNDDOWN(G81*G82,2))</f>
        <v/>
      </c>
      <c r="H83" s="1303"/>
      <c r="I83" s="1304"/>
      <c r="J83" s="2" t="s">
        <v>66</v>
      </c>
    </row>
    <row r="84" spans="2:10" ht="7.5" customHeight="1"/>
    <row r="85" spans="2:10">
      <c r="C85" s="2" t="s">
        <v>76</v>
      </c>
      <c r="G85" s="23"/>
      <c r="H85" s="23"/>
    </row>
    <row r="86" spans="2:10">
      <c r="C86" s="110" t="s">
        <v>72</v>
      </c>
      <c r="D86" s="22" t="s">
        <v>73</v>
      </c>
      <c r="E86" s="22"/>
      <c r="F86" s="22"/>
      <c r="G86" s="22" t="s">
        <v>2923</v>
      </c>
      <c r="H86" s="22"/>
    </row>
    <row r="87" spans="2:10">
      <c r="C87" s="110" t="s">
        <v>72</v>
      </c>
      <c r="D87" s="22" t="s">
        <v>75</v>
      </c>
      <c r="E87" s="22"/>
      <c r="F87" s="22"/>
      <c r="G87" s="22" t="s">
        <v>2405</v>
      </c>
      <c r="H87" s="22"/>
      <c r="I87" s="22"/>
      <c r="J87" s="22"/>
    </row>
    <row r="88" spans="2:10">
      <c r="C88" s="110" t="s">
        <v>72</v>
      </c>
      <c r="D88" s="22" t="s">
        <v>74</v>
      </c>
      <c r="E88" s="22"/>
      <c r="F88" s="22"/>
      <c r="G88" s="22" t="s">
        <v>2406</v>
      </c>
      <c r="H88" s="22"/>
      <c r="I88" s="22"/>
      <c r="J88" s="22"/>
    </row>
    <row r="89" spans="2:10">
      <c r="C89" s="110"/>
      <c r="H89" s="22"/>
      <c r="I89" s="22"/>
      <c r="J89" s="22"/>
    </row>
    <row r="90" spans="2:10">
      <c r="G90" s="23"/>
      <c r="H90" s="23"/>
      <c r="I90" s="23"/>
      <c r="J90" s="23"/>
    </row>
    <row r="91" spans="2:10">
      <c r="G91" s="23"/>
      <c r="H91" s="23"/>
      <c r="I91" s="23"/>
      <c r="J91" s="23"/>
    </row>
    <row r="92" spans="2:10" ht="18" customHeight="1">
      <c r="B92" s="2" t="s">
        <v>390</v>
      </c>
    </row>
    <row r="93" spans="2:10" ht="21" customHeight="1">
      <c r="B93" s="23" t="s">
        <v>2444</v>
      </c>
      <c r="D93" s="3"/>
      <c r="J93" s="7"/>
    </row>
    <row r="94" spans="2:10" ht="24" customHeight="1">
      <c r="C94" s="1083"/>
      <c r="D94" s="1085"/>
      <c r="E94" s="77" t="s">
        <v>77</v>
      </c>
      <c r="F94" s="77" t="s">
        <v>78</v>
      </c>
      <c r="G94" s="77" t="s">
        <v>79</v>
      </c>
      <c r="H94" s="77" t="s">
        <v>80</v>
      </c>
      <c r="I94" s="77" t="s">
        <v>81</v>
      </c>
      <c r="J94" s="77" t="s">
        <v>82</v>
      </c>
    </row>
    <row r="95" spans="2:10" ht="30" customHeight="1">
      <c r="C95" s="1104" t="s">
        <v>2445</v>
      </c>
      <c r="D95" s="1273"/>
      <c r="E95" s="98"/>
      <c r="F95" s="98"/>
      <c r="G95" s="98"/>
      <c r="H95" s="98"/>
      <c r="I95" s="98"/>
      <c r="J95" s="98"/>
    </row>
    <row r="96" spans="2:10" ht="30" customHeight="1">
      <c r="C96" s="1104" t="s">
        <v>2447</v>
      </c>
      <c r="D96" s="1273"/>
      <c r="E96" s="175"/>
      <c r="F96" s="175"/>
      <c r="G96" s="175"/>
      <c r="H96" s="175"/>
      <c r="I96" s="175"/>
      <c r="J96" s="175"/>
    </row>
    <row r="97" spans="2:13" ht="30" customHeight="1">
      <c r="C97" s="1104" t="s">
        <v>2446</v>
      </c>
      <c r="D97" s="1273"/>
      <c r="E97" s="98"/>
      <c r="F97" s="98"/>
      <c r="G97" s="98"/>
      <c r="H97" s="98"/>
      <c r="I97" s="98"/>
      <c r="J97" s="98"/>
    </row>
    <row r="98" spans="2:13" ht="30" customHeight="1" thickBot="1">
      <c r="C98" s="1286" t="s">
        <v>91</v>
      </c>
      <c r="D98" s="1287"/>
      <c r="E98" s="80" t="str">
        <f t="shared" ref="E98:J98" si="0">IF(E95="","",E95-E97)</f>
        <v/>
      </c>
      <c r="F98" s="80" t="str">
        <f t="shared" si="0"/>
        <v/>
      </c>
      <c r="G98" s="80" t="str">
        <f t="shared" si="0"/>
        <v/>
      </c>
      <c r="H98" s="80" t="str">
        <f t="shared" si="0"/>
        <v/>
      </c>
      <c r="I98" s="80" t="str">
        <f t="shared" si="0"/>
        <v/>
      </c>
      <c r="J98" s="80" t="str">
        <f t="shared" si="0"/>
        <v/>
      </c>
    </row>
    <row r="99" spans="2:13" ht="24" customHeight="1" thickTop="1">
      <c r="C99" s="1288"/>
      <c r="D99" s="1289"/>
      <c r="E99" s="78" t="s">
        <v>83</v>
      </c>
      <c r="F99" s="78" t="s">
        <v>84</v>
      </c>
      <c r="G99" s="78" t="s">
        <v>85</v>
      </c>
      <c r="H99" s="78" t="s">
        <v>86</v>
      </c>
      <c r="I99" s="78" t="s">
        <v>87</v>
      </c>
      <c r="J99" s="78" t="s">
        <v>88</v>
      </c>
    </row>
    <row r="100" spans="2:13" ht="30" customHeight="1">
      <c r="C100" s="1104" t="s">
        <v>2452</v>
      </c>
      <c r="D100" s="1273"/>
      <c r="E100" s="98"/>
      <c r="F100" s="98"/>
      <c r="G100" s="98"/>
      <c r="H100" s="98"/>
      <c r="I100" s="98"/>
      <c r="J100" s="98"/>
    </row>
    <row r="101" spans="2:13" ht="30" customHeight="1">
      <c r="C101" s="1104" t="s">
        <v>2453</v>
      </c>
      <c r="D101" s="1273"/>
      <c r="E101" s="98"/>
      <c r="F101" s="98"/>
      <c r="G101" s="98"/>
      <c r="H101" s="98"/>
      <c r="I101" s="98"/>
      <c r="J101" s="98"/>
    </row>
    <row r="102" spans="2:13" ht="30" customHeight="1">
      <c r="C102" s="1104" t="s">
        <v>2454</v>
      </c>
      <c r="D102" s="1273"/>
      <c r="E102" s="98"/>
      <c r="F102" s="98"/>
      <c r="G102" s="98"/>
      <c r="H102" s="98"/>
      <c r="I102" s="98"/>
      <c r="J102" s="98"/>
    </row>
    <row r="103" spans="2:13" ht="30" customHeight="1">
      <c r="C103" s="1104" t="s">
        <v>2455</v>
      </c>
      <c r="D103" s="1273"/>
      <c r="E103" s="81" t="str">
        <f t="shared" ref="E103:J103" si="1">IF(E100="","",E100-E102)</f>
        <v/>
      </c>
      <c r="F103" s="81" t="str">
        <f t="shared" si="1"/>
        <v/>
      </c>
      <c r="G103" s="81" t="str">
        <f t="shared" si="1"/>
        <v/>
      </c>
      <c r="H103" s="81" t="str">
        <f t="shared" si="1"/>
        <v/>
      </c>
      <c r="I103" s="81" t="str">
        <f t="shared" si="1"/>
        <v/>
      </c>
      <c r="J103" s="81" t="str">
        <f t="shared" si="1"/>
        <v/>
      </c>
    </row>
    <row r="105" spans="2:13" ht="24" customHeight="1">
      <c r="D105" s="1024" t="s">
        <v>92</v>
      </c>
      <c r="E105" s="1024"/>
      <c r="F105" s="1024"/>
      <c r="G105" s="1498" t="str">
        <f>IF(E95="","",INT(SUM(E95:J95,E100:J100)))</f>
        <v/>
      </c>
      <c r="H105" s="1498"/>
      <c r="I105" s="2" t="s">
        <v>95</v>
      </c>
    </row>
    <row r="106" spans="2:13">
      <c r="G106" s="113"/>
      <c r="H106" s="113"/>
    </row>
    <row r="107" spans="2:13" ht="24" customHeight="1">
      <c r="D107" s="1024" t="s">
        <v>93</v>
      </c>
      <c r="E107" s="1024"/>
      <c r="F107" s="1024"/>
      <c r="G107" s="1498" t="str">
        <f>IF(E97="","",INT(SUM(E97:J97,E102:J102)))</f>
        <v/>
      </c>
      <c r="H107" s="1498"/>
      <c r="I107" s="2" t="s">
        <v>95</v>
      </c>
    </row>
    <row r="108" spans="2:13">
      <c r="G108" s="113"/>
      <c r="H108" s="113"/>
    </row>
    <row r="109" spans="2:13" ht="24" customHeight="1">
      <c r="D109" s="1024" t="s">
        <v>94</v>
      </c>
      <c r="E109" s="1024"/>
      <c r="F109" s="1024"/>
      <c r="G109" s="1498" t="str">
        <f>IF(E95="","",INT(SUM(E98:J98,E103:J103)))</f>
        <v/>
      </c>
      <c r="H109" s="1498"/>
      <c r="I109" s="2" t="s">
        <v>95</v>
      </c>
    </row>
    <row r="111" spans="2:13" ht="18" customHeight="1">
      <c r="B111" s="22" t="s">
        <v>2403</v>
      </c>
      <c r="E111" s="22"/>
      <c r="F111" s="22"/>
      <c r="G111" s="22"/>
      <c r="H111" s="22"/>
      <c r="M111" s="36" t="s">
        <v>392</v>
      </c>
    </row>
    <row r="112" spans="2:13" ht="24" customHeight="1">
      <c r="E112" s="13"/>
      <c r="F112" s="79" t="str">
        <f>IF(E95="","",ROUND($G$107/$G$105*100,2))</f>
        <v/>
      </c>
      <c r="G112" s="34" t="s">
        <v>96</v>
      </c>
      <c r="H112" s="22"/>
      <c r="M112" s="36"/>
    </row>
    <row r="113" spans="1:28">
      <c r="E113" s="22"/>
      <c r="F113" s="22"/>
      <c r="G113" s="22"/>
      <c r="H113" s="22"/>
      <c r="I113" s="22"/>
      <c r="J113" s="22"/>
      <c r="K113" s="22"/>
      <c r="L113" s="22"/>
      <c r="M113" s="36"/>
      <c r="N113" s="22"/>
      <c r="O113" s="22"/>
      <c r="P113" s="22"/>
      <c r="Q113" s="22"/>
      <c r="R113" s="22"/>
      <c r="S113" s="22"/>
    </row>
    <row r="114" spans="1:28" ht="13.2" customHeight="1">
      <c r="A114" s="1282" t="str">
        <f>IF(F112="","",IF(F112&gt;=100,"申請要件を満たさないため申請不可","　"))</f>
        <v/>
      </c>
      <c r="B114" s="1206"/>
      <c r="C114" s="1206"/>
      <c r="D114" s="1206"/>
      <c r="E114" s="1206"/>
      <c r="F114" s="1206"/>
      <c r="G114" s="1206"/>
      <c r="H114" s="1206"/>
      <c r="I114" s="1206"/>
      <c r="J114" s="1206"/>
      <c r="K114" s="1206"/>
      <c r="L114" s="22"/>
      <c r="M114" s="1453"/>
      <c r="N114" s="1206"/>
      <c r="O114" s="1206"/>
      <c r="P114" s="1206"/>
      <c r="Q114" s="1206"/>
      <c r="R114" s="1206"/>
      <c r="S114" s="1206"/>
      <c r="T114" s="1206"/>
    </row>
    <row r="115" spans="1:28" ht="24" customHeight="1">
      <c r="A115" s="1206"/>
      <c r="B115" s="1206"/>
      <c r="C115" s="1206"/>
      <c r="D115" s="1206"/>
      <c r="E115" s="1206"/>
      <c r="F115" s="1206"/>
      <c r="G115" s="1206"/>
      <c r="H115" s="1206"/>
      <c r="I115" s="1206"/>
      <c r="J115" s="1206"/>
      <c r="K115" s="1206"/>
      <c r="L115" s="22"/>
      <c r="M115" s="1206"/>
      <c r="N115" s="1206"/>
      <c r="O115" s="1206"/>
      <c r="P115" s="1206"/>
      <c r="Q115" s="1206"/>
      <c r="R115" s="1206"/>
      <c r="S115" s="1206"/>
      <c r="T115" s="1206"/>
    </row>
    <row r="116" spans="1:28" ht="24" customHeight="1">
      <c r="D116" s="1024" t="s">
        <v>2448</v>
      </c>
      <c r="E116" s="1024"/>
      <c r="F116" s="1024"/>
      <c r="G116" s="1498" t="str">
        <f>IF(E96="","",INT(SUM(E96:J96,E101:J101)))</f>
        <v/>
      </c>
      <c r="H116" s="1498"/>
      <c r="I116" s="2" t="s">
        <v>2449</v>
      </c>
    </row>
    <row r="117" spans="1:28">
      <c r="N117" s="22"/>
      <c r="O117" s="22"/>
      <c r="P117" s="22"/>
      <c r="Q117" s="22"/>
      <c r="R117" s="22"/>
      <c r="S117" s="22"/>
      <c r="T117" s="22"/>
      <c r="U117" s="22"/>
      <c r="V117" s="22"/>
      <c r="W117" s="22"/>
      <c r="X117" s="22"/>
      <c r="Y117" s="22"/>
      <c r="Z117" s="22"/>
      <c r="AA117" s="22"/>
      <c r="AB117" s="22"/>
    </row>
    <row r="118" spans="1:28" ht="24" customHeight="1">
      <c r="D118" s="2" t="s">
        <v>2456</v>
      </c>
      <c r="G118" s="1499" t="str">
        <f>IF(E96="","",ROUNDDOWN(G116/G105,1))</f>
        <v/>
      </c>
      <c r="H118" s="1499"/>
      <c r="I118" s="2" t="s">
        <v>2450</v>
      </c>
      <c r="N118" s="22"/>
      <c r="O118" s="22"/>
      <c r="P118" s="22"/>
      <c r="Q118" s="22"/>
      <c r="R118" s="22"/>
      <c r="S118" s="22"/>
      <c r="T118" s="22"/>
    </row>
    <row r="119" spans="1:28" ht="11.4" customHeight="1">
      <c r="N119" s="22"/>
      <c r="O119" s="22"/>
      <c r="P119" s="22"/>
      <c r="Q119" s="22"/>
      <c r="R119" s="22"/>
      <c r="S119" s="22"/>
      <c r="T119" s="22"/>
      <c r="U119" s="22"/>
      <c r="V119" s="22"/>
      <c r="W119" s="22"/>
      <c r="X119" s="22"/>
      <c r="Y119" s="22"/>
      <c r="Z119" s="22"/>
      <c r="AA119" s="22"/>
    </row>
    <row r="120" spans="1:28" ht="24" customHeight="1">
      <c r="D120" s="2" t="s">
        <v>2451</v>
      </c>
      <c r="G120" s="1498" t="str">
        <f>IF(E98="","",ROUNDDOWN(G118*G107,0))</f>
        <v/>
      </c>
      <c r="H120" s="1498"/>
      <c r="I120" s="2" t="s">
        <v>2458</v>
      </c>
      <c r="N120" s="22"/>
      <c r="O120" s="22"/>
      <c r="P120" s="22"/>
      <c r="Q120" s="22"/>
      <c r="R120" s="22"/>
      <c r="S120" s="22"/>
      <c r="T120" s="22"/>
    </row>
    <row r="121" spans="1:28">
      <c r="D121" s="22" t="s">
        <v>2457</v>
      </c>
      <c r="E121" s="22"/>
      <c r="F121" s="87"/>
      <c r="G121" s="87"/>
      <c r="H121" s="87"/>
      <c r="I121" s="87"/>
      <c r="J121" s="87"/>
      <c r="K121" s="22"/>
      <c r="L121" s="22"/>
      <c r="M121" s="22"/>
      <c r="N121" s="22"/>
      <c r="O121" s="22"/>
      <c r="P121" s="22"/>
      <c r="Q121" s="22"/>
      <c r="R121" s="22"/>
      <c r="S121" s="22"/>
      <c r="T121" s="22"/>
      <c r="U121" s="22"/>
      <c r="V121" s="22"/>
      <c r="W121" s="22"/>
      <c r="X121" s="22"/>
      <c r="Y121" s="22"/>
      <c r="Z121" s="22"/>
      <c r="AA121" s="22"/>
      <c r="AB121" s="22"/>
    </row>
    <row r="122" spans="1:28" ht="18" customHeight="1">
      <c r="C122" s="1497"/>
      <c r="D122" s="1497"/>
      <c r="E122" s="1497"/>
      <c r="F122" s="87"/>
      <c r="G122" s="131"/>
      <c r="H122" s="87"/>
      <c r="I122" s="87"/>
      <c r="J122" s="87"/>
      <c r="K122" s="22"/>
      <c r="L122" s="22"/>
      <c r="M122" s="22"/>
      <c r="N122" s="22"/>
      <c r="O122" s="22"/>
      <c r="P122" s="22"/>
      <c r="Q122" s="22"/>
      <c r="R122" s="22"/>
      <c r="S122" s="22"/>
      <c r="T122" s="22"/>
      <c r="U122" s="22"/>
      <c r="V122" s="22"/>
      <c r="W122" s="22"/>
      <c r="X122" s="22"/>
      <c r="Y122" s="22"/>
      <c r="Z122" s="22"/>
      <c r="AA122" s="22"/>
    </row>
    <row r="123" spans="1:28" ht="13.5" customHeight="1">
      <c r="C123" s="495"/>
      <c r="D123" s="1500" t="s">
        <v>76</v>
      </c>
      <c r="E123" s="495"/>
      <c r="F123" s="87"/>
      <c r="G123" s="132"/>
      <c r="H123" s="87"/>
      <c r="I123" s="87"/>
      <c r="J123" s="87"/>
      <c r="K123" s="22"/>
      <c r="L123" s="22"/>
      <c r="M123" s="22"/>
      <c r="N123" s="22"/>
      <c r="O123" s="22"/>
      <c r="P123" s="22"/>
      <c r="Q123" s="22"/>
      <c r="R123" s="22"/>
      <c r="S123" s="22"/>
      <c r="T123" s="22"/>
    </row>
    <row r="124" spans="1:28" ht="9.75" customHeight="1">
      <c r="D124" s="1501"/>
      <c r="E124" s="22"/>
      <c r="F124" s="22"/>
      <c r="G124" s="24"/>
      <c r="H124" s="22"/>
      <c r="I124" s="22"/>
      <c r="J124" s="22"/>
      <c r="K124" s="22"/>
      <c r="L124" s="22"/>
      <c r="M124" s="22"/>
      <c r="N124" s="22"/>
      <c r="O124" s="22"/>
      <c r="P124" s="22"/>
      <c r="Q124" s="22"/>
      <c r="R124" s="22"/>
      <c r="S124" s="22"/>
      <c r="T124" s="22"/>
    </row>
    <row r="125" spans="1:28" ht="13.5" customHeight="1">
      <c r="D125" s="2" t="s">
        <v>2925</v>
      </c>
      <c r="E125" s="22"/>
      <c r="F125" s="22"/>
      <c r="G125" s="24"/>
      <c r="H125" s="22"/>
      <c r="I125" s="22" t="s">
        <v>2379</v>
      </c>
      <c r="J125" s="22"/>
      <c r="K125" s="22"/>
      <c r="L125" s="22"/>
      <c r="M125" s="22"/>
      <c r="N125" s="22"/>
      <c r="O125" s="22"/>
      <c r="P125" s="22"/>
      <c r="Q125" s="22"/>
      <c r="R125" s="22"/>
      <c r="S125" s="22"/>
      <c r="T125" s="22"/>
    </row>
    <row r="126" spans="1:28" ht="13.5" customHeight="1">
      <c r="D126" s="2" t="s">
        <v>454</v>
      </c>
      <c r="E126" s="22"/>
      <c r="F126" s="22"/>
      <c r="G126" s="24"/>
      <c r="H126" s="22"/>
      <c r="I126" s="22" t="s">
        <v>110</v>
      </c>
      <c r="J126" s="22"/>
      <c r="K126" s="22"/>
      <c r="L126" s="22"/>
      <c r="M126" s="108" t="s">
        <v>534</v>
      </c>
      <c r="N126" s="22"/>
      <c r="O126" s="22"/>
      <c r="P126" s="22"/>
      <c r="Q126" s="22"/>
      <c r="R126" s="22"/>
      <c r="S126" s="22"/>
      <c r="T126" s="22"/>
    </row>
    <row r="127" spans="1:28" ht="13.5" customHeight="1">
      <c r="D127" s="22"/>
      <c r="E127" s="22"/>
      <c r="F127" s="24"/>
      <c r="G127" s="22"/>
      <c r="H127" s="22"/>
      <c r="I127" s="22"/>
      <c r="J127" s="22"/>
      <c r="K127" s="22"/>
      <c r="L127" s="22"/>
      <c r="M127" s="22"/>
      <c r="N127" s="22"/>
      <c r="O127" s="22"/>
      <c r="P127" s="22"/>
      <c r="Q127" s="22"/>
      <c r="R127" s="22"/>
      <c r="S127" s="22"/>
      <c r="T127" s="22"/>
    </row>
    <row r="128" spans="1:28" ht="13.5" customHeight="1">
      <c r="B128" s="2" t="s">
        <v>482</v>
      </c>
      <c r="D128" s="22"/>
      <c r="E128" s="22"/>
      <c r="F128" s="24"/>
      <c r="G128" s="22"/>
      <c r="H128" s="22"/>
      <c r="I128" s="22"/>
      <c r="J128" s="22"/>
      <c r="K128" s="22"/>
      <c r="L128" s="22"/>
      <c r="M128" s="22"/>
      <c r="N128" s="22"/>
      <c r="O128" s="22"/>
      <c r="P128" s="22"/>
      <c r="Q128" s="22"/>
      <c r="R128" s="22"/>
      <c r="S128" s="22"/>
      <c r="T128" s="22"/>
    </row>
    <row r="129" spans="2:30" ht="18" customHeight="1">
      <c r="C129" s="2" t="s">
        <v>2404</v>
      </c>
    </row>
    <row r="130" spans="2:30" ht="75" customHeight="1">
      <c r="D130" s="1383"/>
      <c r="E130" s="1384"/>
      <c r="F130" s="1384"/>
      <c r="G130" s="1384"/>
      <c r="H130" s="1384"/>
      <c r="I130" s="1384"/>
      <c r="J130" s="1385"/>
    </row>
    <row r="131" spans="2:30">
      <c r="B131" s="128"/>
      <c r="C131" s="128"/>
      <c r="D131" s="157"/>
      <c r="E131" s="157"/>
      <c r="F131" s="158"/>
      <c r="G131" s="157"/>
      <c r="H131" s="157"/>
      <c r="I131" s="128"/>
      <c r="J131" s="128"/>
      <c r="K131" s="128"/>
      <c r="L131" s="160"/>
      <c r="M131" s="162"/>
      <c r="N131" s="73"/>
      <c r="O131" s="73"/>
      <c r="P131" s="36"/>
      <c r="Q131" s="36"/>
      <c r="R131" s="36"/>
      <c r="S131" s="36"/>
      <c r="T131" s="36"/>
      <c r="U131" s="36"/>
      <c r="V131" s="36"/>
      <c r="W131" s="36"/>
      <c r="X131" s="36"/>
      <c r="Y131" s="16"/>
      <c r="AA131" s="128"/>
      <c r="AB131" s="160"/>
      <c r="AC131" s="16"/>
      <c r="AD131" s="16"/>
    </row>
    <row r="132" spans="2:30">
      <c r="D132" s="2" t="s">
        <v>76</v>
      </c>
      <c r="E132" s="22"/>
    </row>
    <row r="133" spans="2:30">
      <c r="D133" s="2" t="s">
        <v>2378</v>
      </c>
      <c r="E133" s="22"/>
      <c r="G133" s="22" t="s">
        <v>2377</v>
      </c>
    </row>
    <row r="134" spans="2:30">
      <c r="E134" s="22"/>
      <c r="G134" s="22"/>
    </row>
    <row r="135" spans="2:30">
      <c r="B135" s="128"/>
      <c r="C135" s="2" t="s">
        <v>3017</v>
      </c>
      <c r="D135" s="157"/>
      <c r="E135" s="157"/>
      <c r="F135" s="158"/>
      <c r="G135" s="157"/>
      <c r="H135" s="157"/>
      <c r="I135" s="128"/>
      <c r="J135" s="128"/>
      <c r="K135" s="128"/>
      <c r="L135" s="160"/>
      <c r="M135" s="160"/>
      <c r="N135" s="36"/>
      <c r="O135" s="36"/>
      <c r="P135" s="36"/>
      <c r="Q135" s="36"/>
      <c r="R135" s="36"/>
      <c r="S135" s="36"/>
      <c r="T135" s="36"/>
      <c r="U135" s="36"/>
      <c r="V135" s="36"/>
      <c r="W135" s="36"/>
      <c r="X135" s="36"/>
      <c r="Y135" s="16"/>
      <c r="AA135" s="128"/>
      <c r="AB135" s="160"/>
      <c r="AC135" s="16"/>
      <c r="AD135" s="16"/>
    </row>
    <row r="136" spans="2:30">
      <c r="B136" s="128"/>
      <c r="C136" s="128"/>
      <c r="D136" s="128"/>
      <c r="E136" s="128"/>
      <c r="F136" s="128"/>
      <c r="G136" s="128"/>
      <c r="H136" s="128"/>
      <c r="I136" s="128"/>
      <c r="J136" s="128"/>
      <c r="K136" s="128"/>
      <c r="L136" s="160"/>
      <c r="M136" s="160"/>
      <c r="N136" s="36"/>
      <c r="O136" s="36"/>
      <c r="P136" s="36"/>
      <c r="Q136" s="36"/>
      <c r="R136" s="36"/>
      <c r="S136" s="36"/>
      <c r="T136" s="36"/>
      <c r="U136" s="36"/>
      <c r="V136" s="36"/>
      <c r="W136" s="36"/>
      <c r="X136" s="36"/>
      <c r="Y136" s="16"/>
      <c r="AA136" s="128"/>
      <c r="AB136" s="160"/>
      <c r="AC136" s="16"/>
      <c r="AD136" s="16"/>
    </row>
    <row r="137" spans="2:30" ht="14.4" customHeight="1">
      <c r="B137" s="128"/>
      <c r="C137" s="128"/>
      <c r="E137" s="819" t="s">
        <v>3035</v>
      </c>
      <c r="F137" s="1428"/>
      <c r="G137" s="1428"/>
      <c r="H137" s="128" t="s">
        <v>3023</v>
      </c>
      <c r="I137" s="128"/>
      <c r="J137" s="863"/>
      <c r="K137" s="128"/>
      <c r="L137" s="160"/>
      <c r="M137" s="162"/>
      <c r="N137" s="36"/>
      <c r="O137" s="36"/>
      <c r="P137" s="36"/>
      <c r="Q137" s="36"/>
      <c r="R137" s="36"/>
      <c r="S137" s="36"/>
      <c r="T137" s="36"/>
      <c r="U137" s="36"/>
      <c r="V137" s="36"/>
      <c r="W137" s="36"/>
      <c r="X137" s="36"/>
      <c r="Y137" s="16"/>
      <c r="AA137" s="128"/>
      <c r="AB137" s="160"/>
      <c r="AC137" s="16"/>
      <c r="AD137" s="16"/>
    </row>
    <row r="138" spans="2:30" ht="14.4" customHeight="1">
      <c r="B138" s="128"/>
      <c r="C138" s="128"/>
      <c r="E138" s="819" t="s">
        <v>3036</v>
      </c>
      <c r="F138" s="1387"/>
      <c r="G138" s="1387"/>
      <c r="H138" s="128" t="s">
        <v>3023</v>
      </c>
      <c r="I138" s="128"/>
      <c r="J138" s="863"/>
      <c r="K138" s="157"/>
      <c r="L138" s="161"/>
      <c r="M138" s="161"/>
      <c r="N138" s="142"/>
      <c r="O138" s="142"/>
      <c r="P138" s="142"/>
      <c r="Q138" s="142"/>
      <c r="R138" s="142"/>
      <c r="S138" s="142"/>
      <c r="T138" s="142"/>
      <c r="U138" s="36"/>
      <c r="V138" s="36"/>
      <c r="W138" s="36"/>
      <c r="X138" s="36"/>
      <c r="Y138" s="16"/>
      <c r="AA138" s="157"/>
      <c r="AB138" s="161"/>
      <c r="AC138" s="16"/>
      <c r="AD138" s="16"/>
    </row>
    <row r="139" spans="2:30" ht="14.4" customHeight="1">
      <c r="B139" s="128"/>
      <c r="C139" s="128"/>
      <c r="E139" s="819" t="s">
        <v>3018</v>
      </c>
      <c r="F139" s="1387"/>
      <c r="G139" s="1387"/>
      <c r="H139" s="128" t="s">
        <v>66</v>
      </c>
      <c r="I139" s="128"/>
      <c r="J139" s="863"/>
      <c r="K139" s="157"/>
      <c r="L139" s="161"/>
      <c r="M139" s="161"/>
      <c r="N139" s="142"/>
      <c r="O139" s="142"/>
      <c r="P139" s="142"/>
      <c r="Q139" s="142"/>
      <c r="R139" s="142"/>
      <c r="S139" s="142"/>
      <c r="T139" s="142"/>
      <c r="U139" s="36"/>
      <c r="V139" s="36"/>
      <c r="W139" s="36"/>
      <c r="X139" s="36"/>
      <c r="Y139" s="16"/>
      <c r="AA139" s="157"/>
      <c r="AB139" s="161"/>
      <c r="AC139" s="16"/>
      <c r="AD139" s="16"/>
    </row>
    <row r="140" spans="2:30" ht="14.4" customHeight="1">
      <c r="B140" s="128"/>
      <c r="C140" s="128"/>
      <c r="E140" s="819" t="s">
        <v>3019</v>
      </c>
      <c r="F140" s="1277">
        <f>IF(F137="",0,SUM(F137:G139))</f>
        <v>0</v>
      </c>
      <c r="G140" s="1277"/>
      <c r="H140" s="128" t="s">
        <v>66</v>
      </c>
      <c r="I140" s="128"/>
      <c r="J140" s="863"/>
      <c r="K140" s="157"/>
      <c r="L140" s="161"/>
      <c r="M140" s="161"/>
      <c r="N140" s="142"/>
      <c r="O140" s="142"/>
      <c r="P140" s="142"/>
      <c r="Q140" s="142"/>
      <c r="R140" s="142"/>
      <c r="S140" s="142"/>
      <c r="T140" s="142"/>
      <c r="U140" s="36"/>
      <c r="V140" s="36"/>
      <c r="W140" s="36"/>
      <c r="X140" s="36"/>
      <c r="Y140" s="16"/>
      <c r="AA140" s="157"/>
      <c r="AB140" s="161"/>
      <c r="AC140" s="16"/>
      <c r="AD140" s="16"/>
    </row>
    <row r="141" spans="2:30" ht="14.4" customHeight="1">
      <c r="B141" s="128"/>
      <c r="C141" s="128"/>
      <c r="E141" s="819" t="s">
        <v>3020</v>
      </c>
      <c r="F141" s="1277">
        <f>IF(F137="",0,SUM(F137:G138))</f>
        <v>0</v>
      </c>
      <c r="G141" s="1277"/>
      <c r="H141" s="128" t="s">
        <v>66</v>
      </c>
      <c r="I141" s="128"/>
      <c r="J141" s="863"/>
      <c r="K141" s="157"/>
      <c r="L141" s="161"/>
      <c r="M141" s="161"/>
      <c r="N141" s="142"/>
      <c r="O141" s="142"/>
      <c r="P141" s="142"/>
      <c r="Q141" s="142"/>
      <c r="R141" s="142"/>
      <c r="S141" s="142"/>
      <c r="T141" s="142"/>
      <c r="U141" s="36"/>
      <c r="V141" s="36"/>
      <c r="W141" s="36"/>
      <c r="X141" s="36"/>
      <c r="Y141" s="16"/>
      <c r="AA141" s="157"/>
      <c r="AB141" s="161"/>
      <c r="AC141" s="16"/>
      <c r="AD141" s="16"/>
    </row>
    <row r="142" spans="2:30" ht="14.4" customHeight="1">
      <c r="B142" s="128"/>
      <c r="C142" s="128"/>
      <c r="E142" s="819" t="s">
        <v>3037</v>
      </c>
      <c r="F142" s="1278" t="str">
        <f>IFERROR((F141/F140),"")</f>
        <v/>
      </c>
      <c r="G142" s="1278"/>
      <c r="H142" s="128" t="s">
        <v>391</v>
      </c>
      <c r="I142" s="128"/>
      <c r="J142" s="863"/>
      <c r="K142" s="157"/>
      <c r="L142" s="161"/>
      <c r="M142" s="161"/>
      <c r="N142" s="142"/>
      <c r="O142" s="142"/>
      <c r="P142" s="142"/>
      <c r="Q142" s="142"/>
      <c r="R142" s="142"/>
      <c r="S142" s="142"/>
      <c r="T142" s="142"/>
      <c r="U142" s="36"/>
      <c r="V142" s="36"/>
      <c r="W142" s="36"/>
      <c r="X142" s="36"/>
      <c r="Y142" s="16"/>
      <c r="AA142" s="157"/>
      <c r="AB142" s="161"/>
      <c r="AC142" s="16"/>
      <c r="AD142" s="16"/>
    </row>
    <row r="143" spans="2:30" ht="14.4" customHeight="1">
      <c r="B143" s="128"/>
      <c r="C143" s="128"/>
      <c r="D143" s="857" t="str">
        <f>"※ （２．（１）風力発電総出力"&amp;IF(G31="","　　　",FIXED(G31,1,FALSE))&amp;" kW 以下）"</f>
        <v>※ （２．（１）風力発電総出力　　　 kW 以下）</v>
      </c>
      <c r="E143" s="858"/>
      <c r="F143" s="858"/>
      <c r="G143" s="858"/>
      <c r="H143" s="858"/>
      <c r="I143" s="128"/>
      <c r="J143" s="863"/>
      <c r="K143" s="128"/>
      <c r="L143" s="160"/>
      <c r="M143" s="162"/>
      <c r="N143" s="36"/>
      <c r="O143" s="36"/>
      <c r="P143" s="36"/>
      <c r="Q143" s="36"/>
      <c r="R143" s="36"/>
      <c r="S143" s="36"/>
      <c r="T143" s="36"/>
      <c r="U143" s="36"/>
      <c r="V143" s="36"/>
      <c r="W143" s="36"/>
      <c r="X143" s="36"/>
      <c r="Y143" s="16"/>
      <c r="AA143" s="128"/>
      <c r="AB143" s="160"/>
      <c r="AC143" s="16"/>
      <c r="AD143" s="16"/>
    </row>
    <row r="144" spans="2:30">
      <c r="E144" s="22"/>
    </row>
    <row r="145" spans="2:30">
      <c r="E145" s="22"/>
      <c r="G145" s="22"/>
    </row>
    <row r="146" spans="2:30">
      <c r="E146" s="22"/>
      <c r="G146" s="22"/>
    </row>
    <row r="148" spans="2:30" ht="18" customHeight="1">
      <c r="B148" s="2" t="s">
        <v>2359</v>
      </c>
    </row>
    <row r="149" spans="2:30">
      <c r="B149" s="2" t="s">
        <v>98</v>
      </c>
    </row>
    <row r="150" spans="2:30">
      <c r="C150" s="2" t="s">
        <v>2926</v>
      </c>
    </row>
    <row r="151" spans="2:30" ht="13.5" customHeight="1">
      <c r="N151" s="73"/>
      <c r="O151" s="73"/>
    </row>
    <row r="152" spans="2:30" ht="13.5" customHeight="1">
      <c r="B152" s="2" t="s">
        <v>2360</v>
      </c>
      <c r="N152" s="73"/>
      <c r="O152" s="73"/>
    </row>
    <row r="153" spans="2:30" ht="18" customHeight="1">
      <c r="C153" s="2" t="s">
        <v>2926</v>
      </c>
      <c r="N153" s="73"/>
      <c r="O153" s="73"/>
    </row>
    <row r="154" spans="2:30">
      <c r="N154" s="73"/>
      <c r="O154" s="73"/>
    </row>
    <row r="155" spans="2:30" ht="13.5" customHeight="1">
      <c r="D155" s="22"/>
      <c r="E155" s="22"/>
      <c r="F155" s="24"/>
      <c r="G155" s="22"/>
      <c r="H155" s="22"/>
      <c r="I155" s="22"/>
      <c r="J155" s="22"/>
      <c r="K155" s="22"/>
      <c r="L155" s="22"/>
      <c r="M155" s="22"/>
      <c r="N155" s="22"/>
      <c r="O155" s="22"/>
      <c r="P155" s="22"/>
      <c r="Q155" s="22"/>
      <c r="R155" s="22"/>
      <c r="S155" s="22"/>
      <c r="T155" s="22"/>
    </row>
    <row r="156" spans="2:30" ht="18" customHeight="1">
      <c r="B156" s="2" t="s">
        <v>2395</v>
      </c>
      <c r="L156" s="36"/>
      <c r="M156" s="36"/>
      <c r="N156" s="36"/>
      <c r="O156" s="36"/>
      <c r="P156" s="36"/>
      <c r="Q156" s="36"/>
      <c r="R156" s="36"/>
      <c r="S156" s="36"/>
      <c r="T156" s="36"/>
      <c r="U156" s="36"/>
      <c r="V156" s="36"/>
      <c r="W156" s="36"/>
      <c r="X156" s="36"/>
      <c r="Y156" s="16"/>
      <c r="AB156" s="36"/>
      <c r="AC156" s="16"/>
      <c r="AD156" s="16"/>
    </row>
    <row r="157" spans="2:30" ht="13.5" customHeight="1">
      <c r="L157" s="36"/>
      <c r="M157" s="36"/>
      <c r="N157" s="36"/>
      <c r="O157" s="36"/>
      <c r="P157" s="36"/>
      <c r="Q157" s="36"/>
      <c r="R157" s="36"/>
      <c r="S157" s="36"/>
      <c r="T157" s="36"/>
      <c r="U157" s="36"/>
      <c r="V157" s="36"/>
      <c r="W157" s="36"/>
      <c r="X157" s="36"/>
      <c r="Y157" s="16"/>
      <c r="AB157" s="36"/>
      <c r="AC157" s="16"/>
      <c r="AD157" s="16"/>
    </row>
    <row r="158" spans="2:30" ht="13.5" customHeight="1">
      <c r="B158" s="2" t="s">
        <v>3033</v>
      </c>
      <c r="L158" s="36"/>
      <c r="M158" s="36"/>
      <c r="N158" s="36"/>
      <c r="O158" s="36"/>
      <c r="P158" s="36"/>
      <c r="Q158" s="36"/>
      <c r="R158" s="36"/>
      <c r="S158" s="36"/>
      <c r="T158" s="36"/>
      <c r="U158" s="36"/>
      <c r="V158" s="36"/>
      <c r="W158" s="36"/>
      <c r="X158" s="36"/>
      <c r="Y158" s="16"/>
      <c r="AB158" s="36"/>
      <c r="AC158" s="16"/>
      <c r="AD158" s="16"/>
    </row>
    <row r="159" spans="2:30" ht="30" customHeight="1">
      <c r="C159" s="1279" t="s">
        <v>3032</v>
      </c>
      <c r="D159" s="1279"/>
      <c r="E159" s="1279"/>
      <c r="F159" s="1279"/>
      <c r="G159" s="1279"/>
      <c r="H159" s="1279"/>
      <c r="I159" s="1279"/>
      <c r="J159" s="1279"/>
      <c r="L159" s="36"/>
      <c r="M159" s="36"/>
      <c r="N159" s="36"/>
      <c r="O159" s="36"/>
      <c r="P159" s="36"/>
      <c r="Q159" s="36"/>
      <c r="R159" s="36"/>
      <c r="S159" s="36"/>
      <c r="T159" s="36"/>
      <c r="U159" s="36"/>
      <c r="V159" s="36"/>
      <c r="W159" s="36"/>
      <c r="X159" s="36"/>
      <c r="Y159" s="16"/>
      <c r="AB159" s="36"/>
      <c r="AC159" s="16"/>
      <c r="AD159" s="16"/>
    </row>
    <row r="160" spans="2:30" ht="13.5" customHeight="1">
      <c r="B160" s="128"/>
      <c r="C160" s="128"/>
      <c r="D160" s="128"/>
      <c r="E160" s="128"/>
      <c r="F160" s="128"/>
      <c r="G160" s="128"/>
      <c r="H160" s="128"/>
      <c r="I160" s="128"/>
      <c r="J160" s="128"/>
      <c r="K160" s="128"/>
      <c r="L160" s="36"/>
      <c r="M160" s="36"/>
      <c r="N160" s="36"/>
      <c r="O160" s="36"/>
      <c r="P160" s="36"/>
      <c r="Q160" s="36"/>
      <c r="R160" s="36"/>
      <c r="S160" s="36"/>
      <c r="T160" s="36"/>
      <c r="U160" s="36"/>
      <c r="V160" s="36"/>
      <c r="W160" s="36"/>
      <c r="X160" s="36"/>
      <c r="Y160" s="16"/>
      <c r="AB160" s="36"/>
      <c r="AC160" s="16"/>
      <c r="AD160" s="16"/>
    </row>
    <row r="161" spans="2:30" ht="13.5" customHeight="1">
      <c r="B161" s="128"/>
      <c r="C161" s="1249" t="s">
        <v>3024</v>
      </c>
      <c r="D161" s="1459"/>
      <c r="E161" s="1411"/>
      <c r="F161" s="1486"/>
      <c r="G161" s="1411"/>
      <c r="H161" s="1486"/>
      <c r="I161" s="1412" t="s">
        <v>3029</v>
      </c>
      <c r="J161" s="1484"/>
      <c r="K161" s="1484"/>
      <c r="L161" s="1484"/>
      <c r="M161" s="36"/>
      <c r="N161" s="36"/>
      <c r="O161" s="36"/>
      <c r="P161" s="36"/>
      <c r="Q161" s="36"/>
      <c r="R161" s="36"/>
      <c r="S161" s="36"/>
      <c r="T161" s="36"/>
      <c r="U161" s="36"/>
      <c r="V161" s="36"/>
      <c r="W161" s="36"/>
      <c r="X161" s="36"/>
      <c r="Y161" s="16"/>
      <c r="AB161" s="36"/>
      <c r="AC161" s="16"/>
      <c r="AD161" s="16"/>
    </row>
    <row r="162" spans="2:30" ht="13.5" customHeight="1">
      <c r="B162" s="128"/>
      <c r="C162" s="1249" t="s">
        <v>2441</v>
      </c>
      <c r="D162" s="1459"/>
      <c r="E162" s="1386"/>
      <c r="F162" s="1480"/>
      <c r="G162" s="1480"/>
      <c r="H162" s="1480"/>
      <c r="I162" s="1481"/>
      <c r="J162" s="1481"/>
      <c r="K162" s="1481"/>
      <c r="L162" s="1482"/>
      <c r="M162" s="36"/>
      <c r="N162" s="36"/>
      <c r="O162" s="36"/>
      <c r="P162" s="36"/>
      <c r="Q162" s="36"/>
      <c r="R162" s="36"/>
      <c r="S162" s="36"/>
      <c r="T162" s="36"/>
      <c r="U162" s="36"/>
      <c r="V162" s="36"/>
      <c r="W162" s="36"/>
      <c r="X162" s="36"/>
      <c r="Y162" s="16"/>
      <c r="AB162" s="36"/>
      <c r="AC162" s="16"/>
      <c r="AD162" s="16"/>
    </row>
    <row r="163" spans="2:30" ht="13.5" customHeight="1">
      <c r="B163" s="128"/>
      <c r="C163" s="1249" t="s">
        <v>3112</v>
      </c>
      <c r="D163" s="1459"/>
      <c r="E163" s="1386"/>
      <c r="F163" s="1480"/>
      <c r="G163" s="1480"/>
      <c r="H163" s="1480"/>
      <c r="I163" s="1481"/>
      <c r="J163" s="1481"/>
      <c r="K163" s="1481"/>
      <c r="L163" s="1482"/>
      <c r="M163" s="36"/>
      <c r="N163" s="36"/>
      <c r="O163" s="36"/>
      <c r="P163" s="36"/>
      <c r="Q163" s="36"/>
      <c r="R163" s="36"/>
      <c r="S163" s="36"/>
      <c r="T163" s="36"/>
      <c r="U163" s="36"/>
      <c r="V163" s="36"/>
      <c r="W163" s="36"/>
      <c r="X163" s="36"/>
      <c r="Y163" s="16"/>
      <c r="AB163" s="36"/>
      <c r="AC163" s="16"/>
      <c r="AD163" s="16"/>
    </row>
    <row r="164" spans="2:30" ht="13.5" customHeight="1">
      <c r="B164" s="128"/>
      <c r="C164" s="1249" t="s">
        <v>3026</v>
      </c>
      <c r="D164" s="1459"/>
      <c r="E164" s="1386"/>
      <c r="F164" s="1481"/>
      <c r="G164" s="1481"/>
      <c r="H164" s="1481"/>
      <c r="I164" s="1481"/>
      <c r="J164" s="1481"/>
      <c r="K164" s="1481"/>
      <c r="L164" s="1482"/>
      <c r="M164" s="36"/>
      <c r="N164" s="36"/>
      <c r="O164" s="36"/>
      <c r="P164" s="36"/>
      <c r="Q164" s="36"/>
      <c r="R164" s="36"/>
      <c r="S164" s="36"/>
      <c r="T164" s="36"/>
      <c r="U164" s="36"/>
      <c r="V164" s="36"/>
      <c r="W164" s="36"/>
      <c r="X164" s="36"/>
      <c r="Y164" s="16"/>
      <c r="AB164" s="36"/>
      <c r="AC164" s="16"/>
      <c r="AD164" s="16"/>
    </row>
    <row r="165" spans="2:30" ht="13.5" customHeight="1">
      <c r="B165" s="128"/>
      <c r="C165" s="1249" t="s">
        <v>506</v>
      </c>
      <c r="D165" s="1459"/>
      <c r="E165" s="1386"/>
      <c r="F165" s="1481"/>
      <c r="G165" s="1481"/>
      <c r="H165" s="1481"/>
      <c r="I165" s="1481"/>
      <c r="J165" s="1481"/>
      <c r="K165" s="1481"/>
      <c r="L165" s="1482"/>
      <c r="M165" s="36"/>
      <c r="N165" s="36"/>
      <c r="O165" s="36"/>
      <c r="P165" s="36"/>
      <c r="Q165" s="36"/>
      <c r="R165" s="36"/>
      <c r="S165" s="36"/>
      <c r="T165" s="36"/>
      <c r="U165" s="36"/>
      <c r="V165" s="36"/>
      <c r="W165" s="36"/>
      <c r="X165" s="36"/>
      <c r="Y165" s="16"/>
      <c r="AB165" s="36"/>
      <c r="AC165" s="16"/>
      <c r="AD165" s="16"/>
    </row>
    <row r="166" spans="2:30" ht="13.5" customHeight="1">
      <c r="B166" s="128"/>
      <c r="C166" s="1249" t="s">
        <v>3027</v>
      </c>
      <c r="D166" s="1459"/>
      <c r="E166" s="1386"/>
      <c r="F166" s="1480"/>
      <c r="G166" s="1480"/>
      <c r="H166" s="1480"/>
      <c r="I166" s="1481"/>
      <c r="J166" s="1481"/>
      <c r="K166" s="1481"/>
      <c r="L166" s="1482"/>
      <c r="M166" s="36"/>
      <c r="N166" s="36"/>
      <c r="O166" s="36"/>
      <c r="P166" s="36"/>
      <c r="Q166" s="36"/>
      <c r="R166" s="36"/>
      <c r="S166" s="36"/>
      <c r="T166" s="36"/>
      <c r="U166" s="36"/>
      <c r="V166" s="36"/>
      <c r="W166" s="36"/>
      <c r="X166" s="36"/>
      <c r="Y166" s="16"/>
      <c r="AB166" s="36"/>
      <c r="AC166" s="16"/>
      <c r="AD166" s="16"/>
    </row>
    <row r="167" spans="2:30" ht="13.5" customHeight="1">
      <c r="B167" s="128"/>
      <c r="C167" s="1249" t="s">
        <v>507</v>
      </c>
      <c r="D167" s="1459"/>
      <c r="E167" s="1386"/>
      <c r="F167" s="1480"/>
      <c r="G167" s="1480"/>
      <c r="H167" s="1480"/>
      <c r="I167" s="1481"/>
      <c r="J167" s="1481"/>
      <c r="K167" s="1481"/>
      <c r="L167" s="1482"/>
      <c r="M167" s="36"/>
      <c r="N167" s="36"/>
      <c r="O167" s="36"/>
      <c r="P167" s="36"/>
      <c r="Q167" s="36"/>
      <c r="R167" s="36"/>
      <c r="S167" s="36"/>
      <c r="T167" s="36"/>
      <c r="U167" s="36"/>
      <c r="V167" s="36"/>
      <c r="W167" s="36"/>
      <c r="X167" s="36"/>
      <c r="Y167" s="16"/>
      <c r="AB167" s="36"/>
      <c r="AC167" s="16"/>
      <c r="AD167" s="16"/>
    </row>
    <row r="168" spans="2:30" ht="13.5" customHeight="1">
      <c r="B168" s="128"/>
      <c r="C168" s="159"/>
      <c r="D168" s="159"/>
      <c r="E168" s="159"/>
      <c r="F168" s="159"/>
      <c r="G168" s="159"/>
      <c r="H168" s="159"/>
      <c r="I168" s="159"/>
      <c r="J168" s="159"/>
      <c r="K168" s="159"/>
      <c r="L168" s="568"/>
      <c r="M168" s="36"/>
      <c r="N168" s="36"/>
      <c r="O168" s="36"/>
      <c r="P168" s="36"/>
      <c r="Q168" s="36"/>
      <c r="R168" s="36"/>
      <c r="S168" s="36"/>
      <c r="T168" s="36"/>
      <c r="U168" s="36"/>
      <c r="V168" s="36"/>
      <c r="W168" s="36"/>
      <c r="X168" s="36"/>
      <c r="Y168" s="16"/>
      <c r="AB168" s="36"/>
      <c r="AC168" s="16"/>
      <c r="AD168" s="16"/>
    </row>
    <row r="169" spans="2:30" ht="13.5" customHeight="1">
      <c r="B169" s="128"/>
      <c r="C169" s="1249" t="s">
        <v>3030</v>
      </c>
      <c r="D169" s="1459"/>
      <c r="E169" s="1411"/>
      <c r="F169" s="1486"/>
      <c r="G169" s="1411"/>
      <c r="H169" s="1486"/>
      <c r="I169" s="1412" t="s">
        <v>3029</v>
      </c>
      <c r="J169" s="1484"/>
      <c r="K169" s="1484"/>
      <c r="L169" s="1484"/>
      <c r="M169" s="36"/>
      <c r="N169" s="36"/>
      <c r="O169" s="36"/>
      <c r="P169" s="36"/>
      <c r="Q169" s="36"/>
      <c r="R169" s="36"/>
      <c r="S169" s="36"/>
      <c r="T169" s="36"/>
      <c r="U169" s="36"/>
      <c r="V169" s="36"/>
      <c r="W169" s="36"/>
      <c r="X169" s="36"/>
      <c r="Y169" s="16"/>
      <c r="AB169" s="36"/>
      <c r="AC169" s="16"/>
      <c r="AD169" s="16"/>
    </row>
    <row r="170" spans="2:30" ht="13.5" customHeight="1">
      <c r="B170" s="128"/>
      <c r="C170" s="1249" t="s">
        <v>2441</v>
      </c>
      <c r="D170" s="1459"/>
      <c r="E170" s="1386"/>
      <c r="F170" s="1480"/>
      <c r="G170" s="1480"/>
      <c r="H170" s="1480"/>
      <c r="I170" s="1481"/>
      <c r="J170" s="1481"/>
      <c r="K170" s="1481"/>
      <c r="L170" s="1482"/>
      <c r="M170" s="36"/>
      <c r="N170" s="36"/>
      <c r="O170" s="36"/>
      <c r="P170" s="36"/>
      <c r="Q170" s="36"/>
      <c r="R170" s="36"/>
      <c r="S170" s="36"/>
      <c r="T170" s="36"/>
      <c r="U170" s="36"/>
      <c r="V170" s="36"/>
      <c r="W170" s="36"/>
      <c r="X170" s="36"/>
      <c r="Y170" s="16"/>
      <c r="AB170" s="36"/>
      <c r="AC170" s="16"/>
      <c r="AD170" s="16"/>
    </row>
    <row r="171" spans="2:30" ht="13.5" customHeight="1">
      <c r="B171" s="128"/>
      <c r="C171" s="1249" t="s">
        <v>3112</v>
      </c>
      <c r="D171" s="1459"/>
      <c r="E171" s="1386"/>
      <c r="F171" s="1480"/>
      <c r="G171" s="1480"/>
      <c r="H171" s="1480"/>
      <c r="I171" s="1481"/>
      <c r="J171" s="1481"/>
      <c r="K171" s="1481"/>
      <c r="L171" s="1482"/>
      <c r="M171" s="36"/>
      <c r="N171" s="36"/>
      <c r="O171" s="36"/>
      <c r="P171" s="36"/>
      <c r="Q171" s="36"/>
      <c r="R171" s="36"/>
      <c r="S171" s="36"/>
      <c r="T171" s="36"/>
      <c r="U171" s="36"/>
      <c r="V171" s="36"/>
      <c r="W171" s="36"/>
      <c r="X171" s="36"/>
      <c r="Y171" s="16"/>
      <c r="AB171" s="36"/>
      <c r="AC171" s="16"/>
      <c r="AD171" s="16"/>
    </row>
    <row r="172" spans="2:30" ht="13.5" customHeight="1">
      <c r="B172" s="128"/>
      <c r="C172" s="1249" t="s">
        <v>3026</v>
      </c>
      <c r="D172" s="1459"/>
      <c r="E172" s="1386"/>
      <c r="F172" s="1480"/>
      <c r="G172" s="1480"/>
      <c r="H172" s="1480"/>
      <c r="I172" s="1481"/>
      <c r="J172" s="1481"/>
      <c r="K172" s="1481"/>
      <c r="L172" s="1482"/>
      <c r="M172" s="36"/>
      <c r="N172" s="36"/>
      <c r="O172" s="36"/>
      <c r="P172" s="36"/>
      <c r="Q172" s="36"/>
      <c r="R172" s="36"/>
      <c r="S172" s="36"/>
      <c r="T172" s="36"/>
      <c r="U172" s="36"/>
      <c r="V172" s="36"/>
      <c r="W172" s="36"/>
      <c r="X172" s="36"/>
      <c r="Y172" s="16"/>
      <c r="AB172" s="36"/>
      <c r="AC172" s="16"/>
      <c r="AD172" s="16"/>
    </row>
    <row r="173" spans="2:30" ht="13.5" customHeight="1">
      <c r="B173" s="128"/>
      <c r="C173" s="1249" t="s">
        <v>506</v>
      </c>
      <c r="D173" s="1459"/>
      <c r="E173" s="1386"/>
      <c r="F173" s="1481"/>
      <c r="G173" s="1481"/>
      <c r="H173" s="1481"/>
      <c r="I173" s="1481"/>
      <c r="J173" s="1481"/>
      <c r="K173" s="1481"/>
      <c r="L173" s="1482"/>
      <c r="M173" s="36"/>
      <c r="N173" s="36"/>
      <c r="O173" s="36"/>
      <c r="P173" s="36"/>
      <c r="Q173" s="36"/>
      <c r="R173" s="36"/>
      <c r="S173" s="36"/>
      <c r="T173" s="36"/>
      <c r="U173" s="36"/>
      <c r="V173" s="36"/>
      <c r="W173" s="36"/>
      <c r="X173" s="36"/>
      <c r="Y173" s="16"/>
      <c r="AB173" s="36"/>
      <c r="AC173" s="16"/>
      <c r="AD173" s="16"/>
    </row>
    <row r="174" spans="2:30" ht="13.5" customHeight="1">
      <c r="B174" s="128"/>
      <c r="C174" s="1249" t="s">
        <v>3027</v>
      </c>
      <c r="D174" s="1459"/>
      <c r="E174" s="1386"/>
      <c r="F174" s="1480"/>
      <c r="G174" s="1480"/>
      <c r="H174" s="1480"/>
      <c r="I174" s="1481"/>
      <c r="J174" s="1481"/>
      <c r="K174" s="1481"/>
      <c r="L174" s="1482"/>
      <c r="M174" s="36"/>
      <c r="N174" s="36"/>
      <c r="O174" s="36"/>
      <c r="P174" s="36"/>
      <c r="Q174" s="36"/>
      <c r="R174" s="36"/>
      <c r="S174" s="36"/>
      <c r="T174" s="36"/>
      <c r="U174" s="36"/>
      <c r="V174" s="36"/>
      <c r="W174" s="36"/>
      <c r="X174" s="36"/>
      <c r="Y174" s="16"/>
      <c r="AB174" s="36"/>
      <c r="AC174" s="16"/>
      <c r="AD174" s="16"/>
    </row>
    <row r="175" spans="2:30" ht="13.5" customHeight="1">
      <c r="B175" s="128"/>
      <c r="C175" s="1249" t="s">
        <v>507</v>
      </c>
      <c r="D175" s="1459"/>
      <c r="E175" s="1386"/>
      <c r="F175" s="1480"/>
      <c r="G175" s="1480"/>
      <c r="H175" s="1480"/>
      <c r="I175" s="1481"/>
      <c r="J175" s="1481"/>
      <c r="K175" s="1481"/>
      <c r="L175" s="1482"/>
      <c r="M175" s="36"/>
      <c r="N175" s="36"/>
      <c r="O175" s="36"/>
      <c r="P175" s="36"/>
      <c r="Q175" s="36"/>
      <c r="R175" s="36"/>
      <c r="S175" s="36"/>
      <c r="T175" s="36"/>
      <c r="U175" s="36"/>
      <c r="V175" s="36"/>
      <c r="W175" s="36"/>
      <c r="X175" s="36"/>
      <c r="Y175" s="16"/>
      <c r="AB175" s="36"/>
      <c r="AC175" s="16"/>
      <c r="AD175" s="16"/>
    </row>
    <row r="176" spans="2:30" ht="13.5" customHeight="1">
      <c r="B176" s="128"/>
      <c r="C176" s="159"/>
      <c r="D176" s="159"/>
      <c r="E176" s="159"/>
      <c r="F176" s="159"/>
      <c r="G176" s="159"/>
      <c r="H176" s="159"/>
      <c r="I176" s="159"/>
      <c r="J176" s="159"/>
      <c r="K176" s="159"/>
      <c r="L176" s="568"/>
      <c r="M176" s="36"/>
      <c r="N176" s="36"/>
      <c r="O176" s="36"/>
      <c r="P176" s="36"/>
      <c r="Q176" s="36"/>
      <c r="R176" s="36"/>
      <c r="S176" s="36"/>
      <c r="T176" s="36"/>
      <c r="U176" s="36"/>
      <c r="V176" s="36"/>
      <c r="W176" s="36"/>
      <c r="X176" s="36"/>
      <c r="Y176" s="16"/>
      <c r="AB176" s="36"/>
      <c r="AC176" s="16"/>
      <c r="AD176" s="16"/>
    </row>
    <row r="177" spans="2:30" ht="13.5" customHeight="1">
      <c r="B177" s="128"/>
      <c r="C177" s="1249" t="s">
        <v>3030</v>
      </c>
      <c r="D177" s="1459"/>
      <c r="E177" s="1411"/>
      <c r="F177" s="1486"/>
      <c r="G177" s="1411"/>
      <c r="H177" s="1486"/>
      <c r="I177" s="1412" t="s">
        <v>3029</v>
      </c>
      <c r="J177" s="1484"/>
      <c r="K177" s="1484"/>
      <c r="L177" s="1484"/>
      <c r="M177" s="141"/>
      <c r="N177" s="143"/>
      <c r="O177" s="143"/>
      <c r="P177" s="143"/>
      <c r="Q177" s="143"/>
      <c r="R177" s="143"/>
      <c r="S177" s="143"/>
      <c r="T177" s="36"/>
      <c r="U177" s="36"/>
      <c r="V177" s="36"/>
      <c r="W177" s="36"/>
      <c r="X177" s="36"/>
      <c r="Y177" s="16"/>
      <c r="AB177" s="36"/>
      <c r="AC177" s="16"/>
      <c r="AD177" s="16"/>
    </row>
    <row r="178" spans="2:30" ht="13.5" customHeight="1">
      <c r="B178" s="128"/>
      <c r="C178" s="1249" t="s">
        <v>2441</v>
      </c>
      <c r="D178" s="1459"/>
      <c r="E178" s="1386"/>
      <c r="F178" s="1480"/>
      <c r="G178" s="1480"/>
      <c r="H178" s="1480"/>
      <c r="I178" s="1481"/>
      <c r="J178" s="1481"/>
      <c r="K178" s="1481"/>
      <c r="L178" s="1482"/>
      <c r="M178" s="36"/>
      <c r="N178" s="36"/>
      <c r="O178" s="36"/>
      <c r="P178" s="36"/>
      <c r="Q178" s="36"/>
      <c r="R178" s="36"/>
      <c r="S178" s="36"/>
      <c r="T178" s="36"/>
      <c r="U178" s="36"/>
      <c r="V178" s="36"/>
      <c r="W178" s="36"/>
      <c r="X178" s="36"/>
      <c r="Y178" s="16"/>
      <c r="AB178" s="36"/>
      <c r="AC178" s="16"/>
      <c r="AD178" s="16"/>
    </row>
    <row r="179" spans="2:30" ht="13.5" customHeight="1">
      <c r="B179" s="128"/>
      <c r="C179" s="1249" t="s">
        <v>3112</v>
      </c>
      <c r="D179" s="1459"/>
      <c r="E179" s="1386"/>
      <c r="F179" s="1480"/>
      <c r="G179" s="1480"/>
      <c r="H179" s="1480"/>
      <c r="I179" s="1481"/>
      <c r="J179" s="1481"/>
      <c r="K179" s="1481"/>
      <c r="L179" s="1482"/>
      <c r="M179" s="36"/>
      <c r="N179" s="36"/>
      <c r="O179" s="36"/>
      <c r="P179" s="36"/>
      <c r="Q179" s="36"/>
      <c r="R179" s="36"/>
      <c r="S179" s="36"/>
      <c r="T179" s="36"/>
      <c r="U179" s="36"/>
      <c r="V179" s="36"/>
      <c r="W179" s="36"/>
      <c r="X179" s="36"/>
      <c r="Y179" s="16"/>
      <c r="AB179" s="36"/>
      <c r="AC179" s="16"/>
      <c r="AD179" s="16"/>
    </row>
    <row r="180" spans="2:30" ht="13.5" customHeight="1">
      <c r="B180" s="128"/>
      <c r="C180" s="1249" t="s">
        <v>3026</v>
      </c>
      <c r="D180" s="1459"/>
      <c r="E180" s="1386"/>
      <c r="F180" s="1480"/>
      <c r="G180" s="1480"/>
      <c r="H180" s="1480"/>
      <c r="I180" s="1481"/>
      <c r="J180" s="1481"/>
      <c r="K180" s="1481"/>
      <c r="L180" s="1482"/>
      <c r="M180" s="36"/>
      <c r="N180" s="36"/>
      <c r="O180" s="36"/>
      <c r="P180" s="36"/>
      <c r="Q180" s="36"/>
      <c r="R180" s="36"/>
      <c r="S180" s="36"/>
      <c r="T180" s="36"/>
      <c r="U180" s="36"/>
      <c r="V180" s="36"/>
      <c r="W180" s="36"/>
      <c r="X180" s="36"/>
      <c r="Y180" s="16"/>
      <c r="AB180" s="36"/>
      <c r="AC180" s="16"/>
      <c r="AD180" s="16"/>
    </row>
    <row r="181" spans="2:30" ht="13.5" customHeight="1">
      <c r="B181" s="128"/>
      <c r="C181" s="1249" t="s">
        <v>506</v>
      </c>
      <c r="D181" s="1459"/>
      <c r="E181" s="1386"/>
      <c r="F181" s="1481"/>
      <c r="G181" s="1481"/>
      <c r="H181" s="1481"/>
      <c r="I181" s="1481"/>
      <c r="J181" s="1481"/>
      <c r="K181" s="1481"/>
      <c r="L181" s="1482"/>
      <c r="M181" s="36"/>
      <c r="N181" s="36"/>
      <c r="O181" s="36"/>
      <c r="P181" s="36"/>
      <c r="Q181" s="36"/>
      <c r="R181" s="36"/>
      <c r="S181" s="36"/>
      <c r="T181" s="36"/>
      <c r="U181" s="36"/>
      <c r="V181" s="36"/>
      <c r="W181" s="36"/>
      <c r="X181" s="36"/>
      <c r="Y181" s="16"/>
      <c r="AB181" s="36"/>
      <c r="AC181" s="16"/>
      <c r="AD181" s="16"/>
    </row>
    <row r="182" spans="2:30" ht="13.5" customHeight="1">
      <c r="B182" s="128"/>
      <c r="C182" s="1249" t="s">
        <v>3027</v>
      </c>
      <c r="D182" s="1459"/>
      <c r="E182" s="1386"/>
      <c r="F182" s="1480"/>
      <c r="G182" s="1480"/>
      <c r="H182" s="1480"/>
      <c r="I182" s="1481"/>
      <c r="J182" s="1481"/>
      <c r="K182" s="1481"/>
      <c r="L182" s="1482"/>
      <c r="M182" s="36"/>
      <c r="N182" s="36"/>
      <c r="O182" s="36"/>
      <c r="P182" s="36"/>
      <c r="Q182" s="36"/>
      <c r="R182" s="36"/>
      <c r="S182" s="36"/>
      <c r="T182" s="36"/>
      <c r="U182" s="36"/>
      <c r="V182" s="36"/>
      <c r="W182" s="36"/>
      <c r="X182" s="36"/>
      <c r="Y182" s="16"/>
      <c r="AB182" s="36"/>
      <c r="AC182" s="16"/>
      <c r="AD182" s="16"/>
    </row>
    <row r="183" spans="2:30" ht="13.5" customHeight="1">
      <c r="B183" s="128"/>
      <c r="C183" s="1249" t="s">
        <v>507</v>
      </c>
      <c r="D183" s="1459"/>
      <c r="E183" s="1386"/>
      <c r="F183" s="1480"/>
      <c r="G183" s="1480"/>
      <c r="H183" s="1480"/>
      <c r="I183" s="1481"/>
      <c r="J183" s="1481"/>
      <c r="K183" s="1481"/>
      <c r="L183" s="1482"/>
      <c r="M183" s="36"/>
      <c r="N183" s="36"/>
      <c r="O183" s="36"/>
      <c r="P183" s="36"/>
      <c r="Q183" s="36"/>
      <c r="R183" s="36"/>
      <c r="S183" s="36"/>
      <c r="T183" s="36"/>
      <c r="U183" s="36"/>
      <c r="V183" s="36"/>
      <c r="W183" s="36"/>
      <c r="X183" s="36"/>
      <c r="Y183" s="16"/>
      <c r="AB183" s="36"/>
      <c r="AC183" s="16"/>
      <c r="AD183" s="16"/>
    </row>
    <row r="184" spans="2:30" ht="13.5" customHeight="1">
      <c r="B184" s="128"/>
      <c r="C184" s="159"/>
      <c r="D184" s="159"/>
      <c r="E184" s="159"/>
      <c r="F184" s="159"/>
      <c r="G184" s="159"/>
      <c r="H184" s="159"/>
      <c r="I184" s="159"/>
      <c r="J184" s="159"/>
      <c r="K184" s="159"/>
      <c r="L184" s="568"/>
      <c r="M184" s="36"/>
      <c r="N184" s="36"/>
      <c r="O184" s="36"/>
      <c r="P184" s="36"/>
      <c r="Q184" s="36"/>
      <c r="R184" s="36"/>
      <c r="S184" s="36"/>
      <c r="T184" s="36"/>
      <c r="U184" s="36"/>
      <c r="V184" s="36"/>
      <c r="W184" s="36"/>
      <c r="X184" s="36"/>
      <c r="Y184" s="16"/>
      <c r="AB184" s="36"/>
      <c r="AC184" s="16"/>
      <c r="AD184" s="16"/>
    </row>
    <row r="185" spans="2:30" ht="13.5" customHeight="1">
      <c r="B185" s="128"/>
      <c r="C185" s="1252" t="s">
        <v>3031</v>
      </c>
      <c r="D185" s="1474"/>
      <c r="E185" s="1386"/>
      <c r="F185" s="1485"/>
      <c r="G185" s="1480"/>
      <c r="H185" s="1480"/>
      <c r="I185" s="1481"/>
      <c r="J185" s="1481"/>
      <c r="K185" s="1481"/>
      <c r="L185" s="1482"/>
      <c r="M185" s="36"/>
      <c r="N185" s="36"/>
      <c r="O185" s="36"/>
      <c r="P185" s="36"/>
      <c r="Q185" s="36"/>
      <c r="R185" s="36"/>
      <c r="S185" s="36"/>
      <c r="T185" s="36"/>
      <c r="U185" s="36"/>
      <c r="V185" s="36"/>
      <c r="W185" s="36"/>
      <c r="X185" s="36"/>
      <c r="Y185" s="16"/>
      <c r="AB185" s="36"/>
      <c r="AC185" s="16"/>
      <c r="AD185" s="16"/>
    </row>
    <row r="186" spans="2:30" ht="13.5" customHeight="1">
      <c r="B186" s="128"/>
      <c r="C186" s="1252" t="s">
        <v>2441</v>
      </c>
      <c r="D186" s="1474"/>
      <c r="E186" s="1475"/>
      <c r="F186" s="1476"/>
      <c r="G186" s="1477"/>
      <c r="H186" s="1477"/>
      <c r="I186" s="1478"/>
      <c r="J186" s="1478"/>
      <c r="K186" s="1478"/>
      <c r="L186" s="1479"/>
      <c r="M186" s="36"/>
      <c r="N186" s="36"/>
      <c r="O186" s="36"/>
      <c r="P186" s="36"/>
      <c r="Q186" s="36"/>
      <c r="R186" s="36"/>
      <c r="S186" s="36"/>
      <c r="T186" s="36"/>
      <c r="U186" s="36"/>
      <c r="V186" s="36"/>
      <c r="W186" s="36"/>
      <c r="X186" s="36"/>
      <c r="Y186" s="16"/>
      <c r="AB186" s="36"/>
      <c r="AC186" s="16"/>
      <c r="AD186" s="16"/>
    </row>
    <row r="187" spans="2:30" ht="13.5" customHeight="1">
      <c r="B187" s="128"/>
      <c r="C187" s="1249" t="s">
        <v>3112</v>
      </c>
      <c r="D187" s="1459"/>
      <c r="E187" s="1386"/>
      <c r="F187" s="1480"/>
      <c r="G187" s="1480"/>
      <c r="H187" s="1480"/>
      <c r="I187" s="1481"/>
      <c r="J187" s="1481"/>
      <c r="K187" s="1481"/>
      <c r="L187" s="1482"/>
      <c r="M187" s="36"/>
      <c r="N187" s="36"/>
      <c r="O187" s="36"/>
      <c r="P187" s="36"/>
      <c r="Q187" s="36"/>
      <c r="R187" s="36"/>
      <c r="S187" s="36"/>
      <c r="T187" s="36"/>
      <c r="U187" s="36"/>
      <c r="V187" s="36"/>
      <c r="W187" s="36"/>
      <c r="X187" s="36"/>
      <c r="Y187" s="16"/>
      <c r="AB187" s="36"/>
      <c r="AC187" s="16"/>
      <c r="AD187" s="16"/>
    </row>
    <row r="188" spans="2:30" ht="13.5" customHeight="1">
      <c r="B188" s="128"/>
      <c r="C188" s="1249" t="s">
        <v>3026</v>
      </c>
      <c r="D188" s="1459"/>
      <c r="E188" s="1386"/>
      <c r="F188" s="1480"/>
      <c r="G188" s="1480"/>
      <c r="H188" s="1480"/>
      <c r="I188" s="1481"/>
      <c r="J188" s="1481"/>
      <c r="K188" s="1481"/>
      <c r="L188" s="1482"/>
      <c r="M188" s="36"/>
      <c r="N188" s="36"/>
      <c r="O188" s="36"/>
      <c r="P188" s="36"/>
      <c r="Q188" s="36"/>
      <c r="R188" s="36"/>
      <c r="S188" s="36"/>
      <c r="T188" s="36"/>
      <c r="U188" s="36"/>
      <c r="V188" s="36"/>
      <c r="W188" s="36"/>
      <c r="X188" s="36"/>
      <c r="Y188" s="16"/>
      <c r="AB188" s="36"/>
      <c r="AC188" s="16"/>
      <c r="AD188" s="16"/>
    </row>
    <row r="189" spans="2:30" ht="13.5" customHeight="1">
      <c r="B189" s="128"/>
      <c r="C189" s="1249" t="s">
        <v>506</v>
      </c>
      <c r="D189" s="1459"/>
      <c r="E189" s="1386"/>
      <c r="F189" s="1481"/>
      <c r="G189" s="1481"/>
      <c r="H189" s="1481"/>
      <c r="I189" s="1481"/>
      <c r="J189" s="1481"/>
      <c r="K189" s="1481"/>
      <c r="L189" s="1482"/>
      <c r="M189" s="36"/>
      <c r="N189" s="36"/>
      <c r="O189" s="36"/>
      <c r="P189" s="36"/>
      <c r="Q189" s="36"/>
      <c r="R189" s="36"/>
      <c r="S189" s="36"/>
      <c r="T189" s="36"/>
      <c r="U189" s="36"/>
      <c r="V189" s="36"/>
      <c r="W189" s="36"/>
      <c r="X189" s="36"/>
      <c r="Y189" s="16"/>
      <c r="AB189" s="36"/>
      <c r="AC189" s="16"/>
      <c r="AD189" s="16"/>
    </row>
    <row r="190" spans="2:30" ht="13.5" customHeight="1">
      <c r="B190" s="128"/>
      <c r="C190" s="1249" t="s">
        <v>3027</v>
      </c>
      <c r="D190" s="1459"/>
      <c r="E190" s="1390"/>
      <c r="F190" s="1483"/>
      <c r="G190" s="1484"/>
      <c r="H190" s="1484"/>
      <c r="I190" s="1460"/>
      <c r="J190" s="1460"/>
      <c r="K190" s="1460"/>
      <c r="L190" s="1460"/>
      <c r="M190" s="36"/>
      <c r="N190" s="36"/>
      <c r="O190" s="36"/>
      <c r="P190" s="36"/>
      <c r="Q190" s="36"/>
      <c r="R190" s="36"/>
      <c r="S190" s="36"/>
      <c r="T190" s="36"/>
      <c r="U190" s="36"/>
      <c r="V190" s="36"/>
      <c r="W190" s="36"/>
      <c r="X190" s="36"/>
      <c r="Y190" s="16"/>
      <c r="AB190" s="36"/>
      <c r="AC190" s="16"/>
      <c r="AD190" s="16"/>
    </row>
    <row r="191" spans="2:30" ht="13.5" customHeight="1">
      <c r="B191" s="128"/>
      <c r="C191" s="1249" t="s">
        <v>507</v>
      </c>
      <c r="D191" s="1459"/>
      <c r="E191" s="1390"/>
      <c r="F191" s="1390"/>
      <c r="G191" s="1390"/>
      <c r="H191" s="1390"/>
      <c r="I191" s="1460"/>
      <c r="J191" s="1460"/>
      <c r="K191" s="1460"/>
      <c r="L191" s="1460"/>
      <c r="M191" s="36"/>
      <c r="N191" s="36"/>
      <c r="O191" s="36"/>
      <c r="P191" s="36"/>
      <c r="Q191" s="36"/>
      <c r="R191" s="36"/>
      <c r="S191" s="36"/>
      <c r="T191" s="36"/>
      <c r="U191" s="36"/>
      <c r="V191" s="36"/>
      <c r="W191" s="36"/>
      <c r="X191" s="36"/>
      <c r="Y191" s="16"/>
      <c r="AB191" s="36"/>
      <c r="AC191" s="16"/>
      <c r="AD191" s="16"/>
    </row>
    <row r="192" spans="2:30" ht="13.5" customHeight="1">
      <c r="B192" s="128"/>
      <c r="C192" s="159"/>
      <c r="D192" s="159"/>
      <c r="E192" s="159"/>
      <c r="F192" s="159"/>
      <c r="G192" s="159"/>
      <c r="H192" s="159"/>
      <c r="I192" s="159"/>
      <c r="J192" s="159"/>
      <c r="K192" s="159"/>
      <c r="L192" s="568"/>
      <c r="M192" s="36"/>
      <c r="N192" s="36"/>
      <c r="O192" s="36"/>
      <c r="P192" s="36"/>
      <c r="Q192" s="36"/>
      <c r="R192" s="36"/>
      <c r="S192" s="36"/>
      <c r="T192" s="36"/>
      <c r="U192" s="36"/>
      <c r="V192" s="36"/>
      <c r="W192" s="36"/>
      <c r="X192" s="36"/>
      <c r="Y192" s="16"/>
      <c r="AB192" s="36"/>
      <c r="AC192" s="16"/>
      <c r="AD192" s="16"/>
    </row>
    <row r="193" spans="2:30" ht="13.5" customHeight="1">
      <c r="B193" s="2" t="s">
        <v>2420</v>
      </c>
      <c r="D193" s="22"/>
      <c r="E193" s="22"/>
      <c r="F193" s="24"/>
      <c r="G193" s="22"/>
      <c r="H193" s="22"/>
      <c r="K193" s="128"/>
      <c r="L193" s="36"/>
      <c r="M193" s="36"/>
      <c r="N193" s="36"/>
      <c r="O193" s="36"/>
      <c r="P193" s="36"/>
      <c r="Q193" s="36"/>
      <c r="R193" s="36"/>
      <c r="S193" s="36"/>
      <c r="T193" s="36"/>
      <c r="U193" s="36"/>
      <c r="V193" s="36"/>
      <c r="W193" s="36"/>
      <c r="X193" s="36"/>
      <c r="Y193" s="16"/>
      <c r="AA193" s="128"/>
      <c r="AB193" s="36"/>
      <c r="AC193" s="16"/>
      <c r="AD193" s="16"/>
    </row>
    <row r="194" spans="2:30" ht="13.5" customHeight="1">
      <c r="B194" s="35" t="s">
        <v>3034</v>
      </c>
      <c r="D194" s="22"/>
      <c r="E194" s="22"/>
      <c r="F194" s="24"/>
      <c r="G194" s="22"/>
      <c r="H194" s="22"/>
      <c r="K194" s="128"/>
      <c r="L194" s="36"/>
      <c r="M194" s="36"/>
      <c r="N194" s="36"/>
      <c r="O194" s="36"/>
      <c r="P194" s="36"/>
      <c r="Q194" s="36"/>
      <c r="R194" s="36"/>
      <c r="S194" s="36"/>
      <c r="T194" s="36"/>
      <c r="U194" s="36"/>
      <c r="V194" s="36"/>
      <c r="W194" s="36"/>
      <c r="X194" s="36"/>
      <c r="Y194" s="16"/>
      <c r="AA194" s="128"/>
      <c r="AB194" s="36"/>
      <c r="AC194" s="16"/>
      <c r="AD194" s="16"/>
    </row>
    <row r="195" spans="2:30" ht="13.5" customHeight="1">
      <c r="C195" s="1402"/>
      <c r="D195" s="1461"/>
      <c r="E195" s="1461"/>
      <c r="F195" s="1461"/>
      <c r="G195" s="1461"/>
      <c r="H195" s="1461"/>
      <c r="I195" s="1461"/>
      <c r="J195" s="1462"/>
      <c r="K195" s="128"/>
      <c r="L195" s="36"/>
      <c r="M195" s="36"/>
      <c r="N195" s="36"/>
      <c r="O195" s="36"/>
      <c r="P195" s="36"/>
      <c r="Q195" s="36"/>
      <c r="R195" s="36"/>
      <c r="S195" s="36"/>
      <c r="T195" s="36"/>
      <c r="U195" s="36"/>
      <c r="V195" s="36"/>
      <c r="W195" s="36"/>
      <c r="X195" s="36"/>
      <c r="Y195" s="16"/>
      <c r="AA195" s="128"/>
      <c r="AB195" s="36"/>
      <c r="AC195" s="569"/>
      <c r="AD195" s="16"/>
    </row>
    <row r="196" spans="2:30" ht="13.5" customHeight="1">
      <c r="C196" s="1463"/>
      <c r="D196" s="1464"/>
      <c r="E196" s="1464"/>
      <c r="F196" s="1464"/>
      <c r="G196" s="1464"/>
      <c r="H196" s="1464"/>
      <c r="I196" s="1464"/>
      <c r="J196" s="1465"/>
      <c r="K196" s="128"/>
      <c r="L196" s="36"/>
      <c r="M196" s="36"/>
      <c r="N196" s="36"/>
      <c r="O196" s="36"/>
      <c r="P196" s="36"/>
      <c r="Q196" s="36"/>
      <c r="R196" s="36"/>
      <c r="S196" s="36"/>
      <c r="T196" s="36"/>
      <c r="U196" s="36"/>
      <c r="V196" s="36"/>
      <c r="W196" s="36"/>
      <c r="X196" s="36"/>
      <c r="Y196" s="16"/>
      <c r="AA196" s="128"/>
      <c r="AB196" s="36"/>
      <c r="AC196" s="16"/>
      <c r="AD196" s="16"/>
    </row>
    <row r="197" spans="2:30" ht="13.5" customHeight="1">
      <c r="C197" s="1463"/>
      <c r="D197" s="1464"/>
      <c r="E197" s="1464"/>
      <c r="F197" s="1464"/>
      <c r="G197" s="1464"/>
      <c r="H197" s="1464"/>
      <c r="I197" s="1464"/>
      <c r="J197" s="1465"/>
      <c r="K197" s="128"/>
      <c r="L197" s="36"/>
      <c r="M197" s="36"/>
      <c r="N197" s="36"/>
      <c r="O197" s="36"/>
      <c r="P197" s="36"/>
      <c r="Q197" s="36"/>
      <c r="R197" s="36"/>
      <c r="S197" s="36"/>
      <c r="T197" s="36"/>
      <c r="U197" s="36"/>
      <c r="V197" s="36"/>
      <c r="W197" s="36"/>
      <c r="X197" s="36"/>
      <c r="Y197" s="16"/>
      <c r="AA197" s="128"/>
      <c r="AB197" s="36"/>
      <c r="AC197" s="16"/>
      <c r="AD197" s="16"/>
    </row>
    <row r="198" spans="2:30" ht="13.5" customHeight="1">
      <c r="C198" s="1463"/>
      <c r="D198" s="1464"/>
      <c r="E198" s="1464"/>
      <c r="F198" s="1464"/>
      <c r="G198" s="1464"/>
      <c r="H198" s="1464"/>
      <c r="I198" s="1464"/>
      <c r="J198" s="1465"/>
      <c r="K198" s="128"/>
      <c r="L198" s="36"/>
      <c r="M198" s="36"/>
      <c r="N198" s="36"/>
      <c r="O198" s="36"/>
      <c r="P198" s="36"/>
      <c r="Q198" s="36"/>
      <c r="R198" s="36"/>
      <c r="S198" s="36"/>
      <c r="T198" s="36"/>
      <c r="U198" s="36"/>
      <c r="V198" s="36"/>
      <c r="W198" s="36"/>
      <c r="X198" s="36"/>
      <c r="Y198" s="16"/>
      <c r="AA198" s="128"/>
      <c r="AB198" s="36"/>
      <c r="AC198" s="16"/>
      <c r="AD198" s="16"/>
    </row>
    <row r="199" spans="2:30" ht="13.5" customHeight="1">
      <c r="C199" s="1463"/>
      <c r="D199" s="1464"/>
      <c r="E199" s="1464"/>
      <c r="F199" s="1464"/>
      <c r="G199" s="1464"/>
      <c r="H199" s="1464"/>
      <c r="I199" s="1464"/>
      <c r="J199" s="1465"/>
      <c r="K199" s="128"/>
      <c r="L199" s="36"/>
      <c r="M199" s="36"/>
      <c r="N199" s="36"/>
      <c r="O199" s="36"/>
      <c r="P199" s="36"/>
      <c r="Q199" s="36"/>
      <c r="R199" s="36"/>
      <c r="S199" s="36"/>
      <c r="T199" s="36"/>
      <c r="U199" s="36"/>
      <c r="V199" s="36"/>
      <c r="W199" s="36"/>
      <c r="X199" s="36"/>
      <c r="Y199" s="16"/>
      <c r="AA199" s="128"/>
      <c r="AB199" s="36"/>
      <c r="AC199" s="16"/>
      <c r="AD199" s="16"/>
    </row>
    <row r="200" spans="2:30" ht="13.5" customHeight="1">
      <c r="C200" s="1463"/>
      <c r="D200" s="1464"/>
      <c r="E200" s="1464"/>
      <c r="F200" s="1464"/>
      <c r="G200" s="1464"/>
      <c r="H200" s="1464"/>
      <c r="I200" s="1464"/>
      <c r="J200" s="1465"/>
      <c r="K200" s="128"/>
      <c r="L200" s="36"/>
      <c r="M200" s="36"/>
      <c r="N200" s="36"/>
      <c r="O200" s="36"/>
      <c r="P200" s="36"/>
      <c r="Q200" s="36"/>
      <c r="R200" s="36"/>
      <c r="S200" s="36"/>
      <c r="T200" s="36"/>
      <c r="U200" s="36"/>
      <c r="V200" s="36"/>
      <c r="W200" s="36"/>
      <c r="X200" s="36"/>
      <c r="Y200" s="16"/>
      <c r="AA200" s="128"/>
      <c r="AB200" s="36"/>
      <c r="AC200" s="16"/>
      <c r="AD200" s="16"/>
    </row>
    <row r="201" spans="2:30" ht="13.5" customHeight="1">
      <c r="C201" s="1466"/>
      <c r="D201" s="1467"/>
      <c r="E201" s="1467"/>
      <c r="F201" s="1467"/>
      <c r="G201" s="1467"/>
      <c r="H201" s="1467"/>
      <c r="I201" s="1467"/>
      <c r="J201" s="1468"/>
      <c r="K201" s="128"/>
      <c r="L201" s="36"/>
      <c r="M201" s="36"/>
      <c r="N201" s="36"/>
      <c r="O201" s="36"/>
      <c r="P201" s="36"/>
      <c r="Q201" s="36"/>
      <c r="R201" s="36"/>
      <c r="S201" s="36"/>
      <c r="T201" s="36"/>
      <c r="U201" s="36"/>
      <c r="V201" s="36"/>
      <c r="W201" s="36"/>
      <c r="X201" s="36"/>
      <c r="Y201" s="16"/>
      <c r="AA201" s="128"/>
      <c r="AB201" s="36"/>
      <c r="AC201" s="16"/>
      <c r="AD201" s="16"/>
    </row>
    <row r="202" spans="2:30" ht="13.5" customHeight="1">
      <c r="C202" s="637"/>
      <c r="D202" s="637"/>
      <c r="E202" s="637"/>
      <c r="F202" s="637"/>
      <c r="G202" s="637"/>
      <c r="H202" s="637"/>
      <c r="I202" s="637"/>
      <c r="J202" s="637"/>
      <c r="K202" s="128"/>
      <c r="L202" s="36"/>
      <c r="M202" s="36"/>
      <c r="N202" s="36"/>
      <c r="O202" s="36"/>
      <c r="P202" s="36"/>
      <c r="Q202" s="36"/>
      <c r="R202" s="36"/>
      <c r="S202" s="36"/>
      <c r="T202" s="36"/>
      <c r="U202" s="36"/>
      <c r="V202" s="36"/>
      <c r="W202" s="36"/>
      <c r="X202" s="36"/>
      <c r="Y202" s="16"/>
      <c r="AA202" s="128"/>
      <c r="AB202" s="36"/>
      <c r="AC202" s="16"/>
      <c r="AD202" s="16"/>
    </row>
    <row r="203" spans="2:30" ht="18" customHeight="1">
      <c r="B203" s="128"/>
      <c r="C203" s="129" t="s">
        <v>3039</v>
      </c>
      <c r="D203" s="159"/>
      <c r="E203" s="159"/>
      <c r="F203" s="159"/>
      <c r="G203" s="159"/>
      <c r="H203" s="159"/>
      <c r="I203" s="159"/>
      <c r="J203" s="159"/>
      <c r="K203" s="128"/>
      <c r="L203" s="36"/>
      <c r="M203" s="36"/>
      <c r="N203" s="36"/>
      <c r="O203" s="36"/>
      <c r="P203" s="36"/>
      <c r="Q203" s="36"/>
      <c r="R203" s="36"/>
      <c r="S203" s="36"/>
      <c r="T203" s="36"/>
      <c r="U203" s="36"/>
      <c r="V203" s="36"/>
      <c r="W203" s="36"/>
      <c r="X203" s="36"/>
      <c r="Y203" s="16"/>
      <c r="AB203" s="36"/>
      <c r="AC203" s="16"/>
      <c r="AD203" s="16"/>
    </row>
    <row r="204" spans="2:30" ht="13.5" customHeight="1">
      <c r="B204" s="128"/>
      <c r="C204" s="1393"/>
      <c r="D204" s="1394"/>
      <c r="E204" s="1394"/>
      <c r="F204" s="1394"/>
      <c r="G204" s="1394"/>
      <c r="H204" s="1394"/>
      <c r="I204" s="1394"/>
      <c r="J204" s="1395"/>
      <c r="K204" s="128"/>
      <c r="L204" s="36"/>
      <c r="M204" s="36"/>
      <c r="N204" s="36"/>
      <c r="O204" s="36"/>
      <c r="P204" s="36"/>
      <c r="Q204" s="36"/>
      <c r="R204" s="36"/>
      <c r="S204" s="36"/>
      <c r="T204" s="36"/>
      <c r="U204" s="36"/>
      <c r="V204" s="36"/>
      <c r="W204" s="36"/>
      <c r="X204" s="36"/>
      <c r="Y204" s="16"/>
      <c r="AB204" s="36"/>
      <c r="AC204" s="16"/>
      <c r="AD204" s="16"/>
    </row>
    <row r="205" spans="2:30" ht="13.5" customHeight="1">
      <c r="B205" s="128"/>
      <c r="C205" s="1396"/>
      <c r="D205" s="1397"/>
      <c r="E205" s="1397"/>
      <c r="F205" s="1397"/>
      <c r="G205" s="1397"/>
      <c r="H205" s="1397"/>
      <c r="I205" s="1397"/>
      <c r="J205" s="1398"/>
      <c r="K205" s="128"/>
      <c r="L205" s="36"/>
      <c r="M205" s="36"/>
      <c r="N205" s="36"/>
      <c r="O205" s="36"/>
      <c r="P205" s="36"/>
      <c r="Q205" s="36"/>
      <c r="R205" s="36"/>
      <c r="S205" s="36"/>
      <c r="T205" s="36"/>
      <c r="U205" s="36"/>
      <c r="V205" s="36"/>
      <c r="W205" s="36"/>
      <c r="X205" s="36"/>
      <c r="Y205" s="16"/>
      <c r="AB205" s="36"/>
      <c r="AC205" s="16"/>
      <c r="AD205" s="16"/>
    </row>
    <row r="206" spans="2:30" ht="13.5" customHeight="1">
      <c r="B206" s="128"/>
      <c r="C206" s="1396"/>
      <c r="D206" s="1397"/>
      <c r="E206" s="1397"/>
      <c r="F206" s="1397"/>
      <c r="G206" s="1397"/>
      <c r="H206" s="1397"/>
      <c r="I206" s="1397"/>
      <c r="J206" s="1398"/>
      <c r="K206" s="128"/>
      <c r="L206" s="36"/>
      <c r="M206" s="36"/>
      <c r="N206" s="36"/>
      <c r="O206" s="36"/>
      <c r="P206" s="36"/>
      <c r="Q206" s="36"/>
      <c r="R206" s="36"/>
      <c r="S206" s="36"/>
      <c r="T206" s="36"/>
      <c r="U206" s="36"/>
      <c r="V206" s="36"/>
      <c r="W206" s="36"/>
      <c r="X206" s="36"/>
      <c r="Y206" s="16"/>
      <c r="AB206" s="36"/>
      <c r="AC206" s="16"/>
      <c r="AD206" s="16"/>
    </row>
    <row r="207" spans="2:30" ht="13.5" customHeight="1">
      <c r="B207" s="128"/>
      <c r="C207" s="1396"/>
      <c r="D207" s="1397"/>
      <c r="E207" s="1397"/>
      <c r="F207" s="1397"/>
      <c r="G207" s="1397"/>
      <c r="H207" s="1397"/>
      <c r="I207" s="1397"/>
      <c r="J207" s="1398"/>
      <c r="K207" s="128"/>
      <c r="L207" s="36"/>
      <c r="M207" s="36"/>
      <c r="N207" s="36"/>
      <c r="O207" s="36"/>
      <c r="P207" s="36"/>
      <c r="Q207" s="36"/>
      <c r="R207" s="36"/>
      <c r="S207" s="36"/>
      <c r="T207" s="36"/>
      <c r="U207" s="36"/>
      <c r="V207" s="36"/>
      <c r="W207" s="36"/>
      <c r="X207" s="36"/>
      <c r="Y207" s="16"/>
      <c r="AB207" s="36"/>
      <c r="AC207" s="16"/>
      <c r="AD207" s="16"/>
    </row>
    <row r="208" spans="2:30" ht="13.5" customHeight="1">
      <c r="B208" s="128"/>
      <c r="C208" s="1396"/>
      <c r="D208" s="1397"/>
      <c r="E208" s="1397"/>
      <c r="F208" s="1397"/>
      <c r="G208" s="1397"/>
      <c r="H208" s="1397"/>
      <c r="I208" s="1397"/>
      <c r="J208" s="1398"/>
      <c r="K208" s="128"/>
      <c r="L208" s="36"/>
      <c r="M208" s="36"/>
      <c r="N208" s="36"/>
      <c r="O208" s="36"/>
      <c r="P208" s="36"/>
      <c r="Q208" s="36"/>
      <c r="R208" s="36"/>
      <c r="S208" s="36"/>
      <c r="T208" s="36"/>
      <c r="U208" s="36"/>
      <c r="V208" s="36"/>
      <c r="W208" s="36"/>
      <c r="X208" s="36"/>
      <c r="Y208" s="16"/>
      <c r="AB208" s="36"/>
      <c r="AC208" s="16"/>
      <c r="AD208" s="16"/>
    </row>
    <row r="209" spans="2:30" ht="13.5" customHeight="1">
      <c r="B209" s="128"/>
      <c r="C209" s="1396"/>
      <c r="D209" s="1397"/>
      <c r="E209" s="1397"/>
      <c r="F209" s="1397"/>
      <c r="G209" s="1397"/>
      <c r="H209" s="1397"/>
      <c r="I209" s="1397"/>
      <c r="J209" s="1398"/>
      <c r="K209" s="128"/>
      <c r="L209" s="36"/>
      <c r="M209" s="36"/>
      <c r="N209" s="36"/>
      <c r="O209" s="36"/>
      <c r="P209" s="36"/>
      <c r="Q209" s="36"/>
      <c r="R209" s="36"/>
      <c r="S209" s="36"/>
      <c r="T209" s="36"/>
      <c r="U209" s="36"/>
      <c r="V209" s="36"/>
      <c r="W209" s="36"/>
      <c r="X209" s="36"/>
      <c r="Y209" s="16"/>
      <c r="AB209" s="36"/>
      <c r="AC209" s="16"/>
      <c r="AD209" s="16"/>
    </row>
    <row r="210" spans="2:30" ht="13.5" customHeight="1">
      <c r="B210" s="128"/>
      <c r="C210" s="1399"/>
      <c r="D210" s="1400"/>
      <c r="E210" s="1400"/>
      <c r="F210" s="1400"/>
      <c r="G210" s="1400"/>
      <c r="H210" s="1400"/>
      <c r="I210" s="1400"/>
      <c r="J210" s="1401"/>
      <c r="K210" s="128"/>
      <c r="L210" s="36"/>
      <c r="M210" s="36"/>
      <c r="N210" s="36"/>
      <c r="O210" s="36"/>
      <c r="P210" s="36"/>
      <c r="Q210" s="36"/>
      <c r="R210" s="36"/>
      <c r="S210" s="36"/>
      <c r="T210" s="36"/>
      <c r="U210" s="36"/>
      <c r="V210" s="36"/>
      <c r="W210" s="36"/>
      <c r="X210" s="36"/>
      <c r="Y210" s="16"/>
      <c r="AB210" s="36"/>
      <c r="AC210" s="16"/>
      <c r="AD210" s="16"/>
    </row>
    <row r="211" spans="2:30" ht="13.5" customHeight="1">
      <c r="B211" s="128"/>
      <c r="C211" s="128"/>
      <c r="D211" s="128"/>
      <c r="E211" s="128"/>
      <c r="F211" s="128"/>
      <c r="G211" s="128"/>
      <c r="H211" s="128"/>
      <c r="I211" s="128"/>
      <c r="J211" s="128"/>
      <c r="K211" s="128"/>
      <c r="L211" s="36"/>
      <c r="M211" s="36"/>
      <c r="N211" s="36"/>
      <c r="O211" s="36"/>
      <c r="P211" s="36"/>
      <c r="Q211" s="36"/>
      <c r="R211" s="36"/>
      <c r="S211" s="36"/>
      <c r="T211" s="36"/>
      <c r="U211" s="36"/>
      <c r="V211" s="36"/>
      <c r="W211" s="36"/>
      <c r="X211" s="36"/>
      <c r="Y211" s="16"/>
      <c r="AB211" s="36"/>
      <c r="AC211" s="16"/>
      <c r="AD211" s="16"/>
    </row>
    <row r="212" spans="2:30" ht="13.5" hidden="1" customHeight="1"/>
    <row r="213" spans="2:30" ht="13.5" hidden="1" customHeight="1"/>
    <row r="214" spans="2:30" ht="18" customHeight="1">
      <c r="B214" s="111" t="s">
        <v>2396</v>
      </c>
      <c r="C214" s="4"/>
      <c r="U214" s="4"/>
      <c r="V214" s="3"/>
      <c r="W214" s="3"/>
    </row>
    <row r="215" spans="2:30" ht="13.5" customHeight="1">
      <c r="B215" s="111"/>
      <c r="C215" s="4"/>
      <c r="U215" s="4"/>
      <c r="V215" s="3"/>
      <c r="W215" s="3"/>
    </row>
    <row r="216" spans="2:30">
      <c r="B216" s="6" t="s">
        <v>119</v>
      </c>
      <c r="S216" s="3"/>
      <c r="T216" s="3"/>
    </row>
    <row r="217" spans="2:30" ht="15.9" customHeight="1">
      <c r="C217" s="32" t="s">
        <v>123</v>
      </c>
      <c r="D217" s="32"/>
      <c r="E217" s="32"/>
      <c r="F217" s="32"/>
      <c r="G217" s="32"/>
      <c r="H217" s="32"/>
      <c r="I217" s="32"/>
      <c r="J217" s="32"/>
      <c r="K217" s="32"/>
      <c r="L217" s="32"/>
      <c r="O217" s="32"/>
      <c r="P217" s="32"/>
      <c r="Q217" s="32"/>
      <c r="R217" s="32"/>
      <c r="S217" s="3"/>
      <c r="T217" s="3"/>
    </row>
    <row r="218" spans="2:30" ht="15.9" customHeight="1">
      <c r="C218" s="32" t="s">
        <v>122</v>
      </c>
      <c r="D218" s="32"/>
      <c r="E218" s="32"/>
      <c r="F218" s="32"/>
      <c r="G218" s="32"/>
      <c r="H218" s="32"/>
      <c r="I218" s="32"/>
      <c r="J218" s="32"/>
      <c r="K218" s="32"/>
      <c r="L218" s="32"/>
      <c r="M218" s="32"/>
      <c r="N218" s="32"/>
      <c r="O218" s="32"/>
      <c r="P218" s="32"/>
      <c r="Q218" s="32"/>
      <c r="R218" s="32"/>
      <c r="S218" s="3"/>
      <c r="T218" s="3"/>
    </row>
    <row r="219" spans="2:30" ht="15.9" customHeight="1">
      <c r="C219" s="31" t="s">
        <v>109</v>
      </c>
      <c r="E219" s="31"/>
      <c r="L219" s="3"/>
      <c r="M219" s="32"/>
      <c r="N219" s="32"/>
    </row>
    <row r="220" spans="2:30" ht="15.9" customHeight="1">
      <c r="C220" s="31" t="s">
        <v>3193</v>
      </c>
      <c r="E220" s="31"/>
      <c r="L220" s="3"/>
      <c r="M220" s="3"/>
    </row>
    <row r="221" spans="2:30" ht="7.5" customHeight="1">
      <c r="C221" s="31"/>
      <c r="E221" s="31"/>
      <c r="L221" s="3"/>
      <c r="M221" s="3"/>
    </row>
    <row r="222" spans="2:30" ht="30" customHeight="1">
      <c r="B222" s="1104" t="s">
        <v>106</v>
      </c>
      <c r="C222" s="1105"/>
      <c r="D222" s="1273"/>
      <c r="E222" s="33" t="s">
        <v>107</v>
      </c>
      <c r="F222" s="1083" t="s">
        <v>108</v>
      </c>
      <c r="G222" s="1084"/>
      <c r="H222" s="1084"/>
      <c r="I222" s="1084"/>
      <c r="J222" s="1085"/>
      <c r="M222" s="3"/>
    </row>
    <row r="223" spans="2:30" ht="41.4" customHeight="1">
      <c r="B223" s="1235" t="s">
        <v>104</v>
      </c>
      <c r="C223" s="1239"/>
      <c r="D223" s="1240"/>
      <c r="E223" s="100"/>
      <c r="F223" s="1383"/>
      <c r="G223" s="1384"/>
      <c r="H223" s="1384"/>
      <c r="I223" s="1384"/>
      <c r="J223" s="1385"/>
      <c r="M223" s="36" t="str">
        <f t="shared" ref="M223:M228" si="2">IF(E223="","←【事項の有無】が選択されていません。必ず選択してください",IF(F223=" ","",""))</f>
        <v>←【事項の有無】が選択されていません。必ず選択してください</v>
      </c>
    </row>
    <row r="224" spans="2:30" ht="41.4" customHeight="1">
      <c r="B224" s="1116" t="s">
        <v>101</v>
      </c>
      <c r="C224" s="1138"/>
      <c r="D224" s="1236"/>
      <c r="E224" s="100"/>
      <c r="F224" s="1383"/>
      <c r="G224" s="1384"/>
      <c r="H224" s="1384"/>
      <c r="I224" s="1384"/>
      <c r="J224" s="1385"/>
      <c r="M224" s="36" t="str">
        <f t="shared" si="2"/>
        <v>←【事項の有無】が選択されていません。必ず選択してください</v>
      </c>
    </row>
    <row r="225" spans="2:27" ht="41.4" customHeight="1">
      <c r="B225" s="1116" t="s">
        <v>102</v>
      </c>
      <c r="C225" s="1138"/>
      <c r="D225" s="1236"/>
      <c r="E225" s="100"/>
      <c r="F225" s="1383"/>
      <c r="G225" s="1384"/>
      <c r="H225" s="1384"/>
      <c r="I225" s="1384"/>
      <c r="J225" s="1385"/>
      <c r="M225" s="36" t="str">
        <f t="shared" si="2"/>
        <v>←【事項の有無】が選択されていません。必ず選択してください</v>
      </c>
    </row>
    <row r="226" spans="2:27" ht="41.4" customHeight="1">
      <c r="B226" s="1235" t="s">
        <v>105</v>
      </c>
      <c r="C226" s="1239"/>
      <c r="D226" s="1240"/>
      <c r="E226" s="100"/>
      <c r="F226" s="1383"/>
      <c r="G226" s="1384"/>
      <c r="H226" s="1384"/>
      <c r="I226" s="1384"/>
      <c r="J226" s="1385"/>
      <c r="M226" s="36" t="str">
        <f t="shared" si="2"/>
        <v>←【事項の有無】が選択されていません。必ず選択してください</v>
      </c>
    </row>
    <row r="227" spans="2:27" ht="41.4" customHeight="1">
      <c r="B227" s="1235" t="s">
        <v>530</v>
      </c>
      <c r="C227" s="1239"/>
      <c r="D227" s="1240"/>
      <c r="E227" s="100"/>
      <c r="F227" s="1383"/>
      <c r="G227" s="1384"/>
      <c r="H227" s="1384"/>
      <c r="I227" s="1384"/>
      <c r="J227" s="1385"/>
      <c r="M227" s="36" t="str">
        <f t="shared" si="2"/>
        <v>←【事項の有無】が選択されていません。必ず選択してください</v>
      </c>
    </row>
    <row r="228" spans="2:27" ht="41.4" customHeight="1">
      <c r="B228" s="1235" t="s">
        <v>103</v>
      </c>
      <c r="C228" s="1239"/>
      <c r="D228" s="1240"/>
      <c r="E228" s="100"/>
      <c r="F228" s="1383"/>
      <c r="G228" s="1384"/>
      <c r="H228" s="1384"/>
      <c r="I228" s="1384"/>
      <c r="J228" s="1385"/>
      <c r="M228" s="36" t="str">
        <f t="shared" si="2"/>
        <v>←【事項の有無】が選択されていません。必ず選択してください</v>
      </c>
    </row>
    <row r="229" spans="2:27" ht="13.5" customHeight="1">
      <c r="C229" s="8"/>
      <c r="D229" s="8"/>
      <c r="E229" s="8"/>
      <c r="F229" s="8"/>
      <c r="G229" s="8"/>
      <c r="H229" s="8"/>
      <c r="I229" s="8"/>
      <c r="J229" s="8"/>
    </row>
    <row r="231" spans="2:27">
      <c r="B231" s="2" t="s">
        <v>120</v>
      </c>
    </row>
    <row r="232" spans="2:27" ht="51" customHeight="1">
      <c r="B232" s="1495"/>
      <c r="C232" s="1480"/>
      <c r="D232" s="1480"/>
      <c r="E232" s="1480"/>
      <c r="F232" s="1480"/>
      <c r="G232" s="1480"/>
      <c r="H232" s="1480"/>
      <c r="I232" s="1480"/>
      <c r="J232" s="1496"/>
    </row>
    <row r="234" spans="2:27" ht="18" customHeight="1">
      <c r="B234" s="2" t="s">
        <v>121</v>
      </c>
      <c r="L234" s="36"/>
      <c r="M234" s="36"/>
      <c r="N234" s="36"/>
      <c r="O234" s="36"/>
      <c r="P234" s="36"/>
      <c r="Q234" s="36"/>
      <c r="R234" s="36"/>
      <c r="S234" s="36"/>
      <c r="T234" s="36"/>
      <c r="U234" s="36"/>
      <c r="V234" s="36"/>
      <c r="W234" s="36"/>
      <c r="X234" s="36"/>
      <c r="Y234" s="16"/>
      <c r="Z234" s="16"/>
      <c r="AA234" s="16"/>
    </row>
    <row r="235" spans="2:27">
      <c r="C235" s="2" t="s">
        <v>2413</v>
      </c>
      <c r="L235" s="36"/>
      <c r="M235" s="36"/>
      <c r="N235" s="36"/>
      <c r="O235" s="36"/>
      <c r="P235" s="36"/>
      <c r="Q235" s="36"/>
      <c r="R235" s="36"/>
      <c r="S235" s="36"/>
      <c r="T235" s="36"/>
      <c r="U235" s="36"/>
      <c r="V235" s="36"/>
      <c r="W235" s="36"/>
      <c r="X235" s="36"/>
      <c r="Y235" s="16"/>
      <c r="Z235" s="16"/>
      <c r="AA235" s="16"/>
    </row>
    <row r="236" spans="2:27" ht="36" customHeight="1">
      <c r="B236" s="1235" t="s">
        <v>116</v>
      </c>
      <c r="C236" s="1117"/>
      <c r="D236" s="1117"/>
      <c r="E236" s="1494"/>
      <c r="F236" s="1413"/>
      <c r="G236" s="1413"/>
      <c r="H236" s="1413"/>
      <c r="I236" s="1413"/>
      <c r="J236" s="1413"/>
      <c r="L236" s="36"/>
      <c r="M236" s="36"/>
      <c r="N236" s="36"/>
      <c r="O236" s="36"/>
      <c r="P236" s="36"/>
      <c r="Q236" s="36"/>
      <c r="R236" s="36"/>
      <c r="S236" s="36"/>
      <c r="T236" s="36"/>
      <c r="U236" s="36"/>
      <c r="V236" s="36"/>
      <c r="W236" s="36"/>
      <c r="X236" s="36"/>
      <c r="Y236" s="16"/>
      <c r="Z236" s="16"/>
      <c r="AA236" s="16"/>
    </row>
    <row r="237" spans="2:27" ht="36" customHeight="1">
      <c r="B237" s="1235" t="s">
        <v>2358</v>
      </c>
      <c r="C237" s="1117"/>
      <c r="D237" s="1117"/>
      <c r="E237" s="1494"/>
      <c r="F237" s="1383"/>
      <c r="G237" s="1492"/>
      <c r="H237" s="1492"/>
      <c r="I237" s="1492"/>
      <c r="J237" s="1493"/>
      <c r="L237" s="36"/>
      <c r="M237" s="36"/>
      <c r="N237" s="36"/>
      <c r="O237" s="36"/>
      <c r="P237" s="36"/>
      <c r="Q237" s="36"/>
      <c r="R237" s="36"/>
      <c r="S237" s="36"/>
      <c r="T237" s="36"/>
      <c r="U237" s="36"/>
      <c r="V237" s="36"/>
      <c r="W237" s="36"/>
      <c r="X237" s="36"/>
      <c r="Y237" s="16"/>
      <c r="Z237" s="16"/>
      <c r="AA237" s="16"/>
    </row>
    <row r="238" spans="2:27" ht="36" customHeight="1">
      <c r="B238" s="1235" t="s">
        <v>117</v>
      </c>
      <c r="C238" s="1117"/>
      <c r="D238" s="1117"/>
      <c r="E238" s="1494"/>
      <c r="F238" s="1413"/>
      <c r="G238" s="1413"/>
      <c r="H238" s="1413"/>
      <c r="I238" s="1413"/>
      <c r="J238" s="1413"/>
      <c r="L238" s="36"/>
      <c r="M238" s="36"/>
      <c r="N238" s="36"/>
      <c r="O238" s="36"/>
      <c r="P238" s="36"/>
      <c r="Q238" s="36"/>
      <c r="R238" s="36"/>
      <c r="S238" s="36"/>
      <c r="T238" s="36"/>
      <c r="U238" s="36"/>
      <c r="V238" s="36"/>
      <c r="W238" s="36"/>
      <c r="X238" s="36"/>
      <c r="Y238" s="16"/>
      <c r="Z238" s="16"/>
      <c r="AA238" s="16"/>
    </row>
    <row r="239" spans="2:27">
      <c r="L239" s="36"/>
      <c r="M239" s="36"/>
      <c r="N239" s="36"/>
      <c r="O239" s="36"/>
      <c r="P239" s="36"/>
      <c r="Q239" s="36"/>
      <c r="R239" s="36"/>
      <c r="S239" s="36"/>
      <c r="T239" s="36"/>
      <c r="U239" s="36"/>
      <c r="V239" s="36"/>
      <c r="W239" s="36"/>
      <c r="X239" s="36"/>
      <c r="Y239" s="16"/>
      <c r="Z239" s="16"/>
      <c r="AA239" s="16"/>
    </row>
    <row r="240" spans="2:27">
      <c r="C240" s="2" t="s">
        <v>2412</v>
      </c>
      <c r="L240" s="36"/>
      <c r="M240" s="36"/>
      <c r="N240" s="36"/>
      <c r="O240" s="36"/>
      <c r="P240" s="36"/>
      <c r="Q240" s="36"/>
      <c r="R240" s="36"/>
      <c r="S240" s="36"/>
      <c r="T240" s="36"/>
      <c r="U240" s="36"/>
      <c r="V240" s="36"/>
      <c r="W240" s="36"/>
      <c r="X240" s="36"/>
      <c r="Y240" s="16"/>
      <c r="Z240" s="16"/>
      <c r="AA240" s="16"/>
    </row>
    <row r="241" spans="1:27" ht="36" customHeight="1">
      <c r="B241" s="1235" t="s">
        <v>532</v>
      </c>
      <c r="C241" s="1117"/>
      <c r="D241" s="1117"/>
      <c r="E241" s="1494"/>
      <c r="F241" s="1413"/>
      <c r="G241" s="1413"/>
      <c r="H241" s="1413"/>
      <c r="I241" s="1413"/>
      <c r="J241" s="1413"/>
      <c r="L241" s="36"/>
      <c r="M241" s="36"/>
      <c r="N241" s="36"/>
      <c r="O241" s="36"/>
      <c r="P241" s="36"/>
      <c r="Q241" s="36"/>
      <c r="R241" s="36"/>
      <c r="S241" s="36"/>
      <c r="T241" s="36"/>
      <c r="U241" s="36"/>
      <c r="V241" s="36"/>
      <c r="W241" s="36"/>
      <c r="X241" s="36"/>
      <c r="Y241" s="16"/>
      <c r="Z241" s="16"/>
      <c r="AA241" s="16"/>
    </row>
    <row r="242" spans="1:27" ht="36" customHeight="1">
      <c r="B242" s="1235" t="s">
        <v>2358</v>
      </c>
      <c r="C242" s="1117"/>
      <c r="D242" s="1117"/>
      <c r="E242" s="1494"/>
      <c r="F242" s="1383"/>
      <c r="G242" s="1492"/>
      <c r="H242" s="1492"/>
      <c r="I242" s="1492"/>
      <c r="J242" s="1493"/>
      <c r="L242" s="36"/>
      <c r="M242" s="36"/>
      <c r="N242" s="36"/>
      <c r="O242" s="36"/>
      <c r="P242" s="36"/>
      <c r="Q242" s="36"/>
      <c r="R242" s="36"/>
      <c r="S242" s="36"/>
      <c r="T242" s="36"/>
      <c r="U242" s="36"/>
      <c r="V242" s="36"/>
      <c r="W242" s="36"/>
      <c r="X242" s="36"/>
      <c r="Y242" s="16"/>
      <c r="Z242" s="16"/>
      <c r="AA242" s="16"/>
    </row>
    <row r="243" spans="1:27" ht="36" customHeight="1">
      <c r="B243" s="1235" t="s">
        <v>117</v>
      </c>
      <c r="C243" s="1117"/>
      <c r="D243" s="1117"/>
      <c r="E243" s="1494"/>
      <c r="F243" s="1413"/>
      <c r="G243" s="1413"/>
      <c r="H243" s="1413"/>
      <c r="I243" s="1413"/>
      <c r="J243" s="1413"/>
      <c r="L243" s="36"/>
      <c r="M243" s="36"/>
      <c r="N243" s="36"/>
      <c r="O243" s="36"/>
      <c r="P243" s="36"/>
      <c r="Q243" s="36"/>
      <c r="R243" s="36"/>
      <c r="S243" s="36"/>
      <c r="T243" s="36"/>
      <c r="U243" s="36"/>
      <c r="V243" s="36"/>
      <c r="W243" s="36"/>
      <c r="X243" s="36"/>
      <c r="Y243" s="16"/>
      <c r="Z243" s="16"/>
      <c r="AA243" s="16"/>
    </row>
    <row r="244" spans="1:27" ht="15" customHeight="1">
      <c r="B244" s="8"/>
      <c r="C244"/>
      <c r="D244"/>
      <c r="E244"/>
      <c r="F244" s="8"/>
      <c r="G244" s="8"/>
      <c r="H244" s="8"/>
      <c r="I244" s="8"/>
      <c r="J244" s="8"/>
      <c r="L244" s="36"/>
      <c r="M244" s="36"/>
      <c r="N244" s="36"/>
      <c r="O244" s="36"/>
      <c r="P244" s="36"/>
      <c r="Q244" s="36"/>
      <c r="R244" s="36"/>
      <c r="S244" s="36"/>
      <c r="T244" s="36"/>
      <c r="U244" s="36"/>
      <c r="V244" s="36"/>
      <c r="W244" s="36"/>
      <c r="X244" s="36"/>
      <c r="Y244" s="16"/>
      <c r="Z244" s="16"/>
      <c r="AA244" s="16"/>
    </row>
    <row r="245" spans="1:27" ht="18" customHeight="1">
      <c r="B245" s="2" t="s">
        <v>533</v>
      </c>
      <c r="L245" s="36"/>
      <c r="M245" s="36"/>
      <c r="N245" s="36"/>
      <c r="O245" s="36"/>
      <c r="P245" s="36"/>
      <c r="Q245" s="36"/>
      <c r="R245" s="36"/>
      <c r="S245" s="36"/>
      <c r="T245" s="36"/>
      <c r="U245" s="36"/>
      <c r="V245" s="36"/>
      <c r="W245" s="36"/>
      <c r="X245" s="36"/>
      <c r="Y245" s="16"/>
      <c r="Z245" s="16"/>
      <c r="AA245" s="16"/>
    </row>
    <row r="246" spans="1:27" ht="36" customHeight="1">
      <c r="B246" s="1241" t="s">
        <v>531</v>
      </c>
      <c r="C246" s="1162"/>
      <c r="D246" s="1163"/>
      <c r="E246" s="1138"/>
      <c r="F246" s="1494"/>
      <c r="G246" s="1244"/>
      <c r="H246" s="1206"/>
      <c r="I246" s="1027"/>
      <c r="J246" s="1179"/>
      <c r="L246" s="36"/>
      <c r="M246" s="141" t="s">
        <v>2380</v>
      </c>
      <c r="N246" s="36"/>
      <c r="O246" s="36"/>
      <c r="P246" s="36"/>
      <c r="Q246" s="36"/>
      <c r="R246" s="36"/>
      <c r="S246" s="36"/>
      <c r="T246" s="36"/>
      <c r="U246" s="36"/>
      <c r="V246" s="36"/>
      <c r="W246" s="36"/>
      <c r="X246" s="36"/>
      <c r="Y246" s="16"/>
      <c r="Z246" s="16"/>
      <c r="AA246" s="16"/>
    </row>
    <row r="247" spans="1:27" ht="18" customHeight="1">
      <c r="A247" s="128"/>
      <c r="B247" s="128"/>
      <c r="C247" s="128"/>
      <c r="D247" s="128"/>
      <c r="E247" s="128"/>
      <c r="F247" s="128"/>
      <c r="G247" s="128"/>
      <c r="H247" s="128"/>
      <c r="I247" s="128"/>
      <c r="J247" s="128"/>
      <c r="K247" s="128"/>
    </row>
    <row r="248" spans="1:27">
      <c r="A248" s="128"/>
      <c r="B248" s="128"/>
      <c r="C248" s="128"/>
      <c r="D248" s="128"/>
      <c r="E248" s="128"/>
      <c r="F248" s="128"/>
      <c r="G248" s="128"/>
      <c r="H248" s="128"/>
      <c r="I248" s="128"/>
      <c r="J248" s="128"/>
      <c r="K248" s="128"/>
    </row>
    <row r="249" spans="1:27" ht="36" customHeight="1">
      <c r="A249" s="128"/>
      <c r="B249" s="1487"/>
      <c r="C249" s="1488"/>
      <c r="D249" s="1488"/>
      <c r="E249" s="1488"/>
      <c r="F249" s="1487"/>
      <c r="G249" s="1487"/>
      <c r="H249" s="1487"/>
      <c r="I249" s="1487"/>
      <c r="J249" s="1487"/>
      <c r="K249" s="128"/>
    </row>
    <row r="250" spans="1:27" ht="36" customHeight="1">
      <c r="A250" s="128"/>
      <c r="B250" s="1234"/>
      <c r="C250" s="1234"/>
      <c r="D250" s="1234"/>
      <c r="E250" s="1234"/>
      <c r="F250" s="1234"/>
      <c r="G250" s="1234"/>
      <c r="H250" s="1234"/>
      <c r="I250" s="1234"/>
      <c r="J250" s="1234"/>
      <c r="K250" s="128"/>
    </row>
    <row r="251" spans="1:27" ht="36" customHeight="1">
      <c r="A251" s="128"/>
      <c r="B251" s="1487"/>
      <c r="C251" s="1488"/>
      <c r="D251" s="1488"/>
      <c r="E251" s="1488"/>
      <c r="F251" s="1487"/>
      <c r="G251" s="1487"/>
      <c r="H251" s="1487"/>
      <c r="I251" s="1487"/>
      <c r="J251" s="1487"/>
      <c r="K251" s="128"/>
    </row>
    <row r="252" spans="1:27">
      <c r="A252" s="128"/>
      <c r="B252" s="128"/>
      <c r="C252" s="128"/>
      <c r="D252" s="128"/>
      <c r="E252" s="128"/>
      <c r="F252" s="128"/>
      <c r="G252" s="128"/>
      <c r="H252" s="128"/>
      <c r="I252" s="128"/>
      <c r="J252" s="128"/>
      <c r="K252" s="128"/>
    </row>
    <row r="253" spans="1:27">
      <c r="A253" s="128"/>
      <c r="B253" s="128"/>
      <c r="C253" s="128"/>
      <c r="D253" s="128"/>
      <c r="E253" s="128"/>
      <c r="F253" s="128"/>
      <c r="G253" s="128"/>
      <c r="H253" s="128"/>
      <c r="I253" s="128"/>
      <c r="J253" s="128"/>
      <c r="K253" s="128"/>
    </row>
    <row r="254" spans="1:27" ht="36" customHeight="1">
      <c r="A254" s="128"/>
      <c r="B254" s="128"/>
      <c r="C254" s="1487"/>
      <c r="D254" s="1488"/>
      <c r="E254" s="1489"/>
      <c r="F254" s="1488"/>
      <c r="G254" s="1490"/>
      <c r="H254" s="1488"/>
      <c r="I254" s="1487"/>
      <c r="J254" s="1491"/>
      <c r="K254" s="128"/>
    </row>
    <row r="255" spans="1:27" ht="20.399999999999999" customHeight="1">
      <c r="A255" s="128"/>
      <c r="B255" s="128"/>
      <c r="C255" s="128"/>
      <c r="D255" s="128"/>
      <c r="E255" s="128"/>
      <c r="F255" s="128"/>
      <c r="G255" s="128"/>
      <c r="H255" s="864"/>
      <c r="I255" s="159"/>
      <c r="J255" s="128"/>
      <c r="K255" s="128"/>
    </row>
  </sheetData>
  <sheetProtection algorithmName="SHA-512" hashValue="9ScvCxmaDvgPcj2uZgvU8PZdjyxF1SPtDZ4Hy7VG1WxsFEXxJiPygMVaXPwo3Ok9BNjPVShjVMGO/qgaNvKGxQ==" saltValue="YVjcOJMvEYmc7gazSEf6JA==" spinCount="100000" sheet="1" formatCells="0"/>
  <mergeCells count="245">
    <mergeCell ref="C15:E15"/>
    <mergeCell ref="F15:G15"/>
    <mergeCell ref="H15:J15"/>
    <mergeCell ref="C16:D16"/>
    <mergeCell ref="G16:J16"/>
    <mergeCell ref="D37:F37"/>
    <mergeCell ref="G37:I37"/>
    <mergeCell ref="B3:J3"/>
    <mergeCell ref="D61:F61"/>
    <mergeCell ref="G61:I61"/>
    <mergeCell ref="B7:D7"/>
    <mergeCell ref="E7:J7"/>
    <mergeCell ref="B8:D9"/>
    <mergeCell ref="B10:D10"/>
    <mergeCell ref="E10:F10"/>
    <mergeCell ref="G10:H10"/>
    <mergeCell ref="I10:J10"/>
    <mergeCell ref="B17:B18"/>
    <mergeCell ref="C17:D18"/>
    <mergeCell ref="F17:J17"/>
    <mergeCell ref="F18:J18"/>
    <mergeCell ref="C14:E14"/>
    <mergeCell ref="F14:J14"/>
    <mergeCell ref="D39:F39"/>
    <mergeCell ref="G39:I39"/>
    <mergeCell ref="C19:E19"/>
    <mergeCell ref="F19:G19"/>
    <mergeCell ref="C20:E20"/>
    <mergeCell ref="F20:G20"/>
    <mergeCell ref="D45:F45"/>
    <mergeCell ref="G45:I45"/>
    <mergeCell ref="D31:E31"/>
    <mergeCell ref="D36:F36"/>
    <mergeCell ref="G36:I36"/>
    <mergeCell ref="D38:F38"/>
    <mergeCell ref="D35:F35"/>
    <mergeCell ref="G35:I35"/>
    <mergeCell ref="D43:F43"/>
    <mergeCell ref="G43:I43"/>
    <mergeCell ref="G38:I38"/>
    <mergeCell ref="D47:F47"/>
    <mergeCell ref="G47:I47"/>
    <mergeCell ref="D48:F48"/>
    <mergeCell ref="G48:I48"/>
    <mergeCell ref="D40:F40"/>
    <mergeCell ref="G40:I40"/>
    <mergeCell ref="D41:F41"/>
    <mergeCell ref="G41:I41"/>
    <mergeCell ref="D44:F44"/>
    <mergeCell ref="G44:I44"/>
    <mergeCell ref="D46:F46"/>
    <mergeCell ref="G46:I46"/>
    <mergeCell ref="D55:F55"/>
    <mergeCell ref="G55:I55"/>
    <mergeCell ref="D56:F56"/>
    <mergeCell ref="G56:I56"/>
    <mergeCell ref="D57:F57"/>
    <mergeCell ref="G57:I57"/>
    <mergeCell ref="D49:F49"/>
    <mergeCell ref="G49:I49"/>
    <mergeCell ref="D52:F52"/>
    <mergeCell ref="G52:I52"/>
    <mergeCell ref="D53:F53"/>
    <mergeCell ref="G53:I53"/>
    <mergeCell ref="D54:F54"/>
    <mergeCell ref="D51:F51"/>
    <mergeCell ref="G51:I51"/>
    <mergeCell ref="G54:I54"/>
    <mergeCell ref="D65:F65"/>
    <mergeCell ref="G65:I65"/>
    <mergeCell ref="D66:F66"/>
    <mergeCell ref="G66:I66"/>
    <mergeCell ref="D62:F62"/>
    <mergeCell ref="G62:I62"/>
    <mergeCell ref="D63:F63"/>
    <mergeCell ref="G63:I63"/>
    <mergeCell ref="D73:F73"/>
    <mergeCell ref="G73:I73"/>
    <mergeCell ref="D64:F64"/>
    <mergeCell ref="D72:F72"/>
    <mergeCell ref="G64:I64"/>
    <mergeCell ref="G72:I72"/>
    <mergeCell ref="D69:F69"/>
    <mergeCell ref="G69:I69"/>
    <mergeCell ref="D74:F74"/>
    <mergeCell ref="G74:I74"/>
    <mergeCell ref="D67:F67"/>
    <mergeCell ref="G67:I67"/>
    <mergeCell ref="D70:F70"/>
    <mergeCell ref="G70:I70"/>
    <mergeCell ref="D71:F71"/>
    <mergeCell ref="G71:I71"/>
    <mergeCell ref="D79:F79"/>
    <mergeCell ref="G79:I79"/>
    <mergeCell ref="D77:F77"/>
    <mergeCell ref="G77:I77"/>
    <mergeCell ref="D81:F81"/>
    <mergeCell ref="G81:I81"/>
    <mergeCell ref="D75:F75"/>
    <mergeCell ref="G75:I75"/>
    <mergeCell ref="D78:F78"/>
    <mergeCell ref="G78:I78"/>
    <mergeCell ref="C94:D94"/>
    <mergeCell ref="C95:D95"/>
    <mergeCell ref="C97:D97"/>
    <mergeCell ref="D80:F80"/>
    <mergeCell ref="G80:I80"/>
    <mergeCell ref="M114:T115"/>
    <mergeCell ref="C98:D98"/>
    <mergeCell ref="C99:D99"/>
    <mergeCell ref="C100:D100"/>
    <mergeCell ref="D82:F82"/>
    <mergeCell ref="G82:I82"/>
    <mergeCell ref="D83:F83"/>
    <mergeCell ref="G83:I83"/>
    <mergeCell ref="D109:F109"/>
    <mergeCell ref="G109:H109"/>
    <mergeCell ref="C101:D101"/>
    <mergeCell ref="C103:D103"/>
    <mergeCell ref="D105:F105"/>
    <mergeCell ref="G105:H105"/>
    <mergeCell ref="D107:F107"/>
    <mergeCell ref="G107:H107"/>
    <mergeCell ref="C96:D96"/>
    <mergeCell ref="C102:D102"/>
    <mergeCell ref="B222:D222"/>
    <mergeCell ref="F222:J222"/>
    <mergeCell ref="F224:J224"/>
    <mergeCell ref="B227:D227"/>
    <mergeCell ref="F227:J227"/>
    <mergeCell ref="C122:E122"/>
    <mergeCell ref="A114:K115"/>
    <mergeCell ref="B226:D226"/>
    <mergeCell ref="F226:J226"/>
    <mergeCell ref="D130:J130"/>
    <mergeCell ref="D116:F116"/>
    <mergeCell ref="G116:H116"/>
    <mergeCell ref="G118:H118"/>
    <mergeCell ref="G120:H120"/>
    <mergeCell ref="D123:D124"/>
    <mergeCell ref="F137:G137"/>
    <mergeCell ref="F138:G138"/>
    <mergeCell ref="F139:G139"/>
    <mergeCell ref="F140:G140"/>
    <mergeCell ref="F141:G141"/>
    <mergeCell ref="F142:G142"/>
    <mergeCell ref="C159:J159"/>
    <mergeCell ref="C161:D161"/>
    <mergeCell ref="E161:F161"/>
    <mergeCell ref="F242:J242"/>
    <mergeCell ref="B243:E243"/>
    <mergeCell ref="F243:J243"/>
    <mergeCell ref="B246:D246"/>
    <mergeCell ref="B228:D228"/>
    <mergeCell ref="F228:J228"/>
    <mergeCell ref="B223:D223"/>
    <mergeCell ref="F223:J223"/>
    <mergeCell ref="B224:D224"/>
    <mergeCell ref="B225:D225"/>
    <mergeCell ref="F225:J225"/>
    <mergeCell ref="E246:F246"/>
    <mergeCell ref="G246:H246"/>
    <mergeCell ref="I246:J246"/>
    <mergeCell ref="B232:J232"/>
    <mergeCell ref="B236:E236"/>
    <mergeCell ref="F236:J236"/>
    <mergeCell ref="B237:E237"/>
    <mergeCell ref="F237:J237"/>
    <mergeCell ref="B238:E238"/>
    <mergeCell ref="F238:J238"/>
    <mergeCell ref="B241:E241"/>
    <mergeCell ref="F241:J241"/>
    <mergeCell ref="B242:E242"/>
    <mergeCell ref="F249:J249"/>
    <mergeCell ref="F251:J251"/>
    <mergeCell ref="C254:D254"/>
    <mergeCell ref="E254:F254"/>
    <mergeCell ref="G254:H254"/>
    <mergeCell ref="I254:J254"/>
    <mergeCell ref="B249:E249"/>
    <mergeCell ref="B251:E251"/>
    <mergeCell ref="B250:J250"/>
    <mergeCell ref="G161:H161"/>
    <mergeCell ref="I161:L161"/>
    <mergeCell ref="C162:D162"/>
    <mergeCell ref="E162:L162"/>
    <mergeCell ref="C163:D163"/>
    <mergeCell ref="E163:L163"/>
    <mergeCell ref="C164:D164"/>
    <mergeCell ref="E164:L164"/>
    <mergeCell ref="C165:D165"/>
    <mergeCell ref="E165:L165"/>
    <mergeCell ref="C166:D166"/>
    <mergeCell ref="E166:L166"/>
    <mergeCell ref="C167:D167"/>
    <mergeCell ref="E167:L167"/>
    <mergeCell ref="C169:D169"/>
    <mergeCell ref="E169:F169"/>
    <mergeCell ref="G169:H169"/>
    <mergeCell ref="I169:L169"/>
    <mergeCell ref="C170:D170"/>
    <mergeCell ref="E170:L170"/>
    <mergeCell ref="C171:D171"/>
    <mergeCell ref="E171:L171"/>
    <mergeCell ref="C172:D172"/>
    <mergeCell ref="E172:L172"/>
    <mergeCell ref="C173:D173"/>
    <mergeCell ref="E173:L173"/>
    <mergeCell ref="C174:D174"/>
    <mergeCell ref="E174:L174"/>
    <mergeCell ref="E185:L185"/>
    <mergeCell ref="C175:D175"/>
    <mergeCell ref="E175:L175"/>
    <mergeCell ref="C177:D177"/>
    <mergeCell ref="E177:F177"/>
    <mergeCell ref="G177:H177"/>
    <mergeCell ref="I177:L177"/>
    <mergeCell ref="C178:D178"/>
    <mergeCell ref="E178:L178"/>
    <mergeCell ref="C179:D179"/>
    <mergeCell ref="E179:L179"/>
    <mergeCell ref="C191:D191"/>
    <mergeCell ref="E191:L191"/>
    <mergeCell ref="C195:J201"/>
    <mergeCell ref="C204:J210"/>
    <mergeCell ref="E8:J9"/>
    <mergeCell ref="C186:D186"/>
    <mergeCell ref="E186:L186"/>
    <mergeCell ref="C187:D187"/>
    <mergeCell ref="E187:L187"/>
    <mergeCell ref="C188:D188"/>
    <mergeCell ref="E188:L188"/>
    <mergeCell ref="C189:D189"/>
    <mergeCell ref="E189:L189"/>
    <mergeCell ref="C190:D190"/>
    <mergeCell ref="E190:L190"/>
    <mergeCell ref="C180:D180"/>
    <mergeCell ref="E180:L180"/>
    <mergeCell ref="C181:D181"/>
    <mergeCell ref="E181:L181"/>
    <mergeCell ref="C182:D182"/>
    <mergeCell ref="E182:L182"/>
    <mergeCell ref="C183:D183"/>
    <mergeCell ref="E183:L183"/>
    <mergeCell ref="C185:D185"/>
  </mergeCells>
  <phoneticPr fontId="32"/>
  <conditionalFormatting sqref="F223:J226 F228:J228">
    <cfRule type="expression" dxfId="11" priority="3" stopIfTrue="1">
      <formula>$E223="無"</formula>
    </cfRule>
  </conditionalFormatting>
  <dataValidations count="4">
    <dataValidation type="list" allowBlank="1" showInputMessage="1" showErrorMessage="1" sqref="E223:E228">
      <formula1>"有,無"</formula1>
    </dataValidation>
    <dataValidation type="list" allowBlank="1" showInputMessage="1" showErrorMessage="1" sqref="C195:J201">
      <formula1>"入札、又は複数者からの見積書を徴取し、最安の見積書を選定,その他（競争に付すことが著しく困難又は不適当である）"</formula1>
    </dataValidation>
    <dataValidation type="list" allowBlank="1" showInputMessage="1" showErrorMessage="1" sqref="G161:H161 G169:H169 G177:H177">
      <formula1>"PPA使用者,リース使用者,該当なし"</formula1>
    </dataValidation>
    <dataValidation type="list" allowBlank="1" showInputMessage="1" showErrorMessage="1" sqref="E161:F161 E169:F169 E177:F177">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6" max="11" man="1"/>
    <brk id="76" max="11" man="1"/>
    <brk id="115" max="11" man="1"/>
    <brk id="155" max="11" man="1"/>
    <brk id="212" max="11" man="1"/>
    <brk id="239"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213360</xdr:colOff>
                    <xdr:row>245</xdr:row>
                    <xdr:rowOff>76200</xdr:rowOff>
                  </from>
                  <to>
                    <xdr:col>5</xdr:col>
                    <xdr:colOff>68580</xdr:colOff>
                    <xdr:row>245</xdr:row>
                    <xdr:rowOff>388620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45720</xdr:colOff>
                    <xdr:row>245</xdr:row>
                    <xdr:rowOff>83820</xdr:rowOff>
                  </from>
                  <to>
                    <xdr:col>5</xdr:col>
                    <xdr:colOff>632460</xdr:colOff>
                    <xdr:row>245</xdr:row>
                    <xdr:rowOff>396240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43F2804F-449A-492F-9EDE-E597B4689FF7}">
            <xm:f>'第4(太陽光）'!#REF!="無"</xm:f>
            <x14:dxf>
              <numFmt numFmtId="187" formatCode="[&lt;=999]000;[&lt;=9999]000\-00;000\-0000"/>
              <fill>
                <patternFill patternType="mediumGray">
                  <bgColor theme="0" tint="-0.14996795556505021"/>
                </patternFill>
              </fill>
            </x14:dxf>
          </x14:cfRule>
          <xm:sqref>F227:J227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F18:J18</xm:sqref>
        </x14:dataValidation>
        <x14:dataValidation type="list" allowBlank="1" showInputMessage="1" showErrorMessage="1">
          <x14:formula1>
            <xm:f>基本情報入力シート!$Q$133:$Q$165</xm:f>
          </x14:formula1>
          <xm:sqref>F17:J17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AD349"/>
  <sheetViews>
    <sheetView showGridLines="0" showZeros="0" view="pageBreakPreview" zoomScaleNormal="100" zoomScaleSheetLayoutView="100" workbookViewId="0">
      <selection activeCell="I330" sqref="I33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0">
      <c r="B1" s="1" t="s">
        <v>26</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3015</v>
      </c>
    </row>
    <row r="7" spans="2:10" ht="35.1" customHeight="1">
      <c r="B7" s="1044" t="str">
        <f>'第4(太陽光）'!B7:D7</f>
        <v>施設の名称</v>
      </c>
      <c r="C7" s="1512"/>
      <c r="D7" s="1512"/>
      <c r="E7" s="1369">
        <f>基本情報入力シート!$E$59</f>
        <v>0</v>
      </c>
      <c r="F7" s="1513"/>
      <c r="G7" s="1513"/>
      <c r="H7" s="1513"/>
      <c r="I7" s="1513"/>
      <c r="J7" s="1514"/>
    </row>
    <row r="8" spans="2:10" ht="13.5" customHeight="1">
      <c r="B8" s="1372" t="str">
        <f>'第4(太陽光）'!B8:D9</f>
        <v>施設の住所</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tr">
        <f>'第4(太陽光）'!B10:D10</f>
        <v>所有代表者</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4" t="str">
        <f>'第4(太陽光）'!$C$14</f>
        <v xml:space="preserve"> 名称</v>
      </c>
      <c r="D14" s="1518"/>
      <c r="E14" s="1518"/>
      <c r="F14" s="1432"/>
      <c r="G14" s="1433"/>
      <c r="H14" s="1433"/>
      <c r="I14" s="1433"/>
      <c r="J14" s="1448"/>
    </row>
    <row r="15" spans="2:10" ht="24" customHeight="1">
      <c r="B15" s="12"/>
      <c r="C15" s="1352" t="str">
        <f>'第4(太陽光）'!$C$15</f>
        <v xml:space="preserve"> 役職名　代表者名</v>
      </c>
      <c r="D15" s="1352"/>
      <c r="E15" s="1353"/>
      <c r="F15" s="1509"/>
      <c r="G15" s="1510"/>
      <c r="H15" s="1510"/>
      <c r="I15" s="1510"/>
      <c r="J15" s="1511"/>
    </row>
    <row r="16" spans="2:10" ht="30" customHeight="1">
      <c r="B16" s="12"/>
      <c r="C16" s="1343" t="str">
        <f>'第4(太陽光）'!$C$16</f>
        <v>住所</v>
      </c>
      <c r="D16" s="1343"/>
      <c r="E16" s="83"/>
      <c r="F16" s="642"/>
      <c r="G16" s="1433"/>
      <c r="H16" s="1195"/>
      <c r="I16" s="1195"/>
      <c r="J16" s="1196"/>
    </row>
    <row r="17" spans="2:13" ht="24" customHeight="1">
      <c r="B17" s="1359"/>
      <c r="C17" s="1361" t="str">
        <f>'第4(太陽光）'!$C$17</f>
        <v>日本標準産業分類※1による業種※2</v>
      </c>
      <c r="D17" s="1362"/>
      <c r="E17" s="84" t="str">
        <f>'第4(太陽光）'!E17</f>
        <v>大分類</v>
      </c>
      <c r="F17" s="1440"/>
      <c r="G17" s="1441"/>
      <c r="H17" s="1441"/>
      <c r="I17" s="1441"/>
      <c r="J17" s="1442"/>
    </row>
    <row r="18" spans="2:13" ht="24" customHeight="1">
      <c r="B18" s="1360"/>
      <c r="C18" s="1352"/>
      <c r="D18" s="1353"/>
      <c r="E18" s="84" t="str">
        <f>'第4(太陽光）'!E18</f>
        <v>中分類</v>
      </c>
      <c r="F18" s="1440"/>
      <c r="G18" s="1443"/>
      <c r="H18" s="1443"/>
      <c r="I18" s="1443"/>
      <c r="J18" s="1444"/>
    </row>
    <row r="19" spans="2:13" ht="30" customHeight="1">
      <c r="B19" s="11"/>
      <c r="C19" s="1343" t="str">
        <f>'第4(太陽光）'!$C$19</f>
        <v xml:space="preserve"> 資本金（出資金）</v>
      </c>
      <c r="D19" s="1343"/>
      <c r="E19" s="1344"/>
      <c r="F19" s="1438"/>
      <c r="G19" s="1439"/>
      <c r="H19" s="21" t="s">
        <v>10</v>
      </c>
      <c r="I19" s="133"/>
      <c r="J19" s="25"/>
      <c r="K19" s="18"/>
      <c r="L19" s="18"/>
    </row>
    <row r="20" spans="2:13" ht="30" customHeight="1">
      <c r="B20" s="11"/>
      <c r="C20" s="1343" t="str">
        <f>'第4(太陽光）'!$C$20</f>
        <v xml:space="preserve"> 従業員数</v>
      </c>
      <c r="D20" s="1343"/>
      <c r="E20" s="1344"/>
      <c r="F20" s="1436"/>
      <c r="G20" s="1437"/>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7.5" customHeight="1"/>
    <row r="31" spans="2:13" ht="18" customHeight="1">
      <c r="B31" s="2" t="s">
        <v>349</v>
      </c>
    </row>
    <row r="32" spans="2:13" ht="18" customHeight="1">
      <c r="D32" s="1027" t="s">
        <v>387</v>
      </c>
      <c r="E32" s="1027"/>
      <c r="F32" s="8"/>
      <c r="G32" s="112" t="str">
        <f>IF(G37="","",ROUNDDOWN(SUM(G42,G51,G60),0))</f>
        <v/>
      </c>
      <c r="H32" s="2" t="s">
        <v>47</v>
      </c>
      <c r="M32" s="36" t="s">
        <v>2462</v>
      </c>
    </row>
    <row r="33" spans="2:27" ht="7.2" customHeight="1">
      <c r="D33" s="8"/>
      <c r="E33" s="8"/>
      <c r="F33" s="8"/>
    </row>
    <row r="34" spans="2:27" ht="18" customHeight="1">
      <c r="B34" s="2" t="s">
        <v>348</v>
      </c>
      <c r="M34" s="36"/>
    </row>
    <row r="35" spans="2:27" ht="18" hidden="1" customHeight="1">
      <c r="C35" s="3" t="s">
        <v>440</v>
      </c>
      <c r="D35" s="1323" t="s">
        <v>2888</v>
      </c>
      <c r="E35" s="1324"/>
      <c r="F35" s="1325"/>
      <c r="G35" s="1454"/>
      <c r="H35" s="1455"/>
      <c r="I35" s="1456"/>
      <c r="L35" s="36"/>
      <c r="M35" s="494"/>
      <c r="N35" s="494"/>
      <c r="O35" s="494"/>
      <c r="P35" s="494"/>
      <c r="Q35" s="494"/>
      <c r="R35" s="494"/>
      <c r="S35" s="494"/>
      <c r="T35" s="494"/>
      <c r="U35" s="149"/>
      <c r="V35" s="36"/>
      <c r="W35" s="36"/>
      <c r="X35" s="36"/>
      <c r="Y35" s="16"/>
      <c r="Z35" s="16"/>
      <c r="AA35" s="16"/>
    </row>
    <row r="36" spans="2:27" ht="17.100000000000001" customHeight="1">
      <c r="C36" s="3" t="s">
        <v>2927</v>
      </c>
      <c r="D36" s="1314" t="s">
        <v>339</v>
      </c>
      <c r="E36" s="1315"/>
      <c r="F36" s="1316"/>
      <c r="G36" s="1419"/>
      <c r="H36" s="1420"/>
      <c r="I36" s="1421"/>
    </row>
    <row r="37" spans="2:27" ht="17.100000000000001" customHeight="1">
      <c r="D37" s="1310" t="s">
        <v>341</v>
      </c>
      <c r="E37" s="1311"/>
      <c r="F37" s="1312"/>
      <c r="G37" s="1231"/>
      <c r="H37" s="1232"/>
      <c r="I37" s="1233"/>
      <c r="J37" s="2" t="s">
        <v>438</v>
      </c>
    </row>
    <row r="38" spans="2:27" ht="17.100000000000001" customHeight="1">
      <c r="D38" s="1310" t="s">
        <v>342</v>
      </c>
      <c r="E38" s="1311"/>
      <c r="F38" s="1312"/>
      <c r="G38" s="1425"/>
      <c r="H38" s="1426"/>
      <c r="I38" s="1427"/>
      <c r="J38" s="2" t="s">
        <v>344</v>
      </c>
    </row>
    <row r="39" spans="2:27" ht="17.100000000000001" customHeight="1">
      <c r="D39" s="1310" t="s">
        <v>343</v>
      </c>
      <c r="E39" s="1311"/>
      <c r="F39" s="1312"/>
      <c r="G39" s="1537">
        <v>9.8000000000000007</v>
      </c>
      <c r="H39" s="1538"/>
      <c r="I39" s="1539"/>
      <c r="J39" s="2" t="s">
        <v>439</v>
      </c>
    </row>
    <row r="40" spans="2:27" ht="17.100000000000001" customHeight="1">
      <c r="D40" s="1310" t="s">
        <v>346</v>
      </c>
      <c r="E40" s="1311"/>
      <c r="F40" s="1312"/>
      <c r="G40" s="1425"/>
      <c r="H40" s="1426"/>
      <c r="I40" s="1427"/>
      <c r="J40" s="2" t="s">
        <v>345</v>
      </c>
    </row>
    <row r="41" spans="2:27" ht="17.100000000000001" customHeight="1">
      <c r="D41" s="1310" t="s">
        <v>347</v>
      </c>
      <c r="E41" s="1311"/>
      <c r="F41" s="1312"/>
      <c r="G41" s="1425"/>
      <c r="H41" s="1426"/>
      <c r="I41" s="1427"/>
      <c r="J41" s="2" t="s">
        <v>345</v>
      </c>
    </row>
    <row r="42" spans="2:27" ht="17.100000000000001" customHeight="1">
      <c r="D42" s="1320" t="s">
        <v>340</v>
      </c>
      <c r="E42" s="1321"/>
      <c r="F42" s="1322"/>
      <c r="G42" s="1525" t="str">
        <f>IF(G36="","",ROUNDDOWN((G37*G38*G39*G40/100*G41/100),0))</f>
        <v/>
      </c>
      <c r="H42" s="1526"/>
      <c r="I42" s="1527"/>
      <c r="J42" s="2" t="s">
        <v>47</v>
      </c>
    </row>
    <row r="43" spans="2:27" ht="7.5" customHeight="1"/>
    <row r="44" spans="2:27" ht="18" hidden="1" customHeight="1">
      <c r="C44" s="3"/>
      <c r="D44" s="1323" t="s">
        <v>2888</v>
      </c>
      <c r="E44" s="1324"/>
      <c r="F44" s="1325"/>
      <c r="G44" s="1454"/>
      <c r="H44" s="1455"/>
      <c r="I44" s="1456"/>
      <c r="L44" s="36"/>
      <c r="M44" s="494"/>
      <c r="N44" s="494"/>
      <c r="O44" s="494"/>
      <c r="P44" s="494"/>
      <c r="Q44" s="494"/>
      <c r="R44" s="494"/>
      <c r="S44" s="494"/>
      <c r="T44" s="494"/>
      <c r="U44" s="149"/>
      <c r="V44" s="36"/>
      <c r="W44" s="36"/>
      <c r="X44" s="36"/>
      <c r="Y44" s="16"/>
      <c r="Z44" s="16"/>
      <c r="AA44" s="16"/>
    </row>
    <row r="45" spans="2:27" ht="17.100000000000001" customHeight="1">
      <c r="C45" s="3" t="s">
        <v>2928</v>
      </c>
      <c r="D45" s="1314" t="s">
        <v>339</v>
      </c>
      <c r="E45" s="1315"/>
      <c r="F45" s="1316"/>
      <c r="G45" s="1419"/>
      <c r="H45" s="1420"/>
      <c r="I45" s="1421"/>
    </row>
    <row r="46" spans="2:27" ht="17.100000000000001" customHeight="1">
      <c r="D46" s="1310" t="s">
        <v>341</v>
      </c>
      <c r="E46" s="1311"/>
      <c r="F46" s="1312"/>
      <c r="G46" s="1231"/>
      <c r="H46" s="1232"/>
      <c r="I46" s="1233"/>
      <c r="J46" s="2" t="s">
        <v>438</v>
      </c>
    </row>
    <row r="47" spans="2:27" ht="17.100000000000001" customHeight="1">
      <c r="D47" s="1310" t="s">
        <v>342</v>
      </c>
      <c r="E47" s="1311"/>
      <c r="F47" s="1312"/>
      <c r="G47" s="1425"/>
      <c r="H47" s="1426"/>
      <c r="I47" s="1427"/>
      <c r="J47" s="2" t="s">
        <v>344</v>
      </c>
    </row>
    <row r="48" spans="2:27" ht="17.100000000000001" customHeight="1">
      <c r="D48" s="1310" t="s">
        <v>343</v>
      </c>
      <c r="E48" s="1311"/>
      <c r="F48" s="1312"/>
      <c r="G48" s="1537">
        <v>9.8000000000000007</v>
      </c>
      <c r="H48" s="1538"/>
      <c r="I48" s="1539"/>
      <c r="J48" s="2" t="s">
        <v>439</v>
      </c>
    </row>
    <row r="49" spans="2:27" ht="17.100000000000001" customHeight="1">
      <c r="D49" s="1310" t="s">
        <v>346</v>
      </c>
      <c r="E49" s="1311"/>
      <c r="F49" s="1312"/>
      <c r="G49" s="1425"/>
      <c r="H49" s="1426"/>
      <c r="I49" s="1427"/>
      <c r="J49" s="2" t="s">
        <v>345</v>
      </c>
    </row>
    <row r="50" spans="2:27" ht="17.100000000000001" customHeight="1">
      <c r="D50" s="1310" t="s">
        <v>347</v>
      </c>
      <c r="E50" s="1311"/>
      <c r="F50" s="1312"/>
      <c r="G50" s="1425"/>
      <c r="H50" s="1426"/>
      <c r="I50" s="1427"/>
      <c r="J50" s="2" t="s">
        <v>345</v>
      </c>
    </row>
    <row r="51" spans="2:27" ht="17.100000000000001" customHeight="1">
      <c r="D51" s="1320" t="s">
        <v>340</v>
      </c>
      <c r="E51" s="1321"/>
      <c r="F51" s="1322"/>
      <c r="G51" s="1525" t="str">
        <f>IF(G45="","",ROUNDDOWN((G46*G47*G48*G49/100*G50/100),0))</f>
        <v/>
      </c>
      <c r="H51" s="1526"/>
      <c r="I51" s="1527"/>
      <c r="J51" s="2" t="s">
        <v>47</v>
      </c>
    </row>
    <row r="52" spans="2:27" ht="7.5" customHeight="1"/>
    <row r="53" spans="2:27" ht="18" hidden="1" customHeight="1">
      <c r="C53" s="3"/>
      <c r="D53" s="1323" t="s">
        <v>2888</v>
      </c>
      <c r="E53" s="1324"/>
      <c r="F53" s="1325"/>
      <c r="G53" s="1454"/>
      <c r="H53" s="1455"/>
      <c r="I53" s="1456"/>
      <c r="L53" s="36"/>
      <c r="M53" s="494"/>
      <c r="N53" s="494"/>
      <c r="O53" s="494"/>
      <c r="P53" s="494"/>
      <c r="Q53" s="494"/>
      <c r="R53" s="494"/>
      <c r="S53" s="494"/>
      <c r="T53" s="494"/>
      <c r="U53" s="149"/>
      <c r="V53" s="36"/>
      <c r="W53" s="36"/>
      <c r="X53" s="36"/>
      <c r="Y53" s="16"/>
      <c r="Z53" s="16"/>
      <c r="AA53" s="16"/>
    </row>
    <row r="54" spans="2:27" ht="17.100000000000001" customHeight="1">
      <c r="C54" s="3" t="s">
        <v>2929</v>
      </c>
      <c r="D54" s="1314" t="s">
        <v>339</v>
      </c>
      <c r="E54" s="1315"/>
      <c r="F54" s="1316"/>
      <c r="G54" s="1419"/>
      <c r="H54" s="1420"/>
      <c r="I54" s="1421"/>
    </row>
    <row r="55" spans="2:27" ht="17.100000000000001" customHeight="1">
      <c r="D55" s="1310" t="s">
        <v>341</v>
      </c>
      <c r="E55" s="1311"/>
      <c r="F55" s="1312"/>
      <c r="G55" s="1231"/>
      <c r="H55" s="1232"/>
      <c r="I55" s="1233"/>
      <c r="J55" s="2" t="s">
        <v>438</v>
      </c>
    </row>
    <row r="56" spans="2:27" ht="17.100000000000001" customHeight="1">
      <c r="D56" s="1310" t="s">
        <v>342</v>
      </c>
      <c r="E56" s="1311"/>
      <c r="F56" s="1312"/>
      <c r="G56" s="1425"/>
      <c r="H56" s="1426"/>
      <c r="I56" s="1427"/>
      <c r="J56" s="2" t="s">
        <v>344</v>
      </c>
    </row>
    <row r="57" spans="2:27" ht="17.100000000000001" customHeight="1">
      <c r="D57" s="1310" t="s">
        <v>343</v>
      </c>
      <c r="E57" s="1311"/>
      <c r="F57" s="1312"/>
      <c r="G57" s="1537">
        <v>9.8000000000000007</v>
      </c>
      <c r="H57" s="1538"/>
      <c r="I57" s="1539"/>
      <c r="J57" s="2" t="s">
        <v>439</v>
      </c>
    </row>
    <row r="58" spans="2:27" ht="17.100000000000001" customHeight="1">
      <c r="D58" s="1310" t="s">
        <v>346</v>
      </c>
      <c r="E58" s="1311"/>
      <c r="F58" s="1312"/>
      <c r="G58" s="1425"/>
      <c r="H58" s="1426"/>
      <c r="I58" s="1427"/>
      <c r="J58" s="2" t="s">
        <v>345</v>
      </c>
    </row>
    <row r="59" spans="2:27" ht="17.100000000000001" customHeight="1">
      <c r="D59" s="1310" t="s">
        <v>347</v>
      </c>
      <c r="E59" s="1311"/>
      <c r="F59" s="1312"/>
      <c r="G59" s="1425"/>
      <c r="H59" s="1426"/>
      <c r="I59" s="1427"/>
      <c r="J59" s="2" t="s">
        <v>345</v>
      </c>
    </row>
    <row r="60" spans="2:27" ht="17.100000000000001" customHeight="1">
      <c r="D60" s="1320" t="s">
        <v>340</v>
      </c>
      <c r="E60" s="1321"/>
      <c r="F60" s="1322"/>
      <c r="G60" s="1525" t="str">
        <f>IF(G54="","",ROUNDDOWN((G55*G56*G57*G58/100*G59/100),0))</f>
        <v/>
      </c>
      <c r="H60" s="1526"/>
      <c r="I60" s="1527"/>
      <c r="J60" s="2" t="s">
        <v>47</v>
      </c>
    </row>
    <row r="61" spans="2:27" ht="7.5" customHeight="1"/>
    <row r="62" spans="2:27" ht="7.5" customHeight="1"/>
    <row r="63" spans="2:27" ht="18" customHeight="1">
      <c r="B63" s="2" t="s">
        <v>487</v>
      </c>
    </row>
    <row r="64" spans="2:27" ht="18" customHeight="1">
      <c r="C64" s="3" t="s">
        <v>440</v>
      </c>
      <c r="D64" s="1323" t="s">
        <v>2888</v>
      </c>
      <c r="E64" s="1324"/>
      <c r="F64" s="1325"/>
      <c r="G64" s="1454"/>
      <c r="H64" s="1455"/>
      <c r="I64" s="1456"/>
      <c r="L64" s="36"/>
      <c r="M64" s="494"/>
      <c r="N64" s="494"/>
      <c r="O64" s="494"/>
      <c r="P64" s="494"/>
      <c r="Q64" s="494"/>
      <c r="R64" s="494"/>
      <c r="S64" s="494"/>
      <c r="T64" s="494"/>
      <c r="U64" s="149"/>
      <c r="V64" s="36"/>
      <c r="W64" s="36"/>
      <c r="X64" s="36"/>
      <c r="Y64" s="16"/>
      <c r="Z64" s="16"/>
      <c r="AA64" s="16"/>
    </row>
    <row r="65" spans="3:27" ht="17.100000000000001" customHeight="1">
      <c r="C65" s="3"/>
      <c r="D65" s="1310" t="s">
        <v>71</v>
      </c>
      <c r="E65" s="1311"/>
      <c r="F65" s="1312"/>
      <c r="G65" s="1231"/>
      <c r="H65" s="1417"/>
      <c r="I65" s="1418"/>
    </row>
    <row r="66" spans="3:27" ht="17.100000000000001" customHeight="1">
      <c r="D66" s="1310" t="s">
        <v>69</v>
      </c>
      <c r="E66" s="1311"/>
      <c r="F66" s="1312"/>
      <c r="G66" s="1231"/>
      <c r="H66" s="1232"/>
      <c r="I66" s="1233"/>
    </row>
    <row r="67" spans="3:27" ht="17.100000000000001" customHeight="1">
      <c r="D67" s="1310" t="s">
        <v>2443</v>
      </c>
      <c r="E67" s="1311"/>
      <c r="F67" s="1312"/>
      <c r="G67" s="1231"/>
      <c r="H67" s="1505"/>
      <c r="I67" s="1506"/>
      <c r="L67" s="36"/>
      <c r="M67" s="36"/>
      <c r="N67" s="36"/>
      <c r="O67" s="36"/>
      <c r="P67" s="36"/>
      <c r="Q67" s="36"/>
      <c r="R67" s="36"/>
      <c r="S67" s="36"/>
      <c r="T67" s="36"/>
      <c r="U67" s="36"/>
      <c r="V67" s="36"/>
      <c r="W67" s="36"/>
      <c r="X67" s="36"/>
      <c r="Y67" s="16"/>
      <c r="Z67" s="16"/>
      <c r="AA67" s="16"/>
    </row>
    <row r="68" spans="3:27" ht="17.100000000000001" customHeight="1">
      <c r="D68" s="1310" t="s">
        <v>332</v>
      </c>
      <c r="E68" s="1311"/>
      <c r="F68" s="1312"/>
      <c r="G68" s="1429"/>
      <c r="H68" s="1430"/>
      <c r="I68" s="1431"/>
      <c r="J68" s="2" t="s">
        <v>47</v>
      </c>
    </row>
    <row r="69" spans="3:27" ht="17.100000000000001" customHeight="1">
      <c r="D69" s="1310" t="s">
        <v>338</v>
      </c>
      <c r="E69" s="1311"/>
      <c r="F69" s="1312"/>
      <c r="G69" s="1425"/>
      <c r="H69" s="1426"/>
      <c r="I69" s="1427"/>
      <c r="J69" s="2" t="s">
        <v>64</v>
      </c>
    </row>
    <row r="70" spans="3:27" ht="17.100000000000001" customHeight="1">
      <c r="D70" s="1320" t="s">
        <v>49</v>
      </c>
      <c r="E70" s="1321"/>
      <c r="F70" s="1322"/>
      <c r="G70" s="1525" t="str">
        <f>IF(G68="","",ROUNDDOWN((G68*G69),2))</f>
        <v/>
      </c>
      <c r="H70" s="1526"/>
      <c r="I70" s="1527"/>
      <c r="J70" s="2" t="s">
        <v>47</v>
      </c>
    </row>
    <row r="71" spans="3:27" ht="7.5" customHeight="1"/>
    <row r="72" spans="3:27" ht="18" customHeight="1">
      <c r="C72" s="3" t="s">
        <v>441</v>
      </c>
      <c r="D72" s="1323" t="s">
        <v>2888</v>
      </c>
      <c r="E72" s="1324"/>
      <c r="F72" s="1325"/>
      <c r="G72" s="1454"/>
      <c r="H72" s="1455"/>
      <c r="I72" s="1456"/>
      <c r="L72" s="36"/>
      <c r="M72" s="494"/>
      <c r="N72" s="494"/>
      <c r="O72" s="494"/>
      <c r="P72" s="494"/>
      <c r="Q72" s="494"/>
      <c r="R72" s="494"/>
      <c r="S72" s="494"/>
      <c r="T72" s="494"/>
      <c r="U72" s="149"/>
      <c r="V72" s="36"/>
      <c r="W72" s="36"/>
      <c r="X72" s="36"/>
      <c r="Y72" s="16"/>
      <c r="Z72" s="16"/>
      <c r="AA72" s="16"/>
    </row>
    <row r="73" spans="3:27" ht="17.100000000000001" customHeight="1">
      <c r="C73" s="3"/>
      <c r="D73" s="1310" t="s">
        <v>71</v>
      </c>
      <c r="E73" s="1311"/>
      <c r="F73" s="1312"/>
      <c r="G73" s="1231"/>
      <c r="H73" s="1417"/>
      <c r="I73" s="1418"/>
    </row>
    <row r="74" spans="3:27" ht="17.100000000000001" customHeight="1">
      <c r="D74" s="1310" t="s">
        <v>69</v>
      </c>
      <c r="E74" s="1311"/>
      <c r="F74" s="1312"/>
      <c r="G74" s="1231"/>
      <c r="H74" s="1232"/>
      <c r="I74" s="1233"/>
    </row>
    <row r="75" spans="3:27" ht="17.100000000000001" customHeight="1">
      <c r="D75" s="1310" t="s">
        <v>2443</v>
      </c>
      <c r="E75" s="1311"/>
      <c r="F75" s="1312"/>
      <c r="G75" s="1231"/>
      <c r="H75" s="1505"/>
      <c r="I75" s="1506"/>
      <c r="L75" s="36"/>
      <c r="M75" s="36"/>
      <c r="N75" s="36"/>
      <c r="O75" s="36"/>
      <c r="P75" s="36"/>
      <c r="Q75" s="36"/>
      <c r="R75" s="36"/>
      <c r="S75" s="36"/>
      <c r="T75" s="36"/>
      <c r="U75" s="36"/>
      <c r="V75" s="36"/>
      <c r="W75" s="36"/>
      <c r="X75" s="36"/>
      <c r="Y75" s="16"/>
      <c r="Z75" s="16"/>
      <c r="AA75" s="16"/>
    </row>
    <row r="76" spans="3:27" ht="17.100000000000001" customHeight="1">
      <c r="D76" s="1310" t="s">
        <v>332</v>
      </c>
      <c r="E76" s="1311"/>
      <c r="F76" s="1312"/>
      <c r="G76" s="1429"/>
      <c r="H76" s="1430"/>
      <c r="I76" s="1431"/>
      <c r="J76" s="2" t="s">
        <v>47</v>
      </c>
    </row>
    <row r="77" spans="3:27" ht="17.100000000000001" customHeight="1">
      <c r="D77" s="1310" t="s">
        <v>338</v>
      </c>
      <c r="E77" s="1311"/>
      <c r="F77" s="1312"/>
      <c r="G77" s="1425"/>
      <c r="H77" s="1426"/>
      <c r="I77" s="1427"/>
      <c r="J77" s="2" t="s">
        <v>64</v>
      </c>
    </row>
    <row r="78" spans="3:27" ht="17.100000000000001" customHeight="1">
      <c r="D78" s="1320" t="s">
        <v>49</v>
      </c>
      <c r="E78" s="1321"/>
      <c r="F78" s="1322"/>
      <c r="G78" s="1525" t="str">
        <f>IF(G76="","",ROUNDDOWN((G76*G77),2))</f>
        <v/>
      </c>
      <c r="H78" s="1526"/>
      <c r="I78" s="1527"/>
      <c r="J78" s="2" t="s">
        <v>47</v>
      </c>
    </row>
    <row r="79" spans="3:27" ht="7.5" customHeight="1"/>
    <row r="80" spans="3:27" ht="18" customHeight="1">
      <c r="C80" s="3" t="s">
        <v>2743</v>
      </c>
      <c r="D80" s="1323" t="s">
        <v>2888</v>
      </c>
      <c r="E80" s="1324"/>
      <c r="F80" s="1325"/>
      <c r="G80" s="1454"/>
      <c r="H80" s="1455"/>
      <c r="I80" s="1456"/>
      <c r="L80" s="36"/>
      <c r="M80" s="494"/>
      <c r="N80" s="494"/>
      <c r="O80" s="494"/>
      <c r="P80" s="494"/>
      <c r="Q80" s="494"/>
      <c r="R80" s="494"/>
      <c r="S80" s="494"/>
      <c r="T80" s="494"/>
      <c r="U80" s="149"/>
      <c r="V80" s="36"/>
      <c r="W80" s="36"/>
      <c r="X80" s="36"/>
      <c r="Y80" s="16"/>
      <c r="Z80" s="16"/>
      <c r="AA80" s="16"/>
    </row>
    <row r="81" spans="2:27" ht="17.100000000000001" customHeight="1">
      <c r="C81" s="3"/>
      <c r="D81" s="1310" t="s">
        <v>71</v>
      </c>
      <c r="E81" s="1311"/>
      <c r="F81" s="1312"/>
      <c r="G81" s="1231"/>
      <c r="H81" s="1417"/>
      <c r="I81" s="1418"/>
    </row>
    <row r="82" spans="2:27" ht="17.100000000000001" customHeight="1">
      <c r="D82" s="1310" t="s">
        <v>69</v>
      </c>
      <c r="E82" s="1311"/>
      <c r="F82" s="1312"/>
      <c r="G82" s="1231"/>
      <c r="H82" s="1232"/>
      <c r="I82" s="1233"/>
    </row>
    <row r="83" spans="2:27" ht="17.100000000000001" customHeight="1">
      <c r="D83" s="1310" t="s">
        <v>2443</v>
      </c>
      <c r="E83" s="1311"/>
      <c r="F83" s="1312"/>
      <c r="G83" s="1231"/>
      <c r="H83" s="1505"/>
      <c r="I83" s="1506"/>
      <c r="L83" s="36"/>
      <c r="M83" s="36"/>
      <c r="N83" s="36"/>
      <c r="O83" s="36"/>
      <c r="P83" s="36"/>
      <c r="Q83" s="36"/>
      <c r="R83" s="36"/>
      <c r="S83" s="36"/>
      <c r="T83" s="36"/>
      <c r="U83" s="36"/>
      <c r="V83" s="36"/>
      <c r="W83" s="36"/>
      <c r="X83" s="36"/>
      <c r="Y83" s="16"/>
      <c r="Z83" s="16"/>
      <c r="AA83" s="16"/>
    </row>
    <row r="84" spans="2:27" ht="17.100000000000001" customHeight="1">
      <c r="D84" s="1310" t="s">
        <v>332</v>
      </c>
      <c r="E84" s="1311"/>
      <c r="F84" s="1312"/>
      <c r="G84" s="1429"/>
      <c r="H84" s="1430"/>
      <c r="I84" s="1431"/>
      <c r="J84" s="2" t="s">
        <v>47</v>
      </c>
    </row>
    <row r="85" spans="2:27" ht="17.100000000000001" customHeight="1">
      <c r="D85" s="1310" t="s">
        <v>338</v>
      </c>
      <c r="E85" s="1311"/>
      <c r="F85" s="1312"/>
      <c r="G85" s="1425"/>
      <c r="H85" s="1426"/>
      <c r="I85" s="1427"/>
      <c r="J85" s="2" t="s">
        <v>64</v>
      </c>
    </row>
    <row r="86" spans="2:27" ht="17.100000000000001" customHeight="1">
      <c r="D86" s="1320" t="s">
        <v>49</v>
      </c>
      <c r="E86" s="1321"/>
      <c r="F86" s="1322"/>
      <c r="G86" s="1525" t="str">
        <f>IF(G84="","",ROUNDDOWN((G84*G85),2))</f>
        <v/>
      </c>
      <c r="H86" s="1526"/>
      <c r="I86" s="1527"/>
      <c r="J86" s="2" t="s">
        <v>47</v>
      </c>
    </row>
    <row r="87" spans="2:27" ht="18" customHeight="1">
      <c r="B87" s="2" t="s">
        <v>488</v>
      </c>
    </row>
    <row r="88" spans="2:27" ht="18" customHeight="1">
      <c r="C88" s="3" t="s">
        <v>440</v>
      </c>
      <c r="D88" s="1323" t="s">
        <v>2888</v>
      </c>
      <c r="E88" s="1324"/>
      <c r="F88" s="1325"/>
      <c r="G88" s="1454"/>
      <c r="H88" s="1455"/>
      <c r="I88" s="1456"/>
      <c r="L88" s="36"/>
      <c r="M88" s="494"/>
      <c r="N88" s="494"/>
      <c r="O88" s="494"/>
      <c r="P88" s="494"/>
      <c r="Q88" s="494"/>
      <c r="R88" s="494"/>
      <c r="S88" s="494"/>
      <c r="T88" s="494"/>
      <c r="U88" s="149"/>
      <c r="V88" s="36"/>
      <c r="W88" s="36"/>
      <c r="X88" s="36"/>
      <c r="Y88" s="16"/>
      <c r="Z88" s="16"/>
      <c r="AA88" s="16"/>
    </row>
    <row r="89" spans="2:27" ht="17.100000000000001" customHeight="1">
      <c r="C89" s="3"/>
      <c r="D89" s="1310" t="s">
        <v>71</v>
      </c>
      <c r="E89" s="1311"/>
      <c r="F89" s="1312"/>
      <c r="G89" s="1231"/>
      <c r="H89" s="1417"/>
      <c r="I89" s="1418"/>
    </row>
    <row r="90" spans="2:27" ht="17.100000000000001" customHeight="1">
      <c r="D90" s="1310" t="s">
        <v>69</v>
      </c>
      <c r="E90" s="1311"/>
      <c r="F90" s="1312"/>
      <c r="G90" s="1231"/>
      <c r="H90" s="1232"/>
      <c r="I90" s="1233"/>
    </row>
    <row r="91" spans="2:27" ht="17.100000000000001" customHeight="1">
      <c r="D91" s="1310" t="s">
        <v>2443</v>
      </c>
      <c r="E91" s="1311"/>
      <c r="F91" s="1312"/>
      <c r="G91" s="1231"/>
      <c r="H91" s="1505"/>
      <c r="I91" s="1506"/>
      <c r="L91" s="36"/>
      <c r="M91" s="36"/>
      <c r="N91" s="36"/>
      <c r="O91" s="36"/>
      <c r="P91" s="36"/>
      <c r="Q91" s="36"/>
      <c r="R91" s="36"/>
      <c r="S91" s="36"/>
      <c r="T91" s="36"/>
      <c r="U91" s="36"/>
      <c r="V91" s="36"/>
      <c r="W91" s="36"/>
      <c r="X91" s="36"/>
      <c r="Y91" s="16"/>
      <c r="Z91" s="16"/>
      <c r="AA91" s="16"/>
    </row>
    <row r="92" spans="2:27" ht="17.100000000000001" customHeight="1">
      <c r="D92" s="1310" t="s">
        <v>332</v>
      </c>
      <c r="E92" s="1311"/>
      <c r="F92" s="1312"/>
      <c r="G92" s="1429"/>
      <c r="H92" s="1430"/>
      <c r="I92" s="1431"/>
      <c r="J92" s="2" t="s">
        <v>47</v>
      </c>
    </row>
    <row r="93" spans="2:27" ht="17.100000000000001" customHeight="1">
      <c r="D93" s="1310" t="s">
        <v>338</v>
      </c>
      <c r="E93" s="1311"/>
      <c r="F93" s="1312"/>
      <c r="G93" s="1425"/>
      <c r="H93" s="1426"/>
      <c r="I93" s="1427"/>
      <c r="J93" s="2" t="s">
        <v>64</v>
      </c>
    </row>
    <row r="94" spans="2:27" ht="17.100000000000001" customHeight="1">
      <c r="D94" s="1320" t="s">
        <v>49</v>
      </c>
      <c r="E94" s="1321"/>
      <c r="F94" s="1322"/>
      <c r="G94" s="1525" t="str">
        <f>IF(G92="","",ROUNDDOWN((G92*G93),2))</f>
        <v/>
      </c>
      <c r="H94" s="1526"/>
      <c r="I94" s="1527"/>
      <c r="J94" s="2" t="s">
        <v>47</v>
      </c>
    </row>
    <row r="95" spans="2:27" ht="7.5" customHeight="1"/>
    <row r="96" spans="2:27" ht="18" customHeight="1">
      <c r="C96" s="3" t="s">
        <v>441</v>
      </c>
      <c r="D96" s="1323" t="s">
        <v>2888</v>
      </c>
      <c r="E96" s="1324"/>
      <c r="F96" s="1325"/>
      <c r="G96" s="1454"/>
      <c r="H96" s="1455"/>
      <c r="I96" s="1456"/>
      <c r="L96" s="36"/>
      <c r="M96" s="494"/>
      <c r="N96" s="494"/>
      <c r="O96" s="494"/>
      <c r="P96" s="494"/>
      <c r="Q96" s="494"/>
      <c r="R96" s="494"/>
      <c r="S96" s="494"/>
      <c r="T96" s="494"/>
      <c r="U96" s="149"/>
      <c r="V96" s="36"/>
      <c r="W96" s="36"/>
      <c r="X96" s="36"/>
      <c r="Y96" s="16"/>
      <c r="Z96" s="16"/>
      <c r="AA96" s="16"/>
    </row>
    <row r="97" spans="3:27" ht="17.100000000000001" customHeight="1">
      <c r="C97" s="3"/>
      <c r="D97" s="1310" t="s">
        <v>71</v>
      </c>
      <c r="E97" s="1311"/>
      <c r="F97" s="1312"/>
      <c r="G97" s="1231"/>
      <c r="H97" s="1417"/>
      <c r="I97" s="1418"/>
    </row>
    <row r="98" spans="3:27" ht="17.100000000000001" customHeight="1">
      <c r="D98" s="1310" t="s">
        <v>69</v>
      </c>
      <c r="E98" s="1311"/>
      <c r="F98" s="1312"/>
      <c r="G98" s="1231"/>
      <c r="H98" s="1232"/>
      <c r="I98" s="1233"/>
    </row>
    <row r="99" spans="3:27" ht="17.100000000000001" customHeight="1">
      <c r="D99" s="1310" t="s">
        <v>2443</v>
      </c>
      <c r="E99" s="1311"/>
      <c r="F99" s="1312"/>
      <c r="G99" s="1231"/>
      <c r="H99" s="1505"/>
      <c r="I99" s="1506"/>
      <c r="L99" s="36"/>
      <c r="M99" s="36"/>
      <c r="N99" s="36"/>
      <c r="O99" s="36"/>
      <c r="P99" s="36"/>
      <c r="Q99" s="36"/>
      <c r="R99" s="36"/>
      <c r="S99" s="36"/>
      <c r="T99" s="36"/>
      <c r="U99" s="36"/>
      <c r="V99" s="36"/>
      <c r="W99" s="36"/>
      <c r="X99" s="36"/>
      <c r="Y99" s="16"/>
      <c r="Z99" s="16"/>
      <c r="AA99" s="16"/>
    </row>
    <row r="100" spans="3:27" ht="17.100000000000001" customHeight="1">
      <c r="D100" s="1310" t="s">
        <v>332</v>
      </c>
      <c r="E100" s="1311"/>
      <c r="F100" s="1312"/>
      <c r="G100" s="1429"/>
      <c r="H100" s="1430"/>
      <c r="I100" s="1431"/>
      <c r="J100" s="2" t="s">
        <v>47</v>
      </c>
    </row>
    <row r="101" spans="3:27" ht="17.100000000000001" customHeight="1">
      <c r="D101" s="1310" t="s">
        <v>338</v>
      </c>
      <c r="E101" s="1311"/>
      <c r="F101" s="1312"/>
      <c r="G101" s="1425"/>
      <c r="H101" s="1426"/>
      <c r="I101" s="1427"/>
      <c r="J101" s="2" t="s">
        <v>64</v>
      </c>
    </row>
    <row r="102" spans="3:27" ht="17.100000000000001" customHeight="1">
      <c r="D102" s="1320" t="s">
        <v>49</v>
      </c>
      <c r="E102" s="1321"/>
      <c r="F102" s="1322"/>
      <c r="G102" s="1525" t="str">
        <f>IF(G100="","",ROUNDDOWN((G100*G101),2))</f>
        <v/>
      </c>
      <c r="H102" s="1526"/>
      <c r="I102" s="1527"/>
      <c r="J102" s="2" t="s">
        <v>47</v>
      </c>
    </row>
    <row r="103" spans="3:27" ht="7.5" customHeight="1"/>
    <row r="104" spans="3:27" ht="18" customHeight="1">
      <c r="C104" s="3" t="s">
        <v>2743</v>
      </c>
      <c r="D104" s="1323" t="s">
        <v>2888</v>
      </c>
      <c r="E104" s="1324"/>
      <c r="F104" s="1325"/>
      <c r="G104" s="1454"/>
      <c r="H104" s="1455"/>
      <c r="I104" s="1456"/>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310" t="s">
        <v>71</v>
      </c>
      <c r="E105" s="1311"/>
      <c r="F105" s="1312"/>
      <c r="G105" s="1231"/>
      <c r="H105" s="1417"/>
      <c r="I105" s="1418"/>
    </row>
    <row r="106" spans="3:27" ht="17.100000000000001" customHeight="1">
      <c r="D106" s="1310" t="s">
        <v>69</v>
      </c>
      <c r="E106" s="1311"/>
      <c r="F106" s="1312"/>
      <c r="G106" s="1231"/>
      <c r="H106" s="1232"/>
      <c r="I106" s="1233"/>
    </row>
    <row r="107" spans="3:27" ht="17.100000000000001" customHeight="1">
      <c r="D107" s="1310" t="s">
        <v>2443</v>
      </c>
      <c r="E107" s="1311"/>
      <c r="F107" s="1312"/>
      <c r="G107" s="1231"/>
      <c r="H107" s="1505"/>
      <c r="I107" s="1506"/>
      <c r="L107" s="36"/>
      <c r="M107" s="36"/>
      <c r="N107" s="36"/>
      <c r="O107" s="36"/>
      <c r="P107" s="36"/>
      <c r="Q107" s="36"/>
      <c r="R107" s="36"/>
      <c r="S107" s="36"/>
      <c r="T107" s="36"/>
      <c r="U107" s="36"/>
      <c r="V107" s="36"/>
      <c r="W107" s="36"/>
      <c r="X107" s="36"/>
      <c r="Y107" s="16"/>
      <c r="Z107" s="16"/>
      <c r="AA107" s="16"/>
    </row>
    <row r="108" spans="3:27" ht="17.100000000000001" customHeight="1">
      <c r="D108" s="1310" t="s">
        <v>332</v>
      </c>
      <c r="E108" s="1311"/>
      <c r="F108" s="1312"/>
      <c r="G108" s="1429"/>
      <c r="H108" s="1430"/>
      <c r="I108" s="1431"/>
      <c r="J108" s="2" t="s">
        <v>47</v>
      </c>
    </row>
    <row r="109" spans="3:27" ht="17.100000000000001" customHeight="1">
      <c r="D109" s="1310" t="s">
        <v>338</v>
      </c>
      <c r="E109" s="1311"/>
      <c r="F109" s="1312"/>
      <c r="G109" s="1425"/>
      <c r="H109" s="1426"/>
      <c r="I109" s="1427"/>
      <c r="J109" s="2" t="s">
        <v>64</v>
      </c>
    </row>
    <row r="110" spans="3:27" ht="17.100000000000001" customHeight="1">
      <c r="D110" s="1320" t="s">
        <v>49</v>
      </c>
      <c r="E110" s="1321"/>
      <c r="F110" s="1322"/>
      <c r="G110" s="1525" t="str">
        <f>IF(G108="","",ROUNDDOWN((G108*G109),2))</f>
        <v/>
      </c>
      <c r="H110" s="1526"/>
      <c r="I110" s="1527"/>
      <c r="J110" s="2" t="s">
        <v>47</v>
      </c>
    </row>
    <row r="111" spans="3:27" ht="7.5" customHeight="1"/>
    <row r="112" spans="3:27" ht="7.5" customHeight="1"/>
    <row r="113" spans="2:27" ht="18" customHeight="1">
      <c r="B113" s="2" t="s">
        <v>489</v>
      </c>
    </row>
    <row r="114" spans="2:27" ht="18" customHeight="1">
      <c r="C114" s="3" t="s">
        <v>440</v>
      </c>
      <c r="D114" s="1323" t="s">
        <v>2888</v>
      </c>
      <c r="E114" s="1324"/>
      <c r="F114" s="1325"/>
      <c r="G114" s="1454"/>
      <c r="H114" s="1455"/>
      <c r="I114" s="1456"/>
      <c r="L114" s="36"/>
      <c r="M114" s="494"/>
      <c r="N114" s="494"/>
      <c r="O114" s="494"/>
      <c r="P114" s="494"/>
      <c r="Q114" s="494"/>
      <c r="R114" s="494"/>
      <c r="S114" s="494"/>
      <c r="T114" s="494"/>
      <c r="U114" s="149"/>
      <c r="V114" s="36"/>
      <c r="W114" s="36"/>
      <c r="X114" s="36"/>
      <c r="Y114" s="16"/>
      <c r="Z114" s="16"/>
      <c r="AA114" s="16"/>
    </row>
    <row r="115" spans="2:27" ht="17.100000000000001" customHeight="1">
      <c r="C115" s="3"/>
      <c r="D115" s="1310" t="s">
        <v>71</v>
      </c>
      <c r="E115" s="1311"/>
      <c r="F115" s="1312"/>
      <c r="G115" s="1231"/>
      <c r="H115" s="1417"/>
      <c r="I115" s="1418"/>
    </row>
    <row r="116" spans="2:27" ht="17.100000000000001" customHeight="1">
      <c r="D116" s="1310" t="s">
        <v>69</v>
      </c>
      <c r="E116" s="1311"/>
      <c r="F116" s="1312"/>
      <c r="G116" s="1231"/>
      <c r="H116" s="1232"/>
      <c r="I116" s="1233"/>
    </row>
    <row r="117" spans="2:27" ht="17.100000000000001" customHeight="1">
      <c r="D117" s="1310" t="s">
        <v>2443</v>
      </c>
      <c r="E117" s="1311"/>
      <c r="F117" s="1312"/>
      <c r="G117" s="1231"/>
      <c r="H117" s="1505"/>
      <c r="I117" s="1506"/>
      <c r="L117" s="36"/>
      <c r="M117" s="36"/>
      <c r="N117" s="36"/>
      <c r="O117" s="36"/>
      <c r="P117" s="36"/>
      <c r="Q117" s="36"/>
      <c r="R117" s="36"/>
      <c r="S117" s="36"/>
      <c r="T117" s="36"/>
      <c r="U117" s="36"/>
      <c r="V117" s="36"/>
      <c r="W117" s="36"/>
      <c r="X117" s="36"/>
      <c r="Y117" s="16"/>
      <c r="Z117" s="16"/>
      <c r="AA117" s="16"/>
    </row>
    <row r="118" spans="2:27" ht="17.100000000000001" customHeight="1">
      <c r="D118" s="1310" t="s">
        <v>334</v>
      </c>
      <c r="E118" s="1311"/>
      <c r="F118" s="1312"/>
      <c r="G118" s="1429"/>
      <c r="H118" s="1430"/>
      <c r="I118" s="1431"/>
      <c r="J118" s="2" t="s">
        <v>47</v>
      </c>
    </row>
    <row r="119" spans="2:27" ht="17.100000000000001" customHeight="1">
      <c r="D119" s="1310" t="s">
        <v>338</v>
      </c>
      <c r="E119" s="1311"/>
      <c r="F119" s="1312"/>
      <c r="G119" s="1425"/>
      <c r="H119" s="1426"/>
      <c r="I119" s="1427"/>
      <c r="J119" s="2" t="s">
        <v>64</v>
      </c>
    </row>
    <row r="120" spans="2:27" ht="17.100000000000001" customHeight="1">
      <c r="D120" s="1320" t="s">
        <v>455</v>
      </c>
      <c r="E120" s="1321"/>
      <c r="F120" s="1322"/>
      <c r="G120" s="1525" t="str">
        <f>IF(G118="","",ROUNDDOWN((G118*G119),2))</f>
        <v/>
      </c>
      <c r="H120" s="1526"/>
      <c r="I120" s="1527"/>
      <c r="J120" s="2" t="s">
        <v>47</v>
      </c>
    </row>
    <row r="121" spans="2:27" ht="7.5" customHeight="1"/>
    <row r="122" spans="2:27" ht="18" customHeight="1">
      <c r="C122" s="3" t="s">
        <v>441</v>
      </c>
      <c r="D122" s="1323" t="s">
        <v>2888</v>
      </c>
      <c r="E122" s="1324"/>
      <c r="F122" s="1325"/>
      <c r="G122" s="1454"/>
      <c r="H122" s="1455"/>
      <c r="I122" s="1456"/>
      <c r="L122" s="36"/>
      <c r="M122" s="494"/>
      <c r="N122" s="494"/>
      <c r="O122" s="494"/>
      <c r="P122" s="494"/>
      <c r="Q122" s="494"/>
      <c r="R122" s="494"/>
      <c r="S122" s="494"/>
      <c r="T122" s="494"/>
      <c r="U122" s="149"/>
      <c r="V122" s="36"/>
      <c r="W122" s="36"/>
      <c r="X122" s="36"/>
      <c r="Y122" s="16"/>
      <c r="Z122" s="16"/>
      <c r="AA122" s="16"/>
    </row>
    <row r="123" spans="2:27" ht="17.100000000000001" customHeight="1">
      <c r="C123" s="3"/>
      <c r="D123" s="1310" t="s">
        <v>71</v>
      </c>
      <c r="E123" s="1311"/>
      <c r="F123" s="1312"/>
      <c r="G123" s="1231"/>
      <c r="H123" s="1417"/>
      <c r="I123" s="1418"/>
    </row>
    <row r="124" spans="2:27" ht="17.100000000000001" customHeight="1">
      <c r="D124" s="1310" t="s">
        <v>69</v>
      </c>
      <c r="E124" s="1311"/>
      <c r="F124" s="1312"/>
      <c r="G124" s="1231"/>
      <c r="H124" s="1232"/>
      <c r="I124" s="1233"/>
    </row>
    <row r="125" spans="2:27" ht="17.100000000000001" customHeight="1">
      <c r="D125" s="1310" t="s">
        <v>2443</v>
      </c>
      <c r="E125" s="1311"/>
      <c r="F125" s="1312"/>
      <c r="G125" s="1231"/>
      <c r="H125" s="1232"/>
      <c r="I125" s="1233"/>
      <c r="L125" s="36"/>
      <c r="M125" s="36"/>
      <c r="N125" s="36"/>
      <c r="O125" s="36"/>
      <c r="P125" s="36"/>
      <c r="Q125" s="36"/>
      <c r="R125" s="36"/>
      <c r="S125" s="36"/>
      <c r="T125" s="36"/>
      <c r="U125" s="36"/>
      <c r="V125" s="36"/>
      <c r="W125" s="36"/>
      <c r="X125" s="36"/>
      <c r="Y125" s="16"/>
      <c r="Z125" s="16"/>
      <c r="AA125" s="16"/>
    </row>
    <row r="126" spans="2:27" ht="17.100000000000001" customHeight="1">
      <c r="D126" s="1310" t="s">
        <v>334</v>
      </c>
      <c r="E126" s="1311"/>
      <c r="F126" s="1312"/>
      <c r="G126" s="1429"/>
      <c r="H126" s="1430"/>
      <c r="I126" s="1431"/>
      <c r="J126" s="2" t="s">
        <v>47</v>
      </c>
    </row>
    <row r="127" spans="2:27" ht="17.100000000000001" customHeight="1">
      <c r="D127" s="1310" t="s">
        <v>338</v>
      </c>
      <c r="E127" s="1311"/>
      <c r="F127" s="1312"/>
      <c r="G127" s="1425"/>
      <c r="H127" s="1426"/>
      <c r="I127" s="1427"/>
      <c r="J127" s="2" t="s">
        <v>64</v>
      </c>
    </row>
    <row r="128" spans="2:27" ht="17.100000000000001" customHeight="1">
      <c r="D128" s="1320" t="s">
        <v>455</v>
      </c>
      <c r="E128" s="1321"/>
      <c r="F128" s="1322"/>
      <c r="G128" s="1525" t="str">
        <f>IF(G126="","",ROUNDDOWN((G126*G127),2))</f>
        <v/>
      </c>
      <c r="H128" s="1526"/>
      <c r="I128" s="1527"/>
      <c r="J128" s="2" t="s">
        <v>47</v>
      </c>
    </row>
    <row r="129" spans="2:27" ht="7.5" customHeight="1"/>
    <row r="130" spans="2:27" ht="18" customHeight="1">
      <c r="C130" s="3" t="s">
        <v>2743</v>
      </c>
      <c r="D130" s="1323" t="s">
        <v>2888</v>
      </c>
      <c r="E130" s="1324"/>
      <c r="F130" s="1325"/>
      <c r="G130" s="1454"/>
      <c r="H130" s="1455"/>
      <c r="I130" s="1456"/>
      <c r="L130" s="36"/>
      <c r="M130" s="494"/>
      <c r="N130" s="494"/>
      <c r="O130" s="494"/>
      <c r="P130" s="494"/>
      <c r="Q130" s="494"/>
      <c r="R130" s="494"/>
      <c r="S130" s="494"/>
      <c r="T130" s="494"/>
      <c r="U130" s="149"/>
      <c r="V130" s="36"/>
      <c r="W130" s="36"/>
      <c r="X130" s="36"/>
      <c r="Y130" s="16"/>
      <c r="Z130" s="16"/>
      <c r="AA130" s="16"/>
    </row>
    <row r="131" spans="2:27" ht="17.100000000000001" customHeight="1">
      <c r="C131" s="3"/>
      <c r="D131" s="1310" t="s">
        <v>71</v>
      </c>
      <c r="E131" s="1311"/>
      <c r="F131" s="1312"/>
      <c r="G131" s="1231"/>
      <c r="H131" s="1417"/>
      <c r="I131" s="1418"/>
    </row>
    <row r="132" spans="2:27" ht="17.100000000000001" customHeight="1">
      <c r="D132" s="1310" t="s">
        <v>69</v>
      </c>
      <c r="E132" s="1311"/>
      <c r="F132" s="1312"/>
      <c r="G132" s="1231"/>
      <c r="H132" s="1232"/>
      <c r="I132" s="1233"/>
    </row>
    <row r="133" spans="2:27" ht="17.100000000000001" customHeight="1">
      <c r="D133" s="1310" t="s">
        <v>2443</v>
      </c>
      <c r="E133" s="1311"/>
      <c r="F133" s="1312"/>
      <c r="G133" s="1231"/>
      <c r="H133" s="1505"/>
      <c r="I133" s="1506"/>
      <c r="L133" s="36"/>
      <c r="M133" s="36"/>
      <c r="N133" s="36"/>
      <c r="O133" s="36"/>
      <c r="P133" s="36"/>
      <c r="Q133" s="36"/>
      <c r="R133" s="36"/>
      <c r="S133" s="36"/>
      <c r="T133" s="36"/>
      <c r="U133" s="36"/>
      <c r="V133" s="36"/>
      <c r="W133" s="36"/>
      <c r="X133" s="36"/>
      <c r="Y133" s="16"/>
      <c r="Z133" s="16"/>
      <c r="AA133" s="16"/>
    </row>
    <row r="134" spans="2:27" ht="17.100000000000001" customHeight="1">
      <c r="D134" s="1310" t="s">
        <v>334</v>
      </c>
      <c r="E134" s="1311"/>
      <c r="F134" s="1312"/>
      <c r="G134" s="1429"/>
      <c r="H134" s="1430"/>
      <c r="I134" s="1431"/>
      <c r="J134" s="2" t="s">
        <v>47</v>
      </c>
    </row>
    <row r="135" spans="2:27" ht="17.100000000000001" customHeight="1">
      <c r="D135" s="1310" t="s">
        <v>338</v>
      </c>
      <c r="E135" s="1311"/>
      <c r="F135" s="1312"/>
      <c r="G135" s="1425"/>
      <c r="H135" s="1426"/>
      <c r="I135" s="1427"/>
      <c r="J135" s="2" t="s">
        <v>64</v>
      </c>
    </row>
    <row r="136" spans="2:27" ht="17.100000000000001" customHeight="1">
      <c r="D136" s="1320" t="s">
        <v>455</v>
      </c>
      <c r="E136" s="1321"/>
      <c r="F136" s="1322"/>
      <c r="G136" s="1525" t="str">
        <f>IF(G134="","",ROUNDDOWN((G134*G135),2))</f>
        <v/>
      </c>
      <c r="H136" s="1526"/>
      <c r="I136" s="1527"/>
      <c r="J136" s="2" t="s">
        <v>47</v>
      </c>
    </row>
    <row r="137" spans="2:27" ht="7.5" customHeight="1"/>
    <row r="138" spans="2:27" ht="7.5" customHeight="1"/>
    <row r="139" spans="2:27" ht="16.5" customHeight="1">
      <c r="B139" s="2" t="s">
        <v>490</v>
      </c>
    </row>
    <row r="140" spans="2:27" ht="24" customHeight="1">
      <c r="D140" s="1314" t="s">
        <v>350</v>
      </c>
      <c r="E140" s="1315"/>
      <c r="F140" s="1316"/>
      <c r="G140" s="1528"/>
      <c r="H140" s="1529"/>
      <c r="I140" s="1529"/>
      <c r="J140" s="1530"/>
    </row>
    <row r="141" spans="2:27" ht="24" customHeight="1">
      <c r="D141" s="1320" t="s">
        <v>351</v>
      </c>
      <c r="E141" s="1321"/>
      <c r="F141" s="1322"/>
      <c r="G141" s="1531"/>
      <c r="H141" s="1532"/>
      <c r="I141" s="1532"/>
      <c r="J141" s="1533"/>
    </row>
    <row r="142" spans="2:27" ht="7.5" customHeight="1"/>
    <row r="143" spans="2:27" ht="7.5" customHeight="1"/>
    <row r="144" spans="2:27" ht="16.5" customHeight="1">
      <c r="B144" s="2" t="s">
        <v>491</v>
      </c>
    </row>
    <row r="145" spans="2:27" ht="24" customHeight="1">
      <c r="D145" s="1314" t="s">
        <v>352</v>
      </c>
      <c r="E145" s="1315"/>
      <c r="F145" s="1316"/>
      <c r="G145" s="1528"/>
      <c r="H145" s="1529"/>
      <c r="I145" s="1529"/>
      <c r="J145" s="1530"/>
    </row>
    <row r="146" spans="2:27" ht="24" customHeight="1">
      <c r="D146" s="1310" t="s">
        <v>353</v>
      </c>
      <c r="E146" s="1311"/>
      <c r="F146" s="1312"/>
      <c r="G146" s="1534"/>
      <c r="H146" s="1535"/>
      <c r="I146" s="1535"/>
      <c r="J146" s="1536"/>
    </row>
    <row r="147" spans="2:27" ht="24" customHeight="1">
      <c r="D147" s="1320" t="s">
        <v>354</v>
      </c>
      <c r="E147" s="1321"/>
      <c r="F147" s="1322"/>
      <c r="G147" s="1531"/>
      <c r="H147" s="1532"/>
      <c r="I147" s="1532"/>
      <c r="J147" s="1533"/>
    </row>
    <row r="148" spans="2:27" ht="7.5" customHeight="1"/>
    <row r="149" spans="2:27" ht="7.5" customHeight="1"/>
    <row r="150" spans="2:27" ht="18" customHeight="1">
      <c r="B150" s="2" t="s">
        <v>492</v>
      </c>
    </row>
    <row r="151" spans="2:27" ht="18" customHeight="1">
      <c r="C151" s="3" t="s">
        <v>440</v>
      </c>
      <c r="D151" s="1323" t="s">
        <v>2888</v>
      </c>
      <c r="E151" s="1324"/>
      <c r="F151" s="1325"/>
      <c r="G151" s="1454"/>
      <c r="H151" s="1455"/>
      <c r="I151" s="1456"/>
      <c r="L151" s="36"/>
      <c r="M151" s="494"/>
      <c r="N151" s="494"/>
      <c r="O151" s="494"/>
      <c r="P151" s="494"/>
      <c r="Q151" s="494"/>
      <c r="R151" s="494"/>
      <c r="S151" s="494"/>
      <c r="T151" s="494"/>
      <c r="U151" s="149"/>
      <c r="V151" s="36"/>
      <c r="W151" s="36"/>
      <c r="X151" s="36"/>
      <c r="Y151" s="16"/>
      <c r="Z151" s="16"/>
      <c r="AA151" s="16"/>
    </row>
    <row r="152" spans="2:27" ht="17.100000000000001" customHeight="1">
      <c r="C152" s="3"/>
      <c r="D152" s="1310" t="s">
        <v>71</v>
      </c>
      <c r="E152" s="1311"/>
      <c r="F152" s="1312"/>
      <c r="G152" s="1231"/>
      <c r="H152" s="1417"/>
      <c r="I152" s="1418"/>
    </row>
    <row r="153" spans="2:27" ht="17.100000000000001" customHeight="1">
      <c r="D153" s="1310" t="s">
        <v>69</v>
      </c>
      <c r="E153" s="1311"/>
      <c r="F153" s="1312"/>
      <c r="G153" s="1231"/>
      <c r="H153" s="1232"/>
      <c r="I153" s="1233"/>
    </row>
    <row r="154" spans="2:27" ht="17.100000000000001" customHeight="1">
      <c r="D154" s="1310" t="s">
        <v>2443</v>
      </c>
      <c r="E154" s="1311"/>
      <c r="F154" s="1312"/>
      <c r="G154" s="1231"/>
      <c r="H154" s="1505"/>
      <c r="I154" s="1506"/>
      <c r="L154" s="36"/>
      <c r="M154" s="36"/>
      <c r="N154" s="36"/>
      <c r="O154" s="36"/>
      <c r="P154" s="36"/>
      <c r="Q154" s="36"/>
      <c r="R154" s="36"/>
      <c r="S154" s="36"/>
      <c r="T154" s="36"/>
      <c r="U154" s="36"/>
      <c r="V154" s="36"/>
      <c r="W154" s="36"/>
      <c r="X154" s="36"/>
      <c r="Y154" s="16"/>
      <c r="Z154" s="16"/>
      <c r="AA154" s="16"/>
    </row>
    <row r="155" spans="2:27" ht="17.100000000000001" customHeight="1">
      <c r="D155" s="1310" t="s">
        <v>334</v>
      </c>
      <c r="E155" s="1311"/>
      <c r="F155" s="1312"/>
      <c r="G155" s="1502"/>
      <c r="H155" s="1503"/>
      <c r="I155" s="1504"/>
      <c r="J155" s="2" t="s">
        <v>66</v>
      </c>
    </row>
    <row r="156" spans="2:27" ht="17.100000000000001" customHeight="1">
      <c r="D156" s="1310" t="s">
        <v>48</v>
      </c>
      <c r="E156" s="1311"/>
      <c r="F156" s="1312"/>
      <c r="G156" s="1425"/>
      <c r="H156" s="1426"/>
      <c r="I156" s="1427"/>
      <c r="J156" s="2" t="s">
        <v>64</v>
      </c>
    </row>
    <row r="157" spans="2:27" ht="17.100000000000001" customHeight="1">
      <c r="D157" s="1320" t="s">
        <v>51</v>
      </c>
      <c r="E157" s="1321"/>
      <c r="F157" s="1322"/>
      <c r="G157" s="1302" t="str">
        <f>IF(G155="","",ROUNDDOWN(G155*G156,2))</f>
        <v/>
      </c>
      <c r="H157" s="1303"/>
      <c r="I157" s="1304"/>
      <c r="J157" s="2" t="s">
        <v>66</v>
      </c>
    </row>
    <row r="158" spans="2:27" ht="7.5" customHeight="1"/>
    <row r="159" spans="2:27" ht="18" customHeight="1">
      <c r="C159" s="3" t="s">
        <v>441</v>
      </c>
      <c r="D159" s="1323" t="s">
        <v>2888</v>
      </c>
      <c r="E159" s="1324"/>
      <c r="F159" s="1325"/>
      <c r="G159" s="1454"/>
      <c r="H159" s="1455"/>
      <c r="I159" s="1456"/>
      <c r="L159" s="36"/>
      <c r="M159" s="494"/>
      <c r="N159" s="494"/>
      <c r="O159" s="494"/>
      <c r="P159" s="494"/>
      <c r="Q159" s="494"/>
      <c r="R159" s="494"/>
      <c r="S159" s="494"/>
      <c r="T159" s="494"/>
      <c r="U159" s="149"/>
      <c r="V159" s="36"/>
      <c r="W159" s="36"/>
      <c r="X159" s="36"/>
      <c r="Y159" s="16"/>
      <c r="Z159" s="16"/>
      <c r="AA159" s="16"/>
    </row>
    <row r="160" spans="2:27" ht="17.100000000000001" customHeight="1">
      <c r="C160" s="3"/>
      <c r="D160" s="1310" t="s">
        <v>71</v>
      </c>
      <c r="E160" s="1311"/>
      <c r="F160" s="1312"/>
      <c r="G160" s="1231"/>
      <c r="H160" s="1417"/>
      <c r="I160" s="1418"/>
    </row>
    <row r="161" spans="3:27" ht="17.100000000000001" customHeight="1">
      <c r="D161" s="1310" t="s">
        <v>69</v>
      </c>
      <c r="E161" s="1311"/>
      <c r="F161" s="1312"/>
      <c r="G161" s="1231"/>
      <c r="H161" s="1232"/>
      <c r="I161" s="1233"/>
    </row>
    <row r="162" spans="3:27" ht="17.100000000000001" customHeight="1">
      <c r="D162" s="1310" t="s">
        <v>2443</v>
      </c>
      <c r="E162" s="1311"/>
      <c r="F162" s="1312"/>
      <c r="G162" s="1231"/>
      <c r="H162" s="1505"/>
      <c r="I162" s="1506"/>
      <c r="L162" s="36"/>
      <c r="M162" s="36"/>
      <c r="N162" s="36"/>
      <c r="O162" s="36"/>
      <c r="P162" s="36"/>
      <c r="Q162" s="36"/>
      <c r="R162" s="36"/>
      <c r="S162" s="36"/>
      <c r="T162" s="36"/>
      <c r="U162" s="36"/>
      <c r="V162" s="36"/>
      <c r="W162" s="36"/>
      <c r="X162" s="36"/>
      <c r="Y162" s="16"/>
      <c r="Z162" s="16"/>
      <c r="AA162" s="16"/>
    </row>
    <row r="163" spans="3:27" ht="17.100000000000001" customHeight="1">
      <c r="D163" s="1310" t="s">
        <v>334</v>
      </c>
      <c r="E163" s="1311"/>
      <c r="F163" s="1312"/>
      <c r="G163" s="1502"/>
      <c r="H163" s="1503"/>
      <c r="I163" s="1504"/>
      <c r="J163" s="2" t="s">
        <v>66</v>
      </c>
    </row>
    <row r="164" spans="3:27" ht="17.100000000000001" customHeight="1">
      <c r="D164" s="1310" t="s">
        <v>48</v>
      </c>
      <c r="E164" s="1311"/>
      <c r="F164" s="1312"/>
      <c r="G164" s="1425"/>
      <c r="H164" s="1426"/>
      <c r="I164" s="1427"/>
      <c r="J164" s="2" t="s">
        <v>64</v>
      </c>
    </row>
    <row r="165" spans="3:27" ht="17.100000000000001" customHeight="1">
      <c r="D165" s="1320" t="s">
        <v>51</v>
      </c>
      <c r="E165" s="1321"/>
      <c r="F165" s="1322"/>
      <c r="G165" s="1302" t="str">
        <f>IF(G163="","",ROUNDDOWN(G163*G164,2))</f>
        <v/>
      </c>
      <c r="H165" s="1303"/>
      <c r="I165" s="1304"/>
      <c r="J165" s="2" t="s">
        <v>66</v>
      </c>
    </row>
    <row r="166" spans="3:27" ht="7.5" customHeight="1"/>
    <row r="167" spans="3:27" ht="18" customHeight="1">
      <c r="C167" s="3" t="s">
        <v>2743</v>
      </c>
      <c r="D167" s="1323" t="s">
        <v>2888</v>
      </c>
      <c r="E167" s="1324"/>
      <c r="F167" s="1325"/>
      <c r="G167" s="1454"/>
      <c r="H167" s="1455"/>
      <c r="I167" s="1456"/>
      <c r="L167" s="36"/>
      <c r="M167" s="494"/>
      <c r="N167" s="494"/>
      <c r="O167" s="494"/>
      <c r="P167" s="494"/>
      <c r="Q167" s="494"/>
      <c r="R167" s="494"/>
      <c r="S167" s="494"/>
      <c r="T167" s="494"/>
      <c r="U167" s="149"/>
      <c r="V167" s="36"/>
      <c r="W167" s="36"/>
      <c r="X167" s="36"/>
      <c r="Y167" s="16"/>
      <c r="Z167" s="16"/>
      <c r="AA167" s="16"/>
    </row>
    <row r="168" spans="3:27" ht="17.100000000000001" customHeight="1">
      <c r="C168" s="3"/>
      <c r="D168" s="1310" t="s">
        <v>71</v>
      </c>
      <c r="E168" s="1311"/>
      <c r="F168" s="1312"/>
      <c r="G168" s="1231"/>
      <c r="H168" s="1417"/>
      <c r="I168" s="1418"/>
    </row>
    <row r="169" spans="3:27" ht="17.100000000000001" customHeight="1">
      <c r="D169" s="1310" t="s">
        <v>69</v>
      </c>
      <c r="E169" s="1311"/>
      <c r="F169" s="1312"/>
      <c r="G169" s="1231"/>
      <c r="H169" s="1232"/>
      <c r="I169" s="1233"/>
    </row>
    <row r="170" spans="3:27" ht="17.100000000000001" customHeight="1">
      <c r="D170" s="1310" t="s">
        <v>2443</v>
      </c>
      <c r="E170" s="1311"/>
      <c r="F170" s="1312"/>
      <c r="G170" s="1231"/>
      <c r="H170" s="1505"/>
      <c r="I170" s="1506"/>
      <c r="L170" s="36"/>
      <c r="M170" s="36"/>
      <c r="N170" s="36"/>
      <c r="O170" s="36"/>
      <c r="P170" s="36"/>
      <c r="Q170" s="36"/>
      <c r="R170" s="36"/>
      <c r="S170" s="36"/>
      <c r="T170" s="36"/>
      <c r="U170" s="36"/>
      <c r="V170" s="36"/>
      <c r="W170" s="36"/>
      <c r="X170" s="36"/>
      <c r="Y170" s="16"/>
      <c r="Z170" s="16"/>
      <c r="AA170" s="16"/>
    </row>
    <row r="171" spans="3:27" ht="17.100000000000001" customHeight="1">
      <c r="D171" s="1310" t="s">
        <v>334</v>
      </c>
      <c r="E171" s="1311"/>
      <c r="F171" s="1312"/>
      <c r="G171" s="1502"/>
      <c r="H171" s="1503"/>
      <c r="I171" s="1504"/>
      <c r="J171" s="2" t="s">
        <v>66</v>
      </c>
    </row>
    <row r="172" spans="3:27" ht="17.100000000000001" customHeight="1">
      <c r="D172" s="1310" t="s">
        <v>48</v>
      </c>
      <c r="E172" s="1311"/>
      <c r="F172" s="1312"/>
      <c r="G172" s="1425"/>
      <c r="H172" s="1426"/>
      <c r="I172" s="1427"/>
      <c r="J172" s="2" t="s">
        <v>64</v>
      </c>
    </row>
    <row r="173" spans="3:27" ht="17.100000000000001" customHeight="1">
      <c r="D173" s="1320" t="s">
        <v>51</v>
      </c>
      <c r="E173" s="1321"/>
      <c r="F173" s="1322"/>
      <c r="G173" s="1302" t="str">
        <f>IF(G171="","",ROUNDDOWN(G171*G172,2))</f>
        <v/>
      </c>
      <c r="H173" s="1303"/>
      <c r="I173" s="1304"/>
      <c r="J173" s="2" t="s">
        <v>66</v>
      </c>
    </row>
    <row r="174" spans="3:27" ht="7.5" customHeight="1"/>
    <row r="175" spans="3:27">
      <c r="C175" s="2" t="s">
        <v>76</v>
      </c>
      <c r="G175" s="23"/>
      <c r="H175" s="23"/>
    </row>
    <row r="176" spans="3:27">
      <c r="C176" s="110" t="s">
        <v>72</v>
      </c>
      <c r="D176" s="22" t="s">
        <v>73</v>
      </c>
      <c r="E176" s="22"/>
      <c r="F176" s="22"/>
      <c r="G176" s="22" t="s">
        <v>2923</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H179" s="22"/>
      <c r="I179" s="22"/>
      <c r="J179" s="22"/>
    </row>
    <row r="180" spans="2:10">
      <c r="G180" s="23"/>
      <c r="H180" s="23"/>
      <c r="I180" s="23"/>
      <c r="J180" s="23"/>
    </row>
    <row r="181" spans="2:10">
      <c r="G181" s="23"/>
      <c r="H181" s="23"/>
      <c r="I181" s="23"/>
      <c r="J181" s="23"/>
    </row>
    <row r="182" spans="2:10" ht="18" customHeight="1">
      <c r="B182" s="2" t="s">
        <v>390</v>
      </c>
    </row>
    <row r="183" spans="2:10" ht="21" customHeight="1">
      <c r="B183" s="23" t="s">
        <v>2444</v>
      </c>
      <c r="D183" s="3"/>
      <c r="J183" s="7"/>
    </row>
    <row r="184" spans="2:10" ht="24" customHeight="1">
      <c r="C184" s="1083"/>
      <c r="D184" s="1085"/>
      <c r="E184" s="77" t="s">
        <v>77</v>
      </c>
      <c r="F184" s="77" t="s">
        <v>78</v>
      </c>
      <c r="G184" s="77" t="s">
        <v>79</v>
      </c>
      <c r="H184" s="77" t="s">
        <v>80</v>
      </c>
      <c r="I184" s="77" t="s">
        <v>81</v>
      </c>
      <c r="J184" s="77" t="s">
        <v>82</v>
      </c>
    </row>
    <row r="185" spans="2:10" ht="30" customHeight="1">
      <c r="C185" s="1104" t="s">
        <v>2445</v>
      </c>
      <c r="D185" s="1273"/>
      <c r="E185" s="98"/>
      <c r="F185" s="98"/>
      <c r="G185" s="98"/>
      <c r="H185" s="98"/>
      <c r="I185" s="98"/>
      <c r="J185" s="98"/>
    </row>
    <row r="186" spans="2:10" ht="30" customHeight="1">
      <c r="C186" s="1104" t="s">
        <v>2447</v>
      </c>
      <c r="D186" s="1273"/>
      <c r="E186" s="175"/>
      <c r="F186" s="175"/>
      <c r="G186" s="175"/>
      <c r="H186" s="175"/>
      <c r="I186" s="175"/>
      <c r="J186" s="175"/>
    </row>
    <row r="187" spans="2:10" ht="30" customHeight="1">
      <c r="C187" s="1104" t="s">
        <v>2446</v>
      </c>
      <c r="D187" s="1273"/>
      <c r="E187" s="98"/>
      <c r="F187" s="98"/>
      <c r="G187" s="98"/>
      <c r="H187" s="98"/>
      <c r="I187" s="98"/>
      <c r="J187" s="98"/>
    </row>
    <row r="188" spans="2:10" ht="30" customHeight="1" thickBot="1">
      <c r="C188" s="1286" t="s">
        <v>91</v>
      </c>
      <c r="D188" s="1287"/>
      <c r="E188" s="80" t="str">
        <f t="shared" ref="E188:J188" si="0">IF(E185="","",E185-E187)</f>
        <v/>
      </c>
      <c r="F188" s="80" t="str">
        <f t="shared" si="0"/>
        <v/>
      </c>
      <c r="G188" s="80" t="str">
        <f t="shared" si="0"/>
        <v/>
      </c>
      <c r="H188" s="80" t="str">
        <f t="shared" si="0"/>
        <v/>
      </c>
      <c r="I188" s="80" t="str">
        <f t="shared" si="0"/>
        <v/>
      </c>
      <c r="J188" s="80" t="str">
        <f t="shared" si="0"/>
        <v/>
      </c>
    </row>
    <row r="189" spans="2:10" ht="24" customHeight="1" thickTop="1">
      <c r="C189" s="1288"/>
      <c r="D189" s="1289"/>
      <c r="E189" s="78" t="s">
        <v>83</v>
      </c>
      <c r="F189" s="78" t="s">
        <v>84</v>
      </c>
      <c r="G189" s="78" t="s">
        <v>85</v>
      </c>
      <c r="H189" s="78" t="s">
        <v>86</v>
      </c>
      <c r="I189" s="78" t="s">
        <v>87</v>
      </c>
      <c r="J189" s="78" t="s">
        <v>88</v>
      </c>
    </row>
    <row r="190" spans="2:10" ht="30" customHeight="1">
      <c r="C190" s="1104" t="s">
        <v>2452</v>
      </c>
      <c r="D190" s="1273"/>
      <c r="E190" s="98"/>
      <c r="F190" s="98"/>
      <c r="G190" s="98"/>
      <c r="H190" s="98"/>
      <c r="I190" s="98"/>
      <c r="J190" s="98"/>
    </row>
    <row r="191" spans="2:10" ht="30" customHeight="1">
      <c r="C191" s="1104" t="s">
        <v>2453</v>
      </c>
      <c r="D191" s="1273"/>
      <c r="E191" s="98"/>
      <c r="F191" s="98"/>
      <c r="G191" s="98"/>
      <c r="H191" s="98"/>
      <c r="I191" s="98"/>
      <c r="J191" s="98"/>
    </row>
    <row r="192" spans="2:10" ht="30" customHeight="1">
      <c r="C192" s="1104" t="s">
        <v>2454</v>
      </c>
      <c r="D192" s="1273"/>
      <c r="E192" s="98"/>
      <c r="F192" s="98"/>
      <c r="G192" s="98"/>
      <c r="H192" s="98"/>
      <c r="I192" s="98"/>
      <c r="J192" s="98"/>
    </row>
    <row r="193" spans="1:28" ht="30" customHeight="1">
      <c r="C193" s="1104" t="s">
        <v>2455</v>
      </c>
      <c r="D193" s="1273"/>
      <c r="E193" s="81" t="str">
        <f t="shared" ref="E193:J193" si="1">IF(E190="","",E190-E192)</f>
        <v/>
      </c>
      <c r="F193" s="81" t="str">
        <f t="shared" si="1"/>
        <v/>
      </c>
      <c r="G193" s="81" t="str">
        <f t="shared" si="1"/>
        <v/>
      </c>
      <c r="H193" s="81" t="str">
        <f t="shared" si="1"/>
        <v/>
      </c>
      <c r="I193" s="81" t="str">
        <f t="shared" si="1"/>
        <v/>
      </c>
      <c r="J193" s="81" t="str">
        <f t="shared" si="1"/>
        <v/>
      </c>
    </row>
    <row r="195" spans="1:28" ht="24" customHeight="1">
      <c r="D195" s="1024" t="s">
        <v>92</v>
      </c>
      <c r="E195" s="1024"/>
      <c r="F195" s="1024"/>
      <c r="G195" s="1498" t="str">
        <f>IF(E185="","",INT(SUM(E185:J185,E190:J190)))</f>
        <v/>
      </c>
      <c r="H195" s="1498"/>
      <c r="I195" s="2" t="s">
        <v>95</v>
      </c>
    </row>
    <row r="196" spans="1:28">
      <c r="G196" s="113"/>
      <c r="H196" s="113"/>
    </row>
    <row r="197" spans="1:28" ht="24" customHeight="1">
      <c r="D197" s="1024" t="s">
        <v>93</v>
      </c>
      <c r="E197" s="1024"/>
      <c r="F197" s="1024"/>
      <c r="G197" s="1498" t="str">
        <f>IF(E187="","",INT(SUM(E187:J187,E192:J192)))</f>
        <v/>
      </c>
      <c r="H197" s="1498"/>
      <c r="I197" s="2" t="s">
        <v>95</v>
      </c>
    </row>
    <row r="198" spans="1:28">
      <c r="G198" s="113"/>
      <c r="H198" s="113"/>
    </row>
    <row r="199" spans="1:28" ht="24" customHeight="1">
      <c r="D199" s="1024" t="s">
        <v>94</v>
      </c>
      <c r="E199" s="1024"/>
      <c r="F199" s="1024"/>
      <c r="G199" s="1498" t="str">
        <f>IF(E185="","",INT(SUM(E188:J188,E193:J193)))</f>
        <v/>
      </c>
      <c r="H199" s="1498"/>
      <c r="I199" s="2" t="s">
        <v>95</v>
      </c>
    </row>
    <row r="201" spans="1:28" ht="18" customHeight="1">
      <c r="B201" s="22" t="s">
        <v>2403</v>
      </c>
      <c r="E201" s="22"/>
      <c r="F201" s="22"/>
      <c r="G201" s="22"/>
      <c r="H201" s="22"/>
      <c r="M201" s="36" t="s">
        <v>392</v>
      </c>
    </row>
    <row r="202" spans="1:28" ht="24" customHeight="1">
      <c r="E202" s="13"/>
      <c r="F202" s="79" t="str">
        <f>IF(E185="","",ROUND($G$197/$G$195*100,2))</f>
        <v/>
      </c>
      <c r="G202" s="34" t="s">
        <v>96</v>
      </c>
      <c r="H202" s="22"/>
      <c r="M202" s="36"/>
    </row>
    <row r="203" spans="1:28">
      <c r="E203" s="22"/>
      <c r="F203" s="22"/>
      <c r="G203" s="22"/>
      <c r="H203" s="22"/>
      <c r="I203" s="22"/>
      <c r="J203" s="22"/>
      <c r="K203" s="22"/>
      <c r="L203" s="22"/>
      <c r="M203" s="36"/>
      <c r="N203" s="22"/>
      <c r="O203" s="22"/>
      <c r="P203" s="22"/>
      <c r="Q203" s="22"/>
      <c r="R203" s="22"/>
      <c r="S203" s="22"/>
    </row>
    <row r="204" spans="1:28" ht="13.2" customHeight="1">
      <c r="A204" s="1282" t="str">
        <f>IF(F202="","",IF(F202&gt;=100,"申請要件を満たさないため申請不可","　"))</f>
        <v/>
      </c>
      <c r="B204" s="1206"/>
      <c r="C204" s="1206"/>
      <c r="D204" s="1206"/>
      <c r="E204" s="1206"/>
      <c r="F204" s="1206"/>
      <c r="G204" s="1206"/>
      <c r="H204" s="1206"/>
      <c r="I204" s="1206"/>
      <c r="J204" s="1206"/>
      <c r="K204" s="1206"/>
      <c r="L204" s="22"/>
      <c r="M204" s="1453" t="s">
        <v>2409</v>
      </c>
      <c r="N204" s="1206"/>
      <c r="O204" s="1206"/>
      <c r="P204" s="1206"/>
      <c r="Q204" s="1206"/>
      <c r="R204" s="1206"/>
      <c r="S204" s="1206"/>
      <c r="T204" s="1206"/>
    </row>
    <row r="205" spans="1:28" ht="24" customHeight="1">
      <c r="A205" s="1206"/>
      <c r="B205" s="1206"/>
      <c r="C205" s="1206"/>
      <c r="D205" s="1206"/>
      <c r="E205" s="1206"/>
      <c r="F205" s="1206"/>
      <c r="G205" s="1206"/>
      <c r="H205" s="1206"/>
      <c r="I205" s="1206"/>
      <c r="J205" s="1206"/>
      <c r="K205" s="1206"/>
      <c r="L205" s="22"/>
      <c r="M205" s="1206"/>
      <c r="N205" s="1206"/>
      <c r="O205" s="1206"/>
      <c r="P205" s="1206"/>
      <c r="Q205" s="1206"/>
      <c r="R205" s="1206"/>
      <c r="S205" s="1206"/>
      <c r="T205" s="1206"/>
    </row>
    <row r="206" spans="1:28" ht="24" customHeight="1">
      <c r="D206" s="1024" t="s">
        <v>2448</v>
      </c>
      <c r="E206" s="1024"/>
      <c r="F206" s="1024"/>
      <c r="G206" s="1498" t="str">
        <f>IF(E186="","",INT(SUM(E186:J186,E191:J191)))</f>
        <v/>
      </c>
      <c r="H206" s="1498"/>
      <c r="I206" s="2" t="s">
        <v>2449</v>
      </c>
    </row>
    <row r="207" spans="1:28">
      <c r="N207" s="22"/>
      <c r="O207" s="22"/>
      <c r="P207" s="22"/>
      <c r="Q207" s="22"/>
      <c r="R207" s="22"/>
      <c r="S207" s="22"/>
      <c r="T207" s="22"/>
      <c r="U207" s="22"/>
      <c r="V207" s="22"/>
      <c r="W207" s="22"/>
      <c r="X207" s="22"/>
      <c r="Y207" s="22"/>
      <c r="Z207" s="22"/>
      <c r="AA207" s="22"/>
      <c r="AB207" s="22"/>
    </row>
    <row r="208" spans="1:28" ht="24" customHeight="1">
      <c r="D208" s="2" t="s">
        <v>2456</v>
      </c>
      <c r="G208" s="1499" t="str">
        <f>IF(E186="","",ROUNDDOWN(G206/G195,1))</f>
        <v/>
      </c>
      <c r="H208" s="1499"/>
      <c r="I208" s="2" t="s">
        <v>2450</v>
      </c>
      <c r="N208" s="22"/>
      <c r="O208" s="22"/>
      <c r="P208" s="22"/>
      <c r="Q208" s="22"/>
      <c r="R208" s="22"/>
      <c r="S208" s="22"/>
      <c r="T208" s="22"/>
    </row>
    <row r="209" spans="2:30" ht="11.4" customHeight="1">
      <c r="N209" s="22"/>
      <c r="O209" s="22"/>
      <c r="P209" s="22"/>
      <c r="Q209" s="22"/>
      <c r="R209" s="22"/>
      <c r="S209" s="22"/>
      <c r="T209" s="22"/>
      <c r="U209" s="22"/>
      <c r="V209" s="22"/>
      <c r="W209" s="22"/>
      <c r="X209" s="22"/>
      <c r="Y209" s="22"/>
      <c r="Z209" s="22"/>
      <c r="AA209" s="22"/>
    </row>
    <row r="210" spans="2:30" ht="24" customHeight="1">
      <c r="D210" s="2" t="s">
        <v>2451</v>
      </c>
      <c r="G210" s="1498" t="str">
        <f>IF(E188="","",ROUNDDOWN(G208*G197,0))</f>
        <v/>
      </c>
      <c r="H210" s="1498"/>
      <c r="I210" s="2" t="s">
        <v>2458</v>
      </c>
      <c r="N210" s="22"/>
      <c r="O210" s="22"/>
      <c r="P210" s="22"/>
      <c r="Q210" s="22"/>
      <c r="R210" s="22"/>
      <c r="S210" s="22"/>
      <c r="T210" s="22"/>
    </row>
    <row r="211" spans="2:30">
      <c r="D211" s="22" t="s">
        <v>2457</v>
      </c>
      <c r="E211" s="22"/>
      <c r="F211" s="87"/>
      <c r="G211" s="87"/>
      <c r="H211" s="87"/>
      <c r="I211" s="87"/>
      <c r="J211" s="87"/>
      <c r="K211" s="22"/>
      <c r="L211" s="22"/>
      <c r="M211" s="22"/>
      <c r="N211" s="22"/>
      <c r="O211" s="22"/>
      <c r="P211" s="22"/>
      <c r="Q211" s="22"/>
      <c r="R211" s="22"/>
      <c r="S211" s="22"/>
      <c r="T211" s="22"/>
      <c r="U211" s="22"/>
      <c r="V211" s="22"/>
      <c r="W211" s="22"/>
      <c r="X211" s="22"/>
      <c r="Y211" s="22"/>
      <c r="Z211" s="22"/>
      <c r="AA211" s="22"/>
      <c r="AB211" s="22"/>
    </row>
    <row r="212" spans="2:30" ht="18" customHeight="1">
      <c r="C212" s="1497"/>
      <c r="D212" s="1497"/>
      <c r="E212" s="1497"/>
      <c r="F212" s="87"/>
      <c r="G212" s="131"/>
      <c r="H212" s="87"/>
      <c r="I212" s="87"/>
      <c r="J212" s="87"/>
      <c r="K212" s="22"/>
      <c r="L212" s="22"/>
      <c r="M212" s="22"/>
      <c r="N212" s="22"/>
      <c r="O212" s="22"/>
      <c r="P212" s="22"/>
      <c r="Q212" s="22"/>
      <c r="R212" s="22"/>
      <c r="S212" s="22"/>
      <c r="T212" s="22"/>
      <c r="U212" s="22"/>
      <c r="V212" s="22"/>
      <c r="W212" s="22"/>
      <c r="X212" s="22"/>
      <c r="Y212" s="22"/>
      <c r="Z212" s="22"/>
      <c r="AA212" s="22"/>
    </row>
    <row r="213" spans="2:30" ht="13.5" customHeight="1">
      <c r="C213" s="495"/>
      <c r="D213" s="1024" t="s">
        <v>76</v>
      </c>
      <c r="E213" s="495"/>
      <c r="F213" s="87"/>
      <c r="G213" s="132"/>
      <c r="H213" s="87"/>
      <c r="I213" s="87"/>
      <c r="J213" s="87"/>
      <c r="K213" s="22"/>
      <c r="L213" s="22"/>
      <c r="M213" s="22"/>
      <c r="N213" s="22"/>
      <c r="O213" s="22"/>
      <c r="P213" s="22"/>
      <c r="Q213" s="22"/>
      <c r="R213" s="22"/>
      <c r="S213" s="22"/>
      <c r="T213" s="22"/>
    </row>
    <row r="214" spans="2:30" ht="9.75" customHeight="1">
      <c r="D214" s="1206"/>
      <c r="E214" s="22"/>
      <c r="F214" s="22"/>
      <c r="G214" s="24"/>
      <c r="H214" s="22"/>
      <c r="I214" s="22"/>
      <c r="J214" s="22"/>
      <c r="K214" s="22"/>
      <c r="L214" s="22"/>
      <c r="M214" s="22"/>
      <c r="N214" s="22"/>
      <c r="O214" s="22"/>
      <c r="P214" s="22"/>
      <c r="Q214" s="22"/>
      <c r="R214" s="22"/>
      <c r="S214" s="22"/>
      <c r="T214" s="22"/>
    </row>
    <row r="215" spans="2:30" ht="13.5" customHeight="1">
      <c r="D215" s="2" t="s">
        <v>2925</v>
      </c>
      <c r="E215" s="22"/>
      <c r="F215" s="22"/>
      <c r="G215" s="24"/>
      <c r="H215" s="22"/>
      <c r="I215" s="22" t="s">
        <v>2379</v>
      </c>
      <c r="J215" s="22"/>
      <c r="K215" s="22"/>
      <c r="L215" s="22"/>
      <c r="M215" s="22"/>
      <c r="N215" s="22"/>
      <c r="O215" s="22"/>
      <c r="P215" s="22"/>
      <c r="Q215" s="22"/>
      <c r="R215" s="22"/>
      <c r="S215" s="22"/>
      <c r="T215" s="22"/>
    </row>
    <row r="216" spans="2:30" ht="13.5" customHeight="1">
      <c r="D216" s="2" t="s">
        <v>454</v>
      </c>
      <c r="E216" s="22"/>
      <c r="F216" s="22"/>
      <c r="G216" s="24"/>
      <c r="H216" s="22"/>
      <c r="I216" s="22" t="s">
        <v>110</v>
      </c>
      <c r="J216" s="22"/>
      <c r="K216" s="22"/>
      <c r="L216" s="22"/>
      <c r="M216" s="108" t="s">
        <v>534</v>
      </c>
      <c r="N216" s="22"/>
      <c r="O216" s="22"/>
      <c r="P216" s="22"/>
      <c r="Q216" s="22"/>
      <c r="R216" s="22"/>
      <c r="S216" s="22"/>
      <c r="T216" s="22"/>
    </row>
    <row r="217" spans="2:30" ht="13.5" customHeight="1">
      <c r="D217" s="22"/>
      <c r="E217" s="22"/>
      <c r="F217" s="24"/>
      <c r="G217" s="22"/>
      <c r="H217" s="22"/>
      <c r="I217" s="22"/>
      <c r="J217" s="22"/>
      <c r="K217" s="22"/>
      <c r="L217" s="22"/>
      <c r="M217" s="22"/>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D220" s="22"/>
      <c r="E220" s="22"/>
      <c r="F220" s="24"/>
      <c r="G220" s="22"/>
      <c r="H220" s="22"/>
      <c r="I220" s="22"/>
      <c r="J220" s="22"/>
      <c r="K220" s="22"/>
      <c r="L220" s="22"/>
      <c r="M220" s="22"/>
      <c r="N220" s="22"/>
      <c r="O220" s="22"/>
      <c r="P220" s="22"/>
      <c r="Q220" s="22"/>
      <c r="R220" s="22"/>
      <c r="S220" s="22"/>
      <c r="T220" s="22"/>
    </row>
    <row r="221" spans="2:30" ht="13.5" customHeight="1">
      <c r="B221" s="2" t="s">
        <v>482</v>
      </c>
      <c r="D221" s="22"/>
      <c r="E221" s="22"/>
      <c r="F221" s="24"/>
      <c r="G221" s="22"/>
      <c r="H221" s="22"/>
      <c r="I221" s="22"/>
      <c r="J221" s="22"/>
      <c r="K221" s="22"/>
      <c r="L221" s="22"/>
      <c r="M221" s="22"/>
      <c r="N221" s="22"/>
      <c r="O221" s="22"/>
      <c r="P221" s="22"/>
      <c r="Q221" s="22"/>
      <c r="R221" s="22"/>
      <c r="S221" s="22"/>
      <c r="T221" s="22"/>
    </row>
    <row r="222" spans="2:30" ht="18" customHeight="1">
      <c r="C222" s="2" t="s">
        <v>2407</v>
      </c>
    </row>
    <row r="223" spans="2:30" ht="75" customHeight="1">
      <c r="D223" s="1383"/>
      <c r="E223" s="1384"/>
      <c r="F223" s="1384"/>
      <c r="G223" s="1384"/>
      <c r="H223" s="1384"/>
      <c r="I223" s="1384"/>
      <c r="J223" s="1385"/>
    </row>
    <row r="224" spans="2:30">
      <c r="B224" s="128"/>
      <c r="C224" s="128"/>
      <c r="D224" s="157"/>
      <c r="E224" s="157"/>
      <c r="F224" s="158"/>
      <c r="G224" s="157"/>
      <c r="H224" s="157"/>
      <c r="I224" s="128"/>
      <c r="J224" s="128"/>
      <c r="K224" s="128"/>
      <c r="L224" s="160"/>
      <c r="M224" s="162"/>
      <c r="N224" s="73"/>
      <c r="O224" s="73"/>
      <c r="P224" s="36"/>
      <c r="Q224" s="36"/>
      <c r="R224" s="36"/>
      <c r="S224" s="36"/>
      <c r="T224" s="36"/>
      <c r="U224" s="36"/>
      <c r="V224" s="36"/>
      <c r="W224" s="36"/>
      <c r="X224" s="36"/>
      <c r="Y224" s="16"/>
      <c r="AA224" s="128"/>
      <c r="AB224" s="160"/>
      <c r="AC224" s="16"/>
      <c r="AD224" s="16"/>
    </row>
    <row r="225" spans="2:30">
      <c r="D225" s="2" t="s">
        <v>76</v>
      </c>
      <c r="E225" s="22"/>
    </row>
    <row r="226" spans="2:30">
      <c r="D226" s="2" t="s">
        <v>2378</v>
      </c>
      <c r="E226" s="22"/>
      <c r="G226" s="22" t="s">
        <v>2377</v>
      </c>
    </row>
    <row r="227" spans="2:30" ht="13.5" customHeight="1">
      <c r="D227" s="8"/>
      <c r="E227" s="8"/>
      <c r="F227" s="8"/>
      <c r="G227" s="8"/>
      <c r="H227" s="8"/>
      <c r="I227" s="8"/>
      <c r="J227" s="8"/>
    </row>
    <row r="228" spans="2:30">
      <c r="B228" s="128"/>
      <c r="C228" s="2" t="s">
        <v>3017</v>
      </c>
      <c r="D228" s="157"/>
      <c r="E228" s="157"/>
      <c r="F228" s="158"/>
      <c r="G228" s="157"/>
      <c r="H228" s="157"/>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c r="B229" s="128"/>
      <c r="C229" s="128"/>
      <c r="D229" s="128"/>
      <c r="E229" s="128"/>
      <c r="F229" s="128"/>
      <c r="G229" s="128"/>
      <c r="H229" s="128"/>
      <c r="I229" s="128"/>
      <c r="J229" s="128"/>
      <c r="K229" s="128"/>
      <c r="L229" s="160"/>
      <c r="M229" s="160"/>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3035</v>
      </c>
      <c r="F230" s="1428"/>
      <c r="G230" s="1428"/>
      <c r="H230" s="562" t="s">
        <v>3023</v>
      </c>
      <c r="I230" s="562"/>
      <c r="J230" s="563"/>
      <c r="K230" s="128"/>
      <c r="L230" s="160"/>
      <c r="M230" s="162"/>
      <c r="N230" s="36"/>
      <c r="O230" s="36"/>
      <c r="P230" s="36"/>
      <c r="Q230" s="36"/>
      <c r="R230" s="36"/>
      <c r="S230" s="36"/>
      <c r="T230" s="36"/>
      <c r="U230" s="36"/>
      <c r="V230" s="36"/>
      <c r="W230" s="36"/>
      <c r="X230" s="36"/>
      <c r="Y230" s="16"/>
      <c r="AA230" s="128"/>
      <c r="AB230" s="160"/>
      <c r="AC230" s="16"/>
      <c r="AD230" s="16"/>
    </row>
    <row r="231" spans="2:30" ht="14.4" customHeight="1">
      <c r="B231" s="128"/>
      <c r="C231" s="562"/>
      <c r="E231" s="564" t="s">
        <v>3036</v>
      </c>
      <c r="F231" s="1387"/>
      <c r="G231" s="1387"/>
      <c r="H231" s="562" t="s">
        <v>3023</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3018</v>
      </c>
      <c r="F232" s="1387"/>
      <c r="G232" s="1387"/>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3019</v>
      </c>
      <c r="F233" s="1523">
        <f>IF(F230="",0,SUM(F230:G232))</f>
        <v>0</v>
      </c>
      <c r="G233" s="1523"/>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3020</v>
      </c>
      <c r="F234" s="1523">
        <f>IF(F230="",0,SUM(F230:G231))</f>
        <v>0</v>
      </c>
      <c r="G234" s="1523"/>
      <c r="H234" s="562" t="s">
        <v>66</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E235" s="564" t="s">
        <v>3037</v>
      </c>
      <c r="F235" s="1524" t="str">
        <f>IFERROR((F234/F233),"")</f>
        <v/>
      </c>
      <c r="G235" s="1524"/>
      <c r="H235" s="562" t="s">
        <v>391</v>
      </c>
      <c r="I235" s="562"/>
      <c r="J235" s="563"/>
      <c r="K235" s="157"/>
      <c r="L235" s="161"/>
      <c r="M235" s="161"/>
      <c r="N235" s="142"/>
      <c r="O235" s="142"/>
      <c r="P235" s="142"/>
      <c r="Q235" s="142"/>
      <c r="R235" s="142"/>
      <c r="S235" s="142"/>
      <c r="T235" s="142"/>
      <c r="U235" s="36"/>
      <c r="V235" s="36"/>
      <c r="W235" s="36"/>
      <c r="X235" s="36"/>
      <c r="Y235" s="16"/>
      <c r="AA235" s="157"/>
      <c r="AB235" s="161"/>
      <c r="AC235" s="16"/>
      <c r="AD235" s="16"/>
    </row>
    <row r="236" spans="2:30" ht="14.4" customHeight="1">
      <c r="B236" s="128"/>
      <c r="C236" s="562"/>
      <c r="D236" s="566" t="str">
        <f>"※ （２．（１）水力発電総出力"&amp;IF(G32="","　　　",FIXED(G32,1,FALSE))&amp;"  kW以下）"</f>
        <v>※ （２．（１）水力発電総出力　　　  kW以下）</v>
      </c>
      <c r="E236" s="565"/>
      <c r="F236" s="565"/>
      <c r="G236" s="565"/>
      <c r="H236" s="565"/>
      <c r="I236" s="562"/>
      <c r="J236" s="563"/>
      <c r="K236" s="128"/>
      <c r="L236" s="160"/>
      <c r="M236" s="162"/>
      <c r="N236" s="36"/>
      <c r="O236" s="36"/>
      <c r="P236" s="36"/>
      <c r="Q236" s="36"/>
      <c r="R236" s="36"/>
      <c r="S236" s="36"/>
      <c r="T236" s="36"/>
      <c r="U236" s="36"/>
      <c r="V236" s="36"/>
      <c r="W236" s="36"/>
      <c r="X236" s="36"/>
      <c r="Y236" s="16"/>
      <c r="AA236" s="128"/>
      <c r="AB236" s="160"/>
      <c r="AC236" s="16"/>
      <c r="AD236" s="16"/>
    </row>
    <row r="238" spans="2:30" ht="18" customHeight="1">
      <c r="B238" s="2" t="s">
        <v>2359</v>
      </c>
    </row>
    <row r="239" spans="2:30">
      <c r="B239" s="2" t="s">
        <v>98</v>
      </c>
    </row>
    <row r="240" spans="2:30">
      <c r="C240" s="2" t="s">
        <v>2926</v>
      </c>
    </row>
    <row r="241" spans="2:30" ht="13.5" customHeight="1">
      <c r="N241" s="73"/>
      <c r="O241" s="73"/>
    </row>
    <row r="242" spans="2:30" ht="13.5" customHeight="1">
      <c r="B242" s="2" t="s">
        <v>2360</v>
      </c>
      <c r="N242" s="73"/>
      <c r="O242" s="73"/>
    </row>
    <row r="243" spans="2:30" ht="18" customHeight="1">
      <c r="C243" s="2" t="s">
        <v>2926</v>
      </c>
      <c r="N243" s="73"/>
      <c r="O243" s="73"/>
    </row>
    <row r="244" spans="2:30">
      <c r="N244" s="73"/>
      <c r="O244" s="73"/>
    </row>
    <row r="246" spans="2:30" ht="18" customHeight="1"/>
    <row r="249" spans="2:30">
      <c r="M249" s="73"/>
      <c r="N249" s="73"/>
      <c r="O249" s="73"/>
    </row>
    <row r="252" spans="2:30">
      <c r="N252" s="73"/>
      <c r="O252" s="73"/>
    </row>
    <row r="253" spans="2:30" ht="13.5" customHeight="1">
      <c r="M253" s="86"/>
    </row>
    <row r="254" spans="2:30">
      <c r="M254" s="73"/>
    </row>
    <row r="255" spans="2:30" ht="18" customHeight="1">
      <c r="B255" s="2" t="s">
        <v>2395</v>
      </c>
      <c r="L255" s="36"/>
      <c r="M255" s="36"/>
      <c r="N255" s="36"/>
      <c r="O255" s="36"/>
      <c r="P255" s="36"/>
      <c r="Q255" s="36"/>
      <c r="R255" s="36"/>
      <c r="S255" s="36"/>
      <c r="T255" s="36"/>
      <c r="U255" s="36"/>
      <c r="V255" s="36"/>
      <c r="W255" s="36"/>
      <c r="X255" s="36"/>
      <c r="Y255" s="16"/>
      <c r="AB255" s="36"/>
      <c r="AC255" s="16"/>
      <c r="AD255" s="16"/>
    </row>
    <row r="256" spans="2:30" ht="13.5" customHeight="1">
      <c r="L256" s="36"/>
      <c r="M256" s="36"/>
      <c r="N256" s="36"/>
      <c r="O256" s="36"/>
      <c r="P256" s="36"/>
      <c r="Q256" s="36"/>
      <c r="R256" s="36"/>
      <c r="S256" s="36"/>
      <c r="T256" s="36"/>
      <c r="U256" s="36"/>
      <c r="V256" s="36"/>
      <c r="W256" s="36"/>
      <c r="X256" s="36"/>
      <c r="Y256" s="16"/>
      <c r="AB256" s="36"/>
      <c r="AC256" s="16"/>
      <c r="AD256" s="16"/>
    </row>
    <row r="257" spans="2:30" ht="13.5" customHeight="1">
      <c r="B257" s="2" t="s">
        <v>3033</v>
      </c>
      <c r="L257" s="36"/>
      <c r="M257" s="36"/>
      <c r="N257" s="36"/>
      <c r="O257" s="36"/>
      <c r="P257" s="36"/>
      <c r="Q257" s="36"/>
      <c r="R257" s="36"/>
      <c r="S257" s="36"/>
      <c r="T257" s="36"/>
      <c r="U257" s="36"/>
      <c r="V257" s="36"/>
      <c r="W257" s="36"/>
      <c r="X257" s="36"/>
      <c r="Y257" s="16"/>
      <c r="AB257" s="36"/>
      <c r="AC257" s="16"/>
      <c r="AD257" s="16"/>
    </row>
    <row r="258" spans="2:30" ht="30" customHeight="1">
      <c r="C258" s="1279" t="s">
        <v>3032</v>
      </c>
      <c r="D258" s="1279"/>
      <c r="E258" s="1279"/>
      <c r="F258" s="1279"/>
      <c r="G258" s="1279"/>
      <c r="H258" s="1279"/>
      <c r="I258" s="1279"/>
      <c r="J258" s="1279"/>
      <c r="L258" s="36"/>
      <c r="M258" s="36"/>
      <c r="N258" s="36"/>
      <c r="O258" s="36"/>
      <c r="P258" s="36"/>
      <c r="Q258" s="36"/>
      <c r="R258" s="36"/>
      <c r="S258" s="36"/>
      <c r="T258" s="36"/>
      <c r="U258" s="36"/>
      <c r="V258" s="36"/>
      <c r="W258" s="36"/>
      <c r="X258" s="36"/>
      <c r="Y258" s="16"/>
      <c r="AB258" s="36"/>
      <c r="AC258" s="16"/>
      <c r="AD258" s="16"/>
    </row>
    <row r="259" spans="2:30" ht="13.5" customHeight="1">
      <c r="B259" s="128"/>
      <c r="C259" s="562"/>
      <c r="D259" s="562"/>
      <c r="E259" s="562"/>
      <c r="F259" s="562"/>
      <c r="G259" s="562"/>
      <c r="H259" s="562"/>
      <c r="I259" s="562"/>
      <c r="J259" s="562"/>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520" t="s">
        <v>3024</v>
      </c>
      <c r="D260" s="1459"/>
      <c r="E260" s="1411"/>
      <c r="F260" s="1521"/>
      <c r="G260" s="1411"/>
      <c r="H260" s="1521"/>
      <c r="I260" s="1412" t="s">
        <v>3029</v>
      </c>
      <c r="J260" s="1522"/>
      <c r="K260" s="1522"/>
      <c r="L260" s="1522"/>
      <c r="M260" s="36"/>
      <c r="N260" s="36"/>
      <c r="O260" s="36"/>
      <c r="P260" s="36"/>
      <c r="Q260" s="36"/>
      <c r="R260" s="36"/>
      <c r="S260" s="36"/>
      <c r="T260" s="36"/>
      <c r="U260" s="36"/>
      <c r="V260" s="36"/>
      <c r="W260" s="36"/>
      <c r="X260" s="36"/>
      <c r="Y260" s="16"/>
      <c r="AB260" s="36"/>
      <c r="AC260" s="16"/>
      <c r="AD260" s="16"/>
    </row>
    <row r="261" spans="2:30" ht="13.5" customHeight="1">
      <c r="B261" s="128"/>
      <c r="C261" s="1520" t="s">
        <v>2441</v>
      </c>
      <c r="D261" s="1459"/>
      <c r="E261" s="1386"/>
      <c r="F261" s="1480"/>
      <c r="G261" s="1480"/>
      <c r="H261" s="1480"/>
      <c r="I261" s="1481"/>
      <c r="J261" s="1481"/>
      <c r="K261" s="1481"/>
      <c r="L261" s="1482"/>
      <c r="M261" s="36"/>
      <c r="N261" s="36"/>
      <c r="O261" s="36"/>
      <c r="P261" s="36"/>
      <c r="Q261" s="36"/>
      <c r="R261" s="36"/>
      <c r="S261" s="36"/>
      <c r="T261" s="36"/>
      <c r="U261" s="36"/>
      <c r="V261" s="36"/>
      <c r="W261" s="36"/>
      <c r="X261" s="36"/>
      <c r="Y261" s="16"/>
      <c r="AB261" s="36"/>
      <c r="AC261" s="16"/>
      <c r="AD261" s="16"/>
    </row>
    <row r="262" spans="2:30" ht="13.5" customHeight="1">
      <c r="B262" s="128"/>
      <c r="C262" s="1520" t="s">
        <v>3112</v>
      </c>
      <c r="D262" s="1459"/>
      <c r="E262" s="1386"/>
      <c r="F262" s="1480"/>
      <c r="G262" s="1480"/>
      <c r="H262" s="1480"/>
      <c r="I262" s="1481"/>
      <c r="J262" s="1481"/>
      <c r="K262" s="1481"/>
      <c r="L262" s="1482"/>
      <c r="M262" s="36"/>
      <c r="N262" s="36"/>
      <c r="O262" s="36"/>
      <c r="P262" s="36"/>
      <c r="Q262" s="36"/>
      <c r="R262" s="36"/>
      <c r="S262" s="36"/>
      <c r="T262" s="36"/>
      <c r="U262" s="36"/>
      <c r="V262" s="36"/>
      <c r="W262" s="36"/>
      <c r="X262" s="36"/>
      <c r="Y262" s="16"/>
      <c r="AB262" s="36"/>
      <c r="AC262" s="16"/>
      <c r="AD262" s="16"/>
    </row>
    <row r="263" spans="2:30" ht="13.5" customHeight="1">
      <c r="B263" s="128"/>
      <c r="C263" s="1520" t="s">
        <v>3026</v>
      </c>
      <c r="D263" s="1459"/>
      <c r="E263" s="1386"/>
      <c r="F263" s="1481"/>
      <c r="G263" s="1481"/>
      <c r="H263" s="1481"/>
      <c r="I263" s="1481"/>
      <c r="J263" s="1481"/>
      <c r="K263" s="1481"/>
      <c r="L263" s="1482"/>
      <c r="M263" s="36"/>
      <c r="N263" s="36"/>
      <c r="O263" s="36"/>
      <c r="P263" s="36"/>
      <c r="Q263" s="36"/>
      <c r="R263" s="36"/>
      <c r="S263" s="36"/>
      <c r="T263" s="36"/>
      <c r="U263" s="36"/>
      <c r="V263" s="36"/>
      <c r="W263" s="36"/>
      <c r="X263" s="36"/>
      <c r="Y263" s="16"/>
      <c r="AB263" s="36"/>
      <c r="AC263" s="16"/>
      <c r="AD263" s="16"/>
    </row>
    <row r="264" spans="2:30" ht="13.5" customHeight="1">
      <c r="B264" s="128"/>
      <c r="C264" s="1520" t="s">
        <v>506</v>
      </c>
      <c r="D264" s="1459"/>
      <c r="E264" s="1386"/>
      <c r="F264" s="1481"/>
      <c r="G264" s="1481"/>
      <c r="H264" s="1481"/>
      <c r="I264" s="1481"/>
      <c r="J264" s="1481"/>
      <c r="K264" s="1481"/>
      <c r="L264" s="1482"/>
      <c r="M264" s="36"/>
      <c r="N264" s="36"/>
      <c r="O264" s="36"/>
      <c r="P264" s="36"/>
      <c r="Q264" s="36"/>
      <c r="R264" s="36"/>
      <c r="S264" s="36"/>
      <c r="T264" s="36"/>
      <c r="U264" s="36"/>
      <c r="V264" s="36"/>
      <c r="W264" s="36"/>
      <c r="X264" s="36"/>
      <c r="Y264" s="16"/>
      <c r="AB264" s="36"/>
      <c r="AC264" s="16"/>
      <c r="AD264" s="16"/>
    </row>
    <row r="265" spans="2:30" ht="13.5" customHeight="1">
      <c r="B265" s="128"/>
      <c r="C265" s="1520" t="s">
        <v>3027</v>
      </c>
      <c r="D265" s="1459"/>
      <c r="E265" s="1386"/>
      <c r="F265" s="1480"/>
      <c r="G265" s="1480"/>
      <c r="H265" s="1480"/>
      <c r="I265" s="1481"/>
      <c r="J265" s="1481"/>
      <c r="K265" s="1481"/>
      <c r="L265" s="1482"/>
      <c r="M265" s="36"/>
      <c r="N265" s="36"/>
      <c r="O265" s="36"/>
      <c r="P265" s="36"/>
      <c r="Q265" s="36"/>
      <c r="R265" s="36"/>
      <c r="S265" s="36"/>
      <c r="T265" s="36"/>
      <c r="U265" s="36"/>
      <c r="V265" s="36"/>
      <c r="W265" s="36"/>
      <c r="X265" s="36"/>
      <c r="Y265" s="16"/>
      <c r="AB265" s="36"/>
      <c r="AC265" s="16"/>
      <c r="AD265" s="16"/>
    </row>
    <row r="266" spans="2:30" ht="13.5" customHeight="1">
      <c r="B266" s="128"/>
      <c r="C266" s="1520" t="s">
        <v>507</v>
      </c>
      <c r="D266" s="1459"/>
      <c r="E266" s="1386"/>
      <c r="F266" s="1480"/>
      <c r="G266" s="1480"/>
      <c r="H266" s="1480"/>
      <c r="I266" s="1481"/>
      <c r="J266" s="1481"/>
      <c r="K266" s="1481"/>
      <c r="L266" s="1482"/>
      <c r="M266" s="36"/>
      <c r="N266" s="36"/>
      <c r="O266" s="36"/>
      <c r="P266" s="36"/>
      <c r="Q266" s="36"/>
      <c r="R266" s="36"/>
      <c r="S266" s="36"/>
      <c r="T266" s="36"/>
      <c r="U266" s="36"/>
      <c r="V266" s="36"/>
      <c r="W266" s="36"/>
      <c r="X266" s="36"/>
      <c r="Y266" s="16"/>
      <c r="AB266" s="36"/>
      <c r="AC266" s="16"/>
      <c r="AD266" s="16"/>
    </row>
    <row r="267" spans="2:30" ht="13.5" customHeight="1">
      <c r="B267" s="128"/>
      <c r="C267" s="567"/>
      <c r="D267" s="567"/>
      <c r="E267" s="567"/>
      <c r="F267" s="567"/>
      <c r="G267" s="567"/>
      <c r="H267" s="567"/>
      <c r="I267" s="567"/>
      <c r="J267" s="567"/>
      <c r="K267" s="159"/>
      <c r="L267" s="568"/>
      <c r="M267" s="36"/>
      <c r="N267" s="36"/>
      <c r="O267" s="36"/>
      <c r="P267" s="36"/>
      <c r="Q267" s="36"/>
      <c r="R267" s="36"/>
      <c r="S267" s="36"/>
      <c r="T267" s="36"/>
      <c r="U267" s="36"/>
      <c r="V267" s="36"/>
      <c r="W267" s="36"/>
      <c r="X267" s="36"/>
      <c r="Y267" s="16"/>
      <c r="AB267" s="36"/>
      <c r="AC267" s="16"/>
      <c r="AD267" s="16"/>
    </row>
    <row r="268" spans="2:30" ht="13.5" customHeight="1">
      <c r="B268" s="128"/>
      <c r="C268" s="1520" t="s">
        <v>3030</v>
      </c>
      <c r="D268" s="1459"/>
      <c r="E268" s="1411"/>
      <c r="F268" s="1521"/>
      <c r="G268" s="1411"/>
      <c r="H268" s="1521"/>
      <c r="I268" s="1412" t="s">
        <v>3029</v>
      </c>
      <c r="J268" s="1522"/>
      <c r="K268" s="1522"/>
      <c r="L268" s="1522"/>
      <c r="M268" s="36"/>
      <c r="N268" s="36"/>
      <c r="O268" s="36"/>
      <c r="P268" s="36"/>
      <c r="Q268" s="36"/>
      <c r="R268" s="36"/>
      <c r="S268" s="36"/>
      <c r="T268" s="36"/>
      <c r="U268" s="36"/>
      <c r="V268" s="36"/>
      <c r="W268" s="36"/>
      <c r="X268" s="36"/>
      <c r="Y268" s="16"/>
      <c r="AB268" s="36"/>
      <c r="AC268" s="16"/>
      <c r="AD268" s="16"/>
    </row>
    <row r="269" spans="2:30" ht="13.5" customHeight="1">
      <c r="B269" s="128"/>
      <c r="C269" s="1520" t="s">
        <v>2441</v>
      </c>
      <c r="D269" s="1459"/>
      <c r="E269" s="1386"/>
      <c r="F269" s="1480"/>
      <c r="G269" s="1480"/>
      <c r="H269" s="1480"/>
      <c r="I269" s="1481"/>
      <c r="J269" s="1481"/>
      <c r="K269" s="1481"/>
      <c r="L269" s="1482"/>
      <c r="M269" s="36"/>
      <c r="N269" s="36"/>
      <c r="O269" s="36"/>
      <c r="P269" s="36"/>
      <c r="Q269" s="36"/>
      <c r="R269" s="36"/>
      <c r="S269" s="36"/>
      <c r="T269" s="36"/>
      <c r="U269" s="36"/>
      <c r="V269" s="36"/>
      <c r="W269" s="36"/>
      <c r="X269" s="36"/>
      <c r="Y269" s="16"/>
      <c r="AB269" s="36"/>
      <c r="AC269" s="16"/>
      <c r="AD269" s="16"/>
    </row>
    <row r="270" spans="2:30" ht="13.5" customHeight="1">
      <c r="B270" s="128"/>
      <c r="C270" s="1520" t="s">
        <v>3112</v>
      </c>
      <c r="D270" s="1459"/>
      <c r="E270" s="1386"/>
      <c r="F270" s="1480"/>
      <c r="G270" s="1480"/>
      <c r="H270" s="1480"/>
      <c r="I270" s="1481"/>
      <c r="J270" s="1481"/>
      <c r="K270" s="1481"/>
      <c r="L270" s="1482"/>
      <c r="M270" s="36"/>
      <c r="N270" s="36"/>
      <c r="O270" s="36"/>
      <c r="P270" s="36"/>
      <c r="Q270" s="36"/>
      <c r="R270" s="36"/>
      <c r="S270" s="36"/>
      <c r="T270" s="36"/>
      <c r="U270" s="36"/>
      <c r="V270" s="36"/>
      <c r="W270" s="36"/>
      <c r="X270" s="36"/>
      <c r="Y270" s="16"/>
      <c r="AB270" s="36"/>
      <c r="AC270" s="16"/>
      <c r="AD270" s="16"/>
    </row>
    <row r="271" spans="2:30" ht="13.5" customHeight="1">
      <c r="B271" s="128"/>
      <c r="C271" s="1520" t="s">
        <v>3026</v>
      </c>
      <c r="D271" s="1459"/>
      <c r="E271" s="1386"/>
      <c r="F271" s="1481"/>
      <c r="G271" s="1481"/>
      <c r="H271" s="1481"/>
      <c r="I271" s="1481"/>
      <c r="J271" s="1481"/>
      <c r="K271" s="1481"/>
      <c r="L271" s="1482"/>
      <c r="M271" s="36"/>
      <c r="N271" s="36"/>
      <c r="O271" s="36"/>
      <c r="P271" s="36"/>
      <c r="Q271" s="36"/>
      <c r="R271" s="36"/>
      <c r="S271" s="36"/>
      <c r="T271" s="36"/>
      <c r="U271" s="36"/>
      <c r="V271" s="36"/>
      <c r="W271" s="36"/>
      <c r="X271" s="36"/>
      <c r="Y271" s="16"/>
      <c r="AB271" s="36"/>
      <c r="AC271" s="16"/>
      <c r="AD271" s="16"/>
    </row>
    <row r="272" spans="2:30" ht="13.5" customHeight="1">
      <c r="B272" s="128"/>
      <c r="C272" s="1520" t="s">
        <v>506</v>
      </c>
      <c r="D272" s="1459"/>
      <c r="E272" s="1386"/>
      <c r="F272" s="1481"/>
      <c r="G272" s="1481"/>
      <c r="H272" s="1481"/>
      <c r="I272" s="1481"/>
      <c r="J272" s="1481"/>
      <c r="K272" s="1481"/>
      <c r="L272" s="1482"/>
      <c r="M272" s="36"/>
      <c r="N272" s="36"/>
      <c r="O272" s="36"/>
      <c r="P272" s="36"/>
      <c r="Q272" s="36"/>
      <c r="R272" s="36"/>
      <c r="S272" s="36"/>
      <c r="T272" s="36"/>
      <c r="U272" s="36"/>
      <c r="V272" s="36"/>
      <c r="W272" s="36"/>
      <c r="X272" s="36"/>
      <c r="Y272" s="16"/>
      <c r="AB272" s="36"/>
      <c r="AC272" s="16"/>
      <c r="AD272" s="16"/>
    </row>
    <row r="273" spans="2:30" ht="13.5" customHeight="1">
      <c r="B273" s="128"/>
      <c r="C273" s="1520" t="s">
        <v>3027</v>
      </c>
      <c r="D273" s="1459"/>
      <c r="E273" s="1386"/>
      <c r="F273" s="1480"/>
      <c r="G273" s="1480"/>
      <c r="H273" s="1480"/>
      <c r="I273" s="1481"/>
      <c r="J273" s="1481"/>
      <c r="K273" s="1481"/>
      <c r="L273" s="1482"/>
      <c r="M273" s="36"/>
      <c r="N273" s="36"/>
      <c r="O273" s="36"/>
      <c r="P273" s="36"/>
      <c r="Q273" s="36"/>
      <c r="R273" s="36"/>
      <c r="S273" s="36"/>
      <c r="T273" s="36"/>
      <c r="U273" s="36"/>
      <c r="V273" s="36"/>
      <c r="W273" s="36"/>
      <c r="X273" s="36"/>
      <c r="Y273" s="16"/>
      <c r="AB273" s="36"/>
      <c r="AC273" s="16"/>
      <c r="AD273" s="16"/>
    </row>
    <row r="274" spans="2:30" ht="13.5" customHeight="1">
      <c r="B274" s="128"/>
      <c r="C274" s="1520" t="s">
        <v>507</v>
      </c>
      <c r="D274" s="1459"/>
      <c r="E274" s="1386"/>
      <c r="F274" s="1480"/>
      <c r="G274" s="1480"/>
      <c r="H274" s="1480"/>
      <c r="I274" s="1481"/>
      <c r="J274" s="1481"/>
      <c r="K274" s="1481"/>
      <c r="L274" s="1482"/>
      <c r="M274" s="36"/>
      <c r="N274" s="36"/>
      <c r="O274" s="36"/>
      <c r="P274" s="36"/>
      <c r="Q274" s="36"/>
      <c r="R274" s="36"/>
      <c r="S274" s="36"/>
      <c r="T274" s="36"/>
      <c r="U274" s="36"/>
      <c r="V274" s="36"/>
      <c r="W274" s="36"/>
      <c r="X274" s="36"/>
      <c r="Y274" s="16"/>
      <c r="AB274" s="36"/>
      <c r="AC274" s="16"/>
      <c r="AD274" s="16"/>
    </row>
    <row r="275" spans="2:30" ht="13.5" customHeight="1">
      <c r="B275" s="128"/>
      <c r="C275" s="567"/>
      <c r="D275" s="567"/>
      <c r="E275" s="567"/>
      <c r="F275" s="567"/>
      <c r="G275" s="567"/>
      <c r="H275" s="567"/>
      <c r="I275" s="567"/>
      <c r="J275" s="567"/>
      <c r="K275" s="159"/>
      <c r="L275" s="568"/>
      <c r="M275" s="36"/>
      <c r="N275" s="36"/>
      <c r="O275" s="36"/>
      <c r="P275" s="36"/>
      <c r="Q275" s="36"/>
      <c r="R275" s="36"/>
      <c r="S275" s="36"/>
      <c r="T275" s="36"/>
      <c r="U275" s="36"/>
      <c r="V275" s="36"/>
      <c r="W275" s="36"/>
      <c r="X275" s="36"/>
      <c r="Y275" s="16"/>
      <c r="AB275" s="36"/>
      <c r="AC275" s="16"/>
      <c r="AD275" s="16"/>
    </row>
    <row r="276" spans="2:30" ht="13.5" customHeight="1">
      <c r="B276" s="128"/>
      <c r="C276" s="1520" t="s">
        <v>3030</v>
      </c>
      <c r="D276" s="1459"/>
      <c r="E276" s="1411"/>
      <c r="F276" s="1521"/>
      <c r="G276" s="1411"/>
      <c r="H276" s="1521"/>
      <c r="I276" s="1412" t="s">
        <v>3029</v>
      </c>
      <c r="J276" s="1522"/>
      <c r="K276" s="1522"/>
      <c r="L276" s="1522"/>
      <c r="M276" s="141"/>
      <c r="N276" s="143"/>
      <c r="O276" s="143"/>
      <c r="P276" s="143"/>
      <c r="Q276" s="143"/>
      <c r="R276" s="143"/>
      <c r="S276" s="143"/>
      <c r="T276" s="36"/>
      <c r="U276" s="36"/>
      <c r="V276" s="36"/>
      <c r="W276" s="36"/>
      <c r="X276" s="36"/>
      <c r="Y276" s="16"/>
      <c r="AB276" s="36"/>
      <c r="AC276" s="16"/>
      <c r="AD276" s="16"/>
    </row>
    <row r="277" spans="2:30" ht="13.5" customHeight="1">
      <c r="B277" s="128"/>
      <c r="C277" s="1520" t="s">
        <v>2441</v>
      </c>
      <c r="D277" s="1459"/>
      <c r="E277" s="1386"/>
      <c r="F277" s="1480"/>
      <c r="G277" s="1480"/>
      <c r="H277" s="1480"/>
      <c r="I277" s="1481"/>
      <c r="J277" s="1481"/>
      <c r="K277" s="1481"/>
      <c r="L277" s="1482"/>
      <c r="M277" s="36"/>
      <c r="N277" s="36"/>
      <c r="O277" s="36"/>
      <c r="P277" s="36"/>
      <c r="Q277" s="36"/>
      <c r="R277" s="36"/>
      <c r="S277" s="36"/>
      <c r="T277" s="36"/>
      <c r="U277" s="36"/>
      <c r="V277" s="36"/>
      <c r="W277" s="36"/>
      <c r="X277" s="36"/>
      <c r="Y277" s="16"/>
      <c r="AB277" s="36"/>
      <c r="AC277" s="16"/>
      <c r="AD277" s="16"/>
    </row>
    <row r="278" spans="2:30" ht="13.5" customHeight="1">
      <c r="B278" s="128"/>
      <c r="C278" s="1520" t="s">
        <v>3112</v>
      </c>
      <c r="D278" s="1459"/>
      <c r="E278" s="1386"/>
      <c r="F278" s="1480"/>
      <c r="G278" s="1480"/>
      <c r="H278" s="1480"/>
      <c r="I278" s="1481"/>
      <c r="J278" s="1481"/>
      <c r="K278" s="1481"/>
      <c r="L278" s="1482"/>
      <c r="M278" s="36"/>
      <c r="N278" s="36"/>
      <c r="O278" s="36"/>
      <c r="P278" s="36"/>
      <c r="Q278" s="36"/>
      <c r="R278" s="36"/>
      <c r="S278" s="36"/>
      <c r="T278" s="36"/>
      <c r="U278" s="36"/>
      <c r="V278" s="36"/>
      <c r="W278" s="36"/>
      <c r="X278" s="36"/>
      <c r="Y278" s="16"/>
      <c r="AB278" s="36"/>
      <c r="AC278" s="16"/>
      <c r="AD278" s="16"/>
    </row>
    <row r="279" spans="2:30" ht="13.5" customHeight="1">
      <c r="B279" s="128"/>
      <c r="C279" s="1520" t="s">
        <v>3026</v>
      </c>
      <c r="D279" s="1459"/>
      <c r="E279" s="1386"/>
      <c r="F279" s="1481"/>
      <c r="G279" s="1481"/>
      <c r="H279" s="1481"/>
      <c r="I279" s="1481"/>
      <c r="J279" s="1481"/>
      <c r="K279" s="1481"/>
      <c r="L279" s="1482"/>
      <c r="M279" s="36"/>
      <c r="N279" s="36"/>
      <c r="O279" s="36"/>
      <c r="P279" s="36"/>
      <c r="Q279" s="36"/>
      <c r="R279" s="36"/>
      <c r="S279" s="36"/>
      <c r="T279" s="36"/>
      <c r="U279" s="36"/>
      <c r="V279" s="36"/>
      <c r="W279" s="36"/>
      <c r="X279" s="36"/>
      <c r="Y279" s="16"/>
      <c r="AB279" s="36"/>
      <c r="AC279" s="16"/>
      <c r="AD279" s="16"/>
    </row>
    <row r="280" spans="2:30" ht="13.5" customHeight="1">
      <c r="B280" s="128"/>
      <c r="C280" s="1520" t="s">
        <v>506</v>
      </c>
      <c r="D280" s="1459"/>
      <c r="E280" s="1386"/>
      <c r="F280" s="1481"/>
      <c r="G280" s="1481"/>
      <c r="H280" s="1481"/>
      <c r="I280" s="1481"/>
      <c r="J280" s="1481"/>
      <c r="K280" s="1481"/>
      <c r="L280" s="1482"/>
      <c r="M280" s="36"/>
      <c r="N280" s="36"/>
      <c r="O280" s="36"/>
      <c r="P280" s="36"/>
      <c r="Q280" s="36"/>
      <c r="R280" s="36"/>
      <c r="S280" s="36"/>
      <c r="T280" s="36"/>
      <c r="U280" s="36"/>
      <c r="V280" s="36"/>
      <c r="W280" s="36"/>
      <c r="X280" s="36"/>
      <c r="Y280" s="16"/>
      <c r="AB280" s="36"/>
      <c r="AC280" s="16"/>
      <c r="AD280" s="16"/>
    </row>
    <row r="281" spans="2:30" ht="13.5" customHeight="1">
      <c r="B281" s="128"/>
      <c r="C281" s="1520" t="s">
        <v>3027</v>
      </c>
      <c r="D281" s="1459"/>
      <c r="E281" s="1386"/>
      <c r="F281" s="1480"/>
      <c r="G281" s="1480"/>
      <c r="H281" s="1480"/>
      <c r="I281" s="1481"/>
      <c r="J281" s="1481"/>
      <c r="K281" s="1481"/>
      <c r="L281" s="1482"/>
      <c r="M281" s="36"/>
      <c r="N281" s="36"/>
      <c r="O281" s="36"/>
      <c r="P281" s="36"/>
      <c r="Q281" s="36"/>
      <c r="R281" s="36"/>
      <c r="S281" s="36"/>
      <c r="T281" s="36"/>
      <c r="U281" s="36"/>
      <c r="V281" s="36"/>
      <c r="W281" s="36"/>
      <c r="X281" s="36"/>
      <c r="Y281" s="16"/>
      <c r="AB281" s="36"/>
      <c r="AC281" s="16"/>
      <c r="AD281" s="16"/>
    </row>
    <row r="282" spans="2:30" ht="13.5" customHeight="1">
      <c r="B282" s="128"/>
      <c r="C282" s="1520" t="s">
        <v>507</v>
      </c>
      <c r="D282" s="1459"/>
      <c r="E282" s="1386"/>
      <c r="F282" s="1480"/>
      <c r="G282" s="1480"/>
      <c r="H282" s="1480"/>
      <c r="I282" s="1481"/>
      <c r="J282" s="1481"/>
      <c r="K282" s="1481"/>
      <c r="L282" s="1482"/>
      <c r="M282" s="36"/>
      <c r="N282" s="36"/>
      <c r="O282" s="36"/>
      <c r="P282" s="36"/>
      <c r="Q282" s="36"/>
      <c r="R282" s="36"/>
      <c r="S282" s="36"/>
      <c r="T282" s="36"/>
      <c r="U282" s="36"/>
      <c r="V282" s="36"/>
      <c r="W282" s="36"/>
      <c r="X282" s="36"/>
      <c r="Y282" s="16"/>
      <c r="AB282" s="36"/>
      <c r="AC282" s="16"/>
      <c r="AD282" s="16"/>
    </row>
    <row r="283" spans="2:30" ht="13.5" customHeight="1">
      <c r="B283" s="128"/>
      <c r="C283" s="567"/>
      <c r="D283" s="567"/>
      <c r="E283" s="567"/>
      <c r="F283" s="567"/>
      <c r="G283" s="567"/>
      <c r="H283" s="567"/>
      <c r="I283" s="567"/>
      <c r="J283" s="567"/>
      <c r="K283" s="159"/>
      <c r="L283" s="568"/>
      <c r="M283" s="36"/>
      <c r="N283" s="36"/>
      <c r="O283" s="36"/>
      <c r="P283" s="36"/>
      <c r="Q283" s="36"/>
      <c r="R283" s="36"/>
      <c r="S283" s="36"/>
      <c r="T283" s="36"/>
      <c r="U283" s="36"/>
      <c r="V283" s="36"/>
      <c r="W283" s="36"/>
      <c r="X283" s="36"/>
      <c r="Y283" s="16"/>
      <c r="AB283" s="36"/>
      <c r="AC283" s="16"/>
      <c r="AD283" s="16"/>
    </row>
    <row r="284" spans="2:30" ht="13.5" customHeight="1">
      <c r="B284" s="128"/>
      <c r="C284" s="1520" t="s">
        <v>3031</v>
      </c>
      <c r="D284" s="1459"/>
      <c r="E284" s="1390"/>
      <c r="F284" s="1483"/>
      <c r="G284" s="1484"/>
      <c r="H284" s="1484"/>
      <c r="I284" s="1460"/>
      <c r="J284" s="1460"/>
      <c r="K284" s="1460"/>
      <c r="L284" s="1460"/>
      <c r="M284" s="36"/>
      <c r="N284" s="36"/>
      <c r="O284" s="36"/>
      <c r="P284" s="36"/>
      <c r="Q284" s="36"/>
      <c r="R284" s="36"/>
      <c r="S284" s="36"/>
      <c r="T284" s="36"/>
      <c r="U284" s="36"/>
      <c r="V284" s="36"/>
      <c r="W284" s="36"/>
      <c r="X284" s="36"/>
      <c r="Y284" s="16"/>
      <c r="AB284" s="36"/>
      <c r="AC284" s="16"/>
      <c r="AD284" s="16"/>
    </row>
    <row r="285" spans="2:30" ht="13.5" customHeight="1">
      <c r="B285" s="128"/>
      <c r="C285" s="1520" t="s">
        <v>2441</v>
      </c>
      <c r="D285" s="1459"/>
      <c r="E285" s="1390"/>
      <c r="F285" s="1483"/>
      <c r="G285" s="1484"/>
      <c r="H285" s="1484"/>
      <c r="I285" s="1460"/>
      <c r="J285" s="1460"/>
      <c r="K285" s="1460"/>
      <c r="L285" s="1460"/>
      <c r="M285" s="36"/>
      <c r="N285" s="36"/>
      <c r="O285" s="36"/>
      <c r="P285" s="36"/>
      <c r="Q285" s="36"/>
      <c r="R285" s="36"/>
      <c r="S285" s="36"/>
      <c r="T285" s="36"/>
      <c r="U285" s="36"/>
      <c r="V285" s="36"/>
      <c r="W285" s="36"/>
      <c r="X285" s="36"/>
      <c r="Y285" s="16"/>
      <c r="AB285" s="36"/>
      <c r="AC285" s="16"/>
      <c r="AD285" s="16"/>
    </row>
    <row r="286" spans="2:30" ht="13.5" customHeight="1">
      <c r="B286" s="128"/>
      <c r="C286" s="1520" t="s">
        <v>3112</v>
      </c>
      <c r="D286" s="1459"/>
      <c r="E286" s="1390"/>
      <c r="F286" s="1484"/>
      <c r="G286" s="1484"/>
      <c r="H286" s="1484"/>
      <c r="I286" s="1460"/>
      <c r="J286" s="1460"/>
      <c r="K286" s="1460"/>
      <c r="L286" s="1460"/>
      <c r="M286" s="36"/>
      <c r="N286" s="36"/>
      <c r="O286" s="36"/>
      <c r="P286" s="36"/>
      <c r="Q286" s="36"/>
      <c r="R286" s="36"/>
      <c r="S286" s="36"/>
      <c r="T286" s="36"/>
      <c r="U286" s="36"/>
      <c r="V286" s="36"/>
      <c r="W286" s="36"/>
      <c r="X286" s="36"/>
      <c r="Y286" s="16"/>
      <c r="AB286" s="36"/>
      <c r="AC286" s="16"/>
      <c r="AD286" s="16"/>
    </row>
    <row r="287" spans="2:30" ht="13.5" customHeight="1">
      <c r="B287" s="128"/>
      <c r="C287" s="1520" t="s">
        <v>3026</v>
      </c>
      <c r="D287" s="1459"/>
      <c r="E287" s="1390"/>
      <c r="F287" s="1484"/>
      <c r="G287" s="1484"/>
      <c r="H287" s="1484"/>
      <c r="I287" s="1460"/>
      <c r="J287" s="1460"/>
      <c r="K287" s="1460"/>
      <c r="L287" s="1460"/>
      <c r="M287" s="36"/>
      <c r="N287" s="36"/>
      <c r="O287" s="36"/>
      <c r="P287" s="36"/>
      <c r="Q287" s="36"/>
      <c r="R287" s="36"/>
      <c r="S287" s="36"/>
      <c r="T287" s="36"/>
      <c r="U287" s="36"/>
      <c r="V287" s="36"/>
      <c r="W287" s="36"/>
      <c r="X287" s="36"/>
      <c r="Y287" s="16"/>
      <c r="AB287" s="36"/>
      <c r="AC287" s="16"/>
      <c r="AD287" s="16"/>
    </row>
    <row r="288" spans="2:30" ht="13.5" customHeight="1">
      <c r="B288" s="128"/>
      <c r="C288" s="1520" t="s">
        <v>506</v>
      </c>
      <c r="D288" s="1459"/>
      <c r="E288" s="1390"/>
      <c r="F288" s="1460"/>
      <c r="G288" s="1460"/>
      <c r="H288" s="1460"/>
      <c r="I288" s="1460"/>
      <c r="J288" s="1460"/>
      <c r="K288" s="1460"/>
      <c r="L288" s="1460"/>
      <c r="M288" s="36"/>
      <c r="N288" s="36"/>
      <c r="O288" s="36"/>
      <c r="P288" s="36"/>
      <c r="Q288" s="36"/>
      <c r="R288" s="36"/>
      <c r="S288" s="36"/>
      <c r="T288" s="36"/>
      <c r="U288" s="36"/>
      <c r="V288" s="36"/>
      <c r="W288" s="36"/>
      <c r="X288" s="36"/>
      <c r="Y288" s="16"/>
      <c r="AB288" s="36"/>
      <c r="AC288" s="16"/>
      <c r="AD288" s="16"/>
    </row>
    <row r="289" spans="2:30" ht="13.5" customHeight="1">
      <c r="B289" s="128"/>
      <c r="C289" s="1520" t="s">
        <v>3027</v>
      </c>
      <c r="D289" s="1459"/>
      <c r="E289" s="1390"/>
      <c r="F289" s="1483"/>
      <c r="G289" s="1484"/>
      <c r="H289" s="1484"/>
      <c r="I289" s="1460"/>
      <c r="J289" s="1460"/>
      <c r="K289" s="1460"/>
      <c r="L289" s="1460"/>
      <c r="M289" s="36"/>
      <c r="N289" s="36"/>
      <c r="O289" s="36"/>
      <c r="P289" s="36"/>
      <c r="Q289" s="36"/>
      <c r="R289" s="36"/>
      <c r="S289" s="36"/>
      <c r="T289" s="36"/>
      <c r="U289" s="36"/>
      <c r="V289" s="36"/>
      <c r="W289" s="36"/>
      <c r="X289" s="36"/>
      <c r="Y289" s="16"/>
      <c r="AB289" s="36"/>
      <c r="AC289" s="16"/>
      <c r="AD289" s="16"/>
    </row>
    <row r="290" spans="2:30" ht="13.5" customHeight="1">
      <c r="B290" s="128"/>
      <c r="C290" s="1520" t="s">
        <v>507</v>
      </c>
      <c r="D290" s="1459"/>
      <c r="E290" s="1390"/>
      <c r="F290" s="1390"/>
      <c r="G290" s="1390"/>
      <c r="H290" s="1390"/>
      <c r="I290" s="1460"/>
      <c r="J290" s="1460"/>
      <c r="K290" s="1460"/>
      <c r="L290" s="1460"/>
      <c r="M290" s="36"/>
      <c r="N290" s="36"/>
      <c r="O290" s="36"/>
      <c r="P290" s="36"/>
      <c r="Q290" s="36"/>
      <c r="R290" s="36"/>
      <c r="S290" s="36"/>
      <c r="T290" s="36"/>
      <c r="U290" s="36"/>
      <c r="V290" s="36"/>
      <c r="W290" s="36"/>
      <c r="X290" s="36"/>
      <c r="Y290" s="16"/>
      <c r="AB290" s="36"/>
      <c r="AC290" s="16"/>
      <c r="AD290" s="16"/>
    </row>
    <row r="291" spans="2:30" ht="13.5" customHeight="1">
      <c r="B291" s="128"/>
      <c r="C291" s="567"/>
      <c r="D291" s="567"/>
      <c r="E291" s="567"/>
      <c r="F291" s="567"/>
      <c r="G291" s="567"/>
      <c r="H291" s="567"/>
      <c r="I291" s="567"/>
      <c r="J291" s="567"/>
      <c r="K291" s="159"/>
      <c r="L291" s="568"/>
      <c r="M291" s="36"/>
      <c r="N291" s="36"/>
      <c r="O291" s="36"/>
      <c r="P291" s="36"/>
      <c r="Q291" s="36"/>
      <c r="R291" s="36"/>
      <c r="S291" s="36"/>
      <c r="T291" s="36"/>
      <c r="U291" s="36"/>
      <c r="V291" s="36"/>
      <c r="W291" s="36"/>
      <c r="X291" s="36"/>
      <c r="Y291" s="16"/>
      <c r="AB291" s="36"/>
      <c r="AC291" s="16"/>
      <c r="AD291" s="16"/>
    </row>
    <row r="292" spans="2:30" ht="13.5" customHeight="1">
      <c r="B292" s="2" t="s">
        <v>2420</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B293" s="35" t="s">
        <v>3034</v>
      </c>
      <c r="D293" s="22"/>
      <c r="E293" s="22"/>
      <c r="F293" s="24"/>
      <c r="G293" s="22"/>
      <c r="H293" s="22"/>
      <c r="K293" s="128"/>
      <c r="L293" s="36"/>
      <c r="M293" s="36"/>
      <c r="N293" s="36"/>
      <c r="O293" s="36"/>
      <c r="P293" s="36"/>
      <c r="Q293" s="36"/>
      <c r="R293" s="36"/>
      <c r="S293" s="36"/>
      <c r="T293" s="36"/>
      <c r="U293" s="36"/>
      <c r="V293" s="36"/>
      <c r="W293" s="36"/>
      <c r="X293" s="36"/>
      <c r="Y293" s="16"/>
      <c r="AA293" s="128"/>
      <c r="AB293" s="36"/>
      <c r="AC293" s="16"/>
      <c r="AD293" s="16"/>
    </row>
    <row r="294" spans="2:30" ht="13.5" customHeight="1">
      <c r="C294" s="1402"/>
      <c r="D294" s="1461"/>
      <c r="E294" s="1461"/>
      <c r="F294" s="1461"/>
      <c r="G294" s="1461"/>
      <c r="H294" s="1461"/>
      <c r="I294" s="1461"/>
      <c r="J294" s="1462"/>
      <c r="K294" s="128"/>
      <c r="L294" s="36"/>
      <c r="M294" s="36"/>
      <c r="N294" s="36"/>
      <c r="O294" s="36"/>
      <c r="P294" s="36"/>
      <c r="Q294" s="36"/>
      <c r="R294" s="36"/>
      <c r="S294" s="36"/>
      <c r="T294" s="36"/>
      <c r="U294" s="36"/>
      <c r="V294" s="36"/>
      <c r="W294" s="36"/>
      <c r="X294" s="36"/>
      <c r="Y294" s="16"/>
      <c r="AA294" s="128"/>
      <c r="AB294" s="36"/>
      <c r="AC294" s="569"/>
      <c r="AD294" s="16"/>
    </row>
    <row r="295" spans="2:30" ht="13.5" customHeight="1">
      <c r="C295" s="1463"/>
      <c r="D295" s="1464"/>
      <c r="E295" s="1464"/>
      <c r="F295" s="1464"/>
      <c r="G295" s="1464"/>
      <c r="H295" s="1464"/>
      <c r="I295" s="1464"/>
      <c r="J295" s="1465"/>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463"/>
      <c r="D296" s="1464"/>
      <c r="E296" s="1464"/>
      <c r="F296" s="1464"/>
      <c r="G296" s="1464"/>
      <c r="H296" s="1464"/>
      <c r="I296" s="1464"/>
      <c r="J296" s="1465"/>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463"/>
      <c r="D297" s="1464"/>
      <c r="E297" s="1464"/>
      <c r="F297" s="1464"/>
      <c r="G297" s="1464"/>
      <c r="H297" s="1464"/>
      <c r="I297" s="1464"/>
      <c r="J297" s="1465"/>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463"/>
      <c r="D298" s="1464"/>
      <c r="E298" s="1464"/>
      <c r="F298" s="1464"/>
      <c r="G298" s="1464"/>
      <c r="H298" s="1464"/>
      <c r="I298" s="1464"/>
      <c r="J298" s="1465"/>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463"/>
      <c r="D299" s="1464"/>
      <c r="E299" s="1464"/>
      <c r="F299" s="1464"/>
      <c r="G299" s="1464"/>
      <c r="H299" s="1464"/>
      <c r="I299" s="1464"/>
      <c r="J299" s="1465"/>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1466"/>
      <c r="D300" s="1467"/>
      <c r="E300" s="1467"/>
      <c r="F300" s="1467"/>
      <c r="G300" s="1467"/>
      <c r="H300" s="1467"/>
      <c r="I300" s="1467"/>
      <c r="J300" s="1468"/>
      <c r="K300" s="128"/>
      <c r="L300" s="36"/>
      <c r="M300" s="36"/>
      <c r="N300" s="36"/>
      <c r="O300" s="36"/>
      <c r="P300" s="36"/>
      <c r="Q300" s="36"/>
      <c r="R300" s="36"/>
      <c r="S300" s="36"/>
      <c r="T300" s="36"/>
      <c r="U300" s="36"/>
      <c r="V300" s="36"/>
      <c r="W300" s="36"/>
      <c r="X300" s="36"/>
      <c r="Y300" s="16"/>
      <c r="AA300" s="128"/>
      <c r="AB300" s="36"/>
      <c r="AC300" s="16"/>
      <c r="AD300" s="16"/>
    </row>
    <row r="301" spans="2:30" ht="13.5" customHeight="1">
      <c r="C301" s="637"/>
      <c r="D301" s="637"/>
      <c r="E301" s="637"/>
      <c r="F301" s="637"/>
      <c r="G301" s="637"/>
      <c r="H301" s="637"/>
      <c r="I301" s="637"/>
      <c r="J301" s="637"/>
      <c r="K301" s="128"/>
      <c r="L301" s="36"/>
      <c r="M301" s="36"/>
      <c r="N301" s="36"/>
      <c r="O301" s="36"/>
      <c r="P301" s="36"/>
      <c r="Q301" s="36"/>
      <c r="R301" s="36"/>
      <c r="S301" s="36"/>
      <c r="T301" s="36"/>
      <c r="U301" s="36"/>
      <c r="V301" s="36"/>
      <c r="W301" s="36"/>
      <c r="X301" s="36"/>
      <c r="Y301" s="16"/>
      <c r="AA301" s="128"/>
      <c r="AB301" s="36"/>
      <c r="AC301" s="16"/>
      <c r="AD301" s="16"/>
    </row>
    <row r="302" spans="2:30" ht="18" customHeight="1">
      <c r="B302" s="128"/>
      <c r="C302" s="129" t="s">
        <v>3039</v>
      </c>
      <c r="D302" s="159"/>
      <c r="E302" s="159"/>
      <c r="F302" s="159"/>
      <c r="G302" s="159"/>
      <c r="H302" s="159"/>
      <c r="I302" s="159"/>
      <c r="J302" s="159"/>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93"/>
      <c r="D303" s="1394"/>
      <c r="E303" s="1394"/>
      <c r="F303" s="1394"/>
      <c r="G303" s="1394"/>
      <c r="H303" s="1394"/>
      <c r="I303" s="1394"/>
      <c r="J303" s="1395"/>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96"/>
      <c r="D304" s="1397"/>
      <c r="E304" s="1397"/>
      <c r="F304" s="1397"/>
      <c r="G304" s="1397"/>
      <c r="H304" s="1397"/>
      <c r="I304" s="1397"/>
      <c r="J304" s="1398"/>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96"/>
      <c r="D305" s="1397"/>
      <c r="E305" s="1397"/>
      <c r="F305" s="1397"/>
      <c r="G305" s="1397"/>
      <c r="H305" s="1397"/>
      <c r="I305" s="1397"/>
      <c r="J305" s="1398"/>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96"/>
      <c r="D306" s="1397"/>
      <c r="E306" s="1397"/>
      <c r="F306" s="1397"/>
      <c r="G306" s="1397"/>
      <c r="H306" s="1397"/>
      <c r="I306" s="1397"/>
      <c r="J306" s="1398"/>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96"/>
      <c r="D307" s="1397"/>
      <c r="E307" s="1397"/>
      <c r="F307" s="1397"/>
      <c r="G307" s="1397"/>
      <c r="H307" s="1397"/>
      <c r="I307" s="1397"/>
      <c r="J307" s="1398"/>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96"/>
      <c r="D308" s="1397"/>
      <c r="E308" s="1397"/>
      <c r="F308" s="1397"/>
      <c r="G308" s="1397"/>
      <c r="H308" s="1397"/>
      <c r="I308" s="1397"/>
      <c r="J308" s="1398"/>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1399"/>
      <c r="D309" s="1400"/>
      <c r="E309" s="1400"/>
      <c r="F309" s="1400"/>
      <c r="G309" s="1400"/>
      <c r="H309" s="1400"/>
      <c r="I309" s="1400"/>
      <c r="J309" s="1401"/>
      <c r="K309" s="128"/>
      <c r="L309" s="36"/>
      <c r="M309" s="36"/>
      <c r="N309" s="36"/>
      <c r="O309" s="36"/>
      <c r="P309" s="36"/>
      <c r="Q309" s="36"/>
      <c r="R309" s="36"/>
      <c r="S309" s="36"/>
      <c r="T309" s="36"/>
      <c r="U309" s="36"/>
      <c r="V309" s="36"/>
      <c r="W309" s="36"/>
      <c r="X309" s="36"/>
      <c r="Y309" s="16"/>
      <c r="AB309" s="36"/>
      <c r="AC309" s="16"/>
      <c r="AD309" s="16"/>
    </row>
    <row r="310" spans="2:30" ht="13.5" customHeight="1">
      <c r="B310" s="128"/>
      <c r="C310" s="562"/>
      <c r="D310" s="562"/>
      <c r="E310" s="562"/>
      <c r="F310" s="562"/>
      <c r="G310" s="562"/>
      <c r="H310" s="562"/>
      <c r="I310" s="562"/>
      <c r="J310" s="562"/>
      <c r="K310" s="128"/>
      <c r="L310" s="36"/>
      <c r="M310" s="36"/>
      <c r="N310" s="36"/>
      <c r="O310" s="36"/>
      <c r="P310" s="36"/>
      <c r="Q310" s="36"/>
      <c r="R310" s="36"/>
      <c r="S310" s="36"/>
      <c r="T310" s="36"/>
      <c r="U310" s="36"/>
      <c r="V310" s="36"/>
      <c r="W310" s="36"/>
      <c r="X310" s="36"/>
      <c r="Y310" s="16"/>
      <c r="AB310" s="36"/>
      <c r="AC310" s="16"/>
      <c r="AD310" s="16"/>
    </row>
    <row r="311" spans="2:30" ht="13.5" hidden="1" customHeight="1"/>
    <row r="312" spans="2:30" ht="13.5" hidden="1" customHeight="1"/>
    <row r="313" spans="2:30" ht="18" customHeight="1">
      <c r="B313" s="111" t="s">
        <v>2396</v>
      </c>
      <c r="C313" s="4"/>
      <c r="U313" s="4"/>
      <c r="V313" s="3"/>
      <c r="W313" s="3"/>
    </row>
    <row r="314" spans="2:30" ht="13.5" customHeight="1">
      <c r="B314" s="111"/>
      <c r="C314" s="4"/>
      <c r="U314" s="4"/>
      <c r="V314" s="3"/>
      <c r="W314" s="3"/>
    </row>
    <row r="315" spans="2:30">
      <c r="B315" s="6" t="s">
        <v>119</v>
      </c>
      <c r="S315" s="3"/>
      <c r="T315" s="3"/>
    </row>
    <row r="316" spans="2:30" ht="15.9" customHeight="1">
      <c r="C316" s="32" t="s">
        <v>123</v>
      </c>
      <c r="D316" s="32"/>
      <c r="E316" s="32"/>
      <c r="F316" s="32"/>
      <c r="G316" s="32"/>
      <c r="H316" s="32"/>
      <c r="I316" s="32"/>
      <c r="J316" s="32"/>
      <c r="K316" s="32"/>
      <c r="L316" s="32"/>
      <c r="O316" s="32"/>
      <c r="P316" s="32"/>
      <c r="Q316" s="32"/>
      <c r="R316" s="32"/>
      <c r="S316" s="3"/>
      <c r="T316" s="3"/>
    </row>
    <row r="317" spans="2:30" ht="15.9" customHeight="1">
      <c r="C317" s="32" t="s">
        <v>122</v>
      </c>
      <c r="D317" s="32"/>
      <c r="E317" s="32"/>
      <c r="F317" s="32"/>
      <c r="G317" s="32"/>
      <c r="H317" s="32"/>
      <c r="I317" s="32"/>
      <c r="J317" s="32"/>
      <c r="K317" s="32"/>
      <c r="L317" s="32"/>
      <c r="M317" s="32"/>
      <c r="N317" s="32"/>
      <c r="O317" s="32"/>
      <c r="P317" s="32"/>
      <c r="Q317" s="32"/>
      <c r="R317" s="32"/>
      <c r="S317" s="3"/>
      <c r="T317" s="3"/>
    </row>
    <row r="318" spans="2:30" ht="15.9" customHeight="1">
      <c r="C318" s="31" t="s">
        <v>109</v>
      </c>
      <c r="E318" s="31"/>
      <c r="L318" s="3"/>
      <c r="M318" s="32"/>
      <c r="N318" s="32"/>
    </row>
    <row r="319" spans="2:30" ht="15.9" customHeight="1">
      <c r="C319" s="31" t="s">
        <v>3193</v>
      </c>
      <c r="E319" s="31"/>
      <c r="L319" s="3"/>
      <c r="M319" s="3"/>
    </row>
    <row r="320" spans="2:30" ht="7.5" customHeight="1">
      <c r="C320" s="31"/>
      <c r="E320" s="31"/>
      <c r="L320" s="3"/>
      <c r="M320" s="3"/>
    </row>
    <row r="321" spans="2:27" ht="30" customHeight="1">
      <c r="B321" s="1104" t="s">
        <v>106</v>
      </c>
      <c r="C321" s="1105"/>
      <c r="D321" s="1273"/>
      <c r="E321" s="33" t="s">
        <v>107</v>
      </c>
      <c r="F321" s="1083" t="s">
        <v>108</v>
      </c>
      <c r="G321" s="1084"/>
      <c r="H321" s="1084"/>
      <c r="I321" s="1084"/>
      <c r="J321" s="1085"/>
      <c r="M321" s="3"/>
    </row>
    <row r="322" spans="2:27" ht="49.5" customHeight="1">
      <c r="B322" s="1235" t="s">
        <v>104</v>
      </c>
      <c r="C322" s="1239"/>
      <c r="D322" s="1240"/>
      <c r="E322" s="100"/>
      <c r="F322" s="1383"/>
      <c r="G322" s="1384"/>
      <c r="H322" s="1384"/>
      <c r="I322" s="1384"/>
      <c r="J322" s="1385"/>
      <c r="M322" s="36" t="str">
        <f t="shared" ref="M322:M327" si="2">IF(E322="","←【事項の有無】が選択されていません。必ず選択してください",IF(F322=" ","",""))</f>
        <v>←【事項の有無】が選択されていません。必ず選択してください</v>
      </c>
    </row>
    <row r="323" spans="2:27" ht="50.1" customHeight="1">
      <c r="B323" s="1116" t="s">
        <v>101</v>
      </c>
      <c r="C323" s="1138"/>
      <c r="D323" s="1236"/>
      <c r="E323" s="100"/>
      <c r="F323" s="1383"/>
      <c r="G323" s="1384"/>
      <c r="H323" s="1384"/>
      <c r="I323" s="1384"/>
      <c r="J323" s="1385"/>
      <c r="M323" s="36" t="str">
        <f t="shared" si="2"/>
        <v>←【事項の有無】が選択されていません。必ず選択してください</v>
      </c>
    </row>
    <row r="324" spans="2:27" ht="50.1" customHeight="1">
      <c r="B324" s="1116" t="s">
        <v>102</v>
      </c>
      <c r="C324" s="1138"/>
      <c r="D324" s="1236"/>
      <c r="E324" s="100"/>
      <c r="F324" s="1383"/>
      <c r="G324" s="1384"/>
      <c r="H324" s="1384"/>
      <c r="I324" s="1384"/>
      <c r="J324" s="1385"/>
      <c r="M324" s="36" t="str">
        <f t="shared" si="2"/>
        <v>←【事項の有無】が選択されていません。必ず選択してください</v>
      </c>
    </row>
    <row r="325" spans="2:27" ht="50.1" customHeight="1">
      <c r="B325" s="1235" t="s">
        <v>105</v>
      </c>
      <c r="C325" s="1239"/>
      <c r="D325" s="1240"/>
      <c r="E325" s="100"/>
      <c r="F325" s="1383"/>
      <c r="G325" s="1384"/>
      <c r="H325" s="1384"/>
      <c r="I325" s="1384"/>
      <c r="J325" s="1385"/>
      <c r="M325" s="36" t="str">
        <f t="shared" si="2"/>
        <v>←【事項の有無】が選択されていません。必ず選択してください</v>
      </c>
    </row>
    <row r="326" spans="2:27" ht="50.1" customHeight="1">
      <c r="B326" s="1235" t="s">
        <v>530</v>
      </c>
      <c r="C326" s="1239"/>
      <c r="D326" s="1240"/>
      <c r="E326" s="100"/>
      <c r="F326" s="1383"/>
      <c r="G326" s="1384"/>
      <c r="H326" s="1384"/>
      <c r="I326" s="1384"/>
      <c r="J326" s="1385"/>
      <c r="M326" s="36" t="str">
        <f t="shared" si="2"/>
        <v>←【事項の有無】が選択されていません。必ず選択してください</v>
      </c>
    </row>
    <row r="327" spans="2:27" ht="50.1" customHeight="1">
      <c r="B327" s="1235" t="s">
        <v>103</v>
      </c>
      <c r="C327" s="1239"/>
      <c r="D327" s="1240"/>
      <c r="E327" s="100"/>
      <c r="F327" s="1383"/>
      <c r="G327" s="1384"/>
      <c r="H327" s="1384"/>
      <c r="I327" s="1384"/>
      <c r="J327" s="1385"/>
      <c r="M327" s="36" t="str">
        <f t="shared" si="2"/>
        <v>←【事項の有無】が選択されていません。必ず選択してください</v>
      </c>
    </row>
    <row r="328" spans="2:27" ht="13.5" customHeight="1">
      <c r="C328" s="8"/>
      <c r="D328" s="8"/>
      <c r="E328" s="8"/>
      <c r="F328" s="8"/>
      <c r="G328" s="8"/>
      <c r="H328" s="8"/>
      <c r="I328" s="8"/>
      <c r="J328" s="8"/>
    </row>
    <row r="330" spans="2:27">
      <c r="B330" s="2" t="s">
        <v>120</v>
      </c>
    </row>
    <row r="331" spans="2:27" ht="84" customHeight="1">
      <c r="B331" s="1495"/>
      <c r="C331" s="1480"/>
      <c r="D331" s="1480"/>
      <c r="E331" s="1480"/>
      <c r="F331" s="1480"/>
      <c r="G331" s="1480"/>
      <c r="H331" s="1480"/>
      <c r="I331" s="1480"/>
      <c r="J331" s="1496"/>
    </row>
    <row r="333" spans="2:27" ht="18" customHeight="1">
      <c r="B333" s="2" t="s">
        <v>121</v>
      </c>
      <c r="L333" s="36"/>
      <c r="M333" s="36"/>
      <c r="N333" s="36"/>
      <c r="O333" s="36"/>
      <c r="P333" s="36"/>
      <c r="Q333" s="36"/>
      <c r="R333" s="36"/>
      <c r="S333" s="36"/>
      <c r="T333" s="36"/>
      <c r="U333" s="36"/>
      <c r="V333" s="36"/>
      <c r="W333" s="36"/>
      <c r="X333" s="36"/>
      <c r="Y333" s="16"/>
      <c r="Z333" s="16"/>
      <c r="AA333" s="16"/>
    </row>
    <row r="334" spans="2:27">
      <c r="C334" s="2" t="s">
        <v>2413</v>
      </c>
      <c r="L334" s="36"/>
      <c r="M334" s="36"/>
      <c r="N334" s="36"/>
      <c r="O334" s="36"/>
      <c r="P334" s="36"/>
      <c r="Q334" s="36"/>
      <c r="R334" s="36"/>
      <c r="S334" s="36"/>
      <c r="T334" s="36"/>
      <c r="U334" s="36"/>
      <c r="V334" s="36"/>
      <c r="W334" s="36"/>
      <c r="X334" s="36"/>
      <c r="Y334" s="16"/>
      <c r="Z334" s="16"/>
      <c r="AA334" s="16"/>
    </row>
    <row r="335" spans="2:27" ht="36" customHeight="1">
      <c r="B335" s="1235" t="s">
        <v>116</v>
      </c>
      <c r="C335" s="1117"/>
      <c r="D335" s="1117"/>
      <c r="E335" s="1494"/>
      <c r="F335" s="1413"/>
      <c r="G335" s="1413"/>
      <c r="H335" s="1413"/>
      <c r="I335" s="1413"/>
      <c r="J335" s="1413"/>
      <c r="L335" s="36"/>
      <c r="M335" s="36"/>
      <c r="N335" s="36"/>
      <c r="O335" s="36"/>
      <c r="P335" s="36"/>
      <c r="Q335" s="36"/>
      <c r="R335" s="36"/>
      <c r="S335" s="36"/>
      <c r="T335" s="36"/>
      <c r="U335" s="36"/>
      <c r="V335" s="36"/>
      <c r="W335" s="36"/>
      <c r="X335" s="36"/>
      <c r="Y335" s="16"/>
      <c r="Z335" s="16"/>
      <c r="AA335" s="16"/>
    </row>
    <row r="336" spans="2:27" ht="36" customHeight="1">
      <c r="B336" s="1235" t="s">
        <v>2358</v>
      </c>
      <c r="C336" s="1117"/>
      <c r="D336" s="1117"/>
      <c r="E336" s="1494"/>
      <c r="F336" s="1383"/>
      <c r="G336" s="1492"/>
      <c r="H336" s="1492"/>
      <c r="I336" s="1492"/>
      <c r="J336" s="1493"/>
      <c r="L336" s="36"/>
      <c r="M336" s="36"/>
      <c r="N336" s="36"/>
      <c r="O336" s="36"/>
      <c r="P336" s="36"/>
      <c r="Q336" s="36"/>
      <c r="R336" s="36"/>
      <c r="S336" s="36"/>
      <c r="T336" s="36"/>
      <c r="U336" s="36"/>
      <c r="V336" s="36"/>
      <c r="W336" s="36"/>
      <c r="X336" s="36"/>
      <c r="Y336" s="16"/>
      <c r="Z336" s="16"/>
      <c r="AA336" s="16"/>
    </row>
    <row r="337" spans="1:27" ht="36" customHeight="1">
      <c r="B337" s="1235" t="s">
        <v>117</v>
      </c>
      <c r="C337" s="1117"/>
      <c r="D337" s="1117"/>
      <c r="E337" s="1494"/>
      <c r="F337" s="1413"/>
      <c r="G337" s="1413"/>
      <c r="H337" s="1413"/>
      <c r="I337" s="1413"/>
      <c r="J337" s="1413"/>
      <c r="L337" s="36"/>
      <c r="M337" s="36"/>
      <c r="N337" s="36"/>
      <c r="O337" s="36"/>
      <c r="P337" s="36"/>
      <c r="Q337" s="36"/>
      <c r="R337" s="36"/>
      <c r="S337" s="36"/>
      <c r="T337" s="36"/>
      <c r="U337" s="36"/>
      <c r="V337" s="36"/>
      <c r="W337" s="36"/>
      <c r="X337" s="36"/>
      <c r="Y337" s="16"/>
      <c r="Z337" s="16"/>
      <c r="AA337" s="16"/>
    </row>
    <row r="339" spans="1:27">
      <c r="C339" s="2" t="s">
        <v>2412</v>
      </c>
    </row>
    <row r="340" spans="1:27" ht="36" customHeight="1">
      <c r="B340" s="1235" t="s">
        <v>532</v>
      </c>
      <c r="C340" s="1117"/>
      <c r="D340" s="1117"/>
      <c r="E340" s="1494"/>
      <c r="F340" s="1413"/>
      <c r="G340" s="1413"/>
      <c r="H340" s="1413"/>
      <c r="I340" s="1413"/>
      <c r="J340" s="1413"/>
    </row>
    <row r="341" spans="1:27" ht="36" customHeight="1">
      <c r="B341" s="1235" t="s">
        <v>2358</v>
      </c>
      <c r="C341" s="1117"/>
      <c r="D341" s="1117"/>
      <c r="E341" s="1494"/>
      <c r="F341" s="1413"/>
      <c r="G341" s="1413"/>
      <c r="H341" s="1413"/>
      <c r="I341" s="1413"/>
      <c r="J341" s="1413"/>
    </row>
    <row r="342" spans="1:27" ht="36" customHeight="1">
      <c r="B342" s="1235" t="s">
        <v>117</v>
      </c>
      <c r="C342" s="1117"/>
      <c r="D342" s="1117"/>
      <c r="E342" s="1494"/>
      <c r="F342" s="1413"/>
      <c r="G342" s="1413"/>
      <c r="H342" s="1413"/>
      <c r="I342" s="1413"/>
      <c r="J342" s="1413"/>
    </row>
    <row r="344" spans="1:27">
      <c r="B344" s="2" t="s">
        <v>533</v>
      </c>
    </row>
    <row r="345" spans="1:27" ht="36" customHeight="1">
      <c r="B345" s="1235" t="s">
        <v>531</v>
      </c>
      <c r="C345" s="1117"/>
      <c r="D345" s="1494"/>
      <c r="E345" s="1138"/>
      <c r="F345" s="1494"/>
      <c r="G345" s="1244"/>
      <c r="H345" s="1206"/>
      <c r="I345" s="1027"/>
      <c r="J345" s="1179"/>
    </row>
    <row r="346" spans="1:27" ht="18" customHeight="1">
      <c r="H346" s="138"/>
      <c r="I346" s="35"/>
    </row>
    <row r="349" spans="1:27" ht="36" customHeight="1">
      <c r="A349" s="128"/>
      <c r="B349" s="1234" t="s">
        <v>2463</v>
      </c>
      <c r="C349" s="1234"/>
      <c r="D349" s="1234"/>
      <c r="E349" s="1234"/>
      <c r="F349" s="1234"/>
      <c r="G349" s="1234"/>
      <c r="H349" s="1234"/>
      <c r="I349" s="1234"/>
      <c r="J349" s="1234"/>
      <c r="K349" s="128"/>
    </row>
  </sheetData>
  <sheetProtection algorithmName="SHA-512" hashValue="ufS3d0k/u9NDelk/17sMcjh1/3pwGz8nngghMDJcKPgyZsU+l2TgjUzo9JjjCJoBjMEpgiWTE7yKNCIsiOU8eA==" saltValue="kQvk7hJXnl141SvIPpZVOA==" spinCount="100000" sheet="1" formatCells="0"/>
  <mergeCells count="379">
    <mergeCell ref="G75:I75"/>
    <mergeCell ref="G83:I83"/>
    <mergeCell ref="G91:I91"/>
    <mergeCell ref="G99:I99"/>
    <mergeCell ref="G107:I107"/>
    <mergeCell ref="G117:I117"/>
    <mergeCell ref="G133:I133"/>
    <mergeCell ref="G154:I154"/>
    <mergeCell ref="G94:I94"/>
    <mergeCell ref="G97:I97"/>
    <mergeCell ref="G100:I100"/>
    <mergeCell ref="G152:I152"/>
    <mergeCell ref="G123:I123"/>
    <mergeCell ref="G125:I125"/>
    <mergeCell ref="D88:F88"/>
    <mergeCell ref="G88:I88"/>
    <mergeCell ref="D96:F96"/>
    <mergeCell ref="G96:I96"/>
    <mergeCell ref="D104:F104"/>
    <mergeCell ref="G104:I104"/>
    <mergeCell ref="D114:F114"/>
    <mergeCell ref="G114:I114"/>
    <mergeCell ref="D122:F122"/>
    <mergeCell ref="G122:I122"/>
    <mergeCell ref="D100:F100"/>
    <mergeCell ref="D90:F90"/>
    <mergeCell ref="G90:I90"/>
    <mergeCell ref="D92:F92"/>
    <mergeCell ref="D97:F97"/>
    <mergeCell ref="G92:I92"/>
    <mergeCell ref="D115:F115"/>
    <mergeCell ref="G115:I115"/>
    <mergeCell ref="D116:F116"/>
    <mergeCell ref="G116:I116"/>
    <mergeCell ref="D118:F118"/>
    <mergeCell ref="G118:I118"/>
    <mergeCell ref="F327:J327"/>
    <mergeCell ref="B341:E341"/>
    <mergeCell ref="B342:E342"/>
    <mergeCell ref="D35:F35"/>
    <mergeCell ref="G35:I35"/>
    <mergeCell ref="D44:F44"/>
    <mergeCell ref="G44:I44"/>
    <mergeCell ref="D53:F53"/>
    <mergeCell ref="G53:I53"/>
    <mergeCell ref="D64:F64"/>
    <mergeCell ref="G64:I64"/>
    <mergeCell ref="D72:F72"/>
    <mergeCell ref="G72:I72"/>
    <mergeCell ref="D47:F47"/>
    <mergeCell ref="D57:F57"/>
    <mergeCell ref="G57:I57"/>
    <mergeCell ref="D65:F65"/>
    <mergeCell ref="G65:I65"/>
    <mergeCell ref="D66:F66"/>
    <mergeCell ref="G66:I66"/>
    <mergeCell ref="D68:F68"/>
    <mergeCell ref="G68:I68"/>
    <mergeCell ref="G47:I47"/>
    <mergeCell ref="D56:F56"/>
    <mergeCell ref="G170:I170"/>
    <mergeCell ref="D171:F171"/>
    <mergeCell ref="G171:I171"/>
    <mergeCell ref="D173:F173"/>
    <mergeCell ref="G173:I173"/>
    <mergeCell ref="D169:F169"/>
    <mergeCell ref="B345:D345"/>
    <mergeCell ref="E345:F345"/>
    <mergeCell ref="G345:H345"/>
    <mergeCell ref="I345:J345"/>
    <mergeCell ref="B326:D326"/>
    <mergeCell ref="F326:J326"/>
    <mergeCell ref="F340:J340"/>
    <mergeCell ref="F342:J342"/>
    <mergeCell ref="B335:E335"/>
    <mergeCell ref="F335:J335"/>
    <mergeCell ref="B336:E336"/>
    <mergeCell ref="F336:J336"/>
    <mergeCell ref="B337:E337"/>
    <mergeCell ref="F337:J337"/>
    <mergeCell ref="F341:J341"/>
    <mergeCell ref="B331:J331"/>
    <mergeCell ref="B340:E340"/>
    <mergeCell ref="B327:D327"/>
    <mergeCell ref="M204:T205"/>
    <mergeCell ref="D206:F206"/>
    <mergeCell ref="G206:H206"/>
    <mergeCell ref="D75:F75"/>
    <mergeCell ref="D83:F83"/>
    <mergeCell ref="D91:F91"/>
    <mergeCell ref="D99:F99"/>
    <mergeCell ref="D107:F107"/>
    <mergeCell ref="D117:F117"/>
    <mergeCell ref="D125:F125"/>
    <mergeCell ref="D133:F133"/>
    <mergeCell ref="D154:F154"/>
    <mergeCell ref="D120:F120"/>
    <mergeCell ref="G120:I120"/>
    <mergeCell ref="D77:F77"/>
    <mergeCell ref="G77:I77"/>
    <mergeCell ref="D93:F93"/>
    <mergeCell ref="G93:I93"/>
    <mergeCell ref="G101:I101"/>
    <mergeCell ref="D102:F102"/>
    <mergeCell ref="G102:I102"/>
    <mergeCell ref="D123:F123"/>
    <mergeCell ref="D170:F170"/>
    <mergeCell ref="D85:F85"/>
    <mergeCell ref="B3:J3"/>
    <mergeCell ref="B17:B18"/>
    <mergeCell ref="G42:I42"/>
    <mergeCell ref="G55:I55"/>
    <mergeCell ref="D32:E32"/>
    <mergeCell ref="D45:F45"/>
    <mergeCell ref="G45:I45"/>
    <mergeCell ref="D46:F46"/>
    <mergeCell ref="D37:F37"/>
    <mergeCell ref="G37:I37"/>
    <mergeCell ref="D38:F38"/>
    <mergeCell ref="G38:I38"/>
    <mergeCell ref="C20:E20"/>
    <mergeCell ref="F20:G20"/>
    <mergeCell ref="G39:I39"/>
    <mergeCell ref="D39:F39"/>
    <mergeCell ref="D40:F40"/>
    <mergeCell ref="G40:I40"/>
    <mergeCell ref="D36:F36"/>
    <mergeCell ref="G36:I36"/>
    <mergeCell ref="G46:I46"/>
    <mergeCell ref="D41:F41"/>
    <mergeCell ref="G41:I41"/>
    <mergeCell ref="D42:F42"/>
    <mergeCell ref="C14:E14"/>
    <mergeCell ref="C19:E19"/>
    <mergeCell ref="F19:G19"/>
    <mergeCell ref="C16:D16"/>
    <mergeCell ref="F14:J14"/>
    <mergeCell ref="C15:E15"/>
    <mergeCell ref="F15:G15"/>
    <mergeCell ref="H15:J15"/>
    <mergeCell ref="C17:D18"/>
    <mergeCell ref="F17:J17"/>
    <mergeCell ref="F18:J18"/>
    <mergeCell ref="G16:J16"/>
    <mergeCell ref="D59:F59"/>
    <mergeCell ref="G59:I59"/>
    <mergeCell ref="D60:F60"/>
    <mergeCell ref="G60:I60"/>
    <mergeCell ref="D89:F89"/>
    <mergeCell ref="G89:I89"/>
    <mergeCell ref="D84:F84"/>
    <mergeCell ref="G84:I84"/>
    <mergeCell ref="D73:F73"/>
    <mergeCell ref="G73:I73"/>
    <mergeCell ref="D74:F74"/>
    <mergeCell ref="G74:I74"/>
    <mergeCell ref="G69:I69"/>
    <mergeCell ref="D70:F70"/>
    <mergeCell ref="G70:I70"/>
    <mergeCell ref="D67:F67"/>
    <mergeCell ref="G85:I85"/>
    <mergeCell ref="D86:F86"/>
    <mergeCell ref="G86:I86"/>
    <mergeCell ref="G78:I78"/>
    <mergeCell ref="D69:F69"/>
    <mergeCell ref="G67:I67"/>
    <mergeCell ref="D76:F76"/>
    <mergeCell ref="G76:I76"/>
    <mergeCell ref="D58:F58"/>
    <mergeCell ref="G58:I58"/>
    <mergeCell ref="G54:I54"/>
    <mergeCell ref="D48:F48"/>
    <mergeCell ref="G48:I48"/>
    <mergeCell ref="D49:F49"/>
    <mergeCell ref="G49:I49"/>
    <mergeCell ref="D50:F50"/>
    <mergeCell ref="G50:I50"/>
    <mergeCell ref="D51:F51"/>
    <mergeCell ref="D54:F54"/>
    <mergeCell ref="G56:I56"/>
    <mergeCell ref="D55:F55"/>
    <mergeCell ref="G51:I51"/>
    <mergeCell ref="D81:F81"/>
    <mergeCell ref="G81:I81"/>
    <mergeCell ref="D82:F82"/>
    <mergeCell ref="G82:I82"/>
    <mergeCell ref="D80:F80"/>
    <mergeCell ref="G80:I80"/>
    <mergeCell ref="D94:F94"/>
    <mergeCell ref="D78:F78"/>
    <mergeCell ref="G124:I124"/>
    <mergeCell ref="D98:F98"/>
    <mergeCell ref="G98:I98"/>
    <mergeCell ref="D105:F105"/>
    <mergeCell ref="G105:I105"/>
    <mergeCell ref="D106:F106"/>
    <mergeCell ref="G106:I106"/>
    <mergeCell ref="D108:F108"/>
    <mergeCell ref="G108:I108"/>
    <mergeCell ref="D109:F109"/>
    <mergeCell ref="G109:I109"/>
    <mergeCell ref="D110:F110"/>
    <mergeCell ref="G110:I110"/>
    <mergeCell ref="D101:F101"/>
    <mergeCell ref="D119:F119"/>
    <mergeCell ref="G119:I119"/>
    <mergeCell ref="D136:F136"/>
    <mergeCell ref="G136:I136"/>
    <mergeCell ref="D140:F140"/>
    <mergeCell ref="D141:F141"/>
    <mergeCell ref="D130:F130"/>
    <mergeCell ref="G130:I130"/>
    <mergeCell ref="D132:F132"/>
    <mergeCell ref="G132:I132"/>
    <mergeCell ref="D134:F134"/>
    <mergeCell ref="D131:F131"/>
    <mergeCell ref="G131:I131"/>
    <mergeCell ref="G155:I155"/>
    <mergeCell ref="G140:J140"/>
    <mergeCell ref="G141:J141"/>
    <mergeCell ref="D145:F145"/>
    <mergeCell ref="G145:J145"/>
    <mergeCell ref="D167:F167"/>
    <mergeCell ref="G167:I167"/>
    <mergeCell ref="D157:F157"/>
    <mergeCell ref="G157:I157"/>
    <mergeCell ref="D151:F151"/>
    <mergeCell ref="G151:I151"/>
    <mergeCell ref="G146:J146"/>
    <mergeCell ref="D146:F146"/>
    <mergeCell ref="D153:F153"/>
    <mergeCell ref="D156:F156"/>
    <mergeCell ref="D147:F147"/>
    <mergeCell ref="G147:J147"/>
    <mergeCell ref="D152:F152"/>
    <mergeCell ref="G153:I153"/>
    <mergeCell ref="B322:D322"/>
    <mergeCell ref="F322:J322"/>
    <mergeCell ref="G208:H208"/>
    <mergeCell ref="G210:H210"/>
    <mergeCell ref="D213:D214"/>
    <mergeCell ref="D163:F163"/>
    <mergeCell ref="B349:J349"/>
    <mergeCell ref="B325:D325"/>
    <mergeCell ref="F325:J325"/>
    <mergeCell ref="B323:D323"/>
    <mergeCell ref="B324:D324"/>
    <mergeCell ref="F324:J324"/>
    <mergeCell ref="C193:D193"/>
    <mergeCell ref="D199:F199"/>
    <mergeCell ref="G199:H199"/>
    <mergeCell ref="A204:K205"/>
    <mergeCell ref="C186:D186"/>
    <mergeCell ref="C187:D187"/>
    <mergeCell ref="C188:D188"/>
    <mergeCell ref="C189:D189"/>
    <mergeCell ref="G169:I169"/>
    <mergeCell ref="D172:F172"/>
    <mergeCell ref="G172:I172"/>
    <mergeCell ref="C192:D192"/>
    <mergeCell ref="B7:D7"/>
    <mergeCell ref="E7:J7"/>
    <mergeCell ref="B8:D9"/>
    <mergeCell ref="B10:D10"/>
    <mergeCell ref="E10:F10"/>
    <mergeCell ref="G10:H10"/>
    <mergeCell ref="I10:J10"/>
    <mergeCell ref="E8:J9"/>
    <mergeCell ref="F323:J323"/>
    <mergeCell ref="D197:F197"/>
    <mergeCell ref="G197:H197"/>
    <mergeCell ref="C184:D184"/>
    <mergeCell ref="C185:D185"/>
    <mergeCell ref="C212:E212"/>
    <mergeCell ref="D223:J223"/>
    <mergeCell ref="G163:I163"/>
    <mergeCell ref="D164:F164"/>
    <mergeCell ref="G164:I164"/>
    <mergeCell ref="C190:D190"/>
    <mergeCell ref="C191:D191"/>
    <mergeCell ref="D195:F195"/>
    <mergeCell ref="G195:H195"/>
    <mergeCell ref="B321:D321"/>
    <mergeCell ref="F321:J321"/>
    <mergeCell ref="D124:F124"/>
    <mergeCell ref="D161:F161"/>
    <mergeCell ref="G161:I161"/>
    <mergeCell ref="D165:F165"/>
    <mergeCell ref="G165:I165"/>
    <mergeCell ref="D155:F155"/>
    <mergeCell ref="D160:F160"/>
    <mergeCell ref="G160:I160"/>
    <mergeCell ref="D168:F168"/>
    <mergeCell ref="G168:I168"/>
    <mergeCell ref="D162:F162"/>
    <mergeCell ref="G162:I162"/>
    <mergeCell ref="G156:I156"/>
    <mergeCell ref="D159:F159"/>
    <mergeCell ref="G159:I159"/>
    <mergeCell ref="D126:F126"/>
    <mergeCell ref="G126:I126"/>
    <mergeCell ref="D127:F127"/>
    <mergeCell ref="G127:I127"/>
    <mergeCell ref="D128:F128"/>
    <mergeCell ref="G128:I128"/>
    <mergeCell ref="G134:I134"/>
    <mergeCell ref="D135:F135"/>
    <mergeCell ref="G135:I135"/>
    <mergeCell ref="F230:G230"/>
    <mergeCell ref="F231:G231"/>
    <mergeCell ref="F232:G232"/>
    <mergeCell ref="F233:G233"/>
    <mergeCell ref="F234:G234"/>
    <mergeCell ref="F235:G235"/>
    <mergeCell ref="C258:J258"/>
    <mergeCell ref="C260:D260"/>
    <mergeCell ref="E260:F260"/>
    <mergeCell ref="G260:H260"/>
    <mergeCell ref="I260:L260"/>
    <mergeCell ref="C261:D261"/>
    <mergeCell ref="E261:L261"/>
    <mergeCell ref="C262:D262"/>
    <mergeCell ref="E262:L262"/>
    <mergeCell ref="C263:D263"/>
    <mergeCell ref="E263:L263"/>
    <mergeCell ref="C264:D264"/>
    <mergeCell ref="E264:L264"/>
    <mergeCell ref="C265:D265"/>
    <mergeCell ref="E265:L265"/>
    <mergeCell ref="C266:D266"/>
    <mergeCell ref="E266:L266"/>
    <mergeCell ref="C268:D268"/>
    <mergeCell ref="E268:F268"/>
    <mergeCell ref="G268:H268"/>
    <mergeCell ref="I268:L268"/>
    <mergeCell ref="C269:D269"/>
    <mergeCell ref="E269:L269"/>
    <mergeCell ref="C270:D270"/>
    <mergeCell ref="E270:L270"/>
    <mergeCell ref="C271:D271"/>
    <mergeCell ref="E271:L271"/>
    <mergeCell ref="C272:D272"/>
    <mergeCell ref="E272:L272"/>
    <mergeCell ref="C273:D273"/>
    <mergeCell ref="E273:L273"/>
    <mergeCell ref="C274:D274"/>
    <mergeCell ref="E274:L274"/>
    <mergeCell ref="C276:D276"/>
    <mergeCell ref="E276:F276"/>
    <mergeCell ref="G276:H276"/>
    <mergeCell ref="I276:L276"/>
    <mergeCell ref="C277:D277"/>
    <mergeCell ref="E277:L277"/>
    <mergeCell ref="C278:D278"/>
    <mergeCell ref="E278:L278"/>
    <mergeCell ref="C279:D279"/>
    <mergeCell ref="E279:L279"/>
    <mergeCell ref="C280:D280"/>
    <mergeCell ref="E280:L280"/>
    <mergeCell ref="C281:D281"/>
    <mergeCell ref="E281:L281"/>
    <mergeCell ref="C288:D288"/>
    <mergeCell ref="E288:L288"/>
    <mergeCell ref="C289:D289"/>
    <mergeCell ref="E289:L289"/>
    <mergeCell ref="C290:D290"/>
    <mergeCell ref="E290:L290"/>
    <mergeCell ref="C294:J300"/>
    <mergeCell ref="C303:J309"/>
    <mergeCell ref="C282:D282"/>
    <mergeCell ref="E282:L282"/>
    <mergeCell ref="C284:D284"/>
    <mergeCell ref="E284:L284"/>
    <mergeCell ref="C285:D285"/>
    <mergeCell ref="E285:L285"/>
    <mergeCell ref="C286:D286"/>
    <mergeCell ref="E286:L286"/>
    <mergeCell ref="C287:D287"/>
    <mergeCell ref="E287:L287"/>
  </mergeCells>
  <phoneticPr fontId="32"/>
  <conditionalFormatting sqref="F322:J325 F327:J327">
    <cfRule type="expression" dxfId="9" priority="3" stopIfTrue="1">
      <formula>$E322="無"</formula>
    </cfRule>
  </conditionalFormatting>
  <dataValidations count="4">
    <dataValidation type="list" allowBlank="1" showInputMessage="1" showErrorMessage="1" sqref="E322:E327">
      <formula1>"有,無"</formula1>
    </dataValidation>
    <dataValidation type="list" allowBlank="1" showInputMessage="1" showErrorMessage="1" sqref="C294:J300">
      <formula1>"入札、又は複数者からの見積書を徴取し、最安の見積書を選定,その他（競争に付すことが著しく困難又は不適当である）"</formula1>
    </dataValidation>
    <dataValidation type="list" allowBlank="1" showInputMessage="1" showErrorMessage="1" sqref="G260:H260 G268:H268 G276:H276">
      <formula1>"PPA使用者,リース使用者,該当なし"</formula1>
    </dataValidation>
    <dataValidation type="list" allowBlank="1" showInputMessage="1" showErrorMessage="1" sqref="E260:F260 E268:F268 E276:F276">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9" manualBreakCount="9">
    <brk id="26" max="11" man="1"/>
    <brk id="71" max="11" man="1"/>
    <brk id="112" max="11" man="1"/>
    <brk id="149" max="11" man="1"/>
    <brk id="181" max="11" man="1"/>
    <brk id="218" max="11" man="1"/>
    <brk id="254" max="11" man="1"/>
    <brk id="312" max="11" man="1"/>
    <brk id="338"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'第4(太陽光）'!$E312="無"</xm:f>
            <x14:dxf>
              <numFmt numFmtId="187" formatCode="[&lt;=999]000;[&lt;=9999]000\-00;000\-0000"/>
              <fill>
                <patternFill patternType="mediumGray">
                  <bgColor theme="0" tint="-0.14996795556505021"/>
                </patternFill>
              </fill>
            </x14:dxf>
          </x14:cfRule>
          <xm:sqref>F326:J326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F18:J18</xm:sqref>
        </x14:dataValidation>
        <x14:dataValidation type="list" allowBlank="1" showInputMessage="1" showErrorMessage="1">
          <x14:formula1>
            <xm:f>基本情報入力シート!$Q$133:$Q$165</xm:f>
          </x14:formula1>
          <xm:sqref>F17:J17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D346"/>
  <sheetViews>
    <sheetView showGridLines="0" showZeros="0" view="pageBreakPreview" zoomScale="85" zoomScaleNormal="100" zoomScaleSheetLayoutView="85" workbookViewId="0">
      <selection activeCell="E7" sqref="E7:J7"/>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4" width="9" style="2"/>
    <col min="15" max="15" width="0" style="2" hidden="1" customWidth="1"/>
    <col min="16" max="16384" width="9" style="2"/>
  </cols>
  <sheetData>
    <row r="1" spans="2:10">
      <c r="B1" s="1" t="s">
        <v>26</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3015</v>
      </c>
    </row>
    <row r="7" spans="2:10" ht="35.1" customHeight="1">
      <c r="B7" s="1044" t="str">
        <f>'第4(太陽光）'!B7:D7</f>
        <v>施設の名称</v>
      </c>
      <c r="C7" s="1512"/>
      <c r="D7" s="1512"/>
      <c r="E7" s="1369">
        <f>基本情報入力シート!$E$59</f>
        <v>0</v>
      </c>
      <c r="F7" s="1513"/>
      <c r="G7" s="1513"/>
      <c r="H7" s="1513"/>
      <c r="I7" s="1513"/>
      <c r="J7" s="1514"/>
    </row>
    <row r="8" spans="2:10" ht="13.5" customHeight="1">
      <c r="B8" s="1372" t="str">
        <f>'第4(太陽光）'!B8:D9</f>
        <v>施設の住所</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tr">
        <f>'第4(太陽光）'!B10:D10</f>
        <v>所有代表者</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4" t="str">
        <f>'第4(太陽光）'!$C$14</f>
        <v xml:space="preserve"> 名称</v>
      </c>
      <c r="D14" s="1518"/>
      <c r="E14" s="1518"/>
      <c r="F14" s="1432"/>
      <c r="G14" s="1433"/>
      <c r="H14" s="1433"/>
      <c r="I14" s="1433"/>
      <c r="J14" s="1448"/>
    </row>
    <row r="15" spans="2:10" ht="24" customHeight="1">
      <c r="B15" s="11"/>
      <c r="C15" s="1352" t="str">
        <f>'第4(太陽光）'!$C$15</f>
        <v xml:space="preserve"> 役職名　代表者名</v>
      </c>
      <c r="D15" s="1352"/>
      <c r="E15" s="1353"/>
      <c r="F15" s="1432"/>
      <c r="G15" s="1433"/>
      <c r="H15" s="1433"/>
      <c r="I15" s="1433"/>
      <c r="J15" s="1448"/>
    </row>
    <row r="16" spans="2:10" ht="30" customHeight="1">
      <c r="B16" s="12"/>
      <c r="C16" s="1343" t="str">
        <f>'第4(太陽光）'!$C$16</f>
        <v>住所</v>
      </c>
      <c r="D16" s="1343"/>
      <c r="E16" s="83"/>
      <c r="F16" s="642"/>
      <c r="G16" s="1433"/>
      <c r="H16" s="1195"/>
      <c r="I16" s="1195"/>
      <c r="J16" s="1196"/>
    </row>
    <row r="17" spans="2:13" ht="24" customHeight="1">
      <c r="B17" s="1359"/>
      <c r="C17" s="1361" t="str">
        <f>'第4(太陽光）'!$C$17</f>
        <v>日本標準産業分類※1による業種※2</v>
      </c>
      <c r="D17" s="1362"/>
      <c r="E17" s="84" t="str">
        <f>'第4(太陽光）'!E17</f>
        <v>大分類</v>
      </c>
      <c r="F17" s="1440"/>
      <c r="G17" s="1441"/>
      <c r="H17" s="1441"/>
      <c r="I17" s="1441"/>
      <c r="J17" s="1442"/>
    </row>
    <row r="18" spans="2:13" ht="24" customHeight="1">
      <c r="B18" s="1360"/>
      <c r="C18" s="1352"/>
      <c r="D18" s="1353"/>
      <c r="E18" s="84" t="str">
        <f>'第4(太陽光）'!E18</f>
        <v>中分類</v>
      </c>
      <c r="F18" s="1440"/>
      <c r="G18" s="1443"/>
      <c r="H18" s="1443"/>
      <c r="I18" s="1443"/>
      <c r="J18" s="1444"/>
    </row>
    <row r="19" spans="2:13" ht="30" customHeight="1">
      <c r="B19" s="11"/>
      <c r="C19" s="1343" t="str">
        <f>'第4(太陽光）'!$C$19</f>
        <v xml:space="preserve"> 資本金（出資金）</v>
      </c>
      <c r="D19" s="1343"/>
      <c r="E19" s="1344"/>
      <c r="F19" s="1438"/>
      <c r="G19" s="1439"/>
      <c r="H19" s="21" t="s">
        <v>10</v>
      </c>
      <c r="I19" s="133"/>
      <c r="J19" s="25"/>
      <c r="K19" s="18"/>
      <c r="L19" s="18"/>
    </row>
    <row r="20" spans="2:13" ht="30" customHeight="1">
      <c r="B20" s="11"/>
      <c r="C20" s="1343" t="str">
        <f>'第4(太陽光）'!$C$20</f>
        <v xml:space="preserve"> 従業員数</v>
      </c>
      <c r="D20" s="1343"/>
      <c r="E20" s="1344"/>
      <c r="F20" s="1436"/>
      <c r="G20" s="1437"/>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355</v>
      </c>
    </row>
    <row r="31" spans="2:13" ht="18" customHeight="1">
      <c r="D31" s="1027" t="s">
        <v>387</v>
      </c>
      <c r="E31" s="1027"/>
      <c r="F31" s="8"/>
      <c r="G31" s="112" t="str">
        <f>IF(G42="","",ROUNDDOWN(SUM(G44,G52,G60),0))</f>
        <v/>
      </c>
      <c r="H31" s="2" t="s">
        <v>47</v>
      </c>
      <c r="M31" s="36"/>
    </row>
    <row r="32" spans="2:13" ht="18" customHeight="1">
      <c r="D32" s="8"/>
      <c r="E32" s="8"/>
      <c r="F32" s="8"/>
      <c r="G32" s="114"/>
      <c r="M32" s="36"/>
    </row>
    <row r="33" spans="2:27" ht="13.5" customHeight="1">
      <c r="B33" s="23" t="s">
        <v>456</v>
      </c>
      <c r="C33" s="23"/>
      <c r="D33" s="23"/>
      <c r="E33" s="115"/>
      <c r="F33" s="8"/>
    </row>
    <row r="34" spans="2:27" ht="13.5" customHeight="1">
      <c r="B34" s="23"/>
      <c r="C34" s="23" t="s">
        <v>458</v>
      </c>
      <c r="D34" s="116" t="s">
        <v>363</v>
      </c>
      <c r="E34" s="115"/>
      <c r="F34" s="8"/>
      <c r="G34" s="1544"/>
      <c r="H34" s="1544"/>
      <c r="M34" s="75" t="s">
        <v>484</v>
      </c>
      <c r="O34" s="2" t="s">
        <v>457</v>
      </c>
    </row>
    <row r="35" spans="2:27" ht="13.5" customHeight="1">
      <c r="B35" s="23"/>
      <c r="C35" s="23"/>
      <c r="D35" s="116"/>
      <c r="E35" s="8"/>
      <c r="F35" s="8"/>
      <c r="O35" s="2" t="s">
        <v>459</v>
      </c>
    </row>
    <row r="36" spans="2:27" ht="13.5" customHeight="1">
      <c r="B36" s="23"/>
      <c r="C36" s="23"/>
      <c r="D36" s="117"/>
      <c r="O36" s="2" t="s">
        <v>103</v>
      </c>
    </row>
    <row r="37" spans="2:27" ht="18" customHeight="1">
      <c r="B37" s="23" t="s">
        <v>460</v>
      </c>
      <c r="C37" s="23"/>
      <c r="D37" s="23"/>
    </row>
    <row r="38" spans="2:27" ht="18" customHeight="1">
      <c r="C38" s="3" t="s">
        <v>440</v>
      </c>
      <c r="D38" s="1323" t="s">
        <v>2888</v>
      </c>
      <c r="E38" s="1324"/>
      <c r="F38" s="1325"/>
      <c r="G38" s="1454"/>
      <c r="H38" s="1455"/>
      <c r="I38" s="1456"/>
      <c r="L38" s="36"/>
      <c r="M38" s="494"/>
      <c r="N38" s="494"/>
      <c r="O38" s="494"/>
      <c r="P38" s="494"/>
      <c r="Q38" s="494"/>
      <c r="R38" s="494"/>
      <c r="S38" s="494"/>
      <c r="T38" s="494"/>
      <c r="U38" s="149"/>
      <c r="V38" s="36"/>
      <c r="W38" s="36"/>
      <c r="X38" s="36"/>
      <c r="Y38" s="16"/>
      <c r="Z38" s="16"/>
      <c r="AA38" s="16"/>
    </row>
    <row r="39" spans="2:27" ht="17.100000000000001" customHeight="1">
      <c r="C39" s="3"/>
      <c r="D39" s="1310" t="s">
        <v>71</v>
      </c>
      <c r="E39" s="1311"/>
      <c r="F39" s="1312"/>
      <c r="G39" s="1231"/>
      <c r="H39" s="1232"/>
      <c r="I39" s="1233"/>
    </row>
    <row r="40" spans="2:27" ht="17.100000000000001" customHeight="1">
      <c r="D40" s="1310" t="s">
        <v>69</v>
      </c>
      <c r="E40" s="1311"/>
      <c r="F40" s="1312"/>
      <c r="G40" s="1231"/>
      <c r="H40" s="1232"/>
      <c r="I40" s="1233"/>
    </row>
    <row r="41" spans="2:27" ht="17.100000000000001" customHeight="1">
      <c r="D41" s="1310" t="s">
        <v>2443</v>
      </c>
      <c r="E41" s="1311"/>
      <c r="F41" s="1312"/>
      <c r="G41" s="1231"/>
      <c r="H41" s="1505"/>
      <c r="I41" s="1506"/>
      <c r="L41" s="36"/>
      <c r="M41" s="36"/>
      <c r="N41" s="36"/>
      <c r="O41" s="36"/>
      <c r="P41" s="36"/>
      <c r="Q41" s="36"/>
      <c r="R41" s="36"/>
      <c r="S41" s="36"/>
      <c r="T41" s="36"/>
      <c r="U41" s="36"/>
      <c r="V41" s="36"/>
      <c r="W41" s="36"/>
      <c r="X41" s="36"/>
      <c r="Y41" s="16"/>
      <c r="Z41" s="16"/>
      <c r="AA41" s="16"/>
    </row>
    <row r="42" spans="2:27" ht="17.100000000000001" customHeight="1">
      <c r="D42" s="1310" t="s">
        <v>332</v>
      </c>
      <c r="E42" s="1311"/>
      <c r="F42" s="1312"/>
      <c r="G42" s="1429"/>
      <c r="H42" s="1430"/>
      <c r="I42" s="1431"/>
      <c r="J42" s="2" t="s">
        <v>47</v>
      </c>
    </row>
    <row r="43" spans="2:27" ht="17.100000000000001" customHeight="1">
      <c r="D43" s="1310" t="s">
        <v>338</v>
      </c>
      <c r="E43" s="1311"/>
      <c r="F43" s="1312"/>
      <c r="G43" s="1425"/>
      <c r="H43" s="1426"/>
      <c r="I43" s="1427"/>
      <c r="J43" s="2" t="s">
        <v>64</v>
      </c>
    </row>
    <row r="44" spans="2:27" ht="17.100000000000001" customHeight="1">
      <c r="D44" s="1320" t="s">
        <v>49</v>
      </c>
      <c r="E44" s="1321"/>
      <c r="F44" s="1322"/>
      <c r="G44" s="1525" t="str">
        <f>IF(G42="","",ROUNDDOWN(G42*G43,2))</f>
        <v/>
      </c>
      <c r="H44" s="1526"/>
      <c r="I44" s="1527"/>
      <c r="J44" s="2" t="s">
        <v>47</v>
      </c>
    </row>
    <row r="45" spans="2:27" ht="13.5" customHeight="1"/>
    <row r="46" spans="2:27" ht="18" customHeight="1">
      <c r="C46" s="3" t="s">
        <v>441</v>
      </c>
      <c r="D46" s="1323" t="s">
        <v>2888</v>
      </c>
      <c r="E46" s="1324"/>
      <c r="F46" s="1325"/>
      <c r="G46" s="1454"/>
      <c r="H46" s="1455"/>
      <c r="I46" s="1456"/>
      <c r="L46" s="36"/>
      <c r="M46" s="494"/>
      <c r="N46" s="494"/>
      <c r="O46" s="494"/>
      <c r="P46" s="494"/>
      <c r="Q46" s="494"/>
      <c r="R46" s="494"/>
      <c r="S46" s="494"/>
      <c r="T46" s="494"/>
      <c r="U46" s="149"/>
      <c r="V46" s="36"/>
      <c r="W46" s="36"/>
      <c r="X46" s="36"/>
      <c r="Y46" s="16"/>
      <c r="Z46" s="16"/>
      <c r="AA46" s="16"/>
    </row>
    <row r="47" spans="2:27" ht="17.100000000000001" customHeight="1">
      <c r="C47" s="3"/>
      <c r="D47" s="1310" t="s">
        <v>71</v>
      </c>
      <c r="E47" s="1311"/>
      <c r="F47" s="1312"/>
      <c r="G47" s="1231"/>
      <c r="H47" s="1232"/>
      <c r="I47" s="1233"/>
    </row>
    <row r="48" spans="2:27" ht="17.100000000000001" customHeight="1">
      <c r="D48" s="1310" t="s">
        <v>69</v>
      </c>
      <c r="E48" s="1311"/>
      <c r="F48" s="1312"/>
      <c r="G48" s="1231"/>
      <c r="H48" s="1232"/>
      <c r="I48" s="1233"/>
    </row>
    <row r="49" spans="2:27" ht="17.100000000000001" customHeight="1">
      <c r="D49" s="1310" t="s">
        <v>2443</v>
      </c>
      <c r="E49" s="1311"/>
      <c r="F49" s="1312"/>
      <c r="G49" s="1231"/>
      <c r="H49" s="1505"/>
      <c r="I49" s="1506"/>
      <c r="L49" s="36"/>
      <c r="M49" s="36"/>
      <c r="N49" s="36"/>
      <c r="O49" s="36"/>
      <c r="P49" s="36"/>
      <c r="Q49" s="36"/>
      <c r="R49" s="36"/>
      <c r="S49" s="36"/>
      <c r="T49" s="36"/>
      <c r="U49" s="36"/>
      <c r="V49" s="36"/>
      <c r="W49" s="36"/>
      <c r="X49" s="36"/>
      <c r="Y49" s="16"/>
      <c r="Z49" s="16"/>
      <c r="AA49" s="16"/>
    </row>
    <row r="50" spans="2:27" ht="17.100000000000001" customHeight="1">
      <c r="D50" s="1310" t="s">
        <v>332</v>
      </c>
      <c r="E50" s="1311"/>
      <c r="F50" s="1312"/>
      <c r="G50" s="1429"/>
      <c r="H50" s="1430"/>
      <c r="I50" s="1431"/>
      <c r="J50" s="2" t="s">
        <v>47</v>
      </c>
    </row>
    <row r="51" spans="2:27" ht="17.100000000000001" customHeight="1">
      <c r="D51" s="1310" t="s">
        <v>338</v>
      </c>
      <c r="E51" s="1311"/>
      <c r="F51" s="1312"/>
      <c r="G51" s="1425"/>
      <c r="H51" s="1426"/>
      <c r="I51" s="1427"/>
      <c r="J51" s="2" t="s">
        <v>64</v>
      </c>
    </row>
    <row r="52" spans="2:27" ht="17.100000000000001" customHeight="1">
      <c r="D52" s="1320" t="s">
        <v>49</v>
      </c>
      <c r="E52" s="1321"/>
      <c r="F52" s="1322"/>
      <c r="G52" s="1525" t="str">
        <f>IF(G50="","",ROUNDDOWN(G50*G51,2))</f>
        <v/>
      </c>
      <c r="H52" s="1526"/>
      <c r="I52" s="1527"/>
      <c r="J52" s="2" t="s">
        <v>47</v>
      </c>
    </row>
    <row r="53" spans="2:27" ht="13.5" customHeight="1"/>
    <row r="54" spans="2:27" ht="18" customHeight="1">
      <c r="C54" s="3" t="s">
        <v>2743</v>
      </c>
      <c r="D54" s="1323" t="s">
        <v>2888</v>
      </c>
      <c r="E54" s="1324"/>
      <c r="F54" s="1325"/>
      <c r="G54" s="1454"/>
      <c r="H54" s="1455"/>
      <c r="I54" s="1456"/>
      <c r="L54" s="36"/>
      <c r="M54" s="494"/>
      <c r="N54" s="494"/>
      <c r="O54" s="494"/>
      <c r="P54" s="494"/>
      <c r="Q54" s="494"/>
      <c r="R54" s="494"/>
      <c r="S54" s="494"/>
      <c r="T54" s="494"/>
      <c r="U54" s="149"/>
      <c r="V54" s="36"/>
      <c r="W54" s="36"/>
      <c r="X54" s="36"/>
      <c r="Y54" s="16"/>
      <c r="Z54" s="16"/>
      <c r="AA54" s="16"/>
    </row>
    <row r="55" spans="2:27" ht="17.100000000000001" customHeight="1">
      <c r="C55" s="3"/>
      <c r="D55" s="1310" t="s">
        <v>71</v>
      </c>
      <c r="E55" s="1311"/>
      <c r="F55" s="1312"/>
      <c r="G55" s="1231"/>
      <c r="H55" s="1232"/>
      <c r="I55" s="1233"/>
    </row>
    <row r="56" spans="2:27" ht="17.100000000000001" customHeight="1">
      <c r="D56" s="1310" t="s">
        <v>69</v>
      </c>
      <c r="E56" s="1311"/>
      <c r="F56" s="1312"/>
      <c r="G56" s="1231"/>
      <c r="H56" s="1232"/>
      <c r="I56" s="1233"/>
    </row>
    <row r="57" spans="2:27" ht="17.100000000000001" customHeight="1">
      <c r="D57" s="1310" t="s">
        <v>2443</v>
      </c>
      <c r="E57" s="1311"/>
      <c r="F57" s="1312"/>
      <c r="G57" s="1231"/>
      <c r="H57" s="1505"/>
      <c r="I57" s="1506"/>
      <c r="L57" s="36"/>
      <c r="M57" s="36"/>
      <c r="N57" s="36"/>
      <c r="O57" s="36"/>
      <c r="P57" s="36"/>
      <c r="Q57" s="36"/>
      <c r="R57" s="36"/>
      <c r="S57" s="36"/>
      <c r="T57" s="36"/>
      <c r="U57" s="36"/>
      <c r="V57" s="36"/>
      <c r="W57" s="36"/>
      <c r="X57" s="36"/>
      <c r="Y57" s="16"/>
      <c r="Z57" s="16"/>
      <c r="AA57" s="16"/>
    </row>
    <row r="58" spans="2:27" ht="17.100000000000001" customHeight="1">
      <c r="D58" s="1310" t="s">
        <v>332</v>
      </c>
      <c r="E58" s="1311"/>
      <c r="F58" s="1312"/>
      <c r="G58" s="1429"/>
      <c r="H58" s="1430"/>
      <c r="I58" s="1431"/>
      <c r="J58" s="2" t="s">
        <v>47</v>
      </c>
    </row>
    <row r="59" spans="2:27" ht="17.100000000000001" customHeight="1">
      <c r="D59" s="1310" t="s">
        <v>338</v>
      </c>
      <c r="E59" s="1311"/>
      <c r="F59" s="1312"/>
      <c r="G59" s="1425"/>
      <c r="H59" s="1426"/>
      <c r="I59" s="1427"/>
      <c r="J59" s="2" t="s">
        <v>64</v>
      </c>
    </row>
    <row r="60" spans="2:27" ht="17.100000000000001" customHeight="1">
      <c r="D60" s="1320" t="s">
        <v>49</v>
      </c>
      <c r="E60" s="1321"/>
      <c r="F60" s="1322"/>
      <c r="G60" s="1525" t="str">
        <f>IF(G58="","",ROUNDDOWN(G58*G59,2))</f>
        <v/>
      </c>
      <c r="H60" s="1526"/>
      <c r="I60" s="1527"/>
      <c r="J60" s="2" t="s">
        <v>47</v>
      </c>
    </row>
    <row r="61" spans="2:27" ht="13.5" customHeight="1"/>
    <row r="62" spans="2:27" ht="13.5" customHeight="1"/>
    <row r="63" spans="2:27" ht="18" customHeight="1">
      <c r="B63" s="2" t="s">
        <v>461</v>
      </c>
      <c r="M63" s="36"/>
    </row>
    <row r="64" spans="2:27" ht="18" customHeight="1">
      <c r="C64" s="3" t="s">
        <v>440</v>
      </c>
      <c r="D64" s="1323" t="s">
        <v>2888</v>
      </c>
      <c r="E64" s="1324"/>
      <c r="F64" s="1325"/>
      <c r="G64" s="1454"/>
      <c r="H64" s="1455"/>
      <c r="I64" s="1456"/>
      <c r="L64" s="36"/>
      <c r="M64" s="494"/>
      <c r="N64" s="494"/>
      <c r="O64" s="494"/>
      <c r="P64" s="494"/>
      <c r="Q64" s="494"/>
      <c r="R64" s="494"/>
      <c r="S64" s="494"/>
      <c r="T64" s="494"/>
      <c r="U64" s="149"/>
      <c r="V64" s="36"/>
      <c r="W64" s="36"/>
      <c r="X64" s="36"/>
      <c r="Y64" s="16"/>
      <c r="Z64" s="16"/>
      <c r="AA64" s="16"/>
    </row>
    <row r="65" spans="3:27" ht="17.100000000000001" customHeight="1">
      <c r="C65" s="3"/>
      <c r="D65" s="1310" t="s">
        <v>71</v>
      </c>
      <c r="E65" s="1311"/>
      <c r="F65" s="1312"/>
      <c r="G65" s="1231"/>
      <c r="H65" s="1232"/>
      <c r="I65" s="1233"/>
    </row>
    <row r="66" spans="3:27" ht="17.100000000000001" customHeight="1">
      <c r="D66" s="1310" t="s">
        <v>69</v>
      </c>
      <c r="E66" s="1311"/>
      <c r="F66" s="1312"/>
      <c r="G66" s="1231"/>
      <c r="H66" s="1232"/>
      <c r="I66" s="1233"/>
    </row>
    <row r="67" spans="3:27" ht="17.100000000000001" customHeight="1">
      <c r="D67" s="1310" t="s">
        <v>2443</v>
      </c>
      <c r="E67" s="1311"/>
      <c r="F67" s="1312"/>
      <c r="G67" s="1231"/>
      <c r="H67" s="1505"/>
      <c r="I67" s="1506"/>
      <c r="L67" s="36"/>
      <c r="M67" s="36"/>
      <c r="N67" s="36"/>
      <c r="O67" s="36"/>
      <c r="P67" s="36"/>
      <c r="Q67" s="36"/>
      <c r="R67" s="36"/>
      <c r="S67" s="36"/>
      <c r="T67" s="36"/>
      <c r="U67" s="36"/>
      <c r="V67" s="36"/>
      <c r="W67" s="36"/>
      <c r="X67" s="36"/>
      <c r="Y67" s="16"/>
      <c r="Z67" s="16"/>
      <c r="AA67" s="16"/>
    </row>
    <row r="68" spans="3:27" ht="17.100000000000001" customHeight="1">
      <c r="D68" s="1310" t="s">
        <v>332</v>
      </c>
      <c r="E68" s="1311"/>
      <c r="F68" s="1312"/>
      <c r="G68" s="1429"/>
      <c r="H68" s="1430"/>
      <c r="I68" s="1431"/>
      <c r="J68" s="2" t="s">
        <v>47</v>
      </c>
    </row>
    <row r="69" spans="3:27" ht="17.100000000000001" customHeight="1">
      <c r="D69" s="1310" t="s">
        <v>338</v>
      </c>
      <c r="E69" s="1311"/>
      <c r="F69" s="1312"/>
      <c r="G69" s="1425"/>
      <c r="H69" s="1426"/>
      <c r="I69" s="1427"/>
      <c r="J69" s="2" t="s">
        <v>64</v>
      </c>
    </row>
    <row r="70" spans="3:27" ht="17.100000000000001" customHeight="1">
      <c r="D70" s="1320" t="s">
        <v>49</v>
      </c>
      <c r="E70" s="1321"/>
      <c r="F70" s="1322"/>
      <c r="G70" s="1525" t="str">
        <f>IF(G68="","",ROUNDDOWN(G68*G69,2))</f>
        <v/>
      </c>
      <c r="H70" s="1526"/>
      <c r="I70" s="1527"/>
      <c r="J70" s="2" t="s">
        <v>47</v>
      </c>
    </row>
    <row r="71" spans="3:27" ht="13.5" customHeight="1"/>
    <row r="72" spans="3:27" ht="18" customHeight="1">
      <c r="C72" s="3" t="s">
        <v>441</v>
      </c>
      <c r="D72" s="1323" t="s">
        <v>2888</v>
      </c>
      <c r="E72" s="1324"/>
      <c r="F72" s="1325"/>
      <c r="G72" s="1454"/>
      <c r="H72" s="1455"/>
      <c r="I72" s="1456"/>
      <c r="L72" s="36"/>
      <c r="M72" s="494"/>
      <c r="N72" s="494"/>
      <c r="O72" s="494"/>
      <c r="P72" s="494"/>
      <c r="Q72" s="494"/>
      <c r="R72" s="494"/>
      <c r="S72" s="494"/>
      <c r="T72" s="494"/>
      <c r="U72" s="149"/>
      <c r="V72" s="36"/>
      <c r="W72" s="36"/>
      <c r="X72" s="36"/>
      <c r="Y72" s="16"/>
      <c r="Z72" s="16"/>
      <c r="AA72" s="16"/>
    </row>
    <row r="73" spans="3:27" ht="17.100000000000001" customHeight="1">
      <c r="C73" s="3"/>
      <c r="D73" s="1310" t="s">
        <v>71</v>
      </c>
      <c r="E73" s="1311"/>
      <c r="F73" s="1312"/>
      <c r="G73" s="1231"/>
      <c r="H73" s="1232"/>
      <c r="I73" s="1233"/>
    </row>
    <row r="74" spans="3:27" ht="17.100000000000001" customHeight="1">
      <c r="D74" s="1310" t="s">
        <v>69</v>
      </c>
      <c r="E74" s="1311"/>
      <c r="F74" s="1312"/>
      <c r="G74" s="1231"/>
      <c r="H74" s="1232"/>
      <c r="I74" s="1233"/>
    </row>
    <row r="75" spans="3:27" ht="17.100000000000001" customHeight="1">
      <c r="D75" s="1310" t="s">
        <v>2443</v>
      </c>
      <c r="E75" s="1311"/>
      <c r="F75" s="1312"/>
      <c r="G75" s="1231"/>
      <c r="H75" s="1505"/>
      <c r="I75" s="1506"/>
      <c r="L75" s="36"/>
      <c r="M75" s="36"/>
      <c r="N75" s="36"/>
      <c r="O75" s="36"/>
      <c r="P75" s="36"/>
      <c r="Q75" s="36"/>
      <c r="R75" s="36"/>
      <c r="S75" s="36"/>
      <c r="T75" s="36"/>
      <c r="U75" s="36"/>
      <c r="V75" s="36"/>
      <c r="W75" s="36"/>
      <c r="X75" s="36"/>
      <c r="Y75" s="16"/>
      <c r="Z75" s="16"/>
      <c r="AA75" s="16"/>
    </row>
    <row r="76" spans="3:27" ht="17.100000000000001" customHeight="1">
      <c r="D76" s="1310" t="s">
        <v>332</v>
      </c>
      <c r="E76" s="1311"/>
      <c r="F76" s="1312"/>
      <c r="G76" s="1429"/>
      <c r="H76" s="1430"/>
      <c r="I76" s="1431"/>
      <c r="J76" s="2" t="s">
        <v>47</v>
      </c>
    </row>
    <row r="77" spans="3:27" ht="17.100000000000001" customHeight="1">
      <c r="D77" s="1310" t="s">
        <v>338</v>
      </c>
      <c r="E77" s="1311"/>
      <c r="F77" s="1312"/>
      <c r="G77" s="1425"/>
      <c r="H77" s="1426"/>
      <c r="I77" s="1427"/>
      <c r="J77" s="2" t="s">
        <v>64</v>
      </c>
    </row>
    <row r="78" spans="3:27" ht="17.100000000000001" customHeight="1">
      <c r="D78" s="1320" t="s">
        <v>49</v>
      </c>
      <c r="E78" s="1321"/>
      <c r="F78" s="1322"/>
      <c r="G78" s="1525" t="str">
        <f>IF(G76="","",ROUNDDOWN(G76*G77,2))</f>
        <v/>
      </c>
      <c r="H78" s="1526"/>
      <c r="I78" s="1527"/>
      <c r="J78" s="2" t="s">
        <v>47</v>
      </c>
    </row>
    <row r="79" spans="3:27" ht="14.25" customHeight="1"/>
    <row r="80" spans="3:27" ht="18" customHeight="1">
      <c r="C80" s="3" t="s">
        <v>2743</v>
      </c>
      <c r="D80" s="1323" t="s">
        <v>2888</v>
      </c>
      <c r="E80" s="1324"/>
      <c r="F80" s="1325"/>
      <c r="G80" s="1454"/>
      <c r="H80" s="1455"/>
      <c r="I80" s="1456"/>
      <c r="L80" s="36"/>
      <c r="M80" s="494"/>
      <c r="N80" s="494"/>
      <c r="O80" s="494"/>
      <c r="P80" s="494"/>
      <c r="Q80" s="494"/>
      <c r="R80" s="494"/>
      <c r="S80" s="494"/>
      <c r="T80" s="494"/>
      <c r="U80" s="149"/>
      <c r="V80" s="36"/>
      <c r="W80" s="36"/>
      <c r="X80" s="36"/>
      <c r="Y80" s="16"/>
      <c r="Z80" s="16"/>
      <c r="AA80" s="16"/>
    </row>
    <row r="81" spans="2:27" ht="17.100000000000001" customHeight="1">
      <c r="C81" s="3"/>
      <c r="D81" s="1310" t="s">
        <v>71</v>
      </c>
      <c r="E81" s="1311"/>
      <c r="F81" s="1312"/>
      <c r="G81" s="1231"/>
      <c r="H81" s="1232"/>
      <c r="I81" s="1233"/>
    </row>
    <row r="82" spans="2:27" ht="17.100000000000001" customHeight="1">
      <c r="D82" s="1310" t="s">
        <v>69</v>
      </c>
      <c r="E82" s="1311"/>
      <c r="F82" s="1312"/>
      <c r="G82" s="1231"/>
      <c r="H82" s="1232"/>
      <c r="I82" s="1233"/>
    </row>
    <row r="83" spans="2:27" ht="17.100000000000001" customHeight="1">
      <c r="D83" s="1310" t="s">
        <v>2443</v>
      </c>
      <c r="E83" s="1311"/>
      <c r="F83" s="1312"/>
      <c r="G83" s="1231"/>
      <c r="H83" s="1505"/>
      <c r="I83" s="1506"/>
      <c r="L83" s="36"/>
      <c r="M83" s="36"/>
      <c r="N83" s="36"/>
      <c r="O83" s="36"/>
      <c r="P83" s="36"/>
      <c r="Q83" s="36"/>
      <c r="R83" s="36"/>
      <c r="S83" s="36"/>
      <c r="T83" s="36"/>
      <c r="U83" s="36"/>
      <c r="V83" s="36"/>
      <c r="W83" s="36"/>
      <c r="X83" s="36"/>
      <c r="Y83" s="16"/>
      <c r="Z83" s="16"/>
      <c r="AA83" s="16"/>
    </row>
    <row r="84" spans="2:27" ht="17.100000000000001" customHeight="1">
      <c r="D84" s="1310" t="s">
        <v>332</v>
      </c>
      <c r="E84" s="1311"/>
      <c r="F84" s="1312"/>
      <c r="G84" s="1429"/>
      <c r="H84" s="1430"/>
      <c r="I84" s="1431"/>
      <c r="J84" s="2" t="s">
        <v>47</v>
      </c>
    </row>
    <row r="85" spans="2:27" ht="17.100000000000001" customHeight="1">
      <c r="D85" s="1310" t="s">
        <v>338</v>
      </c>
      <c r="E85" s="1311"/>
      <c r="F85" s="1312"/>
      <c r="G85" s="1425"/>
      <c r="H85" s="1426"/>
      <c r="I85" s="1427"/>
      <c r="J85" s="2" t="s">
        <v>64</v>
      </c>
    </row>
    <row r="86" spans="2:27" ht="17.100000000000001" customHeight="1">
      <c r="D86" s="1320" t="s">
        <v>49</v>
      </c>
      <c r="E86" s="1321"/>
      <c r="F86" s="1322"/>
      <c r="G86" s="1525" t="str">
        <f>IF(G84="","",ROUNDDOWN(G84*G85,2))</f>
        <v/>
      </c>
      <c r="H86" s="1526"/>
      <c r="I86" s="1527"/>
      <c r="J86" s="2" t="s">
        <v>47</v>
      </c>
    </row>
    <row r="87" spans="2:27" ht="13.5" customHeight="1"/>
    <row r="88" spans="2:27" ht="13.5" customHeight="1"/>
    <row r="89" spans="2:27" ht="18" customHeight="1">
      <c r="B89" s="2" t="s">
        <v>462</v>
      </c>
      <c r="M89" s="36"/>
    </row>
    <row r="90" spans="2:27" ht="18" customHeight="1">
      <c r="C90" s="3" t="s">
        <v>440</v>
      </c>
      <c r="D90" s="1323" t="s">
        <v>2888</v>
      </c>
      <c r="E90" s="1324"/>
      <c r="F90" s="1325"/>
      <c r="G90" s="1454"/>
      <c r="H90" s="1455"/>
      <c r="I90" s="1456"/>
      <c r="L90" s="36"/>
      <c r="M90" s="494"/>
      <c r="N90" s="494"/>
      <c r="O90" s="494"/>
      <c r="P90" s="494"/>
      <c r="Q90" s="494"/>
      <c r="R90" s="494"/>
      <c r="S90" s="494"/>
      <c r="T90" s="494"/>
      <c r="U90" s="149"/>
      <c r="V90" s="36"/>
      <c r="W90" s="36"/>
      <c r="X90" s="36"/>
      <c r="Y90" s="16"/>
      <c r="Z90" s="16"/>
      <c r="AA90" s="16"/>
    </row>
    <row r="91" spans="2:27" ht="17.100000000000001" customHeight="1">
      <c r="C91" s="3"/>
      <c r="D91" s="1310" t="s">
        <v>71</v>
      </c>
      <c r="E91" s="1311"/>
      <c r="F91" s="1312"/>
      <c r="G91" s="1231"/>
      <c r="H91" s="1232"/>
      <c r="I91" s="1233"/>
    </row>
    <row r="92" spans="2:27" ht="17.100000000000001" customHeight="1">
      <c r="D92" s="1310" t="s">
        <v>69</v>
      </c>
      <c r="E92" s="1311"/>
      <c r="F92" s="1312"/>
      <c r="G92" s="1231"/>
      <c r="H92" s="1232"/>
      <c r="I92" s="1233"/>
      <c r="J92" s="127"/>
    </row>
    <row r="93" spans="2:27" ht="17.100000000000001" customHeight="1">
      <c r="D93" s="1310" t="s">
        <v>2443</v>
      </c>
      <c r="E93" s="1311"/>
      <c r="F93" s="1312"/>
      <c r="G93" s="1231"/>
      <c r="H93" s="1505"/>
      <c r="I93" s="1506"/>
      <c r="L93" s="36"/>
      <c r="M93" s="36"/>
      <c r="N93" s="36"/>
      <c r="O93" s="36"/>
      <c r="P93" s="36"/>
      <c r="Q93" s="36"/>
      <c r="R93" s="36"/>
      <c r="S93" s="36"/>
      <c r="T93" s="36"/>
      <c r="U93" s="36"/>
      <c r="V93" s="36"/>
      <c r="W93" s="36"/>
      <c r="X93" s="36"/>
      <c r="Y93" s="16"/>
      <c r="Z93" s="16"/>
      <c r="AA93" s="16"/>
    </row>
    <row r="94" spans="2:27" ht="17.100000000000001" customHeight="1">
      <c r="D94" s="1310" t="s">
        <v>356</v>
      </c>
      <c r="E94" s="1311"/>
      <c r="F94" s="1312"/>
      <c r="G94" s="1231"/>
      <c r="H94" s="1232"/>
      <c r="I94" s="1233"/>
    </row>
    <row r="95" spans="2:27" ht="17.100000000000001" customHeight="1">
      <c r="D95" s="1310" t="s">
        <v>357</v>
      </c>
      <c r="E95" s="1311"/>
      <c r="F95" s="1312"/>
      <c r="G95" s="1429"/>
      <c r="H95" s="1430"/>
      <c r="I95" s="1431"/>
      <c r="J95" s="2" t="s">
        <v>47</v>
      </c>
    </row>
    <row r="96" spans="2:27" ht="17.100000000000001" customHeight="1">
      <c r="D96" s="1310" t="s">
        <v>338</v>
      </c>
      <c r="E96" s="1311"/>
      <c r="F96" s="1312"/>
      <c r="G96" s="1425"/>
      <c r="H96" s="1426"/>
      <c r="I96" s="1427"/>
      <c r="J96" s="2" t="s">
        <v>64</v>
      </c>
    </row>
    <row r="97" spans="3:27" ht="17.100000000000001" customHeight="1">
      <c r="D97" s="1320" t="s">
        <v>358</v>
      </c>
      <c r="E97" s="1321"/>
      <c r="F97" s="1322"/>
      <c r="G97" s="1525" t="str">
        <f>IF(G95="","",ROUNDDOWN(G95*G96,2))</f>
        <v/>
      </c>
      <c r="H97" s="1526"/>
      <c r="I97" s="1527"/>
      <c r="J97" s="2" t="s">
        <v>47</v>
      </c>
    </row>
    <row r="98" spans="3:27" ht="13.5" customHeight="1"/>
    <row r="99" spans="3:27" ht="18" customHeight="1">
      <c r="C99" s="3" t="s">
        <v>441</v>
      </c>
      <c r="D99" s="1323" t="s">
        <v>2888</v>
      </c>
      <c r="E99" s="1324"/>
      <c r="F99" s="1325"/>
      <c r="G99" s="1454"/>
      <c r="H99" s="1455"/>
      <c r="I99" s="1456"/>
      <c r="L99" s="36"/>
      <c r="M99" s="494"/>
      <c r="N99" s="494"/>
      <c r="O99" s="494"/>
      <c r="P99" s="494"/>
      <c r="Q99" s="494"/>
      <c r="R99" s="494"/>
      <c r="S99" s="494"/>
      <c r="T99" s="494"/>
      <c r="U99" s="149"/>
      <c r="V99" s="36"/>
      <c r="W99" s="36"/>
      <c r="X99" s="36"/>
      <c r="Y99" s="16"/>
      <c r="Z99" s="16"/>
      <c r="AA99" s="16"/>
    </row>
    <row r="100" spans="3:27" ht="17.100000000000001" customHeight="1">
      <c r="C100" s="3"/>
      <c r="D100" s="1310" t="s">
        <v>71</v>
      </c>
      <c r="E100" s="1311"/>
      <c r="F100" s="1312"/>
      <c r="G100" s="1231"/>
      <c r="H100" s="1232"/>
      <c r="I100" s="1233"/>
    </row>
    <row r="101" spans="3:27" ht="17.100000000000001" customHeight="1">
      <c r="D101" s="1310" t="s">
        <v>69</v>
      </c>
      <c r="E101" s="1311"/>
      <c r="F101" s="1312"/>
      <c r="G101" s="1231"/>
      <c r="H101" s="1232"/>
      <c r="I101" s="1233"/>
    </row>
    <row r="102" spans="3:27" ht="17.100000000000001" customHeight="1">
      <c r="D102" s="1310" t="s">
        <v>2443</v>
      </c>
      <c r="E102" s="1311"/>
      <c r="F102" s="1312"/>
      <c r="G102" s="1231"/>
      <c r="H102" s="1505"/>
      <c r="I102" s="1506"/>
      <c r="L102" s="36"/>
      <c r="M102" s="36"/>
      <c r="N102" s="36"/>
      <c r="O102" s="36"/>
      <c r="P102" s="36"/>
      <c r="Q102" s="36"/>
      <c r="R102" s="36"/>
      <c r="S102" s="36"/>
      <c r="T102" s="36"/>
      <c r="U102" s="36"/>
      <c r="V102" s="36"/>
      <c r="W102" s="36"/>
      <c r="X102" s="36"/>
      <c r="Y102" s="16"/>
      <c r="Z102" s="16"/>
      <c r="AA102" s="16"/>
    </row>
    <row r="103" spans="3:27" ht="17.100000000000001" customHeight="1">
      <c r="D103" s="1310" t="s">
        <v>356</v>
      </c>
      <c r="E103" s="1311"/>
      <c r="F103" s="1312"/>
      <c r="G103" s="1231"/>
      <c r="H103" s="1232"/>
      <c r="I103" s="1233"/>
    </row>
    <row r="104" spans="3:27" ht="17.100000000000001" customHeight="1">
      <c r="D104" s="1310" t="s">
        <v>357</v>
      </c>
      <c r="E104" s="1311"/>
      <c r="F104" s="1312"/>
      <c r="G104" s="1429"/>
      <c r="H104" s="1430"/>
      <c r="I104" s="1431"/>
      <c r="J104" s="2" t="s">
        <v>47</v>
      </c>
    </row>
    <row r="105" spans="3:27" ht="17.100000000000001" customHeight="1">
      <c r="D105" s="1310" t="s">
        <v>338</v>
      </c>
      <c r="E105" s="1311"/>
      <c r="F105" s="1312"/>
      <c r="G105" s="1425"/>
      <c r="H105" s="1426"/>
      <c r="I105" s="1427"/>
      <c r="J105" s="2" t="s">
        <v>64</v>
      </c>
    </row>
    <row r="106" spans="3:27" ht="17.100000000000001" customHeight="1">
      <c r="D106" s="1320" t="s">
        <v>358</v>
      </c>
      <c r="E106" s="1321"/>
      <c r="F106" s="1322"/>
      <c r="G106" s="1525" t="str">
        <f>IF(G104="","",ROUNDDOWN(G104*G105,2))</f>
        <v/>
      </c>
      <c r="H106" s="1526"/>
      <c r="I106" s="1527"/>
      <c r="J106" s="2" t="s">
        <v>47</v>
      </c>
    </row>
    <row r="107" spans="3:27" ht="13.5" customHeight="1"/>
    <row r="108" spans="3:27" ht="18" customHeight="1">
      <c r="C108" s="3" t="s">
        <v>2743</v>
      </c>
      <c r="D108" s="1323" t="s">
        <v>2888</v>
      </c>
      <c r="E108" s="1324"/>
      <c r="F108" s="1325"/>
      <c r="G108" s="1454"/>
      <c r="H108" s="1455"/>
      <c r="I108" s="1456"/>
      <c r="L108" s="36"/>
      <c r="M108" s="494"/>
      <c r="N108" s="494"/>
      <c r="O108" s="494"/>
      <c r="P108" s="494"/>
      <c r="Q108" s="494"/>
      <c r="R108" s="494"/>
      <c r="S108" s="494"/>
      <c r="T108" s="494"/>
      <c r="U108" s="149"/>
      <c r="V108" s="36"/>
      <c r="W108" s="36"/>
      <c r="X108" s="36"/>
      <c r="Y108" s="16"/>
      <c r="Z108" s="16"/>
      <c r="AA108" s="16"/>
    </row>
    <row r="109" spans="3:27" ht="17.100000000000001" customHeight="1">
      <c r="C109" s="3"/>
      <c r="D109" s="1310" t="s">
        <v>71</v>
      </c>
      <c r="E109" s="1311"/>
      <c r="F109" s="1312"/>
      <c r="G109" s="1231"/>
      <c r="H109" s="1232"/>
      <c r="I109" s="1233"/>
    </row>
    <row r="110" spans="3:27" ht="17.100000000000001" customHeight="1">
      <c r="D110" s="1310" t="s">
        <v>69</v>
      </c>
      <c r="E110" s="1311"/>
      <c r="F110" s="1312"/>
      <c r="G110" s="1231"/>
      <c r="H110" s="1232"/>
      <c r="I110" s="1233"/>
    </row>
    <row r="111" spans="3:27" ht="17.100000000000001" customHeight="1">
      <c r="D111" s="1310" t="s">
        <v>2443</v>
      </c>
      <c r="E111" s="1311"/>
      <c r="F111" s="1312"/>
      <c r="G111" s="1231"/>
      <c r="H111" s="1505"/>
      <c r="I111" s="1506"/>
      <c r="L111" s="36"/>
      <c r="M111" s="36"/>
      <c r="N111" s="36"/>
      <c r="O111" s="36"/>
      <c r="P111" s="36"/>
      <c r="Q111" s="36"/>
      <c r="R111" s="36"/>
      <c r="S111" s="36"/>
      <c r="T111" s="36"/>
      <c r="U111" s="36"/>
      <c r="V111" s="36"/>
      <c r="W111" s="36"/>
      <c r="X111" s="36"/>
      <c r="Y111" s="16"/>
      <c r="Z111" s="16"/>
      <c r="AA111" s="16"/>
    </row>
    <row r="112" spans="3:27" ht="17.100000000000001" customHeight="1">
      <c r="D112" s="1310" t="s">
        <v>356</v>
      </c>
      <c r="E112" s="1311"/>
      <c r="F112" s="1312"/>
      <c r="G112" s="1231"/>
      <c r="H112" s="1232"/>
      <c r="I112" s="1233"/>
    </row>
    <row r="113" spans="2:27" ht="17.100000000000001" customHeight="1">
      <c r="D113" s="1310" t="s">
        <v>357</v>
      </c>
      <c r="E113" s="1311"/>
      <c r="F113" s="1312"/>
      <c r="G113" s="1429"/>
      <c r="H113" s="1430"/>
      <c r="I113" s="1431"/>
      <c r="J113" s="2" t="s">
        <v>47</v>
      </c>
    </row>
    <row r="114" spans="2:27" ht="17.100000000000001" customHeight="1">
      <c r="D114" s="1310" t="s">
        <v>338</v>
      </c>
      <c r="E114" s="1311"/>
      <c r="F114" s="1312"/>
      <c r="G114" s="1425"/>
      <c r="H114" s="1426"/>
      <c r="I114" s="1427"/>
      <c r="J114" s="2" t="s">
        <v>64</v>
      </c>
    </row>
    <row r="115" spans="2:27" ht="17.100000000000001" customHeight="1">
      <c r="D115" s="1320" t="s">
        <v>358</v>
      </c>
      <c r="E115" s="1321"/>
      <c r="F115" s="1322"/>
      <c r="G115" s="1525" t="str">
        <f>IF(G113="","",ROUNDDOWN(G113*G114,2))</f>
        <v/>
      </c>
      <c r="H115" s="1526"/>
      <c r="I115" s="1527"/>
      <c r="J115" s="2" t="s">
        <v>47</v>
      </c>
    </row>
    <row r="116" spans="2:27" ht="13.5" customHeight="1"/>
    <row r="117" spans="2:27" ht="13.5" customHeight="1"/>
    <row r="118" spans="2:27" ht="18" customHeight="1">
      <c r="B118" s="2" t="s">
        <v>463</v>
      </c>
      <c r="M118" s="36"/>
    </row>
    <row r="119" spans="2:27" ht="18" customHeight="1">
      <c r="C119" s="3" t="s">
        <v>440</v>
      </c>
      <c r="D119" s="1323" t="s">
        <v>2888</v>
      </c>
      <c r="E119" s="1324"/>
      <c r="F119" s="1325"/>
      <c r="G119" s="1454"/>
      <c r="H119" s="1455"/>
      <c r="I119" s="1456"/>
      <c r="L119" s="36"/>
      <c r="M119" s="494"/>
      <c r="N119" s="494"/>
      <c r="O119" s="494"/>
      <c r="P119" s="494"/>
      <c r="Q119" s="494"/>
      <c r="R119" s="494"/>
      <c r="S119" s="494"/>
      <c r="T119" s="494"/>
      <c r="U119" s="149"/>
      <c r="V119" s="36"/>
      <c r="W119" s="36"/>
      <c r="X119" s="36"/>
      <c r="Y119" s="16"/>
      <c r="Z119" s="16"/>
      <c r="AA119" s="16"/>
    </row>
    <row r="120" spans="2:27" ht="17.100000000000001" customHeight="1">
      <c r="C120" s="3"/>
      <c r="D120" s="1310" t="s">
        <v>71</v>
      </c>
      <c r="E120" s="1311"/>
      <c r="F120" s="1312"/>
      <c r="G120" s="1231"/>
      <c r="H120" s="1232"/>
      <c r="I120" s="1233"/>
    </row>
    <row r="121" spans="2:27" ht="17.100000000000001" customHeight="1">
      <c r="D121" s="1310" t="s">
        <v>69</v>
      </c>
      <c r="E121" s="1311"/>
      <c r="F121" s="1312"/>
      <c r="G121" s="1231"/>
      <c r="H121" s="1232"/>
      <c r="I121" s="1233"/>
    </row>
    <row r="122" spans="2:27" ht="17.100000000000001" customHeight="1">
      <c r="D122" s="1310" t="s">
        <v>2443</v>
      </c>
      <c r="E122" s="1311"/>
      <c r="F122" s="1312"/>
      <c r="G122" s="1231"/>
      <c r="H122" s="1505"/>
      <c r="I122" s="1506"/>
      <c r="L122" s="36"/>
      <c r="M122" s="36"/>
      <c r="N122" s="36"/>
      <c r="O122" s="36"/>
      <c r="P122" s="36"/>
      <c r="Q122" s="36"/>
      <c r="R122" s="36"/>
      <c r="S122" s="36"/>
      <c r="T122" s="36"/>
      <c r="U122" s="36"/>
      <c r="V122" s="36"/>
      <c r="W122" s="36"/>
      <c r="X122" s="36"/>
      <c r="Y122" s="16"/>
      <c r="Z122" s="16"/>
      <c r="AA122" s="16"/>
    </row>
    <row r="123" spans="2:27" ht="17.100000000000001" customHeight="1">
      <c r="D123" s="1310" t="s">
        <v>359</v>
      </c>
      <c r="E123" s="1311"/>
      <c r="F123" s="1312"/>
      <c r="G123" s="1429"/>
      <c r="H123" s="1430"/>
      <c r="I123" s="1431"/>
      <c r="J123" s="2" t="s">
        <v>47</v>
      </c>
    </row>
    <row r="124" spans="2:27" ht="17.100000000000001" customHeight="1">
      <c r="D124" s="1310" t="s">
        <v>338</v>
      </c>
      <c r="E124" s="1311"/>
      <c r="F124" s="1312"/>
      <c r="G124" s="1425"/>
      <c r="H124" s="1426"/>
      <c r="I124" s="1427"/>
      <c r="J124" s="2" t="s">
        <v>64</v>
      </c>
    </row>
    <row r="125" spans="2:27" ht="17.100000000000001" customHeight="1">
      <c r="D125" s="1320" t="s">
        <v>360</v>
      </c>
      <c r="E125" s="1321"/>
      <c r="F125" s="1322"/>
      <c r="G125" s="1525" t="str">
        <f>IF(G123="","",ROUNDDOWN(G123*G124,2))</f>
        <v/>
      </c>
      <c r="H125" s="1526"/>
      <c r="I125" s="1527"/>
      <c r="J125" s="2" t="s">
        <v>47</v>
      </c>
    </row>
    <row r="126" spans="2:27" ht="13.5" customHeight="1"/>
    <row r="127" spans="2:27" ht="18" customHeight="1">
      <c r="C127" s="3" t="s">
        <v>441</v>
      </c>
      <c r="D127" s="1323" t="s">
        <v>2888</v>
      </c>
      <c r="E127" s="1324"/>
      <c r="F127" s="1325"/>
      <c r="G127" s="1454"/>
      <c r="H127" s="1455"/>
      <c r="I127" s="1456"/>
      <c r="L127" s="36"/>
      <c r="M127" s="494"/>
      <c r="N127" s="494"/>
      <c r="O127" s="494"/>
      <c r="P127" s="494"/>
      <c r="Q127" s="494"/>
      <c r="R127" s="494"/>
      <c r="S127" s="494"/>
      <c r="T127" s="494"/>
      <c r="U127" s="149"/>
      <c r="V127" s="36"/>
      <c r="W127" s="36"/>
      <c r="X127" s="36"/>
      <c r="Y127" s="16"/>
      <c r="Z127" s="16"/>
      <c r="AA127" s="16"/>
    </row>
    <row r="128" spans="2:27" ht="17.100000000000001" customHeight="1">
      <c r="C128" s="3"/>
      <c r="D128" s="1310" t="s">
        <v>71</v>
      </c>
      <c r="E128" s="1311"/>
      <c r="F128" s="1312"/>
      <c r="G128" s="1231"/>
      <c r="H128" s="1232"/>
      <c r="I128" s="1233"/>
    </row>
    <row r="129" spans="2:27" ht="17.100000000000001" customHeight="1">
      <c r="D129" s="1310" t="s">
        <v>69</v>
      </c>
      <c r="E129" s="1311"/>
      <c r="F129" s="1312"/>
      <c r="G129" s="1231"/>
      <c r="H129" s="1232"/>
      <c r="I129" s="1233"/>
    </row>
    <row r="130" spans="2:27" ht="17.100000000000001" customHeight="1">
      <c r="D130" s="1310" t="s">
        <v>2443</v>
      </c>
      <c r="E130" s="1311"/>
      <c r="F130" s="1312"/>
      <c r="G130" s="1231"/>
      <c r="H130" s="1505"/>
      <c r="I130" s="1506"/>
      <c r="L130" s="36"/>
      <c r="M130" s="36"/>
      <c r="N130" s="36"/>
      <c r="O130" s="36"/>
      <c r="P130" s="36"/>
      <c r="Q130" s="36"/>
      <c r="R130" s="36"/>
      <c r="S130" s="36"/>
      <c r="T130" s="36"/>
      <c r="U130" s="36"/>
      <c r="V130" s="36"/>
      <c r="W130" s="36"/>
      <c r="X130" s="36"/>
      <c r="Y130" s="16"/>
      <c r="Z130" s="16"/>
      <c r="AA130" s="16"/>
    </row>
    <row r="131" spans="2:27" ht="17.100000000000001" customHeight="1">
      <c r="D131" s="1310" t="s">
        <v>359</v>
      </c>
      <c r="E131" s="1311"/>
      <c r="F131" s="1312"/>
      <c r="G131" s="1429"/>
      <c r="H131" s="1430"/>
      <c r="I131" s="1431"/>
      <c r="J131" s="2" t="s">
        <v>47</v>
      </c>
    </row>
    <row r="132" spans="2:27" ht="17.100000000000001" customHeight="1">
      <c r="D132" s="1310" t="s">
        <v>338</v>
      </c>
      <c r="E132" s="1311"/>
      <c r="F132" s="1312"/>
      <c r="G132" s="1425"/>
      <c r="H132" s="1426"/>
      <c r="I132" s="1427"/>
      <c r="J132" s="2" t="s">
        <v>64</v>
      </c>
    </row>
    <row r="133" spans="2:27" ht="17.100000000000001" customHeight="1">
      <c r="D133" s="1320" t="s">
        <v>360</v>
      </c>
      <c r="E133" s="1321"/>
      <c r="F133" s="1322"/>
      <c r="G133" s="1525" t="str">
        <f>IF(G131="","",ROUNDDOWN(G131*G132,2))</f>
        <v/>
      </c>
      <c r="H133" s="1526"/>
      <c r="I133" s="1527"/>
      <c r="J133" s="2" t="s">
        <v>47</v>
      </c>
    </row>
    <row r="134" spans="2:27" ht="13.5" customHeight="1"/>
    <row r="135" spans="2:27" ht="18" customHeight="1">
      <c r="C135" s="3" t="s">
        <v>2743</v>
      </c>
      <c r="D135" s="1323" t="s">
        <v>2888</v>
      </c>
      <c r="E135" s="1324"/>
      <c r="F135" s="1325"/>
      <c r="G135" s="1454"/>
      <c r="H135" s="1455"/>
      <c r="I135" s="1456"/>
      <c r="L135" s="36"/>
      <c r="M135" s="494"/>
      <c r="N135" s="494"/>
      <c r="O135" s="494"/>
      <c r="P135" s="494"/>
      <c r="Q135" s="494"/>
      <c r="R135" s="494"/>
      <c r="S135" s="494"/>
      <c r="T135" s="494"/>
      <c r="U135" s="149"/>
      <c r="V135" s="36"/>
      <c r="W135" s="36"/>
      <c r="X135" s="36"/>
      <c r="Y135" s="16"/>
      <c r="Z135" s="16"/>
      <c r="AA135" s="16"/>
    </row>
    <row r="136" spans="2:27" ht="17.100000000000001" customHeight="1">
      <c r="C136" s="3"/>
      <c r="D136" s="1310" t="s">
        <v>71</v>
      </c>
      <c r="E136" s="1311"/>
      <c r="F136" s="1312"/>
      <c r="G136" s="1231"/>
      <c r="H136" s="1232"/>
      <c r="I136" s="1233"/>
    </row>
    <row r="137" spans="2:27" ht="17.100000000000001" customHeight="1">
      <c r="D137" s="1310" t="s">
        <v>69</v>
      </c>
      <c r="E137" s="1311"/>
      <c r="F137" s="1312"/>
      <c r="G137" s="1231"/>
      <c r="H137" s="1232"/>
      <c r="I137" s="1233"/>
    </row>
    <row r="138" spans="2:27" ht="17.100000000000001" customHeight="1">
      <c r="D138" s="1310" t="s">
        <v>2443</v>
      </c>
      <c r="E138" s="1311"/>
      <c r="F138" s="1312"/>
      <c r="G138" s="1231"/>
      <c r="H138" s="1505"/>
      <c r="I138" s="1506"/>
      <c r="L138" s="36"/>
      <c r="M138" s="36"/>
      <c r="N138" s="36"/>
      <c r="O138" s="36"/>
      <c r="P138" s="36"/>
      <c r="Q138" s="36"/>
      <c r="R138" s="36"/>
      <c r="S138" s="36"/>
      <c r="T138" s="36"/>
      <c r="U138" s="36"/>
      <c r="V138" s="36"/>
      <c r="W138" s="36"/>
      <c r="X138" s="36"/>
      <c r="Y138" s="16"/>
      <c r="Z138" s="16"/>
      <c r="AA138" s="16"/>
    </row>
    <row r="139" spans="2:27" ht="17.100000000000001" customHeight="1">
      <c r="D139" s="1310" t="s">
        <v>359</v>
      </c>
      <c r="E139" s="1311"/>
      <c r="F139" s="1312"/>
      <c r="G139" s="1429"/>
      <c r="H139" s="1430"/>
      <c r="I139" s="1431"/>
      <c r="J139" s="2" t="s">
        <v>47</v>
      </c>
    </row>
    <row r="140" spans="2:27" ht="17.100000000000001" customHeight="1">
      <c r="D140" s="1310" t="s">
        <v>338</v>
      </c>
      <c r="E140" s="1311"/>
      <c r="F140" s="1312"/>
      <c r="G140" s="1425"/>
      <c r="H140" s="1426"/>
      <c r="I140" s="1427"/>
      <c r="J140" s="2" t="s">
        <v>64</v>
      </c>
    </row>
    <row r="141" spans="2:27" ht="17.100000000000001" customHeight="1">
      <c r="D141" s="1320" t="s">
        <v>360</v>
      </c>
      <c r="E141" s="1321"/>
      <c r="F141" s="1322"/>
      <c r="G141" s="1525" t="str">
        <f>IF(G139="","",ROUNDDOWN(G139*G140,2))</f>
        <v/>
      </c>
      <c r="H141" s="1526"/>
      <c r="I141" s="1527"/>
      <c r="J141" s="2" t="s">
        <v>47</v>
      </c>
    </row>
    <row r="142" spans="2:27" ht="13.5" customHeight="1"/>
    <row r="143" spans="2:27" ht="13.5" customHeight="1"/>
    <row r="144" spans="2:27" ht="18" customHeight="1">
      <c r="B144" s="2" t="s">
        <v>464</v>
      </c>
    </row>
    <row r="145" spans="3:27" ht="18" customHeight="1">
      <c r="C145" s="3" t="s">
        <v>440</v>
      </c>
      <c r="D145" s="1323" t="s">
        <v>2888</v>
      </c>
      <c r="E145" s="1324"/>
      <c r="F145" s="1325"/>
      <c r="G145" s="1454"/>
      <c r="H145" s="1455"/>
      <c r="I145" s="1456"/>
      <c r="L145" s="36"/>
      <c r="M145" s="494"/>
      <c r="N145" s="494"/>
      <c r="O145" s="494"/>
      <c r="P145" s="494"/>
      <c r="Q145" s="494"/>
      <c r="R145" s="494"/>
      <c r="S145" s="494"/>
      <c r="T145" s="494"/>
      <c r="U145" s="149"/>
      <c r="V145" s="36"/>
      <c r="W145" s="36"/>
      <c r="X145" s="36"/>
      <c r="Y145" s="16"/>
      <c r="Z145" s="16"/>
      <c r="AA145" s="16"/>
    </row>
    <row r="146" spans="3:27" ht="17.100000000000001" customHeight="1">
      <c r="C146" s="3"/>
      <c r="D146" s="1310" t="s">
        <v>71</v>
      </c>
      <c r="E146" s="1311"/>
      <c r="F146" s="1312"/>
      <c r="G146" s="1231"/>
      <c r="H146" s="1232"/>
      <c r="I146" s="1233"/>
    </row>
    <row r="147" spans="3:27" ht="17.100000000000001" customHeight="1">
      <c r="D147" s="1310" t="s">
        <v>69</v>
      </c>
      <c r="E147" s="1311"/>
      <c r="F147" s="1312"/>
      <c r="G147" s="1231"/>
      <c r="H147" s="1232"/>
      <c r="I147" s="1233"/>
    </row>
    <row r="148" spans="3:27" ht="17.100000000000001" customHeight="1">
      <c r="D148" s="1310" t="s">
        <v>2443</v>
      </c>
      <c r="E148" s="1311"/>
      <c r="F148" s="1312"/>
      <c r="G148" s="1231"/>
      <c r="H148" s="1505"/>
      <c r="I148" s="1506"/>
      <c r="L148" s="36"/>
      <c r="M148" s="36"/>
      <c r="N148" s="36"/>
      <c r="O148" s="36"/>
      <c r="P148" s="36"/>
      <c r="Q148" s="36"/>
      <c r="R148" s="36"/>
      <c r="S148" s="36"/>
      <c r="T148" s="36"/>
      <c r="U148" s="36"/>
      <c r="V148" s="36"/>
      <c r="W148" s="36"/>
      <c r="X148" s="36"/>
      <c r="Y148" s="16"/>
      <c r="Z148" s="16"/>
      <c r="AA148" s="16"/>
    </row>
    <row r="149" spans="3:27" ht="17.100000000000001" customHeight="1">
      <c r="D149" s="1310" t="s">
        <v>333</v>
      </c>
      <c r="E149" s="1311"/>
      <c r="F149" s="1312"/>
      <c r="G149" s="1422"/>
      <c r="H149" s="1423"/>
      <c r="I149" s="1424"/>
      <c r="J149" s="2" t="s">
        <v>47</v>
      </c>
    </row>
    <row r="150" spans="3:27" ht="17.100000000000001" customHeight="1">
      <c r="D150" s="1310" t="s">
        <v>334</v>
      </c>
      <c r="E150" s="1311"/>
      <c r="F150" s="1312"/>
      <c r="G150" s="1502"/>
      <c r="H150" s="1503"/>
      <c r="I150" s="1504"/>
      <c r="J150" s="2" t="s">
        <v>66</v>
      </c>
    </row>
    <row r="151" spans="3:27" ht="17.100000000000001" customHeight="1">
      <c r="D151" s="1310" t="s">
        <v>48</v>
      </c>
      <c r="E151" s="1311"/>
      <c r="F151" s="1312"/>
      <c r="G151" s="1425"/>
      <c r="H151" s="1426"/>
      <c r="I151" s="1427"/>
      <c r="J151" s="2" t="s">
        <v>64</v>
      </c>
    </row>
    <row r="152" spans="3:27" ht="17.100000000000001" customHeight="1">
      <c r="D152" s="1310" t="s">
        <v>50</v>
      </c>
      <c r="E152" s="1311"/>
      <c r="F152" s="1312"/>
      <c r="G152" s="1296" t="str">
        <f>IF(G149="","",ROUNDDOWN(G149*G151,2))</f>
        <v/>
      </c>
      <c r="H152" s="1297"/>
      <c r="I152" s="1298"/>
      <c r="J152" s="2" t="s">
        <v>47</v>
      </c>
    </row>
    <row r="153" spans="3:27" ht="17.100000000000001" customHeight="1">
      <c r="D153" s="1320" t="s">
        <v>51</v>
      </c>
      <c r="E153" s="1321"/>
      <c r="F153" s="1322"/>
      <c r="G153" s="1302" t="str">
        <f>IF(G150="","",ROUNDDOWN(G150*G151,2))</f>
        <v/>
      </c>
      <c r="H153" s="1303"/>
      <c r="I153" s="1304"/>
      <c r="J153" s="2" t="s">
        <v>66</v>
      </c>
    </row>
    <row r="154" spans="3:27" ht="13.5" customHeight="1"/>
    <row r="155" spans="3:27" ht="18" customHeight="1">
      <c r="C155" s="3" t="s">
        <v>441</v>
      </c>
      <c r="D155" s="1323" t="s">
        <v>2888</v>
      </c>
      <c r="E155" s="1324"/>
      <c r="F155" s="1325"/>
      <c r="G155" s="1454"/>
      <c r="H155" s="1455"/>
      <c r="I155" s="1456"/>
      <c r="L155" s="36"/>
      <c r="M155" s="494"/>
      <c r="N155" s="494"/>
      <c r="O155" s="494"/>
      <c r="P155" s="494"/>
      <c r="Q155" s="494"/>
      <c r="R155" s="494"/>
      <c r="S155" s="494"/>
      <c r="T155" s="494"/>
      <c r="U155" s="149"/>
      <c r="V155" s="36"/>
      <c r="W155" s="36"/>
      <c r="X155" s="36"/>
      <c r="Y155" s="16"/>
      <c r="Z155" s="16"/>
      <c r="AA155" s="16"/>
    </row>
    <row r="156" spans="3:27" ht="17.100000000000001" customHeight="1">
      <c r="C156" s="3"/>
      <c r="D156" s="1310" t="s">
        <v>71</v>
      </c>
      <c r="E156" s="1311"/>
      <c r="F156" s="1312"/>
      <c r="G156" s="1231"/>
      <c r="H156" s="1232"/>
      <c r="I156" s="1233"/>
    </row>
    <row r="157" spans="3:27" ht="17.100000000000001" customHeight="1">
      <c r="D157" s="1310" t="s">
        <v>69</v>
      </c>
      <c r="E157" s="1311"/>
      <c r="F157" s="1312"/>
      <c r="G157" s="1231"/>
      <c r="H157" s="1232"/>
      <c r="I157" s="1233"/>
    </row>
    <row r="158" spans="3:27" ht="17.100000000000001" customHeight="1">
      <c r="D158" s="1310" t="s">
        <v>2443</v>
      </c>
      <c r="E158" s="1311"/>
      <c r="F158" s="1312"/>
      <c r="G158" s="1231"/>
      <c r="H158" s="1505"/>
      <c r="I158" s="1506"/>
      <c r="L158" s="36"/>
      <c r="M158" s="36"/>
      <c r="N158" s="36"/>
      <c r="O158" s="36"/>
      <c r="P158" s="36"/>
      <c r="Q158" s="36"/>
      <c r="R158" s="36"/>
      <c r="S158" s="36"/>
      <c r="T158" s="36"/>
      <c r="U158" s="36"/>
      <c r="V158" s="36"/>
      <c r="W158" s="36"/>
      <c r="X158" s="36"/>
      <c r="Y158" s="16"/>
      <c r="Z158" s="16"/>
      <c r="AA158" s="16"/>
    </row>
    <row r="159" spans="3:27" ht="17.100000000000001" customHeight="1">
      <c r="D159" s="1310" t="s">
        <v>333</v>
      </c>
      <c r="E159" s="1311"/>
      <c r="F159" s="1312"/>
      <c r="G159" s="1422"/>
      <c r="H159" s="1423"/>
      <c r="I159" s="1424"/>
      <c r="J159" s="2" t="s">
        <v>47</v>
      </c>
    </row>
    <row r="160" spans="3:27" ht="17.100000000000001" customHeight="1">
      <c r="D160" s="1310" t="s">
        <v>334</v>
      </c>
      <c r="E160" s="1311"/>
      <c r="F160" s="1312"/>
      <c r="G160" s="1502"/>
      <c r="H160" s="1503"/>
      <c r="I160" s="1504"/>
      <c r="J160" s="2" t="s">
        <v>66</v>
      </c>
    </row>
    <row r="161" spans="3:27" ht="17.100000000000001" customHeight="1">
      <c r="D161" s="1310" t="s">
        <v>48</v>
      </c>
      <c r="E161" s="1311"/>
      <c r="F161" s="1312"/>
      <c r="G161" s="1425"/>
      <c r="H161" s="1426"/>
      <c r="I161" s="1427"/>
      <c r="J161" s="2" t="s">
        <v>64</v>
      </c>
    </row>
    <row r="162" spans="3:27" ht="17.100000000000001" customHeight="1">
      <c r="D162" s="1310" t="s">
        <v>50</v>
      </c>
      <c r="E162" s="1311"/>
      <c r="F162" s="1312"/>
      <c r="G162" s="1296" t="str">
        <f>IF(G159="","",ROUNDDOWN(G159*G161,2))</f>
        <v/>
      </c>
      <c r="H162" s="1297"/>
      <c r="I162" s="1298"/>
      <c r="J162" s="2" t="s">
        <v>47</v>
      </c>
    </row>
    <row r="163" spans="3:27" ht="17.100000000000001" customHeight="1">
      <c r="D163" s="1320" t="s">
        <v>51</v>
      </c>
      <c r="E163" s="1321"/>
      <c r="F163" s="1322"/>
      <c r="G163" s="1302" t="str">
        <f>IF(G160="","",ROUNDDOWN(G160*G161,2))</f>
        <v/>
      </c>
      <c r="H163" s="1303"/>
      <c r="I163" s="1304"/>
      <c r="J163" s="2" t="s">
        <v>66</v>
      </c>
    </row>
    <row r="164" spans="3:27" ht="13.5" customHeight="1"/>
    <row r="165" spans="3:27" ht="18" customHeight="1">
      <c r="C165" s="3" t="s">
        <v>2743</v>
      </c>
      <c r="D165" s="1323" t="s">
        <v>2888</v>
      </c>
      <c r="E165" s="1324"/>
      <c r="F165" s="1325"/>
      <c r="G165" s="1454"/>
      <c r="H165" s="1455"/>
      <c r="I165" s="1456"/>
      <c r="L165" s="36"/>
      <c r="M165" s="494"/>
      <c r="N165" s="494"/>
      <c r="O165" s="494"/>
      <c r="P165" s="494"/>
      <c r="Q165" s="494"/>
      <c r="R165" s="494"/>
      <c r="S165" s="494"/>
      <c r="T165" s="494"/>
      <c r="U165" s="149"/>
      <c r="V165" s="36"/>
      <c r="W165" s="36"/>
      <c r="X165" s="36"/>
      <c r="Y165" s="16"/>
      <c r="Z165" s="16"/>
      <c r="AA165" s="16"/>
    </row>
    <row r="166" spans="3:27" ht="17.100000000000001" customHeight="1">
      <c r="C166" s="3"/>
      <c r="D166" s="1310" t="s">
        <v>71</v>
      </c>
      <c r="E166" s="1311"/>
      <c r="F166" s="1312"/>
      <c r="G166" s="1231"/>
      <c r="H166" s="1232"/>
      <c r="I166" s="1233"/>
    </row>
    <row r="167" spans="3:27" ht="17.100000000000001" customHeight="1">
      <c r="D167" s="1310" t="s">
        <v>69</v>
      </c>
      <c r="E167" s="1311"/>
      <c r="F167" s="1312"/>
      <c r="G167" s="1231"/>
      <c r="H167" s="1232"/>
      <c r="I167" s="1233"/>
    </row>
    <row r="168" spans="3:27" ht="17.100000000000001" customHeight="1">
      <c r="D168" s="1310" t="s">
        <v>2443</v>
      </c>
      <c r="E168" s="1311"/>
      <c r="F168" s="1312"/>
      <c r="G168" s="1231"/>
      <c r="H168" s="1505"/>
      <c r="I168" s="1506"/>
      <c r="L168" s="36"/>
      <c r="M168" s="36"/>
      <c r="N168" s="36"/>
      <c r="O168" s="36"/>
      <c r="P168" s="36"/>
      <c r="Q168" s="36"/>
      <c r="R168" s="36"/>
      <c r="S168" s="36"/>
      <c r="T168" s="36"/>
      <c r="U168" s="36"/>
      <c r="V168" s="36"/>
      <c r="W168" s="36"/>
      <c r="X168" s="36"/>
      <c r="Y168" s="16"/>
      <c r="Z168" s="16"/>
      <c r="AA168" s="16"/>
    </row>
    <row r="169" spans="3:27" ht="17.100000000000001" customHeight="1">
      <c r="D169" s="1310" t="s">
        <v>333</v>
      </c>
      <c r="E169" s="1311"/>
      <c r="F169" s="1312"/>
      <c r="G169" s="1422"/>
      <c r="H169" s="1423"/>
      <c r="I169" s="1424"/>
      <c r="J169" s="2" t="s">
        <v>47</v>
      </c>
    </row>
    <row r="170" spans="3:27" ht="17.100000000000001" customHeight="1">
      <c r="D170" s="1310" t="s">
        <v>334</v>
      </c>
      <c r="E170" s="1311"/>
      <c r="F170" s="1312"/>
      <c r="G170" s="1502"/>
      <c r="H170" s="1503"/>
      <c r="I170" s="1504"/>
      <c r="J170" s="2" t="s">
        <v>66</v>
      </c>
    </row>
    <row r="171" spans="3:27" ht="17.100000000000001" customHeight="1">
      <c r="D171" s="1310" t="s">
        <v>48</v>
      </c>
      <c r="E171" s="1311"/>
      <c r="F171" s="1312"/>
      <c r="G171" s="1425"/>
      <c r="H171" s="1426"/>
      <c r="I171" s="1427"/>
      <c r="J171" s="2" t="s">
        <v>64</v>
      </c>
    </row>
    <row r="172" spans="3:27" ht="17.100000000000001" customHeight="1">
      <c r="D172" s="1310" t="s">
        <v>50</v>
      </c>
      <c r="E172" s="1311"/>
      <c r="F172" s="1312"/>
      <c r="G172" s="1296" t="str">
        <f>IF(G169="","",ROUNDDOWN(G169*G171,2))</f>
        <v/>
      </c>
      <c r="H172" s="1297"/>
      <c r="I172" s="1298"/>
      <c r="J172" s="2" t="s">
        <v>47</v>
      </c>
    </row>
    <row r="173" spans="3:27" ht="17.100000000000001" customHeight="1">
      <c r="D173" s="1320" t="s">
        <v>51</v>
      </c>
      <c r="E173" s="1321"/>
      <c r="F173" s="1322"/>
      <c r="G173" s="1302" t="str">
        <f>IF(G170="","",ROUNDDOWN(G170*G171,2))</f>
        <v/>
      </c>
      <c r="H173" s="1303"/>
      <c r="I173" s="1304"/>
      <c r="J173" s="2" t="s">
        <v>66</v>
      </c>
    </row>
    <row r="174" spans="3:27" ht="13.5" customHeight="1"/>
    <row r="175" spans="3:27">
      <c r="C175" s="2" t="s">
        <v>76</v>
      </c>
      <c r="G175" s="23"/>
      <c r="H175" s="23"/>
    </row>
    <row r="176" spans="3:27">
      <c r="C176" s="110" t="s">
        <v>72</v>
      </c>
      <c r="D176" s="22" t="s">
        <v>73</v>
      </c>
      <c r="E176" s="22"/>
      <c r="F176" s="22"/>
      <c r="G176" s="22" t="s">
        <v>2923</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C179" s="110" t="s">
        <v>72</v>
      </c>
      <c r="D179" s="2" t="s">
        <v>465</v>
      </c>
      <c r="G179" s="22" t="s">
        <v>2759</v>
      </c>
      <c r="H179" s="22"/>
      <c r="I179" s="22"/>
      <c r="J179" s="22"/>
    </row>
    <row r="180" spans="2:10">
      <c r="H180" s="23"/>
      <c r="I180" s="23"/>
      <c r="J180" s="23"/>
    </row>
    <row r="181" spans="2:10">
      <c r="G181" s="23"/>
      <c r="H181" s="23"/>
      <c r="I181" s="23"/>
      <c r="J181" s="23"/>
    </row>
    <row r="182" spans="2:10">
      <c r="G182" s="23"/>
      <c r="H182" s="23"/>
      <c r="I182" s="23"/>
      <c r="J182" s="23"/>
    </row>
    <row r="183" spans="2:10" ht="18" customHeight="1">
      <c r="B183" s="2" t="s">
        <v>390</v>
      </c>
    </row>
    <row r="184" spans="2:10" ht="21" customHeight="1">
      <c r="B184" s="23" t="s">
        <v>2444</v>
      </c>
      <c r="D184" s="3"/>
      <c r="J184" s="7"/>
    </row>
    <row r="185" spans="2:10" ht="24" customHeight="1">
      <c r="C185" s="1083"/>
      <c r="D185" s="1085"/>
      <c r="E185" s="77" t="s">
        <v>77</v>
      </c>
      <c r="F185" s="77" t="s">
        <v>78</v>
      </c>
      <c r="G185" s="77" t="s">
        <v>79</v>
      </c>
      <c r="H185" s="77" t="s">
        <v>80</v>
      </c>
      <c r="I185" s="77" t="s">
        <v>81</v>
      </c>
      <c r="J185" s="77" t="s">
        <v>82</v>
      </c>
    </row>
    <row r="186" spans="2:10" ht="30" customHeight="1">
      <c r="C186" s="1104" t="s">
        <v>2445</v>
      </c>
      <c r="D186" s="1273"/>
      <c r="E186" s="98"/>
      <c r="F186" s="98"/>
      <c r="G186" s="98"/>
      <c r="H186" s="98"/>
      <c r="I186" s="98"/>
      <c r="J186" s="98"/>
    </row>
    <row r="187" spans="2:10" ht="30" customHeight="1">
      <c r="C187" s="1104" t="s">
        <v>2447</v>
      </c>
      <c r="D187" s="1273"/>
      <c r="E187" s="175"/>
      <c r="F187" s="175"/>
      <c r="G187" s="175"/>
      <c r="H187" s="175"/>
      <c r="I187" s="175"/>
      <c r="J187" s="175"/>
    </row>
    <row r="188" spans="2:10" ht="30" customHeight="1">
      <c r="C188" s="1104" t="s">
        <v>2446</v>
      </c>
      <c r="D188" s="1273"/>
      <c r="E188" s="98"/>
      <c r="F188" s="98"/>
      <c r="G188" s="98"/>
      <c r="H188" s="98"/>
      <c r="I188" s="98"/>
      <c r="J188" s="98"/>
    </row>
    <row r="189" spans="2:10" ht="30" customHeight="1" thickBot="1">
      <c r="C189" s="1286" t="s">
        <v>91</v>
      </c>
      <c r="D189" s="1287"/>
      <c r="E189" s="80" t="str">
        <f t="shared" ref="E189:J189" si="0">IF(E186="","",E186-E188)</f>
        <v/>
      </c>
      <c r="F189" s="80" t="str">
        <f t="shared" si="0"/>
        <v/>
      </c>
      <c r="G189" s="80" t="str">
        <f t="shared" si="0"/>
        <v/>
      </c>
      <c r="H189" s="80" t="str">
        <f t="shared" si="0"/>
        <v/>
      </c>
      <c r="I189" s="80" t="str">
        <f t="shared" si="0"/>
        <v/>
      </c>
      <c r="J189" s="80" t="str">
        <f t="shared" si="0"/>
        <v/>
      </c>
    </row>
    <row r="190" spans="2:10" ht="24" customHeight="1" thickTop="1">
      <c r="C190" s="1288"/>
      <c r="D190" s="1289"/>
      <c r="E190" s="78" t="s">
        <v>83</v>
      </c>
      <c r="F190" s="78" t="s">
        <v>84</v>
      </c>
      <c r="G190" s="78" t="s">
        <v>85</v>
      </c>
      <c r="H190" s="78" t="s">
        <v>86</v>
      </c>
      <c r="I190" s="78" t="s">
        <v>87</v>
      </c>
      <c r="J190" s="78" t="s">
        <v>88</v>
      </c>
    </row>
    <row r="191" spans="2:10" ht="30" customHeight="1">
      <c r="C191" s="1104" t="s">
        <v>2452</v>
      </c>
      <c r="D191" s="1273"/>
      <c r="E191" s="98"/>
      <c r="F191" s="98"/>
      <c r="G191" s="98"/>
      <c r="H191" s="98"/>
      <c r="I191" s="98"/>
      <c r="J191" s="98"/>
    </row>
    <row r="192" spans="2:10" ht="30" customHeight="1">
      <c r="C192" s="1104" t="s">
        <v>2453</v>
      </c>
      <c r="D192" s="1273"/>
      <c r="E192" s="98"/>
      <c r="F192" s="98"/>
      <c r="G192" s="98"/>
      <c r="H192" s="98"/>
      <c r="I192" s="98"/>
      <c r="J192" s="98"/>
    </row>
    <row r="193" spans="1:28" ht="30" customHeight="1">
      <c r="C193" s="1104" t="s">
        <v>2454</v>
      </c>
      <c r="D193" s="1273"/>
      <c r="E193" s="98"/>
      <c r="F193" s="98"/>
      <c r="G193" s="98"/>
      <c r="H193" s="98"/>
      <c r="I193" s="98"/>
      <c r="J193" s="98"/>
    </row>
    <row r="194" spans="1:28" ht="30" customHeight="1">
      <c r="C194" s="1104" t="s">
        <v>2455</v>
      </c>
      <c r="D194" s="1273"/>
      <c r="E194" s="81" t="str">
        <f t="shared" ref="E194:J194" si="1">IF(E191="","",E191-E193)</f>
        <v/>
      </c>
      <c r="F194" s="81" t="str">
        <f t="shared" si="1"/>
        <v/>
      </c>
      <c r="G194" s="81" t="str">
        <f t="shared" si="1"/>
        <v/>
      </c>
      <c r="H194" s="81" t="str">
        <f t="shared" si="1"/>
        <v/>
      </c>
      <c r="I194" s="81" t="str">
        <f t="shared" si="1"/>
        <v/>
      </c>
      <c r="J194" s="81" t="str">
        <f t="shared" si="1"/>
        <v/>
      </c>
    </row>
    <row r="196" spans="1:28" ht="24" customHeight="1">
      <c r="D196" s="1024" t="s">
        <v>92</v>
      </c>
      <c r="E196" s="1024"/>
      <c r="F196" s="1024"/>
      <c r="G196" s="1498" t="str">
        <f>IF(E186="","",INT(SUM(E186:J186,E191:J191)))</f>
        <v/>
      </c>
      <c r="H196" s="1498"/>
      <c r="I196" s="2" t="s">
        <v>95</v>
      </c>
    </row>
    <row r="197" spans="1:28">
      <c r="G197" s="113"/>
      <c r="H197" s="113"/>
    </row>
    <row r="198" spans="1:28" ht="24" customHeight="1">
      <c r="D198" s="1024" t="s">
        <v>93</v>
      </c>
      <c r="E198" s="1024"/>
      <c r="F198" s="1024"/>
      <c r="G198" s="1498" t="str">
        <f>IF(E188="","",INT(SUM(E188:J188,E193:J193)))</f>
        <v/>
      </c>
      <c r="H198" s="1498"/>
      <c r="I198" s="2" t="s">
        <v>95</v>
      </c>
    </row>
    <row r="199" spans="1:28">
      <c r="G199" s="113"/>
      <c r="H199" s="113"/>
    </row>
    <row r="200" spans="1:28" ht="24" customHeight="1">
      <c r="D200" s="1024" t="s">
        <v>94</v>
      </c>
      <c r="E200" s="1024"/>
      <c r="F200" s="1024"/>
      <c r="G200" s="1498" t="str">
        <f>IF(E186="","",INT(SUM(E189:J189,E194:J194)))</f>
        <v/>
      </c>
      <c r="H200" s="1498"/>
      <c r="I200" s="2" t="s">
        <v>95</v>
      </c>
    </row>
    <row r="202" spans="1:28" ht="18" customHeight="1">
      <c r="B202" s="22" t="s">
        <v>2403</v>
      </c>
      <c r="E202" s="22"/>
      <c r="F202" s="22"/>
      <c r="G202" s="22"/>
      <c r="H202" s="22"/>
      <c r="M202" s="36" t="s">
        <v>392</v>
      </c>
    </row>
    <row r="203" spans="1:28" ht="24" customHeight="1">
      <c r="E203" s="13"/>
      <c r="F203" s="79" t="str">
        <f>IF(E186="","",ROUND($G$198/$G$196*100,2))</f>
        <v/>
      </c>
      <c r="G203" s="34" t="s">
        <v>96</v>
      </c>
      <c r="H203" s="22"/>
      <c r="M203" s="36"/>
    </row>
    <row r="204" spans="1:28">
      <c r="E204" s="22"/>
      <c r="F204" s="22"/>
      <c r="G204" s="22"/>
      <c r="H204" s="22"/>
      <c r="I204" s="22"/>
      <c r="J204" s="22"/>
      <c r="K204" s="22"/>
      <c r="L204" s="22"/>
      <c r="M204" s="36"/>
      <c r="N204" s="22"/>
      <c r="O204" s="22"/>
      <c r="P204" s="22"/>
      <c r="Q204" s="22"/>
      <c r="R204" s="22"/>
      <c r="S204" s="22"/>
    </row>
    <row r="205" spans="1:28" ht="13.2" customHeight="1">
      <c r="A205" s="1282" t="str">
        <f>IF(F203="","",IF(F203&gt;=100,"申請要件を満たさないため申請不可","　"))</f>
        <v/>
      </c>
      <c r="B205" s="1206"/>
      <c r="C205" s="1206"/>
      <c r="D205" s="1206"/>
      <c r="E205" s="1206"/>
      <c r="F205" s="1206"/>
      <c r="G205" s="1206"/>
      <c r="H205" s="1206"/>
      <c r="I205" s="1206"/>
      <c r="J205" s="1206"/>
      <c r="K205" s="1206"/>
      <c r="L205" s="22"/>
      <c r="M205" s="1453" t="s">
        <v>2409</v>
      </c>
      <c r="N205" s="1206"/>
      <c r="O205" s="1206"/>
      <c r="P205" s="1206"/>
      <c r="Q205" s="1206"/>
      <c r="R205" s="1206"/>
      <c r="S205" s="1206"/>
      <c r="T205" s="1206"/>
    </row>
    <row r="206" spans="1:28" ht="24" customHeight="1">
      <c r="A206" s="1206"/>
      <c r="B206" s="1206"/>
      <c r="C206" s="1206"/>
      <c r="D206" s="1206"/>
      <c r="E206" s="1206"/>
      <c r="F206" s="1206"/>
      <c r="G206" s="1206"/>
      <c r="H206" s="1206"/>
      <c r="I206" s="1206"/>
      <c r="J206" s="1206"/>
      <c r="K206" s="1206"/>
      <c r="L206" s="22"/>
      <c r="M206" s="1206"/>
      <c r="N206" s="1206"/>
      <c r="O206" s="1206"/>
      <c r="P206" s="1206"/>
      <c r="Q206" s="1206"/>
      <c r="R206" s="1206"/>
      <c r="S206" s="1206"/>
      <c r="T206" s="1206"/>
    </row>
    <row r="207" spans="1:28" ht="24" customHeight="1">
      <c r="D207" s="1024" t="s">
        <v>2448</v>
      </c>
      <c r="E207" s="1024"/>
      <c r="F207" s="1024"/>
      <c r="G207" s="1498" t="str">
        <f>IF(E187="","",INT(SUM(E187:J187,E192:J192)))</f>
        <v/>
      </c>
      <c r="H207" s="1498"/>
      <c r="I207" s="2" t="s">
        <v>2449</v>
      </c>
    </row>
    <row r="208" spans="1:28">
      <c r="N208" s="22"/>
      <c r="O208" s="22"/>
      <c r="P208" s="22"/>
      <c r="Q208" s="22"/>
      <c r="R208" s="22"/>
      <c r="S208" s="22"/>
      <c r="T208" s="22"/>
      <c r="U208" s="22"/>
      <c r="V208" s="22"/>
      <c r="W208" s="22"/>
      <c r="X208" s="22"/>
      <c r="Y208" s="22"/>
      <c r="Z208" s="22"/>
      <c r="AA208" s="22"/>
      <c r="AB208" s="22"/>
    </row>
    <row r="209" spans="2:30" ht="24" customHeight="1">
      <c r="D209" s="2" t="s">
        <v>2456</v>
      </c>
      <c r="G209" s="1499" t="str">
        <f>IF(E187="","",ROUNDDOWN(G207/G196,1))</f>
        <v/>
      </c>
      <c r="H209" s="1499"/>
      <c r="I209" s="2" t="s">
        <v>2450</v>
      </c>
      <c r="N209" s="22"/>
      <c r="O209" s="22"/>
      <c r="P209" s="22"/>
      <c r="Q209" s="22"/>
      <c r="R209" s="22"/>
      <c r="S209" s="22"/>
      <c r="T209" s="22"/>
    </row>
    <row r="210" spans="2:30" ht="11.4" customHeight="1">
      <c r="N210" s="22"/>
      <c r="O210" s="22"/>
      <c r="P210" s="22"/>
      <c r="Q210" s="22"/>
      <c r="R210" s="22"/>
      <c r="S210" s="22"/>
      <c r="T210" s="22"/>
      <c r="U210" s="22"/>
      <c r="V210" s="22"/>
      <c r="W210" s="22"/>
      <c r="X210" s="22"/>
      <c r="Y210" s="22"/>
      <c r="Z210" s="22"/>
      <c r="AA210" s="22"/>
    </row>
    <row r="211" spans="2:30" ht="24" customHeight="1">
      <c r="D211" s="2" t="s">
        <v>2451</v>
      </c>
      <c r="G211" s="1498" t="str">
        <f>IF(E189="","",ROUNDDOWN(G209*G198,0))</f>
        <v/>
      </c>
      <c r="H211" s="1498"/>
      <c r="I211" s="2" t="s">
        <v>2458</v>
      </c>
      <c r="N211" s="22"/>
      <c r="O211" s="22"/>
      <c r="P211" s="22"/>
      <c r="Q211" s="22"/>
      <c r="R211" s="22"/>
      <c r="S211" s="22"/>
      <c r="T211" s="22"/>
    </row>
    <row r="212" spans="2:30">
      <c r="D212" s="22" t="s">
        <v>2457</v>
      </c>
      <c r="E212" s="22"/>
      <c r="F212" s="87"/>
      <c r="G212" s="87"/>
      <c r="H212" s="87"/>
      <c r="I212" s="87"/>
      <c r="J212" s="87"/>
      <c r="K212" s="22"/>
      <c r="L212" s="22"/>
      <c r="M212" s="22"/>
      <c r="N212" s="22"/>
      <c r="O212" s="22"/>
      <c r="P212" s="22"/>
      <c r="Q212" s="22"/>
      <c r="R212" s="22"/>
      <c r="S212" s="22"/>
      <c r="T212" s="22"/>
      <c r="U212" s="22"/>
      <c r="V212" s="22"/>
      <c r="W212" s="22"/>
      <c r="X212" s="22"/>
      <c r="Y212" s="22"/>
      <c r="Z212" s="22"/>
      <c r="AA212" s="22"/>
      <c r="AB212" s="22"/>
    </row>
    <row r="213" spans="2:30" ht="18" customHeight="1">
      <c r="C213" s="1497"/>
      <c r="D213" s="1497"/>
      <c r="E213" s="1497"/>
      <c r="F213" s="87"/>
      <c r="G213" s="131"/>
      <c r="H213" s="87"/>
      <c r="I213" s="87"/>
      <c r="J213" s="87"/>
      <c r="K213" s="22"/>
      <c r="L213" s="22"/>
      <c r="M213" s="22"/>
      <c r="N213" s="22"/>
      <c r="O213" s="22"/>
      <c r="P213" s="22"/>
      <c r="Q213" s="22"/>
      <c r="R213" s="22"/>
      <c r="S213" s="22"/>
      <c r="T213" s="22"/>
      <c r="U213" s="22"/>
      <c r="V213" s="22"/>
      <c r="W213" s="22"/>
      <c r="X213" s="22"/>
      <c r="Y213" s="22"/>
      <c r="Z213" s="22"/>
      <c r="AA213" s="22"/>
    </row>
    <row r="214" spans="2:30" ht="13.5" customHeight="1">
      <c r="C214" s="495"/>
      <c r="D214" s="1500" t="s">
        <v>76</v>
      </c>
      <c r="E214" s="495"/>
      <c r="F214" s="87"/>
      <c r="G214" s="132"/>
      <c r="H214" s="87"/>
      <c r="I214" s="87"/>
      <c r="J214" s="87"/>
      <c r="K214" s="22"/>
      <c r="L214" s="22"/>
      <c r="M214" s="22"/>
      <c r="N214" s="22"/>
      <c r="O214" s="22"/>
      <c r="P214" s="22"/>
      <c r="Q214" s="22"/>
      <c r="R214" s="22"/>
      <c r="S214" s="22"/>
      <c r="T214" s="22"/>
    </row>
    <row r="215" spans="2:30" ht="9.75" customHeight="1">
      <c r="D215" s="1501"/>
      <c r="E215" s="22"/>
      <c r="F215" s="22"/>
      <c r="G215" s="24"/>
      <c r="H215" s="22"/>
      <c r="I215" s="22"/>
      <c r="J215" s="22"/>
      <c r="K215" s="22"/>
      <c r="L215" s="22"/>
      <c r="M215" s="22"/>
      <c r="N215" s="22"/>
      <c r="O215" s="22"/>
      <c r="P215" s="22"/>
      <c r="Q215" s="22"/>
      <c r="R215" s="22"/>
      <c r="S215" s="22"/>
      <c r="T215" s="22"/>
    </row>
    <row r="216" spans="2:30" ht="13.5" customHeight="1">
      <c r="D216" s="2" t="s">
        <v>2925</v>
      </c>
      <c r="E216" s="22"/>
      <c r="F216" s="22"/>
      <c r="G216" s="24"/>
      <c r="H216" s="22"/>
      <c r="I216" s="22" t="s">
        <v>2379</v>
      </c>
      <c r="J216" s="22"/>
      <c r="K216" s="22"/>
      <c r="L216" s="22"/>
      <c r="M216" s="22"/>
      <c r="N216" s="22"/>
      <c r="O216" s="22"/>
      <c r="P216" s="22"/>
      <c r="Q216" s="22"/>
      <c r="R216" s="22"/>
      <c r="S216" s="22"/>
      <c r="T216" s="22"/>
    </row>
    <row r="217" spans="2:30" ht="13.5" customHeight="1">
      <c r="D217" s="2" t="s">
        <v>454</v>
      </c>
      <c r="E217" s="22"/>
      <c r="F217" s="22"/>
      <c r="G217" s="24"/>
      <c r="H217" s="22"/>
      <c r="I217" s="22" t="s">
        <v>110</v>
      </c>
      <c r="J217" s="22"/>
      <c r="K217" s="22"/>
      <c r="L217" s="22"/>
      <c r="M217" s="108" t="s">
        <v>534</v>
      </c>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B220" s="2" t="s">
        <v>482</v>
      </c>
      <c r="D220" s="22"/>
      <c r="E220" s="22"/>
      <c r="F220" s="24"/>
      <c r="G220" s="22"/>
      <c r="H220" s="22"/>
      <c r="I220" s="22"/>
      <c r="J220" s="22"/>
      <c r="K220" s="22"/>
      <c r="L220" s="22"/>
      <c r="M220" s="22"/>
      <c r="N220" s="22"/>
      <c r="O220" s="22"/>
      <c r="P220" s="22"/>
      <c r="Q220" s="22"/>
      <c r="R220" s="22"/>
      <c r="S220" s="22"/>
      <c r="T220" s="22"/>
    </row>
    <row r="221" spans="2:30" ht="18" customHeight="1">
      <c r="C221" s="2" t="s">
        <v>2407</v>
      </c>
    </row>
    <row r="222" spans="2:30" ht="75" customHeight="1">
      <c r="D222" s="1383"/>
      <c r="E222" s="1384"/>
      <c r="F222" s="1384"/>
      <c r="G222" s="1384"/>
      <c r="H222" s="1384"/>
      <c r="I222" s="1384"/>
      <c r="J222" s="1385"/>
    </row>
    <row r="223" spans="2:30">
      <c r="B223" s="128"/>
      <c r="C223" s="128"/>
      <c r="D223" s="157"/>
      <c r="E223" s="157"/>
      <c r="F223" s="158"/>
      <c r="G223" s="157"/>
      <c r="H223" s="157"/>
      <c r="I223" s="128"/>
      <c r="J223" s="128"/>
      <c r="K223" s="128"/>
      <c r="L223" s="160"/>
      <c r="M223" s="162"/>
      <c r="N223" s="73"/>
      <c r="O223" s="73"/>
      <c r="P223" s="36"/>
      <c r="Q223" s="36"/>
      <c r="R223" s="36"/>
      <c r="S223" s="36"/>
      <c r="T223" s="36"/>
      <c r="U223" s="36"/>
      <c r="V223" s="36"/>
      <c r="W223" s="36"/>
      <c r="X223" s="36"/>
      <c r="Y223" s="16"/>
      <c r="AA223" s="128"/>
      <c r="AB223" s="160"/>
      <c r="AC223" s="16"/>
      <c r="AD223" s="16"/>
    </row>
    <row r="224" spans="2:30">
      <c r="D224" s="2" t="s">
        <v>76</v>
      </c>
      <c r="E224" s="22"/>
    </row>
    <row r="225" spans="2:30">
      <c r="D225" s="2" t="s">
        <v>2378</v>
      </c>
      <c r="E225" s="22"/>
      <c r="G225" s="22" t="s">
        <v>2377</v>
      </c>
    </row>
    <row r="226" spans="2:30" ht="13.5" customHeight="1">
      <c r="D226" s="8"/>
      <c r="E226" s="8"/>
      <c r="F226" s="8"/>
      <c r="G226" s="8"/>
      <c r="H226" s="8"/>
      <c r="I226" s="8"/>
      <c r="J226" s="8"/>
    </row>
    <row r="227" spans="2:30">
      <c r="B227" s="128"/>
      <c r="C227" s="2" t="s">
        <v>3017</v>
      </c>
      <c r="D227" s="157"/>
      <c r="E227" s="157"/>
      <c r="F227" s="158"/>
      <c r="G227" s="157"/>
      <c r="H227" s="157"/>
      <c r="I227" s="128"/>
      <c r="J227" s="128"/>
      <c r="K227" s="128"/>
      <c r="L227" s="160"/>
      <c r="M227" s="160"/>
      <c r="N227" s="36"/>
      <c r="O227" s="36"/>
      <c r="P227" s="36"/>
      <c r="Q227" s="36"/>
      <c r="R227" s="36"/>
      <c r="S227" s="36"/>
      <c r="T227" s="36"/>
      <c r="U227" s="36"/>
      <c r="V227" s="36"/>
      <c r="W227" s="36"/>
      <c r="X227" s="36"/>
      <c r="Y227" s="16"/>
      <c r="AA227" s="128"/>
      <c r="AB227" s="160"/>
      <c r="AC227" s="16"/>
      <c r="AD227" s="16"/>
    </row>
    <row r="228" spans="2:30">
      <c r="B228" s="128"/>
      <c r="C228" s="128"/>
      <c r="D228" s="128"/>
      <c r="E228" s="128"/>
      <c r="F228" s="128"/>
      <c r="G228" s="128"/>
      <c r="H228" s="128"/>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ht="14.4" customHeight="1">
      <c r="B229" s="128"/>
      <c r="C229" s="562"/>
      <c r="E229" s="564" t="s">
        <v>3035</v>
      </c>
      <c r="F229" s="1428"/>
      <c r="G229" s="1428"/>
      <c r="H229" s="562" t="s">
        <v>3023</v>
      </c>
      <c r="I229" s="562"/>
      <c r="J229" s="563"/>
      <c r="K229" s="128"/>
      <c r="L229" s="160"/>
      <c r="M229" s="162"/>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3036</v>
      </c>
      <c r="F230" s="1387"/>
      <c r="G230" s="1387"/>
      <c r="H230" s="562" t="s">
        <v>3023</v>
      </c>
      <c r="I230" s="562"/>
      <c r="J230" s="563"/>
      <c r="K230" s="157"/>
      <c r="L230" s="161"/>
      <c r="M230" s="161"/>
      <c r="N230" s="142"/>
      <c r="O230" s="142"/>
      <c r="P230" s="142"/>
      <c r="Q230" s="142"/>
      <c r="R230" s="142"/>
      <c r="S230" s="142"/>
      <c r="T230" s="142"/>
      <c r="U230" s="36"/>
      <c r="V230" s="36"/>
      <c r="W230" s="36"/>
      <c r="X230" s="36"/>
      <c r="Y230" s="16"/>
      <c r="AA230" s="157"/>
      <c r="AB230" s="161"/>
      <c r="AC230" s="16"/>
      <c r="AD230" s="16"/>
    </row>
    <row r="231" spans="2:30" ht="14.4" customHeight="1">
      <c r="B231" s="128"/>
      <c r="C231" s="562"/>
      <c r="E231" s="564" t="s">
        <v>3018</v>
      </c>
      <c r="F231" s="1387"/>
      <c r="G231" s="1387"/>
      <c r="H231" s="562" t="s">
        <v>66</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3019</v>
      </c>
      <c r="F232" s="1523">
        <f>IF(F229="",0,SUM(F229:G231))</f>
        <v>0</v>
      </c>
      <c r="G232" s="1523"/>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3020</v>
      </c>
      <c r="F233" s="1523">
        <f>IF(F229="",0,SUM(F229:G230))</f>
        <v>0</v>
      </c>
      <c r="G233" s="1523"/>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3037</v>
      </c>
      <c r="F234" s="1524" t="str">
        <f>IFERROR((F233/F232),"")</f>
        <v/>
      </c>
      <c r="G234" s="1524"/>
      <c r="H234" s="562" t="s">
        <v>391</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D235" s="566" t="str">
        <f>"※ （２．（１）地熱発電総出力"&amp;IF(G31="","　　　",FIXED(G31,1,FALSE))&amp;"  kW以下）"</f>
        <v>※ （２．（１）地熱発電総出力　　　  kW以下）</v>
      </c>
      <c r="E235" s="565"/>
      <c r="F235" s="565"/>
      <c r="G235" s="565"/>
      <c r="H235" s="565"/>
      <c r="I235" s="562"/>
      <c r="J235" s="563"/>
      <c r="K235" s="128"/>
      <c r="L235" s="160"/>
      <c r="M235" s="162"/>
      <c r="N235" s="36"/>
      <c r="O235" s="36"/>
      <c r="P235" s="36"/>
      <c r="Q235" s="36"/>
      <c r="R235" s="36"/>
      <c r="S235" s="36"/>
      <c r="T235" s="36"/>
      <c r="U235" s="36"/>
      <c r="V235" s="36"/>
      <c r="W235" s="36"/>
      <c r="X235" s="36"/>
      <c r="Y235" s="16"/>
      <c r="AA235" s="128"/>
      <c r="AB235" s="160"/>
      <c r="AC235" s="16"/>
      <c r="AD235" s="16"/>
    </row>
    <row r="237" spans="2:30" ht="18" customHeight="1">
      <c r="B237" s="2" t="s">
        <v>2359</v>
      </c>
    </row>
    <row r="238" spans="2:30">
      <c r="B238" s="2" t="s">
        <v>98</v>
      </c>
    </row>
    <row r="239" spans="2:30">
      <c r="C239" s="2" t="s">
        <v>2926</v>
      </c>
    </row>
    <row r="240" spans="2:30" ht="13.5" customHeight="1">
      <c r="N240" s="73"/>
      <c r="O240" s="73"/>
    </row>
    <row r="241" spans="2:30" ht="13.5" customHeight="1">
      <c r="B241" s="2" t="s">
        <v>2360</v>
      </c>
      <c r="N241" s="73"/>
      <c r="O241" s="73"/>
    </row>
    <row r="242" spans="2:30" ht="18" customHeight="1">
      <c r="C242" s="2" t="s">
        <v>2926</v>
      </c>
      <c r="N242" s="73"/>
      <c r="O242" s="73"/>
    </row>
    <row r="243" spans="2:30">
      <c r="N243" s="73"/>
      <c r="O243" s="73"/>
    </row>
    <row r="245" spans="2:30" ht="18" customHeight="1"/>
    <row r="248" spans="2:30">
      <c r="M248" s="73"/>
      <c r="N248" s="73"/>
      <c r="O248" s="73"/>
    </row>
    <row r="251" spans="2:30">
      <c r="N251" s="73"/>
      <c r="O251" s="73"/>
    </row>
    <row r="252" spans="2:30" ht="13.5" customHeight="1">
      <c r="M252" s="86"/>
    </row>
    <row r="253" spans="2:30">
      <c r="M253" s="73"/>
    </row>
    <row r="254" spans="2:30" ht="18" customHeight="1">
      <c r="B254" s="2" t="s">
        <v>2395</v>
      </c>
      <c r="L254" s="36"/>
      <c r="M254" s="36"/>
      <c r="N254" s="36"/>
      <c r="O254" s="36"/>
      <c r="P254" s="36"/>
      <c r="Q254" s="36"/>
      <c r="R254" s="36"/>
      <c r="S254" s="36"/>
      <c r="T254" s="36"/>
      <c r="U254" s="36"/>
      <c r="V254" s="36"/>
      <c r="W254" s="36"/>
      <c r="X254" s="36"/>
      <c r="Y254" s="16"/>
      <c r="AB254" s="36"/>
      <c r="AC254" s="16"/>
      <c r="AD254" s="16"/>
    </row>
    <row r="255" spans="2:30" ht="13.5" customHeight="1">
      <c r="L255" s="36"/>
      <c r="M255" s="36"/>
      <c r="N255" s="36"/>
      <c r="O255" s="36"/>
      <c r="P255" s="36"/>
      <c r="Q255" s="36"/>
      <c r="R255" s="36"/>
      <c r="S255" s="36"/>
      <c r="T255" s="36"/>
      <c r="U255" s="36"/>
      <c r="V255" s="36"/>
      <c r="W255" s="36"/>
      <c r="X255" s="36"/>
      <c r="Y255" s="16"/>
      <c r="AB255" s="36"/>
      <c r="AC255" s="16"/>
      <c r="AD255" s="16"/>
    </row>
    <row r="256" spans="2:30" ht="13.5" customHeight="1">
      <c r="B256" s="2" t="s">
        <v>3033</v>
      </c>
      <c r="L256" s="36"/>
      <c r="M256" s="36"/>
      <c r="N256" s="36"/>
      <c r="O256" s="36"/>
      <c r="P256" s="36"/>
      <c r="Q256" s="36"/>
      <c r="R256" s="36"/>
      <c r="S256" s="36"/>
      <c r="T256" s="36"/>
      <c r="U256" s="36"/>
      <c r="V256" s="36"/>
      <c r="W256" s="36"/>
      <c r="X256" s="36"/>
      <c r="Y256" s="16"/>
      <c r="AB256" s="36"/>
      <c r="AC256" s="16"/>
      <c r="AD256" s="16"/>
    </row>
    <row r="257" spans="2:30" ht="30" customHeight="1">
      <c r="C257" s="1279" t="s">
        <v>3032</v>
      </c>
      <c r="D257" s="1279"/>
      <c r="E257" s="1279"/>
      <c r="F257" s="1279"/>
      <c r="G257" s="1279"/>
      <c r="H257" s="1279"/>
      <c r="I257" s="1279"/>
      <c r="J257" s="1279"/>
      <c r="L257" s="36"/>
      <c r="M257" s="36"/>
      <c r="N257" s="36"/>
      <c r="O257" s="36"/>
      <c r="P257" s="36"/>
      <c r="Q257" s="36"/>
      <c r="R257" s="36"/>
      <c r="S257" s="36"/>
      <c r="T257" s="36"/>
      <c r="U257" s="36"/>
      <c r="V257" s="36"/>
      <c r="W257" s="36"/>
      <c r="X257" s="36"/>
      <c r="Y257" s="16"/>
      <c r="AB257" s="36"/>
      <c r="AC257" s="16"/>
      <c r="AD257" s="16"/>
    </row>
    <row r="258" spans="2:30" ht="13.5" customHeight="1">
      <c r="B258" s="128"/>
      <c r="C258" s="562"/>
      <c r="D258" s="562"/>
      <c r="E258" s="562"/>
      <c r="F258" s="562"/>
      <c r="G258" s="562"/>
      <c r="H258" s="562"/>
      <c r="I258" s="562"/>
      <c r="J258" s="562"/>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520" t="s">
        <v>3024</v>
      </c>
      <c r="D259" s="1459"/>
      <c r="E259" s="1411"/>
      <c r="F259" s="1521"/>
      <c r="G259" s="1411"/>
      <c r="H259" s="1521"/>
      <c r="I259" s="1412" t="s">
        <v>3029</v>
      </c>
      <c r="J259" s="1522"/>
      <c r="K259" s="1522"/>
      <c r="L259" s="1522"/>
      <c r="M259" s="36"/>
      <c r="N259" s="36"/>
      <c r="O259" s="36"/>
      <c r="P259" s="36"/>
      <c r="Q259" s="36"/>
      <c r="R259" s="36"/>
      <c r="S259" s="36"/>
      <c r="T259" s="36"/>
      <c r="U259" s="36"/>
      <c r="V259" s="36"/>
      <c r="W259" s="36"/>
      <c r="X259" s="36"/>
      <c r="Y259" s="16"/>
      <c r="AB259" s="36"/>
      <c r="AC259" s="16"/>
      <c r="AD259" s="16"/>
    </row>
    <row r="260" spans="2:30" ht="13.5" customHeight="1">
      <c r="B260" s="128"/>
      <c r="C260" s="1520" t="s">
        <v>2441</v>
      </c>
      <c r="D260" s="1459"/>
      <c r="E260" s="1386"/>
      <c r="F260" s="1540"/>
      <c r="G260" s="1540"/>
      <c r="H260" s="1540"/>
      <c r="I260" s="1117"/>
      <c r="J260" s="1117"/>
      <c r="K260" s="1117"/>
      <c r="L260" s="1494"/>
      <c r="M260" s="36"/>
      <c r="N260" s="36"/>
      <c r="O260" s="36"/>
      <c r="P260" s="36"/>
      <c r="Q260" s="36"/>
      <c r="R260" s="36"/>
      <c r="S260" s="36"/>
      <c r="T260" s="36"/>
      <c r="U260" s="36"/>
      <c r="V260" s="36"/>
      <c r="W260" s="36"/>
      <c r="X260" s="36"/>
      <c r="Y260" s="16"/>
      <c r="AB260" s="36"/>
      <c r="AC260" s="16"/>
      <c r="AD260" s="16"/>
    </row>
    <row r="261" spans="2:30" ht="13.5" customHeight="1">
      <c r="B261" s="128"/>
      <c r="C261" s="1520" t="s">
        <v>3112</v>
      </c>
      <c r="D261" s="1459"/>
      <c r="E261" s="1386"/>
      <c r="F261" s="1540"/>
      <c r="G261" s="1540"/>
      <c r="H261" s="1540"/>
      <c r="I261" s="1117"/>
      <c r="J261" s="1117"/>
      <c r="K261" s="1117"/>
      <c r="L261" s="1494"/>
      <c r="M261" s="36"/>
      <c r="N261" s="36"/>
      <c r="O261" s="36"/>
      <c r="P261" s="36"/>
      <c r="Q261" s="36"/>
      <c r="R261" s="36"/>
      <c r="S261" s="36"/>
      <c r="T261" s="36"/>
      <c r="U261" s="36"/>
      <c r="V261" s="36"/>
      <c r="W261" s="36"/>
      <c r="X261" s="36"/>
      <c r="Y261" s="16"/>
      <c r="AB261" s="36"/>
      <c r="AC261" s="16"/>
      <c r="AD261" s="16"/>
    </row>
    <row r="262" spans="2:30" ht="13.5" customHeight="1">
      <c r="B262" s="128"/>
      <c r="C262" s="1520" t="s">
        <v>3026</v>
      </c>
      <c r="D262" s="1459"/>
      <c r="E262" s="1386"/>
      <c r="F262" s="1117"/>
      <c r="G262" s="1117"/>
      <c r="H262" s="1117"/>
      <c r="I262" s="1117"/>
      <c r="J262" s="1117"/>
      <c r="K262" s="1117"/>
      <c r="L262" s="1494"/>
      <c r="M262" s="36"/>
      <c r="N262" s="36"/>
      <c r="O262" s="36"/>
      <c r="P262" s="36"/>
      <c r="Q262" s="36"/>
      <c r="R262" s="36"/>
      <c r="S262" s="36"/>
      <c r="T262" s="36"/>
      <c r="U262" s="36"/>
      <c r="V262" s="36"/>
      <c r="W262" s="36"/>
      <c r="X262" s="36"/>
      <c r="Y262" s="16"/>
      <c r="AB262" s="36"/>
      <c r="AC262" s="16"/>
      <c r="AD262" s="16"/>
    </row>
    <row r="263" spans="2:30" ht="13.5" customHeight="1">
      <c r="B263" s="128"/>
      <c r="C263" s="1520" t="s">
        <v>506</v>
      </c>
      <c r="D263" s="1459"/>
      <c r="E263" s="1386"/>
      <c r="F263" s="1117"/>
      <c r="G263" s="1117"/>
      <c r="H263" s="1117"/>
      <c r="I263" s="1117"/>
      <c r="J263" s="1117"/>
      <c r="K263" s="1117"/>
      <c r="L263" s="1494"/>
      <c r="M263" s="36"/>
      <c r="N263" s="36"/>
      <c r="O263" s="36"/>
      <c r="P263" s="36"/>
      <c r="Q263" s="36"/>
      <c r="R263" s="36"/>
      <c r="S263" s="36"/>
      <c r="T263" s="36"/>
      <c r="U263" s="36"/>
      <c r="V263" s="36"/>
      <c r="W263" s="36"/>
      <c r="X263" s="36"/>
      <c r="Y263" s="16"/>
      <c r="AB263" s="36"/>
      <c r="AC263" s="16"/>
      <c r="AD263" s="16"/>
    </row>
    <row r="264" spans="2:30" ht="13.5" customHeight="1">
      <c r="B264" s="128"/>
      <c r="C264" s="1520" t="s">
        <v>3027</v>
      </c>
      <c r="D264" s="1459"/>
      <c r="E264" s="1386"/>
      <c r="F264" s="1540"/>
      <c r="G264" s="1540"/>
      <c r="H264" s="1540"/>
      <c r="I264" s="1117"/>
      <c r="J264" s="1117"/>
      <c r="K264" s="1117"/>
      <c r="L264" s="1494"/>
      <c r="M264" s="36"/>
      <c r="N264" s="36"/>
      <c r="O264" s="36"/>
      <c r="P264" s="36"/>
      <c r="Q264" s="36"/>
      <c r="R264" s="36"/>
      <c r="S264" s="36"/>
      <c r="T264" s="36"/>
      <c r="U264" s="36"/>
      <c r="V264" s="36"/>
      <c r="W264" s="36"/>
      <c r="X264" s="36"/>
      <c r="Y264" s="16"/>
      <c r="AB264" s="36"/>
      <c r="AC264" s="16"/>
      <c r="AD264" s="16"/>
    </row>
    <row r="265" spans="2:30" ht="13.5" customHeight="1">
      <c r="B265" s="128"/>
      <c r="C265" s="1520" t="s">
        <v>507</v>
      </c>
      <c r="D265" s="1459"/>
      <c r="E265" s="1386"/>
      <c r="F265" s="1540"/>
      <c r="G265" s="1540"/>
      <c r="H265" s="1540"/>
      <c r="I265" s="1117"/>
      <c r="J265" s="1117"/>
      <c r="K265" s="1117"/>
      <c r="L265" s="1494"/>
      <c r="M265" s="36"/>
      <c r="N265" s="36"/>
      <c r="O265" s="36"/>
      <c r="P265" s="36"/>
      <c r="Q265" s="36"/>
      <c r="R265" s="36"/>
      <c r="S265" s="36"/>
      <c r="T265" s="36"/>
      <c r="U265" s="36"/>
      <c r="V265" s="36"/>
      <c r="W265" s="36"/>
      <c r="X265" s="36"/>
      <c r="Y265" s="16"/>
      <c r="AB265" s="36"/>
      <c r="AC265" s="16"/>
      <c r="AD265" s="16"/>
    </row>
    <row r="266" spans="2:30" ht="13.5" customHeight="1">
      <c r="B266" s="128"/>
      <c r="C266" s="567"/>
      <c r="D266" s="567"/>
      <c r="E266" s="567"/>
      <c r="F266" s="567"/>
      <c r="G266" s="567"/>
      <c r="H266" s="567"/>
      <c r="I266" s="567"/>
      <c r="J266" s="567"/>
      <c r="K266" s="159"/>
      <c r="L266" s="568"/>
      <c r="M266" s="36"/>
      <c r="N266" s="36"/>
      <c r="O266" s="36"/>
      <c r="P266" s="36"/>
      <c r="Q266" s="36"/>
      <c r="R266" s="36"/>
      <c r="S266" s="36"/>
      <c r="T266" s="36"/>
      <c r="U266" s="36"/>
      <c r="V266" s="36"/>
      <c r="W266" s="36"/>
      <c r="X266" s="36"/>
      <c r="Y266" s="16"/>
      <c r="AB266" s="36"/>
      <c r="AC266" s="16"/>
      <c r="AD266" s="16"/>
    </row>
    <row r="267" spans="2:30" ht="13.5" customHeight="1">
      <c r="B267" s="128"/>
      <c r="C267" s="1520" t="s">
        <v>3030</v>
      </c>
      <c r="D267" s="1459"/>
      <c r="E267" s="1411"/>
      <c r="F267" s="1521"/>
      <c r="G267" s="1411"/>
      <c r="H267" s="1521"/>
      <c r="I267" s="1412" t="s">
        <v>3029</v>
      </c>
      <c r="J267" s="1522"/>
      <c r="K267" s="1522"/>
      <c r="L267" s="1522"/>
      <c r="M267" s="36"/>
      <c r="N267" s="36"/>
      <c r="O267" s="36"/>
      <c r="P267" s="36"/>
      <c r="Q267" s="36"/>
      <c r="R267" s="36"/>
      <c r="S267" s="36"/>
      <c r="T267" s="36"/>
      <c r="U267" s="36"/>
      <c r="V267" s="36"/>
      <c r="W267" s="36"/>
      <c r="X267" s="36"/>
      <c r="Y267" s="16"/>
      <c r="AB267" s="36"/>
      <c r="AC267" s="16"/>
      <c r="AD267" s="16"/>
    </row>
    <row r="268" spans="2:30" ht="13.5" customHeight="1">
      <c r="B268" s="128"/>
      <c r="C268" s="1520" t="s">
        <v>2441</v>
      </c>
      <c r="D268" s="1459"/>
      <c r="E268" s="1386"/>
      <c r="F268" s="1540"/>
      <c r="G268" s="1540"/>
      <c r="H268" s="1540"/>
      <c r="I268" s="1117"/>
      <c r="J268" s="1117"/>
      <c r="K268" s="1117"/>
      <c r="L268" s="1494"/>
      <c r="M268" s="36"/>
      <c r="N268" s="36"/>
      <c r="O268" s="36"/>
      <c r="P268" s="36"/>
      <c r="Q268" s="36"/>
      <c r="R268" s="36"/>
      <c r="S268" s="36"/>
      <c r="T268" s="36"/>
      <c r="U268" s="36"/>
      <c r="V268" s="36"/>
      <c r="W268" s="36"/>
      <c r="X268" s="36"/>
      <c r="Y268" s="16"/>
      <c r="AB268" s="36"/>
      <c r="AC268" s="16"/>
      <c r="AD268" s="16"/>
    </row>
    <row r="269" spans="2:30" ht="13.5" customHeight="1">
      <c r="B269" s="128"/>
      <c r="C269" s="1520" t="s">
        <v>3112</v>
      </c>
      <c r="D269" s="1459"/>
      <c r="E269" s="1386"/>
      <c r="F269" s="1540"/>
      <c r="G269" s="1540"/>
      <c r="H269" s="1540"/>
      <c r="I269" s="1117"/>
      <c r="J269" s="1117"/>
      <c r="K269" s="1117"/>
      <c r="L269" s="1494"/>
      <c r="M269" s="36"/>
      <c r="N269" s="36"/>
      <c r="O269" s="36"/>
      <c r="P269" s="36"/>
      <c r="Q269" s="36"/>
      <c r="R269" s="36"/>
      <c r="S269" s="36"/>
      <c r="T269" s="36"/>
      <c r="U269" s="36"/>
      <c r="V269" s="36"/>
      <c r="W269" s="36"/>
      <c r="X269" s="36"/>
      <c r="Y269" s="16"/>
      <c r="AB269" s="36"/>
      <c r="AC269" s="16"/>
      <c r="AD269" s="16"/>
    </row>
    <row r="270" spans="2:30" ht="13.5" customHeight="1">
      <c r="B270" s="128"/>
      <c r="C270" s="1520" t="s">
        <v>3026</v>
      </c>
      <c r="D270" s="1459"/>
      <c r="E270" s="1386"/>
      <c r="F270" s="1540"/>
      <c r="G270" s="1540"/>
      <c r="H270" s="1540"/>
      <c r="I270" s="1117"/>
      <c r="J270" s="1117"/>
      <c r="K270" s="1117"/>
      <c r="L270" s="1494"/>
      <c r="M270" s="36"/>
      <c r="N270" s="36"/>
      <c r="O270" s="36"/>
      <c r="P270" s="36"/>
      <c r="Q270" s="36"/>
      <c r="R270" s="36"/>
      <c r="S270" s="36"/>
      <c r="T270" s="36"/>
      <c r="U270" s="36"/>
      <c r="V270" s="36"/>
      <c r="W270" s="36"/>
      <c r="X270" s="36"/>
      <c r="Y270" s="16"/>
      <c r="AB270" s="36"/>
      <c r="AC270" s="16"/>
      <c r="AD270" s="16"/>
    </row>
    <row r="271" spans="2:30" ht="13.5" customHeight="1">
      <c r="B271" s="128"/>
      <c r="C271" s="1520" t="s">
        <v>506</v>
      </c>
      <c r="D271" s="1459"/>
      <c r="E271" s="1386"/>
      <c r="F271" s="1117"/>
      <c r="G271" s="1117"/>
      <c r="H271" s="1117"/>
      <c r="I271" s="1117"/>
      <c r="J271" s="1117"/>
      <c r="K271" s="1117"/>
      <c r="L271" s="1494"/>
      <c r="M271" s="36"/>
      <c r="N271" s="36"/>
      <c r="O271" s="36"/>
      <c r="P271" s="36"/>
      <c r="Q271" s="36"/>
      <c r="R271" s="36"/>
      <c r="S271" s="36"/>
      <c r="T271" s="36"/>
      <c r="U271" s="36"/>
      <c r="V271" s="36"/>
      <c r="W271" s="36"/>
      <c r="X271" s="36"/>
      <c r="Y271" s="16"/>
      <c r="AB271" s="36"/>
      <c r="AC271" s="16"/>
      <c r="AD271" s="16"/>
    </row>
    <row r="272" spans="2:30" ht="13.5" customHeight="1">
      <c r="B272" s="128"/>
      <c r="C272" s="1520" t="s">
        <v>3027</v>
      </c>
      <c r="D272" s="1459"/>
      <c r="E272" s="1386"/>
      <c r="F272" s="1540"/>
      <c r="G272" s="1540"/>
      <c r="H272" s="1540"/>
      <c r="I272" s="1117"/>
      <c r="J272" s="1117"/>
      <c r="K272" s="1117"/>
      <c r="L272" s="1494"/>
      <c r="M272" s="36"/>
      <c r="N272" s="36"/>
      <c r="O272" s="36"/>
      <c r="P272" s="36"/>
      <c r="Q272" s="36"/>
      <c r="R272" s="36"/>
      <c r="S272" s="36"/>
      <c r="T272" s="36"/>
      <c r="U272" s="36"/>
      <c r="V272" s="36"/>
      <c r="W272" s="36"/>
      <c r="X272" s="36"/>
      <c r="Y272" s="16"/>
      <c r="AB272" s="36"/>
      <c r="AC272" s="16"/>
      <c r="AD272" s="16"/>
    </row>
    <row r="273" spans="2:30" ht="13.5" customHeight="1">
      <c r="B273" s="128"/>
      <c r="C273" s="1520" t="s">
        <v>507</v>
      </c>
      <c r="D273" s="1459"/>
      <c r="E273" s="1386"/>
      <c r="F273" s="1540"/>
      <c r="G273" s="1540"/>
      <c r="H273" s="1540"/>
      <c r="I273" s="1117"/>
      <c r="J273" s="1117"/>
      <c r="K273" s="1117"/>
      <c r="L273" s="1494"/>
      <c r="M273" s="36"/>
      <c r="N273" s="36"/>
      <c r="O273" s="36"/>
      <c r="P273" s="36"/>
      <c r="Q273" s="36"/>
      <c r="R273" s="36"/>
      <c r="S273" s="36"/>
      <c r="T273" s="36"/>
      <c r="U273" s="36"/>
      <c r="V273" s="36"/>
      <c r="W273" s="36"/>
      <c r="X273" s="36"/>
      <c r="Y273" s="16"/>
      <c r="AB273" s="36"/>
      <c r="AC273" s="16"/>
      <c r="AD273" s="16"/>
    </row>
    <row r="274" spans="2:30" ht="13.5" customHeight="1">
      <c r="B274" s="128"/>
      <c r="C274" s="567"/>
      <c r="D274" s="567"/>
      <c r="E274" s="567"/>
      <c r="F274" s="567"/>
      <c r="G274" s="567"/>
      <c r="H274" s="567"/>
      <c r="I274" s="567"/>
      <c r="J274" s="567"/>
      <c r="K274" s="159"/>
      <c r="L274" s="568"/>
      <c r="M274" s="36"/>
      <c r="N274" s="36"/>
      <c r="O274" s="36"/>
      <c r="P274" s="36"/>
      <c r="Q274" s="36"/>
      <c r="R274" s="36"/>
      <c r="S274" s="36"/>
      <c r="T274" s="36"/>
      <c r="U274" s="36"/>
      <c r="V274" s="36"/>
      <c r="W274" s="36"/>
      <c r="X274" s="36"/>
      <c r="Y274" s="16"/>
      <c r="AB274" s="36"/>
      <c r="AC274" s="16"/>
      <c r="AD274" s="16"/>
    </row>
    <row r="275" spans="2:30" ht="13.5" customHeight="1">
      <c r="B275" s="128"/>
      <c r="C275" s="1520" t="s">
        <v>3030</v>
      </c>
      <c r="D275" s="1459"/>
      <c r="E275" s="1411"/>
      <c r="F275" s="1521"/>
      <c r="G275" s="1411"/>
      <c r="H275" s="1521"/>
      <c r="I275" s="1412" t="s">
        <v>3029</v>
      </c>
      <c r="J275" s="1522"/>
      <c r="K275" s="1522"/>
      <c r="L275" s="1522"/>
      <c r="M275" s="141"/>
      <c r="N275" s="143"/>
      <c r="O275" s="143"/>
      <c r="P275" s="143"/>
      <c r="Q275" s="143"/>
      <c r="R275" s="143"/>
      <c r="S275" s="143"/>
      <c r="T275" s="36"/>
      <c r="U275" s="36"/>
      <c r="V275" s="36"/>
      <c r="W275" s="36"/>
      <c r="X275" s="36"/>
      <c r="Y275" s="16"/>
      <c r="AB275" s="36"/>
      <c r="AC275" s="16"/>
      <c r="AD275" s="16"/>
    </row>
    <row r="276" spans="2:30" ht="13.5" customHeight="1">
      <c r="B276" s="128"/>
      <c r="C276" s="1520" t="s">
        <v>2441</v>
      </c>
      <c r="D276" s="1459"/>
      <c r="E276" s="1386"/>
      <c r="F276" s="1540"/>
      <c r="G276" s="1540"/>
      <c r="H276" s="1540"/>
      <c r="I276" s="1117"/>
      <c r="J276" s="1117"/>
      <c r="K276" s="1117"/>
      <c r="L276" s="1494"/>
      <c r="M276" s="36"/>
      <c r="N276" s="36"/>
      <c r="O276" s="36"/>
      <c r="P276" s="36"/>
      <c r="Q276" s="36"/>
      <c r="R276" s="36"/>
      <c r="S276" s="36"/>
      <c r="T276" s="36"/>
      <c r="U276" s="36"/>
      <c r="V276" s="36"/>
      <c r="W276" s="36"/>
      <c r="X276" s="36"/>
      <c r="Y276" s="16"/>
      <c r="AB276" s="36"/>
      <c r="AC276" s="16"/>
      <c r="AD276" s="16"/>
    </row>
    <row r="277" spans="2:30" ht="13.5" customHeight="1">
      <c r="B277" s="128"/>
      <c r="C277" s="1520" t="s">
        <v>3112</v>
      </c>
      <c r="D277" s="1459"/>
      <c r="E277" s="1386"/>
      <c r="F277" s="1540"/>
      <c r="G277" s="1540"/>
      <c r="H277" s="1540"/>
      <c r="I277" s="1117"/>
      <c r="J277" s="1117"/>
      <c r="K277" s="1117"/>
      <c r="L277" s="1494"/>
      <c r="M277" s="36"/>
      <c r="N277" s="36"/>
      <c r="O277" s="36"/>
      <c r="P277" s="36"/>
      <c r="Q277" s="36"/>
      <c r="R277" s="36"/>
      <c r="S277" s="36"/>
      <c r="T277" s="36"/>
      <c r="U277" s="36"/>
      <c r="V277" s="36"/>
      <c r="W277" s="36"/>
      <c r="X277" s="36"/>
      <c r="Y277" s="16"/>
      <c r="AB277" s="36"/>
      <c r="AC277" s="16"/>
      <c r="AD277" s="16"/>
    </row>
    <row r="278" spans="2:30" ht="13.5" customHeight="1">
      <c r="B278" s="128"/>
      <c r="C278" s="1520" t="s">
        <v>3026</v>
      </c>
      <c r="D278" s="1459"/>
      <c r="E278" s="1386"/>
      <c r="F278" s="1540"/>
      <c r="G278" s="1540"/>
      <c r="H278" s="1540"/>
      <c r="I278" s="1117"/>
      <c r="J278" s="1117"/>
      <c r="K278" s="1117"/>
      <c r="L278" s="1494"/>
      <c r="M278" s="36"/>
      <c r="N278" s="36"/>
      <c r="O278" s="36"/>
      <c r="P278" s="36"/>
      <c r="Q278" s="36"/>
      <c r="R278" s="36"/>
      <c r="S278" s="36"/>
      <c r="T278" s="36"/>
      <c r="U278" s="36"/>
      <c r="V278" s="36"/>
      <c r="W278" s="36"/>
      <c r="X278" s="36"/>
      <c r="Y278" s="16"/>
      <c r="AB278" s="36"/>
      <c r="AC278" s="16"/>
      <c r="AD278" s="16"/>
    </row>
    <row r="279" spans="2:30" ht="13.5" customHeight="1">
      <c r="B279" s="128"/>
      <c r="C279" s="1520" t="s">
        <v>506</v>
      </c>
      <c r="D279" s="1459"/>
      <c r="E279" s="1386"/>
      <c r="F279" s="1117"/>
      <c r="G279" s="1117"/>
      <c r="H279" s="1117"/>
      <c r="I279" s="1117"/>
      <c r="J279" s="1117"/>
      <c r="K279" s="1117"/>
      <c r="L279" s="1494"/>
      <c r="M279" s="36"/>
      <c r="N279" s="36"/>
      <c r="O279" s="36"/>
      <c r="P279" s="36"/>
      <c r="Q279" s="36"/>
      <c r="R279" s="36"/>
      <c r="S279" s="36"/>
      <c r="T279" s="36"/>
      <c r="U279" s="36"/>
      <c r="V279" s="36"/>
      <c r="W279" s="36"/>
      <c r="X279" s="36"/>
      <c r="Y279" s="16"/>
      <c r="AB279" s="36"/>
      <c r="AC279" s="16"/>
      <c r="AD279" s="16"/>
    </row>
    <row r="280" spans="2:30" ht="13.5" customHeight="1">
      <c r="B280" s="128"/>
      <c r="C280" s="1520" t="s">
        <v>3027</v>
      </c>
      <c r="D280" s="1459"/>
      <c r="E280" s="1386"/>
      <c r="F280" s="1540"/>
      <c r="G280" s="1540"/>
      <c r="H280" s="1540"/>
      <c r="I280" s="1117"/>
      <c r="J280" s="1117"/>
      <c r="K280" s="1117"/>
      <c r="L280" s="1494"/>
      <c r="M280" s="36"/>
      <c r="N280" s="36"/>
      <c r="O280" s="36"/>
      <c r="P280" s="36"/>
      <c r="Q280" s="36"/>
      <c r="R280" s="36"/>
      <c r="S280" s="36"/>
      <c r="T280" s="36"/>
      <c r="U280" s="36"/>
      <c r="V280" s="36"/>
      <c r="W280" s="36"/>
      <c r="X280" s="36"/>
      <c r="Y280" s="16"/>
      <c r="AB280" s="36"/>
      <c r="AC280" s="16"/>
      <c r="AD280" s="16"/>
    </row>
    <row r="281" spans="2:30" ht="13.5" customHeight="1">
      <c r="B281" s="128"/>
      <c r="C281" s="1520" t="s">
        <v>507</v>
      </c>
      <c r="D281" s="1459"/>
      <c r="E281" s="1386"/>
      <c r="F281" s="1540"/>
      <c r="G281" s="1540"/>
      <c r="H281" s="1540"/>
      <c r="I281" s="1117"/>
      <c r="J281" s="1117"/>
      <c r="K281" s="1117"/>
      <c r="L281" s="1494"/>
      <c r="M281" s="36"/>
      <c r="N281" s="36"/>
      <c r="O281" s="36"/>
      <c r="P281" s="36"/>
      <c r="Q281" s="36"/>
      <c r="R281" s="36"/>
      <c r="S281" s="36"/>
      <c r="T281" s="36"/>
      <c r="U281" s="36"/>
      <c r="V281" s="36"/>
      <c r="W281" s="36"/>
      <c r="X281" s="36"/>
      <c r="Y281" s="16"/>
      <c r="AB281" s="36"/>
      <c r="AC281" s="16"/>
      <c r="AD281" s="16"/>
    </row>
    <row r="282" spans="2:30" ht="13.5" customHeight="1">
      <c r="B282" s="128"/>
      <c r="C282" s="567"/>
      <c r="D282" s="567"/>
      <c r="E282" s="567"/>
      <c r="F282" s="567"/>
      <c r="G282" s="567"/>
      <c r="H282" s="567"/>
      <c r="I282" s="567"/>
      <c r="J282" s="567"/>
      <c r="K282" s="159"/>
      <c r="L282" s="568"/>
      <c r="M282" s="36"/>
      <c r="N282" s="36"/>
      <c r="O282" s="36"/>
      <c r="P282" s="36"/>
      <c r="Q282" s="36"/>
      <c r="R282" s="36"/>
      <c r="S282" s="36"/>
      <c r="T282" s="36"/>
      <c r="U282" s="36"/>
      <c r="V282" s="36"/>
      <c r="W282" s="36"/>
      <c r="X282" s="36"/>
      <c r="Y282" s="16"/>
      <c r="AB282" s="36"/>
      <c r="AC282" s="16"/>
      <c r="AD282" s="16"/>
    </row>
    <row r="283" spans="2:30" ht="13.5" customHeight="1">
      <c r="B283" s="128"/>
      <c r="C283" s="1520" t="s">
        <v>3031</v>
      </c>
      <c r="D283" s="1459"/>
      <c r="E283" s="1390"/>
      <c r="F283" s="1483"/>
      <c r="G283" s="1484"/>
      <c r="H283" s="1484"/>
      <c r="I283" s="1460"/>
      <c r="J283" s="1460"/>
      <c r="K283" s="1460"/>
      <c r="L283" s="1460"/>
      <c r="M283" s="36"/>
      <c r="N283" s="36"/>
      <c r="O283" s="36"/>
      <c r="P283" s="36"/>
      <c r="Q283" s="36"/>
      <c r="R283" s="36"/>
      <c r="S283" s="36"/>
      <c r="T283" s="36"/>
      <c r="U283" s="36"/>
      <c r="V283" s="36"/>
      <c r="W283" s="36"/>
      <c r="X283" s="36"/>
      <c r="Y283" s="16"/>
      <c r="AB283" s="36"/>
      <c r="AC283" s="16"/>
      <c r="AD283" s="16"/>
    </row>
    <row r="284" spans="2:30" ht="13.5" customHeight="1">
      <c r="B284" s="128"/>
      <c r="C284" s="1520" t="s">
        <v>2441</v>
      </c>
      <c r="D284" s="1459"/>
      <c r="E284" s="1390"/>
      <c r="F284" s="1483"/>
      <c r="G284" s="1484"/>
      <c r="H284" s="1484"/>
      <c r="I284" s="1460"/>
      <c r="J284" s="1460"/>
      <c r="K284" s="1460"/>
      <c r="L284" s="1460"/>
      <c r="M284" s="36"/>
      <c r="N284" s="36"/>
      <c r="O284" s="36"/>
      <c r="P284" s="36"/>
      <c r="Q284" s="36"/>
      <c r="R284" s="36"/>
      <c r="S284" s="36"/>
      <c r="T284" s="36"/>
      <c r="U284" s="36"/>
      <c r="V284" s="36"/>
      <c r="W284" s="36"/>
      <c r="X284" s="36"/>
      <c r="Y284" s="16"/>
      <c r="AB284" s="36"/>
      <c r="AC284" s="16"/>
      <c r="AD284" s="16"/>
    </row>
    <row r="285" spans="2:30" ht="13.5" customHeight="1">
      <c r="B285" s="128"/>
      <c r="C285" s="1520" t="s">
        <v>3112</v>
      </c>
      <c r="D285" s="1459"/>
      <c r="E285" s="1390"/>
      <c r="F285" s="1484"/>
      <c r="G285" s="1484"/>
      <c r="H285" s="1484"/>
      <c r="I285" s="1460"/>
      <c r="J285" s="1460"/>
      <c r="K285" s="1460"/>
      <c r="L285" s="1460"/>
      <c r="M285" s="36"/>
      <c r="N285" s="36"/>
      <c r="O285" s="36"/>
      <c r="P285" s="36"/>
      <c r="Q285" s="36"/>
      <c r="R285" s="36"/>
      <c r="S285" s="36"/>
      <c r="T285" s="36"/>
      <c r="U285" s="36"/>
      <c r="V285" s="36"/>
      <c r="W285" s="36"/>
      <c r="X285" s="36"/>
      <c r="Y285" s="16"/>
      <c r="AB285" s="36"/>
      <c r="AC285" s="16"/>
      <c r="AD285" s="16"/>
    </row>
    <row r="286" spans="2:30" ht="13.5" customHeight="1">
      <c r="B286" s="128"/>
      <c r="C286" s="1520" t="s">
        <v>3026</v>
      </c>
      <c r="D286" s="1459"/>
      <c r="E286" s="1390"/>
      <c r="F286" s="1484"/>
      <c r="G286" s="1484"/>
      <c r="H286" s="1484"/>
      <c r="I286" s="1460"/>
      <c r="J286" s="1460"/>
      <c r="K286" s="1460"/>
      <c r="L286" s="1460"/>
      <c r="M286" s="36"/>
      <c r="N286" s="36"/>
      <c r="O286" s="36"/>
      <c r="P286" s="36"/>
      <c r="Q286" s="36"/>
      <c r="R286" s="36"/>
      <c r="S286" s="36"/>
      <c r="T286" s="36"/>
      <c r="U286" s="36"/>
      <c r="V286" s="36"/>
      <c r="W286" s="36"/>
      <c r="X286" s="36"/>
      <c r="Y286" s="16"/>
      <c r="AB286" s="36"/>
      <c r="AC286" s="16"/>
      <c r="AD286" s="16"/>
    </row>
    <row r="287" spans="2:30" ht="13.5" customHeight="1">
      <c r="B287" s="128"/>
      <c r="C287" s="1520" t="s">
        <v>506</v>
      </c>
      <c r="D287" s="1459"/>
      <c r="E287" s="1390"/>
      <c r="F287" s="1460"/>
      <c r="G287" s="1460"/>
      <c r="H287" s="1460"/>
      <c r="I287" s="1460"/>
      <c r="J287" s="1460"/>
      <c r="K287" s="1460"/>
      <c r="L287" s="1460"/>
      <c r="M287" s="36"/>
      <c r="N287" s="36"/>
      <c r="O287" s="36"/>
      <c r="P287" s="36"/>
      <c r="Q287" s="36"/>
      <c r="R287" s="36"/>
      <c r="S287" s="36"/>
      <c r="T287" s="36"/>
      <c r="U287" s="36"/>
      <c r="V287" s="36"/>
      <c r="W287" s="36"/>
      <c r="X287" s="36"/>
      <c r="Y287" s="16"/>
      <c r="AB287" s="36"/>
      <c r="AC287" s="16"/>
      <c r="AD287" s="16"/>
    </row>
    <row r="288" spans="2:30" ht="13.5" customHeight="1">
      <c r="B288" s="128"/>
      <c r="C288" s="1520" t="s">
        <v>3027</v>
      </c>
      <c r="D288" s="1459"/>
      <c r="E288" s="1390"/>
      <c r="F288" s="1483"/>
      <c r="G288" s="1484"/>
      <c r="H288" s="1484"/>
      <c r="I288" s="1460"/>
      <c r="J288" s="1460"/>
      <c r="K288" s="1460"/>
      <c r="L288" s="1460"/>
      <c r="M288" s="36"/>
      <c r="N288" s="36"/>
      <c r="O288" s="36"/>
      <c r="P288" s="36"/>
      <c r="Q288" s="36"/>
      <c r="R288" s="36"/>
      <c r="S288" s="36"/>
      <c r="T288" s="36"/>
      <c r="U288" s="36"/>
      <c r="V288" s="36"/>
      <c r="W288" s="36"/>
      <c r="X288" s="36"/>
      <c r="Y288" s="16"/>
      <c r="AB288" s="36"/>
      <c r="AC288" s="16"/>
      <c r="AD288" s="16"/>
    </row>
    <row r="289" spans="2:30" ht="13.5" customHeight="1">
      <c r="B289" s="128"/>
      <c r="C289" s="1520" t="s">
        <v>507</v>
      </c>
      <c r="D289" s="1459"/>
      <c r="E289" s="1390"/>
      <c r="F289" s="1390"/>
      <c r="G289" s="1390"/>
      <c r="H289" s="1390"/>
      <c r="I289" s="1460"/>
      <c r="J289" s="1460"/>
      <c r="K289" s="1460"/>
      <c r="L289" s="1460"/>
      <c r="M289" s="36"/>
      <c r="N289" s="36"/>
      <c r="O289" s="36"/>
      <c r="P289" s="36"/>
      <c r="Q289" s="36"/>
      <c r="R289" s="36"/>
      <c r="S289" s="36"/>
      <c r="T289" s="36"/>
      <c r="U289" s="36"/>
      <c r="V289" s="36"/>
      <c r="W289" s="36"/>
      <c r="X289" s="36"/>
      <c r="Y289" s="16"/>
      <c r="AB289" s="36"/>
      <c r="AC289" s="16"/>
      <c r="AD289" s="16"/>
    </row>
    <row r="290" spans="2:30" ht="13.5" customHeight="1">
      <c r="B290" s="128"/>
      <c r="C290" s="567"/>
      <c r="D290" s="567"/>
      <c r="E290" s="567"/>
      <c r="F290" s="567"/>
      <c r="G290" s="567"/>
      <c r="H290" s="567"/>
      <c r="I290" s="567"/>
      <c r="J290" s="567"/>
      <c r="K290" s="159"/>
      <c r="L290" s="568"/>
      <c r="M290" s="36"/>
      <c r="N290" s="36"/>
      <c r="O290" s="36"/>
      <c r="P290" s="36"/>
      <c r="Q290" s="36"/>
      <c r="R290" s="36"/>
      <c r="S290" s="36"/>
      <c r="T290" s="36"/>
      <c r="U290" s="36"/>
      <c r="V290" s="36"/>
      <c r="W290" s="36"/>
      <c r="X290" s="36"/>
      <c r="Y290" s="16"/>
      <c r="AB290" s="36"/>
      <c r="AC290" s="16"/>
      <c r="AD290" s="16"/>
    </row>
    <row r="291" spans="2:30" ht="13.5" customHeight="1">
      <c r="B291" s="2" t="s">
        <v>2420</v>
      </c>
      <c r="D291" s="22"/>
      <c r="E291" s="22"/>
      <c r="F291" s="24"/>
      <c r="G291" s="22"/>
      <c r="H291" s="22"/>
      <c r="K291" s="128"/>
      <c r="L291" s="36"/>
      <c r="M291" s="36"/>
      <c r="N291" s="36"/>
      <c r="O291" s="36"/>
      <c r="P291" s="36"/>
      <c r="Q291" s="36"/>
      <c r="R291" s="36"/>
      <c r="S291" s="36"/>
      <c r="T291" s="36"/>
      <c r="U291" s="36"/>
      <c r="V291" s="36"/>
      <c r="W291" s="36"/>
      <c r="X291" s="36"/>
      <c r="Y291" s="16"/>
      <c r="AA291" s="128"/>
      <c r="AB291" s="36"/>
      <c r="AC291" s="16"/>
      <c r="AD291" s="16"/>
    </row>
    <row r="292" spans="2:30" ht="13.5" customHeight="1">
      <c r="B292" s="35" t="s">
        <v>3034</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C293" s="1402"/>
      <c r="D293" s="1461"/>
      <c r="E293" s="1461"/>
      <c r="F293" s="1461"/>
      <c r="G293" s="1461"/>
      <c r="H293" s="1461"/>
      <c r="I293" s="1461"/>
      <c r="J293" s="1462"/>
      <c r="K293" s="128"/>
      <c r="L293" s="36"/>
      <c r="M293" s="36"/>
      <c r="N293" s="36"/>
      <c r="O293" s="36"/>
      <c r="P293" s="36"/>
      <c r="Q293" s="36"/>
      <c r="R293" s="36"/>
      <c r="S293" s="36"/>
      <c r="T293" s="36"/>
      <c r="U293" s="36"/>
      <c r="V293" s="36"/>
      <c r="W293" s="36"/>
      <c r="X293" s="36"/>
      <c r="Y293" s="16"/>
      <c r="AA293" s="128"/>
      <c r="AB293" s="36"/>
      <c r="AC293" s="569"/>
      <c r="AD293" s="16"/>
    </row>
    <row r="294" spans="2:30" ht="13.5" customHeight="1">
      <c r="C294" s="1463"/>
      <c r="D294" s="1464"/>
      <c r="E294" s="1464"/>
      <c r="F294" s="1464"/>
      <c r="G294" s="1464"/>
      <c r="H294" s="1464"/>
      <c r="I294" s="1464"/>
      <c r="J294" s="1465"/>
      <c r="K294" s="128"/>
      <c r="L294" s="36"/>
      <c r="M294" s="36"/>
      <c r="N294" s="36"/>
      <c r="O294" s="36"/>
      <c r="P294" s="36"/>
      <c r="Q294" s="36"/>
      <c r="R294" s="36"/>
      <c r="S294" s="36"/>
      <c r="T294" s="36"/>
      <c r="U294" s="36"/>
      <c r="V294" s="36"/>
      <c r="W294" s="36"/>
      <c r="X294" s="36"/>
      <c r="Y294" s="16"/>
      <c r="AA294" s="128"/>
      <c r="AB294" s="36"/>
      <c r="AC294" s="16"/>
      <c r="AD294" s="16"/>
    </row>
    <row r="295" spans="2:30" ht="13.5" customHeight="1">
      <c r="C295" s="1463"/>
      <c r="D295" s="1464"/>
      <c r="E295" s="1464"/>
      <c r="F295" s="1464"/>
      <c r="G295" s="1464"/>
      <c r="H295" s="1464"/>
      <c r="I295" s="1464"/>
      <c r="J295" s="1465"/>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463"/>
      <c r="D296" s="1464"/>
      <c r="E296" s="1464"/>
      <c r="F296" s="1464"/>
      <c r="G296" s="1464"/>
      <c r="H296" s="1464"/>
      <c r="I296" s="1464"/>
      <c r="J296" s="1465"/>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463"/>
      <c r="D297" s="1464"/>
      <c r="E297" s="1464"/>
      <c r="F297" s="1464"/>
      <c r="G297" s="1464"/>
      <c r="H297" s="1464"/>
      <c r="I297" s="1464"/>
      <c r="J297" s="1465"/>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463"/>
      <c r="D298" s="1464"/>
      <c r="E298" s="1464"/>
      <c r="F298" s="1464"/>
      <c r="G298" s="1464"/>
      <c r="H298" s="1464"/>
      <c r="I298" s="1464"/>
      <c r="J298" s="1465"/>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466"/>
      <c r="D299" s="1467"/>
      <c r="E299" s="1467"/>
      <c r="F299" s="1467"/>
      <c r="G299" s="1467"/>
      <c r="H299" s="1467"/>
      <c r="I299" s="1467"/>
      <c r="J299" s="1468"/>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637"/>
      <c r="D300" s="637"/>
      <c r="E300" s="637"/>
      <c r="F300" s="637"/>
      <c r="G300" s="637"/>
      <c r="H300" s="637"/>
      <c r="I300" s="637"/>
      <c r="J300" s="637"/>
      <c r="K300" s="128"/>
      <c r="L300" s="36"/>
      <c r="M300" s="36"/>
      <c r="N300" s="36"/>
      <c r="O300" s="36"/>
      <c r="P300" s="36"/>
      <c r="Q300" s="36"/>
      <c r="R300" s="36"/>
      <c r="S300" s="36"/>
      <c r="T300" s="36"/>
      <c r="U300" s="36"/>
      <c r="V300" s="36"/>
      <c r="W300" s="36"/>
      <c r="X300" s="36"/>
      <c r="Y300" s="16"/>
      <c r="AA300" s="128"/>
      <c r="AB300" s="36"/>
      <c r="AC300" s="16"/>
      <c r="AD300" s="16"/>
    </row>
    <row r="301" spans="2:30" ht="18" customHeight="1">
      <c r="B301" s="128"/>
      <c r="C301" s="129" t="s">
        <v>3039</v>
      </c>
      <c r="D301" s="159"/>
      <c r="E301" s="159"/>
      <c r="F301" s="159"/>
      <c r="G301" s="159"/>
      <c r="H301" s="159"/>
      <c r="I301" s="159"/>
      <c r="J301" s="159"/>
      <c r="K301" s="128"/>
      <c r="L301" s="36"/>
      <c r="M301" s="36"/>
      <c r="N301" s="36"/>
      <c r="O301" s="36"/>
      <c r="P301" s="36"/>
      <c r="Q301" s="36"/>
      <c r="R301" s="36"/>
      <c r="S301" s="36"/>
      <c r="T301" s="36"/>
      <c r="U301" s="36"/>
      <c r="V301" s="36"/>
      <c r="W301" s="36"/>
      <c r="X301" s="36"/>
      <c r="Y301" s="16"/>
      <c r="AB301" s="36"/>
      <c r="AC301" s="16"/>
      <c r="AD301" s="16"/>
    </row>
    <row r="302" spans="2:30" ht="13.5" customHeight="1">
      <c r="B302" s="128"/>
      <c r="C302" s="1393"/>
      <c r="D302" s="1394"/>
      <c r="E302" s="1394"/>
      <c r="F302" s="1394"/>
      <c r="G302" s="1394"/>
      <c r="H302" s="1394"/>
      <c r="I302" s="1394"/>
      <c r="J302" s="1395"/>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96"/>
      <c r="D303" s="1397"/>
      <c r="E303" s="1397"/>
      <c r="F303" s="1397"/>
      <c r="G303" s="1397"/>
      <c r="H303" s="1397"/>
      <c r="I303" s="1397"/>
      <c r="J303" s="1398"/>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96"/>
      <c r="D304" s="1397"/>
      <c r="E304" s="1397"/>
      <c r="F304" s="1397"/>
      <c r="G304" s="1397"/>
      <c r="H304" s="1397"/>
      <c r="I304" s="1397"/>
      <c r="J304" s="1398"/>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96"/>
      <c r="D305" s="1397"/>
      <c r="E305" s="1397"/>
      <c r="F305" s="1397"/>
      <c r="G305" s="1397"/>
      <c r="H305" s="1397"/>
      <c r="I305" s="1397"/>
      <c r="J305" s="1398"/>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96"/>
      <c r="D306" s="1397"/>
      <c r="E306" s="1397"/>
      <c r="F306" s="1397"/>
      <c r="G306" s="1397"/>
      <c r="H306" s="1397"/>
      <c r="I306" s="1397"/>
      <c r="J306" s="1398"/>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96"/>
      <c r="D307" s="1397"/>
      <c r="E307" s="1397"/>
      <c r="F307" s="1397"/>
      <c r="G307" s="1397"/>
      <c r="H307" s="1397"/>
      <c r="I307" s="1397"/>
      <c r="J307" s="1398"/>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99"/>
      <c r="D308" s="1400"/>
      <c r="E308" s="1400"/>
      <c r="F308" s="1400"/>
      <c r="G308" s="1400"/>
      <c r="H308" s="1400"/>
      <c r="I308" s="1400"/>
      <c r="J308" s="1401"/>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562"/>
      <c r="D309" s="562"/>
      <c r="E309" s="562"/>
      <c r="F309" s="562"/>
      <c r="G309" s="562"/>
      <c r="H309" s="562"/>
      <c r="I309" s="562"/>
      <c r="J309" s="562"/>
      <c r="K309" s="128"/>
      <c r="L309" s="36"/>
      <c r="M309" s="36"/>
      <c r="N309" s="36"/>
      <c r="O309" s="36"/>
      <c r="P309" s="36"/>
      <c r="Q309" s="36"/>
      <c r="R309" s="36"/>
      <c r="S309" s="36"/>
      <c r="T309" s="36"/>
      <c r="U309" s="36"/>
      <c r="V309" s="36"/>
      <c r="W309" s="36"/>
      <c r="X309" s="36"/>
      <c r="Y309" s="16"/>
      <c r="AB309" s="36"/>
      <c r="AC309" s="16"/>
      <c r="AD309" s="16"/>
    </row>
    <row r="310" spans="2:30" ht="13.5" hidden="1" customHeight="1"/>
    <row r="311" spans="2:30" ht="18" customHeight="1">
      <c r="B311" s="111" t="s">
        <v>2396</v>
      </c>
      <c r="C311" s="4"/>
      <c r="U311" s="4"/>
      <c r="V311" s="3"/>
      <c r="W311" s="3"/>
    </row>
    <row r="312" spans="2:30" ht="13.5" customHeight="1">
      <c r="B312" s="111"/>
      <c r="C312" s="4"/>
      <c r="U312" s="4"/>
      <c r="V312" s="3"/>
      <c r="W312" s="3"/>
    </row>
    <row r="313" spans="2:30">
      <c r="B313" s="6" t="s">
        <v>119</v>
      </c>
      <c r="S313" s="3"/>
      <c r="T313" s="3"/>
    </row>
    <row r="314" spans="2:30" ht="15.9" customHeight="1">
      <c r="C314" s="32" t="s">
        <v>123</v>
      </c>
      <c r="D314" s="32"/>
      <c r="E314" s="32"/>
      <c r="F314" s="32"/>
      <c r="G314" s="32"/>
      <c r="H314" s="32"/>
      <c r="I314" s="32"/>
      <c r="J314" s="32"/>
      <c r="K314" s="32"/>
      <c r="L314" s="32"/>
      <c r="O314" s="32"/>
      <c r="P314" s="32"/>
      <c r="Q314" s="32"/>
      <c r="R314" s="32"/>
      <c r="S314" s="3"/>
      <c r="T314" s="3"/>
    </row>
    <row r="315" spans="2:30" ht="15.9" customHeight="1">
      <c r="C315" s="32" t="s">
        <v>122</v>
      </c>
      <c r="D315" s="32"/>
      <c r="E315" s="32"/>
      <c r="F315" s="32"/>
      <c r="G315" s="32"/>
      <c r="H315" s="32"/>
      <c r="I315" s="32"/>
      <c r="J315" s="32"/>
      <c r="K315" s="32"/>
      <c r="L315" s="32"/>
      <c r="M315" s="32"/>
      <c r="N315" s="32"/>
      <c r="O315" s="32"/>
      <c r="P315" s="32"/>
      <c r="Q315" s="32"/>
      <c r="R315" s="32"/>
      <c r="S315" s="3"/>
      <c r="T315" s="3"/>
    </row>
    <row r="316" spans="2:30" ht="15.9" customHeight="1">
      <c r="C316" s="31" t="s">
        <v>109</v>
      </c>
      <c r="E316" s="31"/>
      <c r="L316" s="3"/>
      <c r="M316" s="32"/>
      <c r="N316" s="32"/>
    </row>
    <row r="317" spans="2:30" ht="15.9" customHeight="1">
      <c r="C317" s="31" t="s">
        <v>3193</v>
      </c>
      <c r="E317" s="31"/>
      <c r="L317" s="3"/>
      <c r="M317" s="3"/>
    </row>
    <row r="318" spans="2:30" ht="7.5" customHeight="1">
      <c r="C318" s="31"/>
      <c r="E318" s="31"/>
      <c r="L318" s="3"/>
      <c r="M318" s="3"/>
    </row>
    <row r="319" spans="2:30" ht="30" customHeight="1">
      <c r="B319" s="1104" t="s">
        <v>106</v>
      </c>
      <c r="C319" s="1105"/>
      <c r="D319" s="1273"/>
      <c r="E319" s="33" t="s">
        <v>107</v>
      </c>
      <c r="F319" s="1083" t="s">
        <v>108</v>
      </c>
      <c r="G319" s="1084"/>
      <c r="H319" s="1084"/>
      <c r="I319" s="1084"/>
      <c r="J319" s="1085"/>
      <c r="M319" s="3"/>
    </row>
    <row r="320" spans="2:30" ht="49.5" customHeight="1">
      <c r="B320" s="1235" t="s">
        <v>104</v>
      </c>
      <c r="C320" s="1239"/>
      <c r="D320" s="1240"/>
      <c r="E320" s="100"/>
      <c r="F320" s="1383"/>
      <c r="G320" s="1384"/>
      <c r="H320" s="1384"/>
      <c r="I320" s="1384"/>
      <c r="J320" s="1385"/>
      <c r="M320" s="36" t="str">
        <f t="shared" ref="M320:M325" si="2">IF(E320="","←【事項の有無】が選択されていません。必ず選択してください",IF(F320=" ","",""))</f>
        <v>←【事項の有無】が選択されていません。必ず選択してください</v>
      </c>
    </row>
    <row r="321" spans="2:27" ht="50.1" customHeight="1">
      <c r="B321" s="1116" t="s">
        <v>101</v>
      </c>
      <c r="C321" s="1138"/>
      <c r="D321" s="1236"/>
      <c r="E321" s="100"/>
      <c r="F321" s="1383"/>
      <c r="G321" s="1384"/>
      <c r="H321" s="1384"/>
      <c r="I321" s="1384"/>
      <c r="J321" s="1385"/>
      <c r="M321" s="36" t="str">
        <f t="shared" si="2"/>
        <v>←【事項の有無】が選択されていません。必ず選択してください</v>
      </c>
    </row>
    <row r="322" spans="2:27" ht="50.1" customHeight="1">
      <c r="B322" s="1116" t="s">
        <v>102</v>
      </c>
      <c r="C322" s="1138"/>
      <c r="D322" s="1236"/>
      <c r="E322" s="100"/>
      <c r="F322" s="1383"/>
      <c r="G322" s="1384"/>
      <c r="H322" s="1384"/>
      <c r="I322" s="1384"/>
      <c r="J322" s="1385"/>
      <c r="M322" s="36" t="str">
        <f t="shared" si="2"/>
        <v>←【事項の有無】が選択されていません。必ず選択してください</v>
      </c>
    </row>
    <row r="323" spans="2:27" ht="50.1" customHeight="1">
      <c r="B323" s="1235" t="s">
        <v>105</v>
      </c>
      <c r="C323" s="1239"/>
      <c r="D323" s="1240"/>
      <c r="E323" s="100"/>
      <c r="F323" s="1383"/>
      <c r="G323" s="1384"/>
      <c r="H323" s="1384"/>
      <c r="I323" s="1384"/>
      <c r="J323" s="1385"/>
      <c r="M323" s="36" t="str">
        <f t="shared" si="2"/>
        <v>←【事項の有無】が選択されていません。必ず選択してください</v>
      </c>
    </row>
    <row r="324" spans="2:27" ht="50.1" customHeight="1">
      <c r="B324" s="1235" t="s">
        <v>530</v>
      </c>
      <c r="C324" s="1239"/>
      <c r="D324" s="1240"/>
      <c r="E324" s="100"/>
      <c r="F324" s="1383"/>
      <c r="G324" s="1384"/>
      <c r="H324" s="1384"/>
      <c r="I324" s="1384"/>
      <c r="J324" s="1385"/>
      <c r="M324" s="36" t="str">
        <f t="shared" si="2"/>
        <v>←【事項の有無】が選択されていません。必ず選択してください</v>
      </c>
    </row>
    <row r="325" spans="2:27" ht="50.1" customHeight="1">
      <c r="B325" s="1235" t="s">
        <v>103</v>
      </c>
      <c r="C325" s="1239"/>
      <c r="D325" s="1240"/>
      <c r="E325" s="100"/>
      <c r="F325" s="1383"/>
      <c r="G325" s="1384"/>
      <c r="H325" s="1384"/>
      <c r="I325" s="1384"/>
      <c r="J325" s="1385"/>
      <c r="M325" s="36" t="str">
        <f t="shared" si="2"/>
        <v>←【事項の有無】が選択されていません。必ず選択してください</v>
      </c>
    </row>
    <row r="326" spans="2:27" ht="13.5" customHeight="1">
      <c r="C326" s="8"/>
      <c r="D326" s="8"/>
      <c r="E326" s="8"/>
      <c r="F326" s="8"/>
      <c r="G326" s="8"/>
      <c r="H326" s="8"/>
      <c r="I326" s="8"/>
      <c r="J326" s="8"/>
      <c r="L326" s="36"/>
    </row>
    <row r="328" spans="2:27">
      <c r="B328" s="2" t="s">
        <v>120</v>
      </c>
    </row>
    <row r="329" spans="2:27" ht="84" customHeight="1">
      <c r="B329" s="1495"/>
      <c r="C329" s="1480"/>
      <c r="D329" s="1480"/>
      <c r="E329" s="1480"/>
      <c r="F329" s="1480"/>
      <c r="G329" s="1480"/>
      <c r="H329" s="1480"/>
      <c r="I329" s="1480"/>
      <c r="J329" s="1496"/>
    </row>
    <row r="331" spans="2:27" ht="18" customHeight="1">
      <c r="B331" s="2" t="s">
        <v>121</v>
      </c>
    </row>
    <row r="332" spans="2:27">
      <c r="C332" s="2" t="s">
        <v>2413</v>
      </c>
      <c r="L332" s="36"/>
      <c r="M332" s="36"/>
      <c r="N332" s="36"/>
      <c r="O332" s="36"/>
      <c r="P332" s="36"/>
      <c r="Q332" s="36"/>
      <c r="R332" s="36"/>
      <c r="S332" s="36"/>
      <c r="T332" s="36"/>
      <c r="U332" s="36"/>
      <c r="V332" s="36"/>
      <c r="W332" s="36"/>
      <c r="X332" s="36"/>
      <c r="Y332" s="16"/>
      <c r="Z332" s="16"/>
      <c r="AA332" s="16"/>
    </row>
    <row r="333" spans="2:27" ht="36" customHeight="1">
      <c r="B333" s="1235" t="s">
        <v>116</v>
      </c>
      <c r="C333" s="1117"/>
      <c r="D333" s="1117"/>
      <c r="E333" s="1494"/>
      <c r="F333" s="1413"/>
      <c r="G333" s="1413"/>
      <c r="H333" s="1413"/>
      <c r="I333" s="1413"/>
      <c r="J333" s="1413"/>
      <c r="L333" s="36"/>
      <c r="M333" s="36"/>
      <c r="N333" s="36"/>
      <c r="O333" s="36"/>
      <c r="P333" s="36"/>
      <c r="Q333" s="36"/>
      <c r="R333" s="36"/>
      <c r="S333" s="36"/>
      <c r="T333" s="36"/>
      <c r="U333" s="36"/>
      <c r="V333" s="36"/>
      <c r="W333" s="36"/>
      <c r="X333" s="36"/>
      <c r="Y333" s="16"/>
      <c r="Z333" s="16"/>
      <c r="AA333" s="16"/>
    </row>
    <row r="334" spans="2:27" ht="36" customHeight="1">
      <c r="B334" s="1235" t="s">
        <v>2358</v>
      </c>
      <c r="C334" s="1117"/>
      <c r="D334" s="1117"/>
      <c r="E334" s="1494"/>
      <c r="F334" s="1383"/>
      <c r="G334" s="1492"/>
      <c r="H334" s="1492"/>
      <c r="I334" s="1492"/>
      <c r="J334" s="1493"/>
      <c r="L334" s="36"/>
      <c r="M334" s="36"/>
      <c r="N334" s="36"/>
      <c r="O334" s="36"/>
      <c r="P334" s="36"/>
      <c r="Q334" s="36"/>
      <c r="R334" s="36"/>
      <c r="S334" s="36"/>
      <c r="T334" s="36"/>
      <c r="U334" s="36"/>
      <c r="V334" s="36"/>
      <c r="W334" s="36"/>
      <c r="X334" s="36"/>
      <c r="Y334" s="16"/>
      <c r="Z334" s="16"/>
      <c r="AA334" s="16"/>
    </row>
    <row r="335" spans="2:27" ht="36" customHeight="1">
      <c r="B335" s="1235" t="s">
        <v>117</v>
      </c>
      <c r="C335" s="1117"/>
      <c r="D335" s="1117"/>
      <c r="E335" s="1494"/>
      <c r="F335" s="1413"/>
      <c r="G335" s="1413"/>
      <c r="H335" s="1413"/>
      <c r="I335" s="1413"/>
      <c r="J335" s="1413"/>
      <c r="L335" s="36"/>
      <c r="M335" s="36"/>
      <c r="N335" s="36"/>
      <c r="O335" s="36"/>
      <c r="P335" s="36"/>
      <c r="Q335" s="36"/>
      <c r="R335" s="36"/>
      <c r="S335" s="36"/>
      <c r="T335" s="36"/>
      <c r="U335" s="36"/>
      <c r="V335" s="36"/>
      <c r="W335" s="36"/>
      <c r="X335" s="36"/>
      <c r="Y335" s="16"/>
      <c r="Z335" s="16"/>
      <c r="AA335" s="16"/>
    </row>
    <row r="337" spans="1:11">
      <c r="C337" s="2" t="s">
        <v>2412</v>
      </c>
    </row>
    <row r="338" spans="1:11" ht="36" customHeight="1">
      <c r="B338" s="1235" t="s">
        <v>532</v>
      </c>
      <c r="C338" s="1117"/>
      <c r="D338" s="1117"/>
      <c r="E338" s="1494"/>
      <c r="F338" s="1413"/>
      <c r="G338" s="1413"/>
      <c r="H338" s="1413"/>
      <c r="I338" s="1413"/>
      <c r="J338" s="1413"/>
    </row>
    <row r="339" spans="1:11" ht="36" customHeight="1">
      <c r="B339" s="1235" t="s">
        <v>2358</v>
      </c>
      <c r="C339" s="1117"/>
      <c r="D339" s="1117"/>
      <c r="E339" s="1494"/>
      <c r="F339" s="1413"/>
      <c r="G339" s="1413"/>
      <c r="H339" s="1413"/>
      <c r="I339" s="1413"/>
      <c r="J339" s="1413"/>
    </row>
    <row r="340" spans="1:11" ht="36" customHeight="1">
      <c r="B340" s="1235" t="s">
        <v>117</v>
      </c>
      <c r="C340" s="1117"/>
      <c r="D340" s="1117"/>
      <c r="E340" s="1494"/>
      <c r="F340" s="1413"/>
      <c r="G340" s="1413"/>
      <c r="H340" s="1413"/>
      <c r="I340" s="1413"/>
      <c r="J340" s="1413"/>
    </row>
    <row r="342" spans="1:11">
      <c r="B342" s="2" t="s">
        <v>533</v>
      </c>
    </row>
    <row r="343" spans="1:11" ht="36" customHeight="1">
      <c r="B343" s="1235" t="s">
        <v>531</v>
      </c>
      <c r="C343" s="1117"/>
      <c r="D343" s="1494"/>
      <c r="E343" s="1138"/>
      <c r="F343" s="1494"/>
      <c r="G343" s="1244"/>
      <c r="H343" s="1206"/>
      <c r="I343" s="1027"/>
      <c r="J343" s="1179"/>
    </row>
    <row r="344" spans="1:11" ht="13.2" customHeight="1">
      <c r="C344" s="1027"/>
      <c r="D344" s="1024"/>
      <c r="E344" s="1543"/>
      <c r="F344" s="1541"/>
      <c r="G344" s="1542"/>
      <c r="H344" s="1542"/>
      <c r="I344" s="1542"/>
      <c r="J344" s="1542"/>
    </row>
    <row r="345" spans="1:11" ht="36" customHeight="1">
      <c r="C345" s="1027"/>
      <c r="D345" s="1024"/>
      <c r="E345" s="1024"/>
      <c r="F345" s="1542"/>
      <c r="G345" s="1542"/>
      <c r="H345" s="1542"/>
      <c r="I345" s="1542"/>
      <c r="J345" s="1542"/>
    </row>
    <row r="346" spans="1:11" ht="36" customHeight="1">
      <c r="A346" s="128"/>
      <c r="B346" s="1234"/>
      <c r="C346" s="1234"/>
      <c r="D346" s="1234"/>
      <c r="E346" s="1234"/>
      <c r="F346" s="1234"/>
      <c r="G346" s="1234"/>
      <c r="H346" s="1234"/>
      <c r="I346" s="1234"/>
      <c r="J346" s="1234"/>
      <c r="K346" s="128"/>
    </row>
  </sheetData>
  <sheetProtection algorithmName="SHA-512" hashValue="JIhrf98otihErQbkM0tqNX6aMthQ5V0N1bMUE3T1vdvUP4orlGrENZk/dDpgYUreQwgzo8TXQpkoHA5jKYW9ww==" saltValue="hJE1QV8HtTLjSM2M1wSiHA==" spinCount="100000" sheet="1" formatCells="0"/>
  <mergeCells count="386">
    <mergeCell ref="D124:F124"/>
    <mergeCell ref="D57:F57"/>
    <mergeCell ref="D67:F67"/>
    <mergeCell ref="D127:F127"/>
    <mergeCell ref="G127:I127"/>
    <mergeCell ref="D168:F168"/>
    <mergeCell ref="D162:F162"/>
    <mergeCell ref="D120:F120"/>
    <mergeCell ref="G120:I120"/>
    <mergeCell ref="D121:F121"/>
    <mergeCell ref="G121:I121"/>
    <mergeCell ref="D123:F123"/>
    <mergeCell ref="G123:I123"/>
    <mergeCell ref="G130:I130"/>
    <mergeCell ref="G138:I138"/>
    <mergeCell ref="G148:I148"/>
    <mergeCell ref="G158:I158"/>
    <mergeCell ref="G168:I168"/>
    <mergeCell ref="G145:I145"/>
    <mergeCell ref="D155:F155"/>
    <mergeCell ref="G155:I155"/>
    <mergeCell ref="D165:F165"/>
    <mergeCell ref="G165:I165"/>
    <mergeCell ref="D135:F135"/>
    <mergeCell ref="D65:F65"/>
    <mergeCell ref="G65:I65"/>
    <mergeCell ref="D73:F73"/>
    <mergeCell ref="G73:I73"/>
    <mergeCell ref="D58:F58"/>
    <mergeCell ref="D60:F60"/>
    <mergeCell ref="G60:I60"/>
    <mergeCell ref="D64:F64"/>
    <mergeCell ref="G64:I64"/>
    <mergeCell ref="D66:F66"/>
    <mergeCell ref="G66:I66"/>
    <mergeCell ref="D68:F68"/>
    <mergeCell ref="G68:I68"/>
    <mergeCell ref="D69:F69"/>
    <mergeCell ref="G69:I69"/>
    <mergeCell ref="D70:F70"/>
    <mergeCell ref="G70:I70"/>
    <mergeCell ref="D72:F72"/>
    <mergeCell ref="G72:I72"/>
    <mergeCell ref="G59:I59"/>
    <mergeCell ref="D106:F106"/>
    <mergeCell ref="D92:F92"/>
    <mergeCell ref="D110:F110"/>
    <mergeCell ref="G106:I106"/>
    <mergeCell ref="D109:F109"/>
    <mergeCell ref="G109:I109"/>
    <mergeCell ref="D97:F97"/>
    <mergeCell ref="G110:I110"/>
    <mergeCell ref="G111:I111"/>
    <mergeCell ref="G105:I105"/>
    <mergeCell ref="D94:F94"/>
    <mergeCell ref="G94:I94"/>
    <mergeCell ref="D100:F100"/>
    <mergeCell ref="G100:I100"/>
    <mergeCell ref="D105:F105"/>
    <mergeCell ref="D96:F96"/>
    <mergeCell ref="G103:I103"/>
    <mergeCell ref="D104:F104"/>
    <mergeCell ref="G104:I104"/>
    <mergeCell ref="D93:F93"/>
    <mergeCell ref="D102:F102"/>
    <mergeCell ref="G93:I93"/>
    <mergeCell ref="G102:I102"/>
    <mergeCell ref="G108:I108"/>
    <mergeCell ref="B334:E334"/>
    <mergeCell ref="F334:J334"/>
    <mergeCell ref="B319:D319"/>
    <mergeCell ref="F319:J319"/>
    <mergeCell ref="B320:D320"/>
    <mergeCell ref="F320:J320"/>
    <mergeCell ref="B321:D321"/>
    <mergeCell ref="B322:D322"/>
    <mergeCell ref="F322:J322"/>
    <mergeCell ref="B333:E333"/>
    <mergeCell ref="F333:J333"/>
    <mergeCell ref="B324:D324"/>
    <mergeCell ref="F324:J324"/>
    <mergeCell ref="B323:D323"/>
    <mergeCell ref="F321:J321"/>
    <mergeCell ref="D111:F111"/>
    <mergeCell ref="D159:F159"/>
    <mergeCell ref="D170:F170"/>
    <mergeCell ref="G170:I170"/>
    <mergeCell ref="D145:F145"/>
    <mergeCell ref="G169:I169"/>
    <mergeCell ref="C185:D185"/>
    <mergeCell ref="D112:F112"/>
    <mergeCell ref="G112:I112"/>
    <mergeCell ref="D113:F113"/>
    <mergeCell ref="G113:I113"/>
    <mergeCell ref="D150:F150"/>
    <mergeCell ref="G150:I150"/>
    <mergeCell ref="D151:F151"/>
    <mergeCell ref="D114:F114"/>
    <mergeCell ref="G114:I114"/>
    <mergeCell ref="D115:F115"/>
    <mergeCell ref="G115:I115"/>
    <mergeCell ref="D161:F161"/>
    <mergeCell ref="G161:I161"/>
    <mergeCell ref="G122:I122"/>
    <mergeCell ref="G135:I135"/>
    <mergeCell ref="D119:F119"/>
    <mergeCell ref="G119:I119"/>
    <mergeCell ref="G57:I57"/>
    <mergeCell ref="G67:I67"/>
    <mergeCell ref="D78:F78"/>
    <mergeCell ref="M205:T206"/>
    <mergeCell ref="D207:F207"/>
    <mergeCell ref="G207:H207"/>
    <mergeCell ref="G149:I149"/>
    <mergeCell ref="G92:I92"/>
    <mergeCell ref="D95:F95"/>
    <mergeCell ref="G96:I96"/>
    <mergeCell ref="D101:F101"/>
    <mergeCell ref="G101:I101"/>
    <mergeCell ref="D103:F103"/>
    <mergeCell ref="G95:I95"/>
    <mergeCell ref="D108:F108"/>
    <mergeCell ref="D160:F160"/>
    <mergeCell ref="G160:I160"/>
    <mergeCell ref="G163:I163"/>
    <mergeCell ref="D166:F166"/>
    <mergeCell ref="C190:D190"/>
    <mergeCell ref="D171:F171"/>
    <mergeCell ref="G166:I166"/>
    <mergeCell ref="D167:F167"/>
    <mergeCell ref="G167:I167"/>
    <mergeCell ref="D85:F85"/>
    <mergeCell ref="G85:I85"/>
    <mergeCell ref="D86:F86"/>
    <mergeCell ref="G78:I78"/>
    <mergeCell ref="D76:F76"/>
    <mergeCell ref="G76:I76"/>
    <mergeCell ref="D77:F77"/>
    <mergeCell ref="G77:I77"/>
    <mergeCell ref="D74:F74"/>
    <mergeCell ref="D75:F75"/>
    <mergeCell ref="D83:F83"/>
    <mergeCell ref="G86:I86"/>
    <mergeCell ref="D82:F82"/>
    <mergeCell ref="G82:I82"/>
    <mergeCell ref="D84:F84"/>
    <mergeCell ref="G84:I84"/>
    <mergeCell ref="G75:I75"/>
    <mergeCell ref="G83:I83"/>
    <mergeCell ref="D81:F81"/>
    <mergeCell ref="G81:I81"/>
    <mergeCell ref="G74:I74"/>
    <mergeCell ref="D91:F91"/>
    <mergeCell ref="G91:I91"/>
    <mergeCell ref="D99:F99"/>
    <mergeCell ref="G99:I99"/>
    <mergeCell ref="G97:I97"/>
    <mergeCell ref="B7:D7"/>
    <mergeCell ref="E7:J7"/>
    <mergeCell ref="B340:E340"/>
    <mergeCell ref="C14:E14"/>
    <mergeCell ref="F14:J14"/>
    <mergeCell ref="C15:E15"/>
    <mergeCell ref="F15:G15"/>
    <mergeCell ref="H15:J15"/>
    <mergeCell ref="C16:D16"/>
    <mergeCell ref="G16:J16"/>
    <mergeCell ref="D43:F43"/>
    <mergeCell ref="G43:I43"/>
    <mergeCell ref="G58:I58"/>
    <mergeCell ref="D59:F59"/>
    <mergeCell ref="B329:J329"/>
    <mergeCell ref="D90:F90"/>
    <mergeCell ref="G90:I90"/>
    <mergeCell ref="D80:F80"/>
    <mergeCell ref="G80:I80"/>
    <mergeCell ref="D122:F122"/>
    <mergeCell ref="D130:F130"/>
    <mergeCell ref="D138:F138"/>
    <mergeCell ref="D148:F148"/>
    <mergeCell ref="G44:I44"/>
    <mergeCell ref="D56:F56"/>
    <mergeCell ref="G56:I56"/>
    <mergeCell ref="D38:F38"/>
    <mergeCell ref="G38:I38"/>
    <mergeCell ref="D40:F40"/>
    <mergeCell ref="G40:I40"/>
    <mergeCell ref="D41:F41"/>
    <mergeCell ref="D49:F49"/>
    <mergeCell ref="D46:F46"/>
    <mergeCell ref="G46:I46"/>
    <mergeCell ref="D48:F48"/>
    <mergeCell ref="G48:I48"/>
    <mergeCell ref="D50:F50"/>
    <mergeCell ref="D52:F52"/>
    <mergeCell ref="D51:F51"/>
    <mergeCell ref="G51:I51"/>
    <mergeCell ref="G52:I52"/>
    <mergeCell ref="D54:F54"/>
    <mergeCell ref="G54:I54"/>
    <mergeCell ref="D146:F146"/>
    <mergeCell ref="B3:J3"/>
    <mergeCell ref="D55:F55"/>
    <mergeCell ref="G55:I55"/>
    <mergeCell ref="C19:E19"/>
    <mergeCell ref="F19:G19"/>
    <mergeCell ref="C20:E20"/>
    <mergeCell ref="F20:G20"/>
    <mergeCell ref="B17:B18"/>
    <mergeCell ref="C17:D18"/>
    <mergeCell ref="F17:J17"/>
    <mergeCell ref="F18:J18"/>
    <mergeCell ref="G50:I50"/>
    <mergeCell ref="D42:F42"/>
    <mergeCell ref="D44:F44"/>
    <mergeCell ref="G41:I41"/>
    <mergeCell ref="G49:I49"/>
    <mergeCell ref="D39:F39"/>
    <mergeCell ref="G39:I39"/>
    <mergeCell ref="D47:F47"/>
    <mergeCell ref="G47:I47"/>
    <mergeCell ref="G34:H34"/>
    <mergeCell ref="D31:E31"/>
    <mergeCell ref="G42:I42"/>
    <mergeCell ref="G132:I132"/>
    <mergeCell ref="D133:F133"/>
    <mergeCell ref="D131:F131"/>
    <mergeCell ref="G133:I133"/>
    <mergeCell ref="G141:I141"/>
    <mergeCell ref="D137:F137"/>
    <mergeCell ref="G137:I137"/>
    <mergeCell ref="D140:F140"/>
    <mergeCell ref="G140:I140"/>
    <mergeCell ref="D141:F141"/>
    <mergeCell ref="D136:F136"/>
    <mergeCell ref="G136:I136"/>
    <mergeCell ref="D139:F139"/>
    <mergeCell ref="G139:I139"/>
    <mergeCell ref="G124:I124"/>
    <mergeCell ref="G129:I129"/>
    <mergeCell ref="B346:J346"/>
    <mergeCell ref="B8:D9"/>
    <mergeCell ref="B10:D10"/>
    <mergeCell ref="E10:F10"/>
    <mergeCell ref="G10:H10"/>
    <mergeCell ref="I10:J10"/>
    <mergeCell ref="G159:I159"/>
    <mergeCell ref="D153:F153"/>
    <mergeCell ref="G153:I153"/>
    <mergeCell ref="D125:F125"/>
    <mergeCell ref="G125:I125"/>
    <mergeCell ref="D128:F128"/>
    <mergeCell ref="G128:I128"/>
    <mergeCell ref="D129:F129"/>
    <mergeCell ref="C344:E344"/>
    <mergeCell ref="F323:J323"/>
    <mergeCell ref="F338:J338"/>
    <mergeCell ref="F339:J339"/>
    <mergeCell ref="F340:J340"/>
    <mergeCell ref="D200:F200"/>
    <mergeCell ref="G131:I131"/>
    <mergeCell ref="D132:F132"/>
    <mergeCell ref="D222:J222"/>
    <mergeCell ref="C191:D191"/>
    <mergeCell ref="F344:J344"/>
    <mergeCell ref="C345:E345"/>
    <mergeCell ref="F345:J345"/>
    <mergeCell ref="B325:D325"/>
    <mergeCell ref="B343:D343"/>
    <mergeCell ref="E343:F343"/>
    <mergeCell ref="G343:H343"/>
    <mergeCell ref="I343:J343"/>
    <mergeCell ref="G209:H209"/>
    <mergeCell ref="G211:H211"/>
    <mergeCell ref="C213:E213"/>
    <mergeCell ref="B335:E335"/>
    <mergeCell ref="F335:J335"/>
    <mergeCell ref="F325:J325"/>
    <mergeCell ref="D198:F198"/>
    <mergeCell ref="D214:D215"/>
    <mergeCell ref="G198:H198"/>
    <mergeCell ref="B338:E338"/>
    <mergeCell ref="B339:E339"/>
    <mergeCell ref="C193:D193"/>
    <mergeCell ref="G200:H200"/>
    <mergeCell ref="A205:K206"/>
    <mergeCell ref="G147:I147"/>
    <mergeCell ref="D149:F149"/>
    <mergeCell ref="C189:D189"/>
    <mergeCell ref="G162:I162"/>
    <mergeCell ref="D163:F163"/>
    <mergeCell ref="C186:D186"/>
    <mergeCell ref="C187:D187"/>
    <mergeCell ref="D169:F169"/>
    <mergeCell ref="D158:F158"/>
    <mergeCell ref="D157:F157"/>
    <mergeCell ref="G157:I157"/>
    <mergeCell ref="G151:I151"/>
    <mergeCell ref="D152:F152"/>
    <mergeCell ref="G152:I152"/>
    <mergeCell ref="G173:I173"/>
    <mergeCell ref="C188:D188"/>
    <mergeCell ref="E8:J9"/>
    <mergeCell ref="F229:G229"/>
    <mergeCell ref="F230:G230"/>
    <mergeCell ref="F231:G231"/>
    <mergeCell ref="F232:G232"/>
    <mergeCell ref="F233:G233"/>
    <mergeCell ref="F234:G234"/>
    <mergeCell ref="C257:J257"/>
    <mergeCell ref="C259:D259"/>
    <mergeCell ref="E259:F259"/>
    <mergeCell ref="G259:H259"/>
    <mergeCell ref="I259:L259"/>
    <mergeCell ref="C194:D194"/>
    <mergeCell ref="C192:D192"/>
    <mergeCell ref="D196:F196"/>
    <mergeCell ref="G196:H196"/>
    <mergeCell ref="G171:I171"/>
    <mergeCell ref="D172:F172"/>
    <mergeCell ref="G172:I172"/>
    <mergeCell ref="D173:F173"/>
    <mergeCell ref="G146:I146"/>
    <mergeCell ref="D156:F156"/>
    <mergeCell ref="G156:I156"/>
    <mergeCell ref="D147:F147"/>
    <mergeCell ref="C260:D260"/>
    <mergeCell ref="E260:L260"/>
    <mergeCell ref="C261:D261"/>
    <mergeCell ref="E261:L261"/>
    <mergeCell ref="C262:D262"/>
    <mergeCell ref="E262:L262"/>
    <mergeCell ref="C263:D263"/>
    <mergeCell ref="E263:L263"/>
    <mergeCell ref="C264:D264"/>
    <mergeCell ref="E264:L264"/>
    <mergeCell ref="C265:D265"/>
    <mergeCell ref="E265:L265"/>
    <mergeCell ref="C267:D267"/>
    <mergeCell ref="E267:F267"/>
    <mergeCell ref="G267:H267"/>
    <mergeCell ref="I267:L267"/>
    <mergeCell ref="C268:D268"/>
    <mergeCell ref="E268:L268"/>
    <mergeCell ref="C269:D269"/>
    <mergeCell ref="E269:L269"/>
    <mergeCell ref="C270:D270"/>
    <mergeCell ref="E270:L270"/>
    <mergeCell ref="C271:D271"/>
    <mergeCell ref="E271:L271"/>
    <mergeCell ref="C272:D272"/>
    <mergeCell ref="E272:L272"/>
    <mergeCell ref="C273:D273"/>
    <mergeCell ref="E273:L273"/>
    <mergeCell ref="C275:D275"/>
    <mergeCell ref="E275:F275"/>
    <mergeCell ref="G275:H275"/>
    <mergeCell ref="I275:L275"/>
    <mergeCell ref="C276:D276"/>
    <mergeCell ref="E276:L276"/>
    <mergeCell ref="C277:D277"/>
    <mergeCell ref="E277:L277"/>
    <mergeCell ref="C278:D278"/>
    <mergeCell ref="E278:L278"/>
    <mergeCell ref="C279:D279"/>
    <mergeCell ref="E279:L279"/>
    <mergeCell ref="C280:D280"/>
    <mergeCell ref="E280:L280"/>
    <mergeCell ref="C287:D287"/>
    <mergeCell ref="E287:L287"/>
    <mergeCell ref="C288:D288"/>
    <mergeCell ref="E288:L288"/>
    <mergeCell ref="C289:D289"/>
    <mergeCell ref="E289:L289"/>
    <mergeCell ref="C293:J299"/>
    <mergeCell ref="C302:J308"/>
    <mergeCell ref="C281:D281"/>
    <mergeCell ref="E281:L281"/>
    <mergeCell ref="C283:D283"/>
    <mergeCell ref="E283:L283"/>
    <mergeCell ref="C284:D284"/>
    <mergeCell ref="E284:L284"/>
    <mergeCell ref="C285:D285"/>
    <mergeCell ref="E285:L285"/>
    <mergeCell ref="C286:D286"/>
    <mergeCell ref="E286:L286"/>
  </mergeCells>
  <phoneticPr fontId="32"/>
  <conditionalFormatting sqref="F320:J323 F325:J325">
    <cfRule type="expression" dxfId="7" priority="3" stopIfTrue="1">
      <formula>$E320="無"</formula>
    </cfRule>
  </conditionalFormatting>
  <dataValidations count="5">
    <dataValidation type="list" allowBlank="1" showInputMessage="1" showErrorMessage="1" sqref="E320:E325">
      <formula1>"有,無"</formula1>
    </dataValidation>
    <dataValidation type="list" allowBlank="1" showInputMessage="1" showErrorMessage="1" sqref="G34:H34">
      <formula1>$O$34:$O$36</formula1>
    </dataValidation>
    <dataValidation type="list" allowBlank="1" showInputMessage="1" showErrorMessage="1" sqref="C293:J299">
      <formula1>"入札、又は複数者からの見積書を徴取し、最安の見積書を選定,その他（競争に付すことが著しく困難又は不適当である）"</formula1>
    </dataValidation>
    <dataValidation type="list" allowBlank="1" showInputMessage="1" showErrorMessage="1" sqref="G259:H259 G267:H267 G275:H275">
      <formula1>"PPA使用者,リース使用者,該当なし"</formula1>
    </dataValidation>
    <dataValidation type="list" allowBlank="1" showInputMessage="1" showErrorMessage="1" sqref="E259:F259 E267:F267 E275:F275">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8" manualBreakCount="8">
    <brk id="26" max="11" man="1"/>
    <brk id="71" max="11" man="1"/>
    <brk id="117" max="11" man="1"/>
    <brk id="164" max="11" man="1"/>
    <brk id="204" max="11" man="1"/>
    <brk id="253" max="11" man="1"/>
    <brk id="309" max="11" man="1"/>
    <brk id="336"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52" r:id="rId4" name="Check Box 28">
              <controlPr defaultSize="0" autoFill="0" autoLine="0" autoPict="0">
                <anchor moveWithCells="1">
                  <from>
                    <xdr:col>4</xdr:col>
                    <xdr:colOff>91440</xdr:colOff>
                    <xdr:row>342</xdr:row>
                    <xdr:rowOff>106680</xdr:rowOff>
                  </from>
                  <to>
                    <xdr:col>5</xdr:col>
                    <xdr:colOff>15240</xdr:colOff>
                    <xdr:row>342</xdr:row>
                    <xdr:rowOff>342900</xdr:rowOff>
                  </to>
                </anchor>
              </controlPr>
            </control>
          </mc:Choice>
        </mc:AlternateContent>
        <mc:AlternateContent xmlns:mc="http://schemas.openxmlformats.org/markup-compatibility/2006">
          <mc:Choice Requires="x14">
            <control shapeId="26653" r:id="rId5" name="Check Box 29">
              <controlPr defaultSize="0" autoFill="0" autoLine="0" autoPict="0">
                <anchor moveWithCells="1">
                  <from>
                    <xdr:col>4</xdr:col>
                    <xdr:colOff>655320</xdr:colOff>
                    <xdr:row>342</xdr:row>
                    <xdr:rowOff>114300</xdr:rowOff>
                  </from>
                  <to>
                    <xdr:col>5</xdr:col>
                    <xdr:colOff>579120</xdr:colOff>
                    <xdr:row>342</xdr:row>
                    <xdr:rowOff>350520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4</xdr:col>
                    <xdr:colOff>91440</xdr:colOff>
                    <xdr:row>342</xdr:row>
                    <xdr:rowOff>106680</xdr:rowOff>
                  </from>
                  <to>
                    <xdr:col>5</xdr:col>
                    <xdr:colOff>15240</xdr:colOff>
                    <xdr:row>342</xdr:row>
                    <xdr:rowOff>342900</xdr:rowOff>
                  </to>
                </anchor>
              </controlPr>
            </control>
          </mc:Choice>
        </mc:AlternateContent>
        <mc:AlternateContent xmlns:mc="http://schemas.openxmlformats.org/markup-compatibility/2006">
          <mc:Choice Requires="x14">
            <control shapeId="26655" r:id="rId7" name="Check Box 31">
              <controlPr defaultSize="0" autoFill="0" autoLine="0" autoPict="0">
                <anchor moveWithCells="1">
                  <from>
                    <xdr:col>4</xdr:col>
                    <xdr:colOff>655320</xdr:colOff>
                    <xdr:row>342</xdr:row>
                    <xdr:rowOff>114300</xdr:rowOff>
                  </from>
                  <to>
                    <xdr:col>5</xdr:col>
                    <xdr:colOff>579120</xdr:colOff>
                    <xdr:row>342</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'第4(太陽光）'!$E308="無"</xm:f>
            <x14:dxf>
              <numFmt numFmtId="187" formatCode="[&lt;=999]000;[&lt;=9999]000\-00;000\-0000"/>
              <fill>
                <patternFill patternType="mediumGray">
                  <bgColor theme="0" tint="-0.14996795556505021"/>
                </patternFill>
              </fill>
            </x14:dxf>
          </x14:cfRule>
          <xm:sqref>F324:J324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F18:J18</xm:sqref>
        </x14:dataValidation>
        <x14:dataValidation type="list" allowBlank="1" showInputMessage="1" showErrorMessage="1">
          <x14:formula1>
            <xm:f>基本情報入力シート!$Q$133:$Q$165</xm:f>
          </x14:formula1>
          <xm:sqref>F17:J17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AD537"/>
  <sheetViews>
    <sheetView showGridLines="0" showZeros="0" view="pageBreakPreview" topLeftCell="A339" zoomScale="85" zoomScaleNormal="100" zoomScaleSheetLayoutView="85" workbookViewId="0">
      <selection activeCell="T510" sqref="T51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8" width="0" style="2" hidden="1" customWidth="1"/>
    <col min="19" max="16384" width="9" style="2"/>
  </cols>
  <sheetData>
    <row r="1" spans="2:10">
      <c r="B1" s="1" t="s">
        <v>26</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45</v>
      </c>
    </row>
    <row r="7" spans="2:10" ht="35.1" customHeight="1">
      <c r="B7" s="1044" t="str">
        <f>'第4(太陽光）'!B7:D7</f>
        <v>施設の名称</v>
      </c>
      <c r="C7" s="1512"/>
      <c r="D7" s="1512"/>
      <c r="E7" s="1369">
        <f>基本情報入力シート!$E$59</f>
        <v>0</v>
      </c>
      <c r="F7" s="1513"/>
      <c r="G7" s="1513"/>
      <c r="H7" s="1513"/>
      <c r="I7" s="1513"/>
      <c r="J7" s="1514"/>
    </row>
    <row r="8" spans="2:10" ht="13.5" customHeight="1">
      <c r="B8" s="1372" t="str">
        <f>'第4(太陽光）'!B8:D9</f>
        <v>施設の住所</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tr">
        <f>'第4(太陽光）'!B10:D10</f>
        <v>所有代表者</v>
      </c>
      <c r="C10" s="1512"/>
      <c r="D10" s="1512"/>
      <c r="E10" s="1379">
        <f>基本情報入力シート!$E$49</f>
        <v>0</v>
      </c>
      <c r="F10" s="1381"/>
      <c r="G10" s="1381">
        <f>基本情報入力シート!$E$52</f>
        <v>0</v>
      </c>
      <c r="H10" s="1381"/>
      <c r="I10" s="1381">
        <f>基本情報入力シート!$E$53</f>
        <v>0</v>
      </c>
      <c r="J10" s="1382"/>
    </row>
    <row r="13" spans="2:10" ht="21" customHeight="1">
      <c r="B13" s="2" t="s">
        <v>514</v>
      </c>
    </row>
    <row r="14" spans="2:10" ht="24" customHeight="1">
      <c r="B14" s="11"/>
      <c r="C14" s="1344" t="str">
        <f>'第4(太陽光）'!$C$14</f>
        <v xml:space="preserve"> 名称</v>
      </c>
      <c r="D14" s="1518"/>
      <c r="E14" s="1518"/>
      <c r="F14" s="1432"/>
      <c r="G14" s="1433"/>
      <c r="H14" s="1433"/>
      <c r="I14" s="1433"/>
      <c r="J14" s="1448"/>
    </row>
    <row r="15" spans="2:10" ht="24" customHeight="1">
      <c r="B15" s="12"/>
      <c r="C15" s="1352" t="str">
        <f>'第4(太陽光）'!$C$15</f>
        <v xml:space="preserve"> 役職名　代表者名</v>
      </c>
      <c r="D15" s="1352"/>
      <c r="E15" s="1353"/>
      <c r="F15" s="1509"/>
      <c r="G15" s="1510"/>
      <c r="H15" s="1510"/>
      <c r="I15" s="1510"/>
      <c r="J15" s="1511"/>
    </row>
    <row r="16" spans="2:10" ht="30" customHeight="1">
      <c r="B16" s="12"/>
      <c r="C16" s="1343" t="str">
        <f>'第4(太陽光）'!$C$16</f>
        <v>住所</v>
      </c>
      <c r="D16" s="1343"/>
      <c r="E16" s="83"/>
      <c r="F16" s="642"/>
      <c r="G16" s="1433"/>
      <c r="H16" s="1195"/>
      <c r="I16" s="1195"/>
      <c r="J16" s="1196"/>
    </row>
    <row r="17" spans="2:13" ht="24" customHeight="1">
      <c r="B17" s="1359"/>
      <c r="C17" s="1361" t="str">
        <f>'第4(太陽光）'!$C$17</f>
        <v>日本標準産業分類※1による業種※2</v>
      </c>
      <c r="D17" s="1362"/>
      <c r="E17" s="84" t="str">
        <f>'第4(太陽光）'!E17</f>
        <v>大分類</v>
      </c>
      <c r="F17" s="1440"/>
      <c r="G17" s="1441"/>
      <c r="H17" s="1441"/>
      <c r="I17" s="1441"/>
      <c r="J17" s="1442"/>
    </row>
    <row r="18" spans="2:13" ht="24" customHeight="1">
      <c r="B18" s="1360"/>
      <c r="C18" s="1352"/>
      <c r="D18" s="1353"/>
      <c r="E18" s="84" t="str">
        <f>'第4(太陽光）'!E18</f>
        <v>中分類</v>
      </c>
      <c r="F18" s="1440"/>
      <c r="G18" s="1443"/>
      <c r="H18" s="1443"/>
      <c r="I18" s="1443"/>
      <c r="J18" s="1444"/>
    </row>
    <row r="19" spans="2:13" ht="30" customHeight="1">
      <c r="B19" s="11"/>
      <c r="C19" s="1343" t="str">
        <f>'第4(太陽光）'!$C$19</f>
        <v xml:space="preserve"> 資本金（出資金）</v>
      </c>
      <c r="D19" s="1343"/>
      <c r="E19" s="1344"/>
      <c r="F19" s="1438"/>
      <c r="G19" s="1439"/>
      <c r="H19" s="21" t="s">
        <v>10</v>
      </c>
      <c r="I19" s="133"/>
      <c r="J19" s="25"/>
      <c r="K19" s="18"/>
      <c r="L19" s="18"/>
    </row>
    <row r="20" spans="2:13" ht="30" customHeight="1">
      <c r="B20" s="11"/>
      <c r="C20" s="1343" t="str">
        <f>'第4(太陽光）'!$C$20</f>
        <v xml:space="preserve"> 従業員数</v>
      </c>
      <c r="D20" s="1343"/>
      <c r="E20" s="1344"/>
      <c r="F20" s="1436"/>
      <c r="G20" s="1437"/>
      <c r="H20" s="19" t="s">
        <v>27</v>
      </c>
      <c r="I20" s="133"/>
      <c r="J20" s="20"/>
      <c r="K20" s="18"/>
      <c r="L20" s="18"/>
    </row>
    <row r="21" spans="2:13" ht="5.25" customHeight="1">
      <c r="C21" s="9"/>
      <c r="D21" s="9"/>
      <c r="E21" s="9"/>
      <c r="F21" s="26"/>
      <c r="G21" s="18"/>
      <c r="H21" s="134"/>
      <c r="I21" s="134"/>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362</v>
      </c>
    </row>
    <row r="31" spans="2:13" ht="18" customHeight="1">
      <c r="D31" s="1027" t="s">
        <v>387</v>
      </c>
      <c r="E31" s="1027"/>
      <c r="F31" s="8"/>
      <c r="G31" s="112" t="str">
        <f>IF(G62="","",ROUNDDOWN(SUM(G64,G73,G82),0))</f>
        <v/>
      </c>
      <c r="H31" s="2" t="s">
        <v>47</v>
      </c>
      <c r="M31" s="36"/>
    </row>
    <row r="32" spans="2:13" ht="13.5" customHeight="1">
      <c r="D32" s="8"/>
      <c r="E32" s="8"/>
      <c r="F32" s="8"/>
    </row>
    <row r="33" spans="2:13" ht="13.5" customHeight="1">
      <c r="D33" s="35"/>
    </row>
    <row r="34" spans="2:13" ht="18" customHeight="1">
      <c r="B34" s="2" t="s">
        <v>366</v>
      </c>
      <c r="M34" s="36"/>
    </row>
    <row r="35" spans="2:13" ht="17.100000000000001" customHeight="1">
      <c r="C35" s="3"/>
      <c r="D35" s="1314" t="s">
        <v>365</v>
      </c>
      <c r="E35" s="1315"/>
      <c r="F35" s="1316"/>
      <c r="G35" s="1582"/>
      <c r="H35" s="1583"/>
      <c r="I35" s="1584"/>
      <c r="M35" s="36" t="s">
        <v>130</v>
      </c>
    </row>
    <row r="36" spans="2:13" ht="17.100000000000001" customHeight="1">
      <c r="D36" s="1310" t="s">
        <v>466</v>
      </c>
      <c r="E36" s="1311"/>
      <c r="F36" s="1312"/>
      <c r="G36" s="1585"/>
      <c r="H36" s="1586"/>
      <c r="I36" s="1587"/>
      <c r="J36" s="2" t="s">
        <v>376</v>
      </c>
    </row>
    <row r="37" spans="2:13" ht="17.100000000000001" customHeight="1">
      <c r="D37" s="1310" t="s">
        <v>368</v>
      </c>
      <c r="E37" s="1311"/>
      <c r="F37" s="1312"/>
      <c r="G37" s="1425"/>
      <c r="H37" s="1426"/>
      <c r="I37" s="1427"/>
      <c r="J37" s="2" t="s">
        <v>367</v>
      </c>
    </row>
    <row r="38" spans="2:13" ht="17.100000000000001" customHeight="1">
      <c r="D38" s="1320" t="s">
        <v>393</v>
      </c>
      <c r="E38" s="1321"/>
      <c r="F38" s="1322"/>
      <c r="G38" s="1525" t="str">
        <f>IF(G36="","",ROUNDDOWN((G36*G37),2))</f>
        <v/>
      </c>
      <c r="H38" s="1580"/>
      <c r="I38" s="1581"/>
      <c r="J38" s="2" t="s">
        <v>2408</v>
      </c>
    </row>
    <row r="39" spans="2:13" ht="13.5" customHeight="1">
      <c r="D39" s="8"/>
      <c r="E39" s="8"/>
      <c r="F39" s="8"/>
    </row>
    <row r="40" spans="2:13" ht="13.5" customHeight="1">
      <c r="D40" s="35"/>
    </row>
    <row r="41" spans="2:13" ht="18" customHeight="1">
      <c r="B41" s="2" t="s">
        <v>369</v>
      </c>
      <c r="M41" s="36"/>
    </row>
    <row r="42" spans="2:13" ht="17.100000000000001" customHeight="1">
      <c r="D42" s="1314" t="s">
        <v>370</v>
      </c>
      <c r="E42" s="1315"/>
      <c r="F42" s="1316"/>
      <c r="G42" s="1575"/>
      <c r="H42" s="1576"/>
      <c r="I42" s="1577"/>
    </row>
    <row r="43" spans="2:13" ht="17.100000000000001" customHeight="1">
      <c r="D43" s="1299" t="s">
        <v>468</v>
      </c>
      <c r="E43" s="1300"/>
      <c r="F43" s="1301"/>
      <c r="G43" s="1525">
        <f>別紙２!$H$47</f>
        <v>0</v>
      </c>
      <c r="H43" s="1526"/>
      <c r="I43" s="1527"/>
      <c r="J43" s="2" t="s">
        <v>372</v>
      </c>
      <c r="M43" s="36" t="s">
        <v>467</v>
      </c>
    </row>
    <row r="44" spans="2:13" ht="13.5" customHeight="1">
      <c r="D44" s="23" t="s">
        <v>496</v>
      </c>
      <c r="E44" s="23"/>
      <c r="F44" s="23"/>
      <c r="M44" s="36" t="s">
        <v>485</v>
      </c>
    </row>
    <row r="45" spans="2:13" ht="13.5" customHeight="1">
      <c r="D45" s="118"/>
    </row>
    <row r="46" spans="2:13" ht="13.5" customHeight="1">
      <c r="D46" s="118"/>
    </row>
    <row r="47" spans="2:13" ht="18" customHeight="1">
      <c r="B47" s="2" t="s">
        <v>535</v>
      </c>
      <c r="M47" s="36"/>
    </row>
    <row r="48" spans="2:13" ht="16.5" customHeight="1">
      <c r="D48" s="2" t="s">
        <v>373</v>
      </c>
      <c r="M48" s="36"/>
    </row>
    <row r="49" spans="2:27" ht="17.100000000000001" customHeight="1">
      <c r="D49" s="1314" t="s">
        <v>398</v>
      </c>
      <c r="E49" s="1315"/>
      <c r="F49" s="1316"/>
      <c r="G49" s="1575"/>
      <c r="H49" s="1576"/>
      <c r="I49" s="1577"/>
      <c r="J49" s="2" t="s">
        <v>377</v>
      </c>
    </row>
    <row r="50" spans="2:27" ht="17.100000000000001" customHeight="1">
      <c r="D50" s="1320" t="s">
        <v>374</v>
      </c>
      <c r="E50" s="1321"/>
      <c r="F50" s="1322"/>
      <c r="G50" s="1565"/>
      <c r="H50" s="1578"/>
      <c r="I50" s="1579"/>
      <c r="J50" s="2" t="s">
        <v>375</v>
      </c>
      <c r="M50" s="36"/>
    </row>
    <row r="51" spans="2:27" ht="16.5" customHeight="1">
      <c r="D51" s="2" t="s">
        <v>378</v>
      </c>
      <c r="M51" s="36"/>
    </row>
    <row r="52" spans="2:27" ht="17.100000000000001" customHeight="1">
      <c r="D52" s="1314" t="s">
        <v>398</v>
      </c>
      <c r="E52" s="1315"/>
      <c r="F52" s="1316"/>
      <c r="G52" s="1575"/>
      <c r="H52" s="1576"/>
      <c r="I52" s="1577"/>
      <c r="J52" s="2" t="s">
        <v>377</v>
      </c>
    </row>
    <row r="53" spans="2:27" ht="17.100000000000001" customHeight="1">
      <c r="D53" s="1320" t="s">
        <v>374</v>
      </c>
      <c r="E53" s="1321"/>
      <c r="F53" s="1322"/>
      <c r="G53" s="1565"/>
      <c r="H53" s="1578"/>
      <c r="I53" s="1579"/>
      <c r="J53" s="2" t="s">
        <v>375</v>
      </c>
      <c r="M53" s="36"/>
    </row>
    <row r="54" spans="2:27" ht="13.5" customHeight="1">
      <c r="D54" s="8"/>
      <c r="E54" s="8"/>
      <c r="F54" s="8"/>
    </row>
    <row r="55" spans="2:27" ht="13.5" customHeight="1">
      <c r="D55" s="35"/>
    </row>
    <row r="56" spans="2:27" ht="18" customHeight="1">
      <c r="B56" s="2" t="s">
        <v>364</v>
      </c>
      <c r="M56" s="36"/>
    </row>
    <row r="57" spans="2:27" ht="18" customHeight="1">
      <c r="C57" s="3" t="s">
        <v>440</v>
      </c>
      <c r="D57" s="1323" t="s">
        <v>2888</v>
      </c>
      <c r="E57" s="1324"/>
      <c r="F57" s="1325"/>
      <c r="G57" s="1454"/>
      <c r="H57" s="1455"/>
      <c r="I57" s="1456"/>
      <c r="L57" s="36"/>
      <c r="M57" s="494"/>
      <c r="N57" s="494"/>
      <c r="O57" s="494"/>
      <c r="P57" s="494"/>
      <c r="Q57" s="494"/>
      <c r="R57" s="494"/>
      <c r="S57" s="494"/>
      <c r="T57" s="494"/>
      <c r="U57" s="149"/>
      <c r="V57" s="36"/>
      <c r="W57" s="36"/>
      <c r="X57" s="36"/>
      <c r="Y57" s="16"/>
      <c r="Z57" s="16"/>
      <c r="AA57" s="16"/>
    </row>
    <row r="58" spans="2:27" ht="16.8" customHeight="1">
      <c r="C58" s="3"/>
      <c r="D58" s="1310" t="s">
        <v>71</v>
      </c>
      <c r="E58" s="1311"/>
      <c r="F58" s="1312"/>
      <c r="G58" s="1231"/>
      <c r="H58" s="1417"/>
      <c r="I58" s="1418"/>
    </row>
    <row r="59" spans="2:27" ht="17.100000000000001" customHeight="1">
      <c r="D59" s="1310" t="s">
        <v>69</v>
      </c>
      <c r="E59" s="1311"/>
      <c r="F59" s="1312"/>
      <c r="G59" s="1231"/>
      <c r="H59" s="1232"/>
      <c r="I59" s="1233"/>
    </row>
    <row r="60" spans="2:27" ht="17.100000000000001" customHeight="1">
      <c r="D60" s="1310" t="s">
        <v>2443</v>
      </c>
      <c r="E60" s="1311"/>
      <c r="F60" s="1312"/>
      <c r="G60" s="1231"/>
      <c r="H60" s="1232"/>
      <c r="I60" s="1233"/>
      <c r="L60" s="36"/>
      <c r="M60" s="36"/>
      <c r="N60" s="36"/>
      <c r="O60" s="36"/>
      <c r="P60" s="36"/>
      <c r="Q60" s="36"/>
      <c r="R60" s="36"/>
      <c r="S60" s="36"/>
      <c r="T60" s="36"/>
      <c r="U60" s="36"/>
      <c r="V60" s="36"/>
      <c r="W60" s="36"/>
      <c r="X60" s="36"/>
      <c r="Y60" s="16"/>
      <c r="Z60" s="16"/>
      <c r="AA60" s="16"/>
    </row>
    <row r="61" spans="2:27" ht="17.100000000000001" customHeight="1">
      <c r="D61" s="1310" t="s">
        <v>363</v>
      </c>
      <c r="E61" s="1311"/>
      <c r="F61" s="1312"/>
      <c r="G61" s="1572"/>
      <c r="H61" s="1573"/>
      <c r="I61" s="1574"/>
      <c r="M61" s="36" t="s">
        <v>130</v>
      </c>
    </row>
    <row r="62" spans="2:27" ht="17.100000000000001" customHeight="1">
      <c r="D62" s="1310" t="s">
        <v>332</v>
      </c>
      <c r="E62" s="1311"/>
      <c r="F62" s="1312"/>
      <c r="G62" s="1429"/>
      <c r="H62" s="1430"/>
      <c r="I62" s="1431"/>
      <c r="J62" s="2" t="s">
        <v>47</v>
      </c>
    </row>
    <row r="63" spans="2:27" ht="17.100000000000001" customHeight="1">
      <c r="D63" s="1310" t="s">
        <v>338</v>
      </c>
      <c r="E63" s="1311"/>
      <c r="F63" s="1312"/>
      <c r="G63" s="1425"/>
      <c r="H63" s="1426"/>
      <c r="I63" s="1427"/>
      <c r="J63" s="2" t="s">
        <v>64</v>
      </c>
    </row>
    <row r="64" spans="2:27" ht="17.100000000000001" customHeight="1">
      <c r="D64" s="1320" t="s">
        <v>49</v>
      </c>
      <c r="E64" s="1321"/>
      <c r="F64" s="1322"/>
      <c r="G64" s="1525" t="str">
        <f>IF(G62="","",ROUNDDOWN(G62*G63,1))</f>
        <v/>
      </c>
      <c r="H64" s="1580"/>
      <c r="I64" s="1581"/>
      <c r="J64" s="2" t="s">
        <v>47</v>
      </c>
    </row>
    <row r="65" spans="3:27" ht="13.5" customHeight="1"/>
    <row r="66" spans="3:27" ht="18" customHeight="1">
      <c r="C66" s="3" t="s">
        <v>441</v>
      </c>
      <c r="D66" s="1323" t="s">
        <v>2888</v>
      </c>
      <c r="E66" s="1324"/>
      <c r="F66" s="1325"/>
      <c r="G66" s="1454"/>
      <c r="H66" s="1455"/>
      <c r="I66" s="1456"/>
      <c r="L66" s="36"/>
      <c r="M66" s="494"/>
      <c r="N66" s="494"/>
      <c r="O66" s="494"/>
      <c r="P66" s="494"/>
      <c r="Q66" s="494"/>
      <c r="R66" s="494"/>
      <c r="S66" s="494"/>
      <c r="T66" s="494"/>
      <c r="U66" s="149"/>
      <c r="V66" s="36"/>
      <c r="W66" s="36"/>
      <c r="X66" s="36"/>
      <c r="Y66" s="16"/>
      <c r="Z66" s="16"/>
      <c r="AA66" s="16"/>
    </row>
    <row r="67" spans="3:27" ht="16.8" customHeight="1">
      <c r="C67" s="3"/>
      <c r="D67" s="1310" t="s">
        <v>71</v>
      </c>
      <c r="E67" s="1311"/>
      <c r="F67" s="1312"/>
      <c r="G67" s="1231"/>
      <c r="H67" s="1417"/>
      <c r="I67" s="1418"/>
    </row>
    <row r="68" spans="3:27" ht="17.100000000000001" customHeight="1">
      <c r="D68" s="1310" t="s">
        <v>69</v>
      </c>
      <c r="E68" s="1311"/>
      <c r="F68" s="1312"/>
      <c r="G68" s="1231"/>
      <c r="H68" s="1232"/>
      <c r="I68" s="1233"/>
    </row>
    <row r="69" spans="3:27" ht="17.100000000000001" customHeight="1">
      <c r="D69" s="1310" t="s">
        <v>2443</v>
      </c>
      <c r="E69" s="1311"/>
      <c r="F69" s="1312"/>
      <c r="G69" s="1231"/>
      <c r="H69" s="1232"/>
      <c r="I69" s="1233"/>
      <c r="L69" s="36"/>
      <c r="M69" s="36"/>
      <c r="N69" s="36"/>
      <c r="O69" s="36"/>
      <c r="P69" s="36"/>
      <c r="Q69" s="36"/>
      <c r="R69" s="36"/>
      <c r="S69" s="36"/>
      <c r="T69" s="36"/>
      <c r="U69" s="36"/>
      <c r="V69" s="36"/>
      <c r="W69" s="36"/>
      <c r="X69" s="36"/>
      <c r="Y69" s="16"/>
      <c r="Z69" s="16"/>
      <c r="AA69" s="16"/>
    </row>
    <row r="70" spans="3:27" ht="17.100000000000001" customHeight="1">
      <c r="D70" s="1310" t="s">
        <v>363</v>
      </c>
      <c r="E70" s="1311"/>
      <c r="F70" s="1312"/>
      <c r="G70" s="1572"/>
      <c r="H70" s="1573"/>
      <c r="I70" s="1574"/>
      <c r="M70" s="36" t="s">
        <v>130</v>
      </c>
    </row>
    <row r="71" spans="3:27" ht="17.100000000000001" customHeight="1">
      <c r="D71" s="1310" t="s">
        <v>332</v>
      </c>
      <c r="E71" s="1311"/>
      <c r="F71" s="1312"/>
      <c r="G71" s="1429"/>
      <c r="H71" s="1430"/>
      <c r="I71" s="1431"/>
      <c r="J71" s="2" t="s">
        <v>47</v>
      </c>
    </row>
    <row r="72" spans="3:27" ht="17.100000000000001" customHeight="1">
      <c r="D72" s="1310" t="s">
        <v>338</v>
      </c>
      <c r="E72" s="1311"/>
      <c r="F72" s="1312"/>
      <c r="G72" s="1425"/>
      <c r="H72" s="1426"/>
      <c r="I72" s="1427"/>
      <c r="J72" s="2" t="s">
        <v>64</v>
      </c>
    </row>
    <row r="73" spans="3:27" ht="17.100000000000001" customHeight="1">
      <c r="D73" s="1320" t="s">
        <v>49</v>
      </c>
      <c r="E73" s="1321"/>
      <c r="F73" s="1322"/>
      <c r="G73" s="1525" t="str">
        <f>IF(G71="","",ROUNDDOWN(G71*G72,1))</f>
        <v/>
      </c>
      <c r="H73" s="1580"/>
      <c r="I73" s="1581"/>
      <c r="J73" s="2" t="s">
        <v>47</v>
      </c>
    </row>
    <row r="74" spans="3:27" ht="13.5" customHeight="1"/>
    <row r="75" spans="3:27" ht="18" customHeight="1">
      <c r="C75" s="3" t="s">
        <v>2743</v>
      </c>
      <c r="D75" s="1323" t="s">
        <v>2888</v>
      </c>
      <c r="E75" s="1324"/>
      <c r="F75" s="1325"/>
      <c r="G75" s="1454"/>
      <c r="H75" s="1455"/>
      <c r="I75" s="1456"/>
      <c r="L75" s="36"/>
      <c r="M75" s="494"/>
      <c r="N75" s="494"/>
      <c r="O75" s="494"/>
      <c r="P75" s="494"/>
      <c r="Q75" s="494"/>
      <c r="R75" s="494"/>
      <c r="S75" s="494"/>
      <c r="T75" s="494"/>
      <c r="U75" s="149"/>
      <c r="V75" s="36"/>
      <c r="W75" s="36"/>
      <c r="X75" s="36"/>
      <c r="Y75" s="16"/>
      <c r="Z75" s="16"/>
      <c r="AA75" s="16"/>
    </row>
    <row r="76" spans="3:27" ht="17.100000000000001" customHeight="1">
      <c r="C76" s="3"/>
      <c r="D76" s="1310" t="s">
        <v>71</v>
      </c>
      <c r="E76" s="1311"/>
      <c r="F76" s="1312"/>
      <c r="G76" s="1231"/>
      <c r="H76" s="1417"/>
      <c r="I76" s="1418"/>
    </row>
    <row r="77" spans="3:27" ht="17.100000000000001" customHeight="1">
      <c r="D77" s="1310" t="s">
        <v>69</v>
      </c>
      <c r="E77" s="1311"/>
      <c r="F77" s="1312"/>
      <c r="G77" s="1231"/>
      <c r="H77" s="1232"/>
      <c r="I77" s="1233"/>
    </row>
    <row r="78" spans="3:27" ht="17.100000000000001" customHeight="1">
      <c r="D78" s="1310" t="s">
        <v>2443</v>
      </c>
      <c r="E78" s="1311"/>
      <c r="F78" s="1312"/>
      <c r="G78" s="1231"/>
      <c r="H78" s="1232"/>
      <c r="I78" s="1233"/>
      <c r="L78" s="36"/>
      <c r="M78" s="36"/>
      <c r="N78" s="36"/>
      <c r="O78" s="36"/>
      <c r="P78" s="36"/>
      <c r="Q78" s="36"/>
      <c r="R78" s="36"/>
      <c r="S78" s="36"/>
      <c r="T78" s="36"/>
      <c r="U78" s="36"/>
      <c r="V78" s="36"/>
      <c r="W78" s="36"/>
      <c r="X78" s="36"/>
      <c r="Y78" s="16"/>
      <c r="Z78" s="16"/>
      <c r="AA78" s="16"/>
    </row>
    <row r="79" spans="3:27" ht="17.100000000000001" customHeight="1">
      <c r="D79" s="1310" t="s">
        <v>363</v>
      </c>
      <c r="E79" s="1311"/>
      <c r="F79" s="1312"/>
      <c r="G79" s="1572"/>
      <c r="H79" s="1573"/>
      <c r="I79" s="1574"/>
      <c r="M79" s="36" t="s">
        <v>130</v>
      </c>
    </row>
    <row r="80" spans="3:27" ht="17.100000000000001" customHeight="1">
      <c r="D80" s="1310" t="s">
        <v>332</v>
      </c>
      <c r="E80" s="1311"/>
      <c r="F80" s="1312"/>
      <c r="G80" s="1429"/>
      <c r="H80" s="1430"/>
      <c r="I80" s="1431"/>
      <c r="J80" s="2" t="s">
        <v>47</v>
      </c>
    </row>
    <row r="81" spans="2:27" ht="17.100000000000001" customHeight="1">
      <c r="D81" s="1310" t="s">
        <v>338</v>
      </c>
      <c r="E81" s="1311"/>
      <c r="F81" s="1312"/>
      <c r="G81" s="1425"/>
      <c r="H81" s="1426"/>
      <c r="I81" s="1427"/>
      <c r="J81" s="2" t="s">
        <v>64</v>
      </c>
    </row>
    <row r="82" spans="2:27" ht="17.100000000000001" customHeight="1">
      <c r="D82" s="1320" t="s">
        <v>49</v>
      </c>
      <c r="E82" s="1321"/>
      <c r="F82" s="1322"/>
      <c r="G82" s="1525" t="str">
        <f>IF(G80="","",ROUNDDOWN(G80*G81,1))</f>
        <v/>
      </c>
      <c r="H82" s="1580"/>
      <c r="I82" s="1581"/>
      <c r="J82" s="2" t="s">
        <v>47</v>
      </c>
    </row>
    <row r="83" spans="2:27" ht="13.5" customHeight="1"/>
    <row r="84" spans="2:27" ht="13.5" customHeight="1"/>
    <row r="85" spans="2:27" ht="18" customHeight="1">
      <c r="B85" s="2" t="s">
        <v>497</v>
      </c>
      <c r="M85" s="36"/>
    </row>
    <row r="86" spans="2:27" ht="18" customHeight="1">
      <c r="C86" s="3" t="s">
        <v>440</v>
      </c>
      <c r="D86" s="1323" t="s">
        <v>2888</v>
      </c>
      <c r="E86" s="1324"/>
      <c r="F86" s="1325"/>
      <c r="G86" s="1454"/>
      <c r="H86" s="1455"/>
      <c r="I86" s="1456"/>
      <c r="L86" s="36"/>
      <c r="M86" s="494"/>
      <c r="N86" s="494"/>
      <c r="O86" s="494"/>
      <c r="P86" s="494"/>
      <c r="Q86" s="494"/>
      <c r="R86" s="494"/>
      <c r="S86" s="494"/>
      <c r="T86" s="494"/>
      <c r="U86" s="149"/>
      <c r="V86" s="36"/>
      <c r="W86" s="36"/>
      <c r="X86" s="36"/>
      <c r="Y86" s="16"/>
      <c r="Z86" s="16"/>
      <c r="AA86" s="16"/>
    </row>
    <row r="87" spans="2:27" ht="17.100000000000001" customHeight="1">
      <c r="C87" s="3"/>
      <c r="D87" s="1310" t="s">
        <v>71</v>
      </c>
      <c r="E87" s="1311"/>
      <c r="F87" s="1312"/>
      <c r="G87" s="1231"/>
      <c r="H87" s="1417"/>
      <c r="I87" s="1418"/>
    </row>
    <row r="88" spans="2:27" ht="17.100000000000001" customHeight="1">
      <c r="D88" s="1310" t="s">
        <v>69</v>
      </c>
      <c r="E88" s="1311"/>
      <c r="F88" s="1312"/>
      <c r="G88" s="1231"/>
      <c r="H88" s="1232"/>
      <c r="I88" s="1233"/>
    </row>
    <row r="89" spans="2:27" ht="17.100000000000001" customHeight="1">
      <c r="D89" s="1310" t="s">
        <v>2443</v>
      </c>
      <c r="E89" s="1311"/>
      <c r="F89" s="1312"/>
      <c r="G89" s="1231"/>
      <c r="H89" s="1232"/>
      <c r="I89" s="1233"/>
      <c r="L89" s="36"/>
      <c r="M89" s="36"/>
      <c r="N89" s="36"/>
      <c r="O89" s="36"/>
      <c r="P89" s="36"/>
      <c r="Q89" s="36"/>
      <c r="R89" s="36"/>
      <c r="S89" s="36"/>
      <c r="T89" s="36"/>
      <c r="U89" s="36"/>
      <c r="V89" s="36"/>
      <c r="W89" s="36"/>
      <c r="X89" s="36"/>
      <c r="Y89" s="16"/>
      <c r="Z89" s="16"/>
      <c r="AA89" s="16"/>
    </row>
    <row r="90" spans="2:27" ht="17.100000000000001" customHeight="1">
      <c r="D90" s="1310" t="s">
        <v>356</v>
      </c>
      <c r="E90" s="1311"/>
      <c r="F90" s="1312"/>
      <c r="G90" s="1231"/>
      <c r="H90" s="1232"/>
      <c r="I90" s="1233"/>
    </row>
    <row r="91" spans="2:27" ht="17.100000000000001" customHeight="1">
      <c r="D91" s="1310" t="s">
        <v>357</v>
      </c>
      <c r="E91" s="1311"/>
      <c r="F91" s="1312"/>
      <c r="G91" s="1429"/>
      <c r="H91" s="1430"/>
      <c r="I91" s="1431"/>
      <c r="J91" s="2" t="s">
        <v>47</v>
      </c>
    </row>
    <row r="92" spans="2:27" ht="17.100000000000001" customHeight="1">
      <c r="D92" s="1310" t="s">
        <v>338</v>
      </c>
      <c r="E92" s="1311"/>
      <c r="F92" s="1312"/>
      <c r="G92" s="1425"/>
      <c r="H92" s="1426"/>
      <c r="I92" s="1427"/>
      <c r="J92" s="2" t="s">
        <v>64</v>
      </c>
    </row>
    <row r="93" spans="2:27" ht="17.100000000000001" customHeight="1">
      <c r="D93" s="1320" t="s">
        <v>358</v>
      </c>
      <c r="E93" s="1321"/>
      <c r="F93" s="1322"/>
      <c r="G93" s="1525" t="str">
        <f>IF(G91="","",ROUNDDOWN(G91*G92,2))</f>
        <v/>
      </c>
      <c r="H93" s="1526"/>
      <c r="I93" s="1527"/>
      <c r="J93" s="2" t="s">
        <v>47</v>
      </c>
    </row>
    <row r="94" spans="2:27" ht="13.5" customHeight="1"/>
    <row r="95" spans="2:27" ht="18" customHeight="1">
      <c r="C95" s="3" t="s">
        <v>441</v>
      </c>
      <c r="D95" s="1323" t="s">
        <v>2888</v>
      </c>
      <c r="E95" s="1324"/>
      <c r="F95" s="1325"/>
      <c r="G95" s="1454"/>
      <c r="H95" s="1455"/>
      <c r="I95" s="1456"/>
      <c r="L95" s="36"/>
      <c r="M95" s="494"/>
      <c r="N95" s="494"/>
      <c r="O95" s="494"/>
      <c r="P95" s="494"/>
      <c r="Q95" s="494"/>
      <c r="R95" s="494"/>
      <c r="S95" s="494"/>
      <c r="T95" s="494"/>
      <c r="U95" s="149"/>
      <c r="V95" s="36"/>
      <c r="W95" s="36"/>
      <c r="X95" s="36"/>
      <c r="Y95" s="16"/>
      <c r="Z95" s="16"/>
      <c r="AA95" s="16"/>
    </row>
    <row r="96" spans="2:27" ht="17.100000000000001" customHeight="1">
      <c r="C96" s="3"/>
      <c r="D96" s="1310" t="s">
        <v>71</v>
      </c>
      <c r="E96" s="1311"/>
      <c r="F96" s="1312"/>
      <c r="G96" s="1231"/>
      <c r="H96" s="1417"/>
      <c r="I96" s="1418"/>
    </row>
    <row r="97" spans="3:27" ht="17.100000000000001" customHeight="1">
      <c r="D97" s="1310" t="s">
        <v>69</v>
      </c>
      <c r="E97" s="1311"/>
      <c r="F97" s="1312"/>
      <c r="G97" s="1231"/>
      <c r="H97" s="1232"/>
      <c r="I97" s="1233"/>
    </row>
    <row r="98" spans="3:27" ht="17.100000000000001" customHeight="1">
      <c r="D98" s="1310" t="s">
        <v>2443</v>
      </c>
      <c r="E98" s="1311"/>
      <c r="F98" s="1312"/>
      <c r="G98" s="1231"/>
      <c r="H98" s="1232"/>
      <c r="I98" s="1233"/>
      <c r="L98" s="36"/>
      <c r="M98" s="36"/>
      <c r="N98" s="36"/>
      <c r="O98" s="36"/>
      <c r="P98" s="36"/>
      <c r="Q98" s="36"/>
      <c r="R98" s="36"/>
      <c r="S98" s="36"/>
      <c r="T98" s="36"/>
      <c r="U98" s="36"/>
      <c r="V98" s="36"/>
      <c r="W98" s="36"/>
      <c r="X98" s="36"/>
      <c r="Y98" s="16"/>
      <c r="Z98" s="16"/>
      <c r="AA98" s="16"/>
    </row>
    <row r="99" spans="3:27" ht="17.100000000000001" customHeight="1">
      <c r="D99" s="1310" t="s">
        <v>356</v>
      </c>
      <c r="E99" s="1311"/>
      <c r="F99" s="1312"/>
      <c r="G99" s="1231"/>
      <c r="H99" s="1232"/>
      <c r="I99" s="1233"/>
    </row>
    <row r="100" spans="3:27" ht="17.100000000000001" customHeight="1">
      <c r="D100" s="1310" t="s">
        <v>357</v>
      </c>
      <c r="E100" s="1311"/>
      <c r="F100" s="1312"/>
      <c r="G100" s="1429"/>
      <c r="H100" s="1430"/>
      <c r="I100" s="1431"/>
      <c r="J100" s="2" t="s">
        <v>47</v>
      </c>
    </row>
    <row r="101" spans="3:27" ht="17.100000000000001" customHeight="1">
      <c r="D101" s="1310" t="s">
        <v>338</v>
      </c>
      <c r="E101" s="1311"/>
      <c r="F101" s="1312"/>
      <c r="G101" s="1425"/>
      <c r="H101" s="1426"/>
      <c r="I101" s="1427"/>
      <c r="J101" s="2" t="s">
        <v>64</v>
      </c>
    </row>
    <row r="102" spans="3:27" ht="17.100000000000001" customHeight="1">
      <c r="D102" s="1320" t="s">
        <v>358</v>
      </c>
      <c r="E102" s="1321"/>
      <c r="F102" s="1322"/>
      <c r="G102" s="1525" t="str">
        <f>IF(G100="","",ROUNDDOWN(G100*G101,2))</f>
        <v/>
      </c>
      <c r="H102" s="1526"/>
      <c r="I102" s="1527"/>
      <c r="J102" s="2" t="s">
        <v>47</v>
      </c>
    </row>
    <row r="103" spans="3:27" ht="13.5" customHeight="1"/>
    <row r="104" spans="3:27" ht="18" customHeight="1">
      <c r="C104" s="3" t="s">
        <v>2743</v>
      </c>
      <c r="D104" s="1323" t="s">
        <v>2888</v>
      </c>
      <c r="E104" s="1324"/>
      <c r="F104" s="1325"/>
      <c r="G104" s="1454"/>
      <c r="H104" s="1455"/>
      <c r="I104" s="1456"/>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310" t="s">
        <v>71</v>
      </c>
      <c r="E105" s="1311"/>
      <c r="F105" s="1312"/>
      <c r="G105" s="1231"/>
      <c r="H105" s="1417"/>
      <c r="I105" s="1418"/>
    </row>
    <row r="106" spans="3:27" ht="17.100000000000001" customHeight="1">
      <c r="D106" s="1310" t="s">
        <v>69</v>
      </c>
      <c r="E106" s="1311"/>
      <c r="F106" s="1312"/>
      <c r="G106" s="1231"/>
      <c r="H106" s="1232"/>
      <c r="I106" s="1233"/>
    </row>
    <row r="107" spans="3:27" ht="17.100000000000001" customHeight="1">
      <c r="D107" s="1310" t="s">
        <v>2443</v>
      </c>
      <c r="E107" s="1311"/>
      <c r="F107" s="1312"/>
      <c r="G107" s="1231"/>
      <c r="H107" s="1232"/>
      <c r="I107" s="1233"/>
      <c r="L107" s="36"/>
      <c r="M107" s="36"/>
      <c r="N107" s="36"/>
      <c r="O107" s="36"/>
      <c r="P107" s="36"/>
      <c r="Q107" s="36"/>
      <c r="R107" s="36"/>
      <c r="S107" s="36"/>
      <c r="T107" s="36"/>
      <c r="U107" s="36"/>
      <c r="V107" s="36"/>
      <c r="W107" s="36"/>
      <c r="X107" s="36"/>
      <c r="Y107" s="16"/>
      <c r="Z107" s="16"/>
      <c r="AA107" s="16"/>
    </row>
    <row r="108" spans="3:27" ht="17.100000000000001" customHeight="1">
      <c r="D108" s="1310" t="s">
        <v>356</v>
      </c>
      <c r="E108" s="1311"/>
      <c r="F108" s="1312"/>
      <c r="G108" s="1231"/>
      <c r="H108" s="1232"/>
      <c r="I108" s="1233"/>
    </row>
    <row r="109" spans="3:27" ht="17.100000000000001" customHeight="1">
      <c r="D109" s="1310" t="s">
        <v>357</v>
      </c>
      <c r="E109" s="1311"/>
      <c r="F109" s="1312"/>
      <c r="G109" s="1429"/>
      <c r="H109" s="1430"/>
      <c r="I109" s="1431"/>
      <c r="J109" s="2" t="s">
        <v>47</v>
      </c>
    </row>
    <row r="110" spans="3:27" ht="17.100000000000001" customHeight="1">
      <c r="D110" s="1310" t="s">
        <v>338</v>
      </c>
      <c r="E110" s="1311"/>
      <c r="F110" s="1312"/>
      <c r="G110" s="1425"/>
      <c r="H110" s="1426"/>
      <c r="I110" s="1427"/>
      <c r="J110" s="2" t="s">
        <v>64</v>
      </c>
    </row>
    <row r="111" spans="3:27" ht="17.100000000000001" customHeight="1">
      <c r="D111" s="1320" t="s">
        <v>358</v>
      </c>
      <c r="E111" s="1321"/>
      <c r="F111" s="1322"/>
      <c r="G111" s="1525" t="str">
        <f>IF(G109="","",ROUNDDOWN(G109*G110,2))</f>
        <v/>
      </c>
      <c r="H111" s="1526"/>
      <c r="I111" s="1527"/>
      <c r="J111" s="2" t="s">
        <v>47</v>
      </c>
    </row>
    <row r="112" spans="3:27" ht="13.5" customHeight="1"/>
    <row r="113" spans="2:27" ht="13.5" customHeight="1"/>
    <row r="114" spans="2:27" ht="18" customHeight="1">
      <c r="B114" s="2" t="s">
        <v>388</v>
      </c>
      <c r="M114" s="36"/>
    </row>
    <row r="115" spans="2:27" ht="18" customHeight="1">
      <c r="C115" s="3" t="s">
        <v>440</v>
      </c>
      <c r="D115" s="1323" t="s">
        <v>2888</v>
      </c>
      <c r="E115" s="1324"/>
      <c r="F115" s="1325"/>
      <c r="G115" s="1454"/>
      <c r="H115" s="1455"/>
      <c r="I115" s="1456"/>
      <c r="L115" s="36"/>
      <c r="M115" s="494"/>
      <c r="N115" s="494"/>
      <c r="O115" s="494"/>
      <c r="P115" s="494"/>
      <c r="Q115" s="494"/>
      <c r="R115" s="494"/>
      <c r="S115" s="494"/>
      <c r="T115" s="494"/>
      <c r="U115" s="149"/>
      <c r="V115" s="36"/>
      <c r="W115" s="36"/>
      <c r="X115" s="36"/>
      <c r="Y115" s="16"/>
      <c r="Z115" s="16"/>
      <c r="AA115" s="16"/>
    </row>
    <row r="116" spans="2:27" ht="17.100000000000001" customHeight="1">
      <c r="C116" s="3"/>
      <c r="D116" s="1310" t="s">
        <v>71</v>
      </c>
      <c r="E116" s="1311"/>
      <c r="F116" s="1312"/>
      <c r="G116" s="1231"/>
      <c r="H116" s="1417"/>
      <c r="I116" s="1418"/>
    </row>
    <row r="117" spans="2:27" ht="17.100000000000001" customHeight="1">
      <c r="D117" s="1310" t="s">
        <v>69</v>
      </c>
      <c r="E117" s="1311"/>
      <c r="F117" s="1312"/>
      <c r="G117" s="1231"/>
      <c r="H117" s="1232"/>
      <c r="I117" s="1233"/>
    </row>
    <row r="118" spans="2:27" ht="17.100000000000001" customHeight="1">
      <c r="D118" s="1310" t="s">
        <v>2443</v>
      </c>
      <c r="E118" s="1311"/>
      <c r="F118" s="1312"/>
      <c r="G118" s="1231"/>
      <c r="H118" s="1232"/>
      <c r="I118" s="1233"/>
      <c r="L118" s="36"/>
      <c r="M118" s="36"/>
      <c r="N118" s="36"/>
      <c r="O118" s="36"/>
      <c r="P118" s="36"/>
      <c r="Q118" s="36"/>
      <c r="R118" s="36"/>
      <c r="S118" s="36"/>
      <c r="T118" s="36"/>
      <c r="U118" s="36"/>
      <c r="V118" s="36"/>
      <c r="W118" s="36"/>
      <c r="X118" s="36"/>
      <c r="Y118" s="16"/>
      <c r="Z118" s="16"/>
      <c r="AA118" s="16"/>
    </row>
    <row r="119" spans="2:27" ht="17.100000000000001" customHeight="1">
      <c r="D119" s="1310" t="s">
        <v>356</v>
      </c>
      <c r="E119" s="1311"/>
      <c r="F119" s="1312"/>
      <c r="G119" s="1231"/>
      <c r="H119" s="1232"/>
      <c r="I119" s="1233"/>
    </row>
    <row r="120" spans="2:27" ht="17.100000000000001" customHeight="1">
      <c r="D120" s="1310" t="s">
        <v>469</v>
      </c>
      <c r="E120" s="1311"/>
      <c r="F120" s="1312"/>
      <c r="G120" s="1429"/>
      <c r="H120" s="1430"/>
      <c r="I120" s="1431"/>
      <c r="J120" s="2" t="s">
        <v>437</v>
      </c>
    </row>
    <row r="121" spans="2:27" ht="17.100000000000001" customHeight="1">
      <c r="D121" s="1310" t="s">
        <v>338</v>
      </c>
      <c r="E121" s="1311"/>
      <c r="F121" s="1312"/>
      <c r="G121" s="1425"/>
      <c r="H121" s="1426"/>
      <c r="I121" s="1427"/>
      <c r="J121" s="2" t="s">
        <v>337</v>
      </c>
    </row>
    <row r="122" spans="2:27" ht="17.100000000000001" customHeight="1">
      <c r="D122" s="1320" t="s">
        <v>470</v>
      </c>
      <c r="E122" s="1321"/>
      <c r="F122" s="1322"/>
      <c r="G122" s="1525" t="str">
        <f>IF(G120="","",ROUNDDOWN(G120*G121,2))</f>
        <v/>
      </c>
      <c r="H122" s="1526"/>
      <c r="I122" s="1527"/>
      <c r="J122" s="2" t="s">
        <v>437</v>
      </c>
    </row>
    <row r="123" spans="2:27" ht="13.5" customHeight="1"/>
    <row r="124" spans="2:27" ht="18" customHeight="1">
      <c r="C124" s="3" t="s">
        <v>441</v>
      </c>
      <c r="D124" s="1323" t="s">
        <v>2888</v>
      </c>
      <c r="E124" s="1324"/>
      <c r="F124" s="1325"/>
      <c r="G124" s="1454"/>
      <c r="H124" s="1455"/>
      <c r="I124" s="1456"/>
      <c r="L124" s="36"/>
      <c r="M124" s="494"/>
      <c r="N124" s="494"/>
      <c r="O124" s="494"/>
      <c r="P124" s="494"/>
      <c r="Q124" s="494"/>
      <c r="R124" s="494"/>
      <c r="S124" s="494"/>
      <c r="T124" s="494"/>
      <c r="U124" s="149"/>
      <c r="V124" s="36"/>
      <c r="W124" s="36"/>
      <c r="X124" s="36"/>
      <c r="Y124" s="16"/>
      <c r="Z124" s="16"/>
      <c r="AA124" s="16"/>
    </row>
    <row r="125" spans="2:27" ht="17.100000000000001" customHeight="1">
      <c r="C125" s="3"/>
      <c r="D125" s="1310" t="s">
        <v>71</v>
      </c>
      <c r="E125" s="1311"/>
      <c r="F125" s="1312"/>
      <c r="G125" s="1231"/>
      <c r="H125" s="1417"/>
      <c r="I125" s="1418"/>
    </row>
    <row r="126" spans="2:27" ht="17.100000000000001" customHeight="1">
      <c r="D126" s="1310" t="s">
        <v>69</v>
      </c>
      <c r="E126" s="1311"/>
      <c r="F126" s="1312"/>
      <c r="G126" s="1231"/>
      <c r="H126" s="1232"/>
      <c r="I126" s="1233"/>
    </row>
    <row r="127" spans="2:27" ht="17.100000000000001" customHeight="1">
      <c r="D127" s="1310" t="s">
        <v>2443</v>
      </c>
      <c r="E127" s="1311"/>
      <c r="F127" s="1312"/>
      <c r="G127" s="1231"/>
      <c r="H127" s="1232"/>
      <c r="I127" s="1233"/>
      <c r="L127" s="36"/>
      <c r="M127" s="36"/>
      <c r="N127" s="36"/>
      <c r="O127" s="36"/>
      <c r="P127" s="36"/>
      <c r="Q127" s="36"/>
      <c r="R127" s="36"/>
      <c r="S127" s="36"/>
      <c r="T127" s="36"/>
      <c r="U127" s="36"/>
      <c r="V127" s="36"/>
      <c r="W127" s="36"/>
      <c r="X127" s="36"/>
      <c r="Y127" s="16"/>
      <c r="Z127" s="16"/>
      <c r="AA127" s="16"/>
    </row>
    <row r="128" spans="2:27" ht="17.100000000000001" customHeight="1">
      <c r="D128" s="1310" t="s">
        <v>356</v>
      </c>
      <c r="E128" s="1311"/>
      <c r="F128" s="1312"/>
      <c r="G128" s="1231"/>
      <c r="H128" s="1232"/>
      <c r="I128" s="1233"/>
    </row>
    <row r="129" spans="2:27" ht="17.100000000000001" customHeight="1">
      <c r="D129" s="1310" t="s">
        <v>469</v>
      </c>
      <c r="E129" s="1311"/>
      <c r="F129" s="1312"/>
      <c r="G129" s="1429"/>
      <c r="H129" s="1430"/>
      <c r="I129" s="1431"/>
      <c r="J129" s="2" t="s">
        <v>437</v>
      </c>
    </row>
    <row r="130" spans="2:27" ht="17.100000000000001" customHeight="1">
      <c r="D130" s="1310" t="s">
        <v>338</v>
      </c>
      <c r="E130" s="1311"/>
      <c r="F130" s="1312"/>
      <c r="G130" s="1425"/>
      <c r="H130" s="1426"/>
      <c r="I130" s="1427"/>
      <c r="J130" s="2" t="s">
        <v>337</v>
      </c>
    </row>
    <row r="131" spans="2:27" ht="17.100000000000001" customHeight="1">
      <c r="D131" s="1320" t="s">
        <v>470</v>
      </c>
      <c r="E131" s="1321"/>
      <c r="F131" s="1322"/>
      <c r="G131" s="1525" t="str">
        <f>IF(G129="","",ROUNDDOWN(G129*G130,2))</f>
        <v/>
      </c>
      <c r="H131" s="1526"/>
      <c r="I131" s="1527"/>
      <c r="J131" s="2" t="s">
        <v>437</v>
      </c>
    </row>
    <row r="132" spans="2:27" ht="12.6" customHeight="1"/>
    <row r="133" spans="2:27" ht="18" customHeight="1">
      <c r="C133" s="3" t="s">
        <v>2743</v>
      </c>
      <c r="D133" s="1323" t="s">
        <v>2888</v>
      </c>
      <c r="E133" s="1324"/>
      <c r="F133" s="1325"/>
      <c r="G133" s="1454"/>
      <c r="H133" s="1455"/>
      <c r="I133" s="1456"/>
      <c r="L133" s="36"/>
      <c r="M133" s="494"/>
      <c r="N133" s="494"/>
      <c r="O133" s="494"/>
      <c r="P133" s="494"/>
      <c r="Q133" s="494"/>
      <c r="R133" s="494"/>
      <c r="S133" s="494"/>
      <c r="T133" s="494"/>
      <c r="U133" s="149"/>
      <c r="V133" s="36"/>
      <c r="W133" s="36"/>
      <c r="X133" s="36"/>
      <c r="Y133" s="16"/>
      <c r="Z133" s="16"/>
      <c r="AA133" s="16"/>
    </row>
    <row r="134" spans="2:27" ht="17.100000000000001" customHeight="1">
      <c r="C134" s="3"/>
      <c r="D134" s="1310" t="s">
        <v>71</v>
      </c>
      <c r="E134" s="1311"/>
      <c r="F134" s="1312"/>
      <c r="G134" s="1231"/>
      <c r="H134" s="1417"/>
      <c r="I134" s="1418"/>
    </row>
    <row r="135" spans="2:27" ht="17.100000000000001" customHeight="1">
      <c r="D135" s="1310" t="s">
        <v>69</v>
      </c>
      <c r="E135" s="1311"/>
      <c r="F135" s="1312"/>
      <c r="G135" s="1231"/>
      <c r="H135" s="1232"/>
      <c r="I135" s="1233"/>
    </row>
    <row r="136" spans="2:27" ht="17.100000000000001" customHeight="1">
      <c r="D136" s="1310" t="s">
        <v>2443</v>
      </c>
      <c r="E136" s="1311"/>
      <c r="F136" s="1312"/>
      <c r="G136" s="1231"/>
      <c r="H136" s="1232"/>
      <c r="I136" s="1233"/>
      <c r="L136" s="36"/>
      <c r="M136" s="36"/>
      <c r="N136" s="36"/>
      <c r="O136" s="36"/>
      <c r="P136" s="36"/>
      <c r="Q136" s="36"/>
      <c r="R136" s="36"/>
      <c r="S136" s="36"/>
      <c r="T136" s="36"/>
      <c r="U136" s="36"/>
      <c r="V136" s="36"/>
      <c r="W136" s="36"/>
      <c r="X136" s="36"/>
      <c r="Y136" s="16"/>
      <c r="Z136" s="16"/>
      <c r="AA136" s="16"/>
    </row>
    <row r="137" spans="2:27" ht="17.100000000000001" customHeight="1">
      <c r="D137" s="1310" t="s">
        <v>356</v>
      </c>
      <c r="E137" s="1311"/>
      <c r="F137" s="1312"/>
      <c r="G137" s="1231"/>
      <c r="H137" s="1232"/>
      <c r="I137" s="1233"/>
    </row>
    <row r="138" spans="2:27" ht="17.100000000000001" customHeight="1">
      <c r="D138" s="1310" t="s">
        <v>469</v>
      </c>
      <c r="E138" s="1311"/>
      <c r="F138" s="1312"/>
      <c r="G138" s="1429"/>
      <c r="H138" s="1430"/>
      <c r="I138" s="1431"/>
      <c r="J138" s="2" t="s">
        <v>437</v>
      </c>
    </row>
    <row r="139" spans="2:27" ht="17.100000000000001" customHeight="1">
      <c r="D139" s="1310" t="s">
        <v>338</v>
      </c>
      <c r="E139" s="1311"/>
      <c r="F139" s="1312"/>
      <c r="G139" s="1425"/>
      <c r="H139" s="1426"/>
      <c r="I139" s="1427"/>
      <c r="J139" s="2" t="s">
        <v>337</v>
      </c>
    </row>
    <row r="140" spans="2:27" ht="17.100000000000001" customHeight="1">
      <c r="D140" s="1320" t="s">
        <v>470</v>
      </c>
      <c r="E140" s="1321"/>
      <c r="F140" s="1322"/>
      <c r="G140" s="1525" t="str">
        <f>IF(G138="","",ROUNDDOWN(G138*G139,2))</f>
        <v/>
      </c>
      <c r="H140" s="1526"/>
      <c r="I140" s="1527"/>
      <c r="J140" s="2" t="s">
        <v>437</v>
      </c>
    </row>
    <row r="141" spans="2:27" ht="13.5" customHeight="1"/>
    <row r="142" spans="2:27" ht="13.5" customHeight="1"/>
    <row r="143" spans="2:27" ht="18" customHeight="1">
      <c r="B143" s="2" t="s">
        <v>389</v>
      </c>
      <c r="M143" s="36"/>
    </row>
    <row r="144" spans="2:27" ht="18" customHeight="1">
      <c r="C144" s="3" t="s">
        <v>440</v>
      </c>
      <c r="D144" s="1323" t="s">
        <v>2888</v>
      </c>
      <c r="E144" s="1324"/>
      <c r="F144" s="1325"/>
      <c r="G144" s="1454"/>
      <c r="H144" s="1455"/>
      <c r="I144" s="1456"/>
      <c r="L144" s="36"/>
      <c r="M144" s="494"/>
      <c r="N144" s="494"/>
      <c r="O144" s="494"/>
      <c r="P144" s="494"/>
      <c r="Q144" s="494"/>
      <c r="R144" s="494"/>
      <c r="S144" s="494"/>
      <c r="T144" s="494"/>
      <c r="U144" s="149"/>
      <c r="V144" s="36"/>
      <c r="W144" s="36"/>
      <c r="X144" s="36"/>
      <c r="Y144" s="16"/>
      <c r="Z144" s="16"/>
      <c r="AA144" s="16"/>
    </row>
    <row r="145" spans="3:27" ht="17.100000000000001" customHeight="1">
      <c r="C145" s="3"/>
      <c r="D145" s="1310" t="s">
        <v>71</v>
      </c>
      <c r="E145" s="1311"/>
      <c r="F145" s="1312"/>
      <c r="G145" s="1231"/>
      <c r="H145" s="1417"/>
      <c r="I145" s="1418"/>
    </row>
    <row r="146" spans="3:27" ht="17.100000000000001" customHeight="1">
      <c r="D146" s="1310" t="s">
        <v>69</v>
      </c>
      <c r="E146" s="1311"/>
      <c r="F146" s="1312"/>
      <c r="G146" s="1231"/>
      <c r="H146" s="1232"/>
      <c r="I146" s="1233"/>
    </row>
    <row r="147" spans="3:27" ht="17.100000000000001" customHeight="1">
      <c r="D147" s="1310" t="s">
        <v>2443</v>
      </c>
      <c r="E147" s="1311"/>
      <c r="F147" s="1312"/>
      <c r="G147" s="1231"/>
      <c r="H147" s="1232"/>
      <c r="I147" s="1233"/>
      <c r="L147" s="36"/>
      <c r="M147" s="36"/>
      <c r="N147" s="36"/>
      <c r="O147" s="36"/>
      <c r="P147" s="36"/>
      <c r="Q147" s="36"/>
      <c r="R147" s="36"/>
      <c r="S147" s="36"/>
      <c r="T147" s="36"/>
      <c r="U147" s="36"/>
      <c r="V147" s="36"/>
      <c r="W147" s="36"/>
      <c r="X147" s="36"/>
      <c r="Y147" s="16"/>
      <c r="Z147" s="16"/>
      <c r="AA147" s="16"/>
    </row>
    <row r="148" spans="3:27" ht="17.100000000000001" customHeight="1">
      <c r="D148" s="1310" t="s">
        <v>356</v>
      </c>
      <c r="E148" s="1311"/>
      <c r="F148" s="1312"/>
      <c r="G148" s="1231"/>
      <c r="H148" s="1232"/>
      <c r="I148" s="1233"/>
    </row>
    <row r="149" spans="3:27" ht="17.100000000000001" customHeight="1">
      <c r="D149" s="1310" t="s">
        <v>357</v>
      </c>
      <c r="E149" s="1311"/>
      <c r="F149" s="1312"/>
      <c r="G149" s="1429"/>
      <c r="H149" s="1430"/>
      <c r="I149" s="1431"/>
      <c r="J149" s="2" t="s">
        <v>47</v>
      </c>
    </row>
    <row r="150" spans="3:27" ht="17.100000000000001" customHeight="1">
      <c r="D150" s="1310" t="s">
        <v>338</v>
      </c>
      <c r="E150" s="1311"/>
      <c r="F150" s="1312"/>
      <c r="G150" s="1425"/>
      <c r="H150" s="1426"/>
      <c r="I150" s="1427"/>
      <c r="J150" s="2" t="s">
        <v>64</v>
      </c>
    </row>
    <row r="151" spans="3:27" ht="17.100000000000001" customHeight="1">
      <c r="D151" s="1320" t="s">
        <v>358</v>
      </c>
      <c r="E151" s="1321"/>
      <c r="F151" s="1322"/>
      <c r="G151" s="1525" t="str">
        <f>IF(G149="","",ROUNDDOWN(G149*G150,2))</f>
        <v/>
      </c>
      <c r="H151" s="1526"/>
      <c r="I151" s="1527"/>
      <c r="J151" s="2" t="s">
        <v>47</v>
      </c>
    </row>
    <row r="152" spans="3:27" ht="13.5" customHeight="1"/>
    <row r="153" spans="3:27" ht="18" customHeight="1">
      <c r="C153" s="3" t="s">
        <v>441</v>
      </c>
      <c r="D153" s="1323" t="s">
        <v>2888</v>
      </c>
      <c r="E153" s="1324"/>
      <c r="F153" s="1325"/>
      <c r="G153" s="1454"/>
      <c r="H153" s="1455"/>
      <c r="I153" s="1456"/>
      <c r="L153" s="36"/>
      <c r="M153" s="494"/>
      <c r="N153" s="494"/>
      <c r="O153" s="494"/>
      <c r="P153" s="494"/>
      <c r="Q153" s="494"/>
      <c r="R153" s="494"/>
      <c r="S153" s="494"/>
      <c r="T153" s="494"/>
      <c r="U153" s="149"/>
      <c r="V153" s="36"/>
      <c r="W153" s="36"/>
      <c r="X153" s="36"/>
      <c r="Y153" s="16"/>
      <c r="Z153" s="16"/>
      <c r="AA153" s="16"/>
    </row>
    <row r="154" spans="3:27" ht="17.100000000000001" customHeight="1">
      <c r="C154" s="3"/>
      <c r="D154" s="1310" t="s">
        <v>71</v>
      </c>
      <c r="E154" s="1311"/>
      <c r="F154" s="1312"/>
      <c r="G154" s="1231"/>
      <c r="H154" s="1417"/>
      <c r="I154" s="1418"/>
    </row>
    <row r="155" spans="3:27" ht="17.100000000000001" customHeight="1">
      <c r="D155" s="1310" t="s">
        <v>69</v>
      </c>
      <c r="E155" s="1311"/>
      <c r="F155" s="1312"/>
      <c r="G155" s="1231"/>
      <c r="H155" s="1232"/>
      <c r="I155" s="1233"/>
    </row>
    <row r="156" spans="3:27" ht="17.100000000000001" customHeight="1">
      <c r="D156" s="1310" t="s">
        <v>2443</v>
      </c>
      <c r="E156" s="1311"/>
      <c r="F156" s="1312"/>
      <c r="G156" s="1231"/>
      <c r="H156" s="1232"/>
      <c r="I156" s="1233"/>
      <c r="L156" s="36"/>
      <c r="M156" s="36"/>
      <c r="N156" s="36"/>
      <c r="O156" s="36"/>
      <c r="P156" s="36"/>
      <c r="Q156" s="36"/>
      <c r="R156" s="36"/>
      <c r="S156" s="36"/>
      <c r="T156" s="36"/>
      <c r="U156" s="36"/>
      <c r="V156" s="36"/>
      <c r="W156" s="36"/>
      <c r="X156" s="36"/>
      <c r="Y156" s="16"/>
      <c r="Z156" s="16"/>
      <c r="AA156" s="16"/>
    </row>
    <row r="157" spans="3:27" ht="17.100000000000001" customHeight="1">
      <c r="D157" s="1310" t="s">
        <v>356</v>
      </c>
      <c r="E157" s="1311"/>
      <c r="F157" s="1312"/>
      <c r="G157" s="1231"/>
      <c r="H157" s="1232"/>
      <c r="I157" s="1233"/>
    </row>
    <row r="158" spans="3:27" ht="17.100000000000001" customHeight="1">
      <c r="D158" s="1310" t="s">
        <v>357</v>
      </c>
      <c r="E158" s="1311"/>
      <c r="F158" s="1312"/>
      <c r="G158" s="1429"/>
      <c r="H158" s="1430"/>
      <c r="I158" s="1431"/>
      <c r="J158" s="2" t="s">
        <v>47</v>
      </c>
    </row>
    <row r="159" spans="3:27" ht="17.100000000000001" customHeight="1">
      <c r="D159" s="1310" t="s">
        <v>338</v>
      </c>
      <c r="E159" s="1311"/>
      <c r="F159" s="1312"/>
      <c r="G159" s="1425"/>
      <c r="H159" s="1426"/>
      <c r="I159" s="1427"/>
      <c r="J159" s="2" t="s">
        <v>64</v>
      </c>
    </row>
    <row r="160" spans="3:27" ht="17.100000000000001" customHeight="1">
      <c r="D160" s="1320" t="s">
        <v>358</v>
      </c>
      <c r="E160" s="1321"/>
      <c r="F160" s="1322"/>
      <c r="G160" s="1525" t="str">
        <f>IF(G158="","",ROUNDDOWN(G158*G159,2))</f>
        <v/>
      </c>
      <c r="H160" s="1526"/>
      <c r="I160" s="1527"/>
      <c r="J160" s="2" t="s">
        <v>47</v>
      </c>
    </row>
    <row r="161" spans="2:27" ht="13.5" customHeight="1"/>
    <row r="162" spans="2:27" ht="18" customHeight="1">
      <c r="C162" s="3" t="s">
        <v>2743</v>
      </c>
      <c r="D162" s="1323" t="s">
        <v>2888</v>
      </c>
      <c r="E162" s="1324"/>
      <c r="F162" s="1325"/>
      <c r="G162" s="1454"/>
      <c r="H162" s="1455"/>
      <c r="I162" s="1456"/>
      <c r="L162" s="36"/>
      <c r="M162" s="494"/>
      <c r="N162" s="494"/>
      <c r="O162" s="494"/>
      <c r="P162" s="494"/>
      <c r="Q162" s="494"/>
      <c r="R162" s="494"/>
      <c r="S162" s="494"/>
      <c r="T162" s="494"/>
      <c r="U162" s="149"/>
      <c r="V162" s="36"/>
      <c r="W162" s="36"/>
      <c r="X162" s="36"/>
      <c r="Y162" s="16"/>
      <c r="Z162" s="16"/>
      <c r="AA162" s="16"/>
    </row>
    <row r="163" spans="2:27" ht="17.100000000000001" customHeight="1">
      <c r="C163" s="3"/>
      <c r="D163" s="1310" t="s">
        <v>71</v>
      </c>
      <c r="E163" s="1311"/>
      <c r="F163" s="1312"/>
      <c r="G163" s="1231"/>
      <c r="H163" s="1417"/>
      <c r="I163" s="1418"/>
    </row>
    <row r="164" spans="2:27" ht="17.100000000000001" customHeight="1">
      <c r="D164" s="1310" t="s">
        <v>69</v>
      </c>
      <c r="E164" s="1311"/>
      <c r="F164" s="1312"/>
      <c r="G164" s="1231"/>
      <c r="H164" s="1232"/>
      <c r="I164" s="1233"/>
    </row>
    <row r="165" spans="2:27" ht="17.100000000000001" customHeight="1">
      <c r="D165" s="1310" t="s">
        <v>2443</v>
      </c>
      <c r="E165" s="1311"/>
      <c r="F165" s="1312"/>
      <c r="G165" s="1231"/>
      <c r="H165" s="1232"/>
      <c r="I165" s="1233"/>
      <c r="L165" s="36"/>
      <c r="M165" s="36"/>
      <c r="N165" s="36"/>
      <c r="O165" s="36"/>
      <c r="P165" s="36"/>
      <c r="Q165" s="36"/>
      <c r="R165" s="36"/>
      <c r="S165" s="36"/>
      <c r="T165" s="36"/>
      <c r="U165" s="36"/>
      <c r="V165" s="36"/>
      <c r="W165" s="36"/>
      <c r="X165" s="36"/>
      <c r="Y165" s="16"/>
      <c r="Z165" s="16"/>
      <c r="AA165" s="16"/>
    </row>
    <row r="166" spans="2:27" ht="17.100000000000001" customHeight="1">
      <c r="D166" s="1310" t="s">
        <v>356</v>
      </c>
      <c r="E166" s="1311"/>
      <c r="F166" s="1312"/>
      <c r="G166" s="1231"/>
      <c r="H166" s="1232"/>
      <c r="I166" s="1233"/>
    </row>
    <row r="167" spans="2:27" ht="17.100000000000001" customHeight="1">
      <c r="D167" s="1310" t="s">
        <v>357</v>
      </c>
      <c r="E167" s="1311"/>
      <c r="F167" s="1312"/>
      <c r="G167" s="1429"/>
      <c r="H167" s="1430"/>
      <c r="I167" s="1431"/>
      <c r="J167" s="2" t="s">
        <v>47</v>
      </c>
    </row>
    <row r="168" spans="2:27" ht="17.100000000000001" customHeight="1">
      <c r="D168" s="1310" t="s">
        <v>338</v>
      </c>
      <c r="E168" s="1311"/>
      <c r="F168" s="1312"/>
      <c r="G168" s="1425"/>
      <c r="H168" s="1426"/>
      <c r="I168" s="1427"/>
      <c r="J168" s="2" t="s">
        <v>64</v>
      </c>
    </row>
    <row r="169" spans="2:27" ht="17.100000000000001" customHeight="1">
      <c r="D169" s="1320" t="s">
        <v>358</v>
      </c>
      <c r="E169" s="1321"/>
      <c r="F169" s="1322"/>
      <c r="G169" s="1525" t="str">
        <f>IF(G167="","",ROUNDDOWN(G167*G168,2))</f>
        <v/>
      </c>
      <c r="H169" s="1526"/>
      <c r="I169" s="1527"/>
      <c r="J169" s="2" t="s">
        <v>47</v>
      </c>
    </row>
    <row r="170" spans="2:27" ht="13.5" customHeight="1"/>
    <row r="171" spans="2:27" ht="13.5" customHeight="1"/>
    <row r="172" spans="2:27" ht="18" customHeight="1">
      <c r="B172" s="2" t="s">
        <v>379</v>
      </c>
    </row>
    <row r="173" spans="2:27" ht="18" customHeight="1">
      <c r="C173" s="3" t="s">
        <v>440</v>
      </c>
      <c r="D173" s="1323" t="s">
        <v>2888</v>
      </c>
      <c r="E173" s="1324"/>
      <c r="F173" s="1325"/>
      <c r="G173" s="1454"/>
      <c r="H173" s="1455"/>
      <c r="I173" s="1456"/>
      <c r="L173" s="36"/>
      <c r="M173" s="494"/>
      <c r="N173" s="494"/>
      <c r="O173" s="494"/>
      <c r="P173" s="494"/>
      <c r="Q173" s="494"/>
      <c r="R173" s="494"/>
      <c r="S173" s="494"/>
      <c r="T173" s="494"/>
      <c r="U173" s="149"/>
      <c r="V173" s="36"/>
      <c r="W173" s="36"/>
      <c r="X173" s="36"/>
      <c r="Y173" s="16"/>
      <c r="Z173" s="16"/>
      <c r="AA173" s="16"/>
    </row>
    <row r="174" spans="2:27" ht="17.100000000000001" customHeight="1">
      <c r="C174" s="3"/>
      <c r="D174" s="1310" t="s">
        <v>71</v>
      </c>
      <c r="E174" s="1311"/>
      <c r="F174" s="1312"/>
      <c r="G174" s="1231"/>
      <c r="H174" s="1417"/>
      <c r="I174" s="1418"/>
    </row>
    <row r="175" spans="2:27" ht="17.100000000000001" customHeight="1">
      <c r="D175" s="1310" t="s">
        <v>69</v>
      </c>
      <c r="E175" s="1311"/>
      <c r="F175" s="1312"/>
      <c r="G175" s="1231"/>
      <c r="H175" s="1232"/>
      <c r="I175" s="1233"/>
    </row>
    <row r="176" spans="2:27" ht="17.100000000000001" customHeight="1">
      <c r="D176" s="1310" t="s">
        <v>2443</v>
      </c>
      <c r="E176" s="1311"/>
      <c r="F176" s="1312"/>
      <c r="G176" s="1231"/>
      <c r="H176" s="1588"/>
      <c r="I176" s="1589"/>
      <c r="L176" s="36"/>
      <c r="M176" s="36"/>
      <c r="N176" s="36"/>
      <c r="O176" s="36"/>
      <c r="P176" s="36"/>
      <c r="Q176" s="36"/>
      <c r="R176" s="36"/>
      <c r="S176" s="36"/>
      <c r="T176" s="36"/>
      <c r="U176" s="36"/>
      <c r="V176" s="36"/>
      <c r="W176" s="36"/>
      <c r="X176" s="36"/>
      <c r="Y176" s="16"/>
      <c r="Z176" s="16"/>
      <c r="AA176" s="16"/>
    </row>
    <row r="177" spans="3:27" ht="17.100000000000001" customHeight="1">
      <c r="D177" s="1310" t="s">
        <v>334</v>
      </c>
      <c r="E177" s="1311"/>
      <c r="F177" s="1312"/>
      <c r="G177" s="1502"/>
      <c r="H177" s="1503"/>
      <c r="I177" s="1504"/>
      <c r="J177" s="2" t="s">
        <v>66</v>
      </c>
    </row>
    <row r="178" spans="3:27" ht="17.100000000000001" customHeight="1">
      <c r="D178" s="1310" t="s">
        <v>48</v>
      </c>
      <c r="E178" s="1311"/>
      <c r="F178" s="1312"/>
      <c r="G178" s="1425"/>
      <c r="H178" s="1426"/>
      <c r="I178" s="1427"/>
      <c r="J178" s="2" t="s">
        <v>64</v>
      </c>
    </row>
    <row r="179" spans="3:27" ht="17.100000000000001" customHeight="1">
      <c r="D179" s="1320" t="s">
        <v>51</v>
      </c>
      <c r="E179" s="1321"/>
      <c r="F179" s="1322"/>
      <c r="G179" s="1302" t="str">
        <f>IF(G177="","",ROUNDDOWN(G177*G178,2))</f>
        <v/>
      </c>
      <c r="H179" s="1303"/>
      <c r="I179" s="1304"/>
      <c r="J179" s="2" t="s">
        <v>66</v>
      </c>
    </row>
    <row r="180" spans="3:27" ht="13.5" customHeight="1"/>
    <row r="181" spans="3:27" ht="18" customHeight="1">
      <c r="C181" s="3" t="s">
        <v>441</v>
      </c>
      <c r="D181" s="1323" t="s">
        <v>2888</v>
      </c>
      <c r="E181" s="1324"/>
      <c r="F181" s="1325"/>
      <c r="G181" s="1454"/>
      <c r="H181" s="1455"/>
      <c r="I181" s="1456"/>
      <c r="L181" s="36"/>
      <c r="M181" s="494"/>
      <c r="N181" s="494"/>
      <c r="O181" s="494"/>
      <c r="P181" s="494"/>
      <c r="Q181" s="494"/>
      <c r="R181" s="494"/>
      <c r="S181" s="494"/>
      <c r="T181" s="494"/>
      <c r="U181" s="149"/>
      <c r="V181" s="36"/>
      <c r="W181" s="36"/>
      <c r="X181" s="36"/>
      <c r="Y181" s="16"/>
      <c r="Z181" s="16"/>
      <c r="AA181" s="16"/>
    </row>
    <row r="182" spans="3:27" ht="17.100000000000001" customHeight="1">
      <c r="C182" s="3"/>
      <c r="D182" s="1310" t="s">
        <v>71</v>
      </c>
      <c r="E182" s="1311"/>
      <c r="F182" s="1312"/>
      <c r="G182" s="1231"/>
      <c r="H182" s="1417"/>
      <c r="I182" s="1418"/>
    </row>
    <row r="183" spans="3:27" ht="17.100000000000001" customHeight="1">
      <c r="D183" s="1310" t="s">
        <v>69</v>
      </c>
      <c r="E183" s="1311"/>
      <c r="F183" s="1312"/>
      <c r="G183" s="1231"/>
      <c r="H183" s="1232"/>
      <c r="I183" s="1233"/>
    </row>
    <row r="184" spans="3:27" ht="17.100000000000001" customHeight="1">
      <c r="D184" s="1310" t="s">
        <v>2443</v>
      </c>
      <c r="E184" s="1311"/>
      <c r="F184" s="1312"/>
      <c r="G184" s="169"/>
      <c r="H184" s="170"/>
      <c r="I184" s="171"/>
      <c r="L184" s="36"/>
      <c r="M184" s="36"/>
      <c r="N184" s="36"/>
      <c r="O184" s="36"/>
      <c r="P184" s="36"/>
      <c r="Q184" s="36"/>
      <c r="R184" s="36"/>
      <c r="S184" s="36"/>
      <c r="T184" s="36"/>
      <c r="U184" s="36"/>
      <c r="V184" s="36"/>
      <c r="W184" s="36"/>
      <c r="X184" s="36"/>
      <c r="Y184" s="16"/>
      <c r="Z184" s="16"/>
      <c r="AA184" s="16"/>
    </row>
    <row r="185" spans="3:27" ht="17.100000000000001" customHeight="1">
      <c r="D185" s="1310" t="s">
        <v>334</v>
      </c>
      <c r="E185" s="1311"/>
      <c r="F185" s="1312"/>
      <c r="G185" s="1502"/>
      <c r="H185" s="1503"/>
      <c r="I185" s="1504"/>
      <c r="J185" s="2" t="s">
        <v>66</v>
      </c>
    </row>
    <row r="186" spans="3:27" ht="17.100000000000001" customHeight="1">
      <c r="D186" s="1310" t="s">
        <v>48</v>
      </c>
      <c r="E186" s="1311"/>
      <c r="F186" s="1312"/>
      <c r="G186" s="1425"/>
      <c r="H186" s="1426"/>
      <c r="I186" s="1427"/>
      <c r="J186" s="2" t="s">
        <v>64</v>
      </c>
    </row>
    <row r="187" spans="3:27" ht="17.100000000000001" customHeight="1">
      <c r="D187" s="1320" t="s">
        <v>51</v>
      </c>
      <c r="E187" s="1321"/>
      <c r="F187" s="1322"/>
      <c r="G187" s="1302" t="str">
        <f>IF(G185="","",ROUNDDOWN(G185*G186,2))</f>
        <v/>
      </c>
      <c r="H187" s="1303"/>
      <c r="I187" s="1304"/>
      <c r="J187" s="2" t="s">
        <v>66</v>
      </c>
    </row>
    <row r="188" spans="3:27" ht="13.5" customHeight="1"/>
    <row r="189" spans="3:27" ht="18" customHeight="1">
      <c r="C189" s="3" t="s">
        <v>2743</v>
      </c>
      <c r="D189" s="1323" t="s">
        <v>2888</v>
      </c>
      <c r="E189" s="1324"/>
      <c r="F189" s="1325"/>
      <c r="G189" s="1454"/>
      <c r="H189" s="1455"/>
      <c r="I189" s="1456"/>
      <c r="L189" s="36"/>
      <c r="M189" s="494"/>
      <c r="N189" s="494"/>
      <c r="O189" s="494"/>
      <c r="P189" s="494"/>
      <c r="Q189" s="494"/>
      <c r="R189" s="494"/>
      <c r="S189" s="494"/>
      <c r="T189" s="494"/>
      <c r="U189" s="149"/>
      <c r="V189" s="36"/>
      <c r="W189" s="36"/>
      <c r="X189" s="36"/>
      <c r="Y189" s="16"/>
      <c r="Z189" s="16"/>
      <c r="AA189" s="16"/>
    </row>
    <row r="190" spans="3:27" ht="17.100000000000001" customHeight="1">
      <c r="C190" s="3"/>
      <c r="D190" s="1310" t="s">
        <v>71</v>
      </c>
      <c r="E190" s="1311"/>
      <c r="F190" s="1312"/>
      <c r="G190" s="1231"/>
      <c r="H190" s="1417"/>
      <c r="I190" s="1418"/>
    </row>
    <row r="191" spans="3:27" ht="17.100000000000001" customHeight="1">
      <c r="D191" s="1310" t="s">
        <v>69</v>
      </c>
      <c r="E191" s="1311"/>
      <c r="F191" s="1312"/>
      <c r="G191" s="1231"/>
      <c r="H191" s="1232"/>
      <c r="I191" s="1233"/>
    </row>
    <row r="192" spans="3:27" ht="17.100000000000001" customHeight="1">
      <c r="D192" s="1310" t="s">
        <v>2443</v>
      </c>
      <c r="E192" s="1311"/>
      <c r="F192" s="1312"/>
      <c r="G192" s="169"/>
      <c r="H192" s="170"/>
      <c r="I192" s="171"/>
      <c r="N192" s="36"/>
      <c r="O192" s="36"/>
      <c r="P192" s="36"/>
      <c r="Q192" s="36"/>
      <c r="R192" s="36"/>
      <c r="S192" s="36"/>
      <c r="T192" s="36"/>
      <c r="U192" s="36"/>
      <c r="V192" s="36"/>
      <c r="W192" s="36"/>
      <c r="X192" s="36"/>
      <c r="Y192" s="16"/>
      <c r="Z192" s="16"/>
      <c r="AA192" s="16"/>
    </row>
    <row r="193" spans="2:10" ht="17.100000000000001" customHeight="1">
      <c r="D193" s="1310" t="s">
        <v>334</v>
      </c>
      <c r="E193" s="1311"/>
      <c r="F193" s="1312"/>
      <c r="G193" s="1502"/>
      <c r="H193" s="1503"/>
      <c r="I193" s="1504"/>
      <c r="J193" s="2" t="s">
        <v>66</v>
      </c>
    </row>
    <row r="194" spans="2:10" ht="17.100000000000001" customHeight="1">
      <c r="D194" s="1310" t="s">
        <v>48</v>
      </c>
      <c r="E194" s="1311"/>
      <c r="F194" s="1312"/>
      <c r="G194" s="1425"/>
      <c r="H194" s="1426"/>
      <c r="I194" s="1427"/>
      <c r="J194" s="2" t="s">
        <v>64</v>
      </c>
    </row>
    <row r="195" spans="2:10" ht="17.100000000000001" customHeight="1">
      <c r="D195" s="1320" t="s">
        <v>51</v>
      </c>
      <c r="E195" s="1321"/>
      <c r="F195" s="1322"/>
      <c r="G195" s="1302" t="str">
        <f>IF(G193="","",ROUNDDOWN(G193*G194,2))</f>
        <v/>
      </c>
      <c r="H195" s="1303"/>
      <c r="I195" s="1304"/>
      <c r="J195" s="2" t="s">
        <v>66</v>
      </c>
    </row>
    <row r="196" spans="2:10" ht="13.5" customHeight="1"/>
    <row r="197" spans="2:10">
      <c r="C197" s="23" t="s">
        <v>76</v>
      </c>
      <c r="D197" s="23"/>
      <c r="E197" s="23"/>
      <c r="F197" s="23"/>
      <c r="G197" s="23"/>
      <c r="H197" s="23"/>
    </row>
    <row r="198" spans="2:10">
      <c r="C198" s="7" t="s">
        <v>72</v>
      </c>
      <c r="D198" s="2" t="s">
        <v>2851</v>
      </c>
      <c r="G198" s="23" t="s">
        <v>3169</v>
      </c>
      <c r="H198" s="23"/>
    </row>
    <row r="199" spans="2:10">
      <c r="C199" s="110" t="s">
        <v>475</v>
      </c>
      <c r="D199" s="22" t="s">
        <v>73</v>
      </c>
      <c r="E199" s="22"/>
      <c r="F199" s="22"/>
      <c r="G199" s="22" t="s">
        <v>2923</v>
      </c>
      <c r="H199" s="22"/>
    </row>
    <row r="200" spans="2:10">
      <c r="C200" s="110" t="s">
        <v>72</v>
      </c>
      <c r="D200" s="22" t="s">
        <v>75</v>
      </c>
      <c r="E200" s="22"/>
      <c r="F200" s="22"/>
      <c r="G200" s="22" t="s">
        <v>2405</v>
      </c>
      <c r="H200" s="22"/>
      <c r="I200" s="22"/>
      <c r="J200" s="22"/>
    </row>
    <row r="201" spans="2:10">
      <c r="C201" s="110" t="s">
        <v>72</v>
      </c>
      <c r="D201" s="22" t="s">
        <v>74</v>
      </c>
      <c r="E201" s="22"/>
      <c r="F201" s="22"/>
      <c r="G201" s="22" t="s">
        <v>2406</v>
      </c>
      <c r="H201" s="22"/>
      <c r="I201" s="22"/>
      <c r="J201" s="22"/>
    </row>
    <row r="202" spans="2:10">
      <c r="C202" s="110" t="s">
        <v>72</v>
      </c>
      <c r="D202" s="22" t="s">
        <v>471</v>
      </c>
      <c r="E202" s="22"/>
      <c r="F202" s="22"/>
      <c r="G202" s="22" t="s">
        <v>112</v>
      </c>
      <c r="H202" s="22"/>
      <c r="I202" s="22"/>
      <c r="J202" s="22"/>
    </row>
    <row r="203" spans="2:10">
      <c r="C203" s="110" t="s">
        <v>475</v>
      </c>
      <c r="D203" s="22" t="s">
        <v>394</v>
      </c>
      <c r="E203" s="22"/>
      <c r="F203" s="22"/>
      <c r="G203" s="22" t="s">
        <v>113</v>
      </c>
      <c r="H203" s="87"/>
      <c r="I203" s="22"/>
      <c r="J203" s="22"/>
    </row>
    <row r="204" spans="2:10">
      <c r="C204" s="110" t="s">
        <v>475</v>
      </c>
      <c r="D204" s="22" t="s">
        <v>472</v>
      </c>
      <c r="E204" s="22"/>
      <c r="F204" s="22"/>
      <c r="G204" s="22" t="s">
        <v>114</v>
      </c>
      <c r="H204" s="87"/>
      <c r="I204" s="22"/>
      <c r="J204" s="22"/>
    </row>
    <row r="205" spans="2:10">
      <c r="H205" s="118"/>
      <c r="I205" s="23"/>
      <c r="J205" s="23"/>
    </row>
    <row r="206" spans="2:10">
      <c r="C206" s="110"/>
      <c r="D206" s="22"/>
      <c r="E206" s="22"/>
      <c r="F206" s="22"/>
      <c r="G206" s="22"/>
      <c r="H206" s="118"/>
      <c r="I206" s="23"/>
      <c r="J206" s="23"/>
    </row>
    <row r="207" spans="2:10">
      <c r="C207" s="119"/>
      <c r="D207" s="87"/>
      <c r="E207" s="87"/>
      <c r="F207" s="87"/>
      <c r="G207" s="87"/>
      <c r="H207" s="118"/>
      <c r="I207" s="23"/>
      <c r="J207" s="23"/>
    </row>
    <row r="208" spans="2:10" s="23" customFormat="1">
      <c r="B208" s="120" t="s">
        <v>473</v>
      </c>
      <c r="C208" s="110"/>
      <c r="D208" s="72"/>
      <c r="E208" s="22"/>
      <c r="F208" s="22"/>
      <c r="G208" s="22"/>
    </row>
    <row r="209" spans="2:16" s="23" customFormat="1" ht="18" customHeight="1">
      <c r="B209" s="23" t="s">
        <v>474</v>
      </c>
    </row>
    <row r="210" spans="2:16" ht="18" customHeight="1">
      <c r="D210" s="1027" t="s">
        <v>397</v>
      </c>
      <c r="E210" s="1027"/>
      <c r="F210" s="8"/>
      <c r="G210" s="1568"/>
      <c r="H210" s="1568"/>
      <c r="I210" s="1568"/>
      <c r="M210" s="36" t="s">
        <v>130</v>
      </c>
    </row>
    <row r="211" spans="2:16" ht="7.5" customHeight="1">
      <c r="D211" s="8"/>
      <c r="E211" s="8"/>
      <c r="F211" s="8"/>
      <c r="N211" s="1453" t="s">
        <v>401</v>
      </c>
      <c r="O211" s="1453"/>
      <c r="P211" s="1453"/>
    </row>
    <row r="212" spans="2:16" ht="7.5" customHeight="1">
      <c r="D212" s="8"/>
      <c r="E212" s="8"/>
      <c r="F212" s="8"/>
      <c r="N212" s="1453"/>
      <c r="O212" s="1453"/>
      <c r="P212" s="1453"/>
    </row>
    <row r="213" spans="2:16" ht="18" customHeight="1">
      <c r="B213" s="2" t="s">
        <v>476</v>
      </c>
      <c r="M213" s="36"/>
      <c r="N213" s="36" t="s">
        <v>403</v>
      </c>
    </row>
    <row r="214" spans="2:16" ht="17.100000000000001" customHeight="1">
      <c r="D214" s="1569" t="s">
        <v>371</v>
      </c>
      <c r="E214" s="1570"/>
      <c r="F214" s="1571"/>
      <c r="G214" s="1553">
        <f>'別紙２ (2)'!$H$47</f>
        <v>0</v>
      </c>
      <c r="H214" s="1554"/>
      <c r="I214" s="1555"/>
      <c r="J214" s="2" t="s">
        <v>372</v>
      </c>
      <c r="M214" s="36" t="s">
        <v>380</v>
      </c>
      <c r="N214" s="36" t="s">
        <v>404</v>
      </c>
    </row>
    <row r="215" spans="2:16" ht="7.5" customHeight="1">
      <c r="M215" s="1453" t="s">
        <v>485</v>
      </c>
      <c r="N215" s="36"/>
    </row>
    <row r="216" spans="2:16" ht="7.5" customHeight="1">
      <c r="M216" s="1453"/>
      <c r="N216" s="36"/>
    </row>
    <row r="217" spans="2:16" ht="18" customHeight="1">
      <c r="B217" s="2" t="s">
        <v>483</v>
      </c>
      <c r="N217" s="36" t="s">
        <v>402</v>
      </c>
    </row>
    <row r="218" spans="2:16" ht="17.100000000000001" customHeight="1">
      <c r="C218" s="3"/>
      <c r="D218" s="1314" t="s">
        <v>17</v>
      </c>
      <c r="E218" s="1315"/>
      <c r="F218" s="1316"/>
      <c r="G218" s="1419"/>
      <c r="H218" s="1420"/>
      <c r="I218" s="1421"/>
      <c r="N218" s="36" t="s">
        <v>405</v>
      </c>
    </row>
    <row r="219" spans="2:16" ht="17.100000000000001" customHeight="1">
      <c r="D219" s="1310" t="s">
        <v>396</v>
      </c>
      <c r="E219" s="1311"/>
      <c r="F219" s="1312"/>
      <c r="G219" s="1572"/>
      <c r="H219" s="1573"/>
      <c r="I219" s="1574"/>
      <c r="M219" s="36" t="s">
        <v>130</v>
      </c>
      <c r="N219" s="36" t="s">
        <v>406</v>
      </c>
    </row>
    <row r="220" spans="2:16" ht="17.100000000000001" customHeight="1">
      <c r="D220" s="1310" t="s">
        <v>399</v>
      </c>
      <c r="E220" s="1311"/>
      <c r="F220" s="1312"/>
      <c r="G220" s="1429"/>
      <c r="H220" s="1430"/>
      <c r="I220" s="1431"/>
      <c r="J220" s="2" t="str">
        <f>IF(G219&lt;&gt;"気体","kg/日","N㎥/日")</f>
        <v>kg/日</v>
      </c>
      <c r="N220" s="36" t="s">
        <v>407</v>
      </c>
    </row>
    <row r="221" spans="2:16" ht="17.100000000000001" customHeight="1">
      <c r="D221" s="1320" t="s">
        <v>400</v>
      </c>
      <c r="E221" s="1321"/>
      <c r="F221" s="1322"/>
      <c r="G221" s="1565"/>
      <c r="H221" s="1566"/>
      <c r="I221" s="1567"/>
      <c r="J221" s="2" t="str">
        <f>IF(G219&lt;&gt;"気体","MJ/kg","MJ/N㎥")</f>
        <v>MJ/kg</v>
      </c>
      <c r="N221" s="36" t="s">
        <v>395</v>
      </c>
    </row>
    <row r="222" spans="2:16" ht="7.5" customHeight="1"/>
    <row r="223" spans="2:16" ht="7.5" customHeight="1"/>
    <row r="224" spans="2:16" ht="18" customHeight="1">
      <c r="B224" s="2" t="s">
        <v>477</v>
      </c>
      <c r="M224" s="36"/>
    </row>
    <row r="225" spans="3:27" ht="18" customHeight="1">
      <c r="C225" s="3" t="s">
        <v>440</v>
      </c>
      <c r="D225" s="1323" t="s">
        <v>2888</v>
      </c>
      <c r="E225" s="1324"/>
      <c r="F225" s="1325"/>
      <c r="G225" s="1454"/>
      <c r="H225" s="1455"/>
      <c r="I225" s="1456"/>
      <c r="L225" s="36"/>
      <c r="M225" s="494"/>
      <c r="N225" s="494"/>
      <c r="O225" s="494"/>
      <c r="P225" s="494"/>
      <c r="Q225" s="494"/>
      <c r="R225" s="494"/>
      <c r="S225" s="494"/>
      <c r="T225" s="494"/>
      <c r="U225" s="149"/>
      <c r="V225" s="36"/>
      <c r="W225" s="36"/>
      <c r="X225" s="36"/>
      <c r="Y225" s="16"/>
      <c r="Z225" s="16"/>
      <c r="AA225" s="16"/>
    </row>
    <row r="226" spans="3:27" ht="16.5" customHeight="1">
      <c r="C226" s="3"/>
      <c r="D226" s="1310" t="s">
        <v>71</v>
      </c>
      <c r="E226" s="1311"/>
      <c r="F226" s="1312"/>
      <c r="G226" s="1231"/>
      <c r="H226" s="1505"/>
      <c r="I226" s="1506"/>
      <c r="J226" s="523"/>
    </row>
    <row r="227" spans="3:27" ht="16.5" customHeight="1">
      <c r="D227" s="1310" t="s">
        <v>69</v>
      </c>
      <c r="E227" s="1311"/>
      <c r="F227" s="1312"/>
      <c r="G227" s="1231"/>
      <c r="H227" s="1505"/>
      <c r="I227" s="1506"/>
      <c r="J227" s="523"/>
    </row>
    <row r="228" spans="3:27" ht="16.5" customHeight="1">
      <c r="D228" s="172" t="s">
        <v>2460</v>
      </c>
      <c r="E228" s="173"/>
      <c r="F228" s="174"/>
      <c r="G228" s="1231"/>
      <c r="H228" s="1505"/>
      <c r="I228" s="1506"/>
      <c r="J228" s="523"/>
    </row>
    <row r="229" spans="3:27" ht="16.5" customHeight="1">
      <c r="D229" s="1310" t="s">
        <v>356</v>
      </c>
      <c r="E229" s="1311"/>
      <c r="F229" s="1312"/>
      <c r="G229" s="1231"/>
      <c r="H229" s="1505"/>
      <c r="I229" s="1506"/>
      <c r="J229" s="523"/>
    </row>
    <row r="230" spans="3:27" ht="16.5" customHeight="1">
      <c r="D230" s="1320" t="s">
        <v>408</v>
      </c>
      <c r="E230" s="1321"/>
      <c r="F230" s="1322"/>
      <c r="G230" s="1562"/>
      <c r="H230" s="1563"/>
      <c r="I230" s="1564"/>
      <c r="J230" s="523"/>
    </row>
    <row r="231" spans="3:27" ht="7.5" customHeight="1"/>
    <row r="232" spans="3:27" ht="18" customHeight="1">
      <c r="C232" s="3" t="s">
        <v>441</v>
      </c>
      <c r="D232" s="1314" t="s">
        <v>2888</v>
      </c>
      <c r="E232" s="1315"/>
      <c r="F232" s="1316"/>
      <c r="G232" s="1454"/>
      <c r="H232" s="1455"/>
      <c r="I232" s="1456"/>
      <c r="L232" s="36"/>
      <c r="M232" s="494"/>
      <c r="N232" s="494"/>
      <c r="O232" s="494"/>
      <c r="P232" s="494"/>
      <c r="Q232" s="494"/>
      <c r="R232" s="494"/>
      <c r="S232" s="494"/>
      <c r="T232" s="494"/>
      <c r="U232" s="149"/>
      <c r="V232" s="36"/>
      <c r="W232" s="36"/>
      <c r="X232" s="36"/>
      <c r="Y232" s="16"/>
      <c r="Z232" s="16"/>
      <c r="AA232" s="16"/>
    </row>
    <row r="233" spans="3:27" ht="16.5" customHeight="1">
      <c r="C233" s="3"/>
      <c r="D233" s="1337" t="s">
        <v>71</v>
      </c>
      <c r="E233" s="1338"/>
      <c r="F233" s="1339"/>
      <c r="G233" s="1231"/>
      <c r="H233" s="1505"/>
      <c r="I233" s="1506"/>
      <c r="J233" s="523"/>
    </row>
    <row r="234" spans="3:27" ht="16.5" customHeight="1">
      <c r="D234" s="1310" t="s">
        <v>69</v>
      </c>
      <c r="E234" s="1311"/>
      <c r="F234" s="1312"/>
      <c r="G234" s="1231"/>
      <c r="H234" s="1505"/>
      <c r="I234" s="1506"/>
      <c r="J234" s="523"/>
    </row>
    <row r="235" spans="3:27" ht="16.5" customHeight="1">
      <c r="D235" s="172" t="s">
        <v>2460</v>
      </c>
      <c r="E235" s="173"/>
      <c r="F235" s="174"/>
      <c r="G235" s="1231"/>
      <c r="H235" s="1505"/>
      <c r="I235" s="1506"/>
      <c r="J235" s="523"/>
    </row>
    <row r="236" spans="3:27" ht="16.5" customHeight="1">
      <c r="D236" s="1310" t="s">
        <v>356</v>
      </c>
      <c r="E236" s="1311"/>
      <c r="F236" s="1312"/>
      <c r="G236" s="1231"/>
      <c r="H236" s="1505"/>
      <c r="I236" s="1506"/>
      <c r="J236" s="523"/>
    </row>
    <row r="237" spans="3:27" ht="16.5" customHeight="1">
      <c r="D237" s="1320" t="s">
        <v>408</v>
      </c>
      <c r="E237" s="1321"/>
      <c r="F237" s="1322"/>
      <c r="G237" s="1562"/>
      <c r="H237" s="1563"/>
      <c r="I237" s="1564"/>
      <c r="J237" s="523"/>
    </row>
    <row r="238" spans="3:27" ht="7.5" customHeight="1"/>
    <row r="239" spans="3:27" ht="18" customHeight="1">
      <c r="C239" s="3" t="s">
        <v>2743</v>
      </c>
      <c r="D239" s="1314" t="s">
        <v>2888</v>
      </c>
      <c r="E239" s="1315"/>
      <c r="F239" s="1316"/>
      <c r="G239" s="1454"/>
      <c r="H239" s="1455"/>
      <c r="I239" s="1456"/>
      <c r="L239" s="36"/>
      <c r="M239" s="494"/>
      <c r="N239" s="494"/>
      <c r="O239" s="494"/>
      <c r="P239" s="494"/>
      <c r="Q239" s="494"/>
      <c r="R239" s="494"/>
      <c r="S239" s="494"/>
      <c r="T239" s="494"/>
      <c r="U239" s="149"/>
      <c r="V239" s="36"/>
      <c r="W239" s="36"/>
      <c r="X239" s="36"/>
      <c r="Y239" s="16"/>
      <c r="Z239" s="16"/>
      <c r="AA239" s="16"/>
    </row>
    <row r="240" spans="3:27" ht="16.5" customHeight="1">
      <c r="C240" s="3"/>
      <c r="D240" s="1337" t="s">
        <v>71</v>
      </c>
      <c r="E240" s="1338"/>
      <c r="F240" s="1339"/>
      <c r="G240" s="1231"/>
      <c r="H240" s="1505"/>
      <c r="I240" s="1506"/>
      <c r="J240" s="523"/>
    </row>
    <row r="241" spans="2:27" ht="16.5" customHeight="1">
      <c r="D241" s="1310" t="s">
        <v>69</v>
      </c>
      <c r="E241" s="1311"/>
      <c r="F241" s="1312"/>
      <c r="G241" s="1231"/>
      <c r="H241" s="1505"/>
      <c r="I241" s="1506"/>
      <c r="J241" s="523"/>
    </row>
    <row r="242" spans="2:27" ht="16.5" customHeight="1">
      <c r="D242" s="172" t="s">
        <v>2460</v>
      </c>
      <c r="E242" s="173"/>
      <c r="F242" s="174"/>
      <c r="G242" s="1231"/>
      <c r="H242" s="1505"/>
      <c r="I242" s="1506"/>
      <c r="J242" s="523"/>
    </row>
    <row r="243" spans="2:27" ht="16.5" customHeight="1">
      <c r="D243" s="1310" t="s">
        <v>356</v>
      </c>
      <c r="E243" s="1311"/>
      <c r="F243" s="1312"/>
      <c r="G243" s="1231"/>
      <c r="H243" s="1505"/>
      <c r="I243" s="1506"/>
      <c r="J243" s="523"/>
    </row>
    <row r="244" spans="2:27" ht="16.5" customHeight="1">
      <c r="D244" s="1320" t="s">
        <v>408</v>
      </c>
      <c r="E244" s="1321"/>
      <c r="F244" s="1322"/>
      <c r="G244" s="1562"/>
      <c r="H244" s="1563"/>
      <c r="I244" s="1564"/>
      <c r="J244" s="523"/>
    </row>
    <row r="245" spans="2:27" ht="7.5" customHeight="1"/>
    <row r="246" spans="2:27" ht="7.5" customHeight="1">
      <c r="M246" s="36"/>
    </row>
    <row r="247" spans="2:27" ht="18" customHeight="1">
      <c r="B247" s="2" t="s">
        <v>478</v>
      </c>
      <c r="M247" s="36"/>
    </row>
    <row r="248" spans="2:27" ht="18" customHeight="1">
      <c r="C248" s="3" t="s">
        <v>440</v>
      </c>
      <c r="D248" s="1314" t="s">
        <v>2888</v>
      </c>
      <c r="E248" s="1315"/>
      <c r="F248" s="1316"/>
      <c r="G248" s="1454"/>
      <c r="H248" s="1455"/>
      <c r="I248" s="1456"/>
      <c r="L248" s="36"/>
      <c r="M248" s="494"/>
      <c r="N248" s="494"/>
      <c r="O248" s="494"/>
      <c r="P248" s="494"/>
      <c r="Q248" s="494"/>
      <c r="R248" s="494"/>
      <c r="S248" s="494"/>
      <c r="T248" s="494"/>
      <c r="U248" s="149"/>
      <c r="V248" s="36"/>
      <c r="W248" s="36"/>
      <c r="X248" s="36"/>
      <c r="Y248" s="16"/>
      <c r="Z248" s="16"/>
      <c r="AA248" s="16"/>
    </row>
    <row r="249" spans="2:27" ht="16.5" customHeight="1">
      <c r="C249" s="3"/>
      <c r="D249" s="1337" t="s">
        <v>71</v>
      </c>
      <c r="E249" s="1338"/>
      <c r="F249" s="1339"/>
      <c r="G249" s="1231"/>
      <c r="H249" s="1505"/>
      <c r="I249" s="1506"/>
      <c r="J249" s="523"/>
    </row>
    <row r="250" spans="2:27" ht="16.5" customHeight="1">
      <c r="D250" s="1310" t="s">
        <v>69</v>
      </c>
      <c r="E250" s="1311"/>
      <c r="F250" s="1312"/>
      <c r="G250" s="1231"/>
      <c r="H250" s="1505"/>
      <c r="I250" s="1506"/>
      <c r="J250" s="523"/>
    </row>
    <row r="251" spans="2:27" ht="16.5" customHeight="1">
      <c r="D251" s="172" t="s">
        <v>2460</v>
      </c>
      <c r="E251" s="173"/>
      <c r="F251" s="174"/>
      <c r="G251" s="1231"/>
      <c r="H251" s="1505"/>
      <c r="I251" s="1506"/>
      <c r="J251" s="523"/>
    </row>
    <row r="252" spans="2:27" ht="16.5" customHeight="1">
      <c r="D252" s="1310" t="s">
        <v>356</v>
      </c>
      <c r="E252" s="1311"/>
      <c r="F252" s="1312"/>
      <c r="G252" s="1231"/>
      <c r="H252" s="1505"/>
      <c r="I252" s="1506"/>
      <c r="J252" s="523"/>
    </row>
    <row r="253" spans="2:27" ht="16.5" customHeight="1">
      <c r="D253" s="1320" t="s">
        <v>408</v>
      </c>
      <c r="E253" s="1321"/>
      <c r="F253" s="1322"/>
      <c r="G253" s="1562"/>
      <c r="H253" s="1563"/>
      <c r="I253" s="1564"/>
      <c r="J253" s="523"/>
    </row>
    <row r="254" spans="2:27" ht="7.5" customHeight="1"/>
    <row r="255" spans="2:27" ht="18" customHeight="1">
      <c r="C255" s="3" t="s">
        <v>441</v>
      </c>
      <c r="D255" s="1314" t="s">
        <v>2888</v>
      </c>
      <c r="E255" s="1315"/>
      <c r="F255" s="1316"/>
      <c r="G255" s="1454"/>
      <c r="H255" s="1455"/>
      <c r="I255" s="1456"/>
      <c r="L255" s="36"/>
      <c r="M255" s="494"/>
      <c r="N255" s="494"/>
      <c r="O255" s="494"/>
      <c r="P255" s="494"/>
      <c r="Q255" s="494"/>
      <c r="R255" s="494"/>
      <c r="S255" s="494"/>
      <c r="T255" s="494"/>
      <c r="U255" s="149"/>
      <c r="V255" s="36"/>
      <c r="W255" s="36"/>
      <c r="X255" s="36"/>
      <c r="Y255" s="16"/>
      <c r="Z255" s="16"/>
      <c r="AA255" s="16"/>
    </row>
    <row r="256" spans="2:27" ht="16.5" customHeight="1">
      <c r="C256" s="3"/>
      <c r="D256" s="1337" t="s">
        <v>71</v>
      </c>
      <c r="E256" s="1338"/>
      <c r="F256" s="1339"/>
      <c r="G256" s="1231"/>
      <c r="H256" s="1505"/>
      <c r="I256" s="1506"/>
      <c r="J256" s="523"/>
    </row>
    <row r="257" spans="2:27" ht="16.5" customHeight="1">
      <c r="D257" s="1310" t="s">
        <v>69</v>
      </c>
      <c r="E257" s="1311"/>
      <c r="F257" s="1312"/>
      <c r="G257" s="1231"/>
      <c r="H257" s="1505"/>
      <c r="I257" s="1506"/>
      <c r="J257" s="523"/>
    </row>
    <row r="258" spans="2:27" ht="16.5" customHeight="1">
      <c r="D258" s="172" t="s">
        <v>2460</v>
      </c>
      <c r="E258" s="173"/>
      <c r="F258" s="174"/>
      <c r="G258" s="1231"/>
      <c r="H258" s="1505"/>
      <c r="I258" s="1506"/>
      <c r="J258" s="523"/>
    </row>
    <row r="259" spans="2:27" ht="16.5" customHeight="1">
      <c r="D259" s="1310" t="s">
        <v>356</v>
      </c>
      <c r="E259" s="1311"/>
      <c r="F259" s="1312"/>
      <c r="G259" s="1231"/>
      <c r="H259" s="1505"/>
      <c r="I259" s="1506"/>
      <c r="J259" s="523"/>
    </row>
    <row r="260" spans="2:27" ht="16.5" customHeight="1">
      <c r="D260" s="1320" t="s">
        <v>408</v>
      </c>
      <c r="E260" s="1321"/>
      <c r="F260" s="1322"/>
      <c r="G260" s="1562"/>
      <c r="H260" s="1563"/>
      <c r="I260" s="1564"/>
      <c r="J260" s="523"/>
    </row>
    <row r="261" spans="2:27" ht="7.5" customHeight="1"/>
    <row r="262" spans="2:27" ht="18" customHeight="1">
      <c r="C262" s="3" t="s">
        <v>2743</v>
      </c>
      <c r="D262" s="1314" t="s">
        <v>2888</v>
      </c>
      <c r="E262" s="1315"/>
      <c r="F262" s="1316"/>
      <c r="G262" s="1454"/>
      <c r="H262" s="1455"/>
      <c r="I262" s="1456"/>
      <c r="L262" s="36"/>
      <c r="M262" s="494"/>
      <c r="N262" s="494"/>
      <c r="O262" s="494"/>
      <c r="P262" s="494"/>
      <c r="Q262" s="494"/>
      <c r="R262" s="494"/>
      <c r="S262" s="494"/>
      <c r="T262" s="494"/>
      <c r="U262" s="149"/>
      <c r="V262" s="36"/>
      <c r="W262" s="36"/>
      <c r="X262" s="36"/>
      <c r="Y262" s="16"/>
      <c r="Z262" s="16"/>
      <c r="AA262" s="16"/>
    </row>
    <row r="263" spans="2:27" ht="16.5" customHeight="1">
      <c r="C263" s="3"/>
      <c r="D263" s="1337" t="s">
        <v>71</v>
      </c>
      <c r="E263" s="1338"/>
      <c r="F263" s="1339"/>
      <c r="G263" s="1231"/>
      <c r="H263" s="1505"/>
      <c r="I263" s="1506"/>
      <c r="J263" s="523"/>
    </row>
    <row r="264" spans="2:27" ht="16.5" customHeight="1">
      <c r="D264" s="1310" t="s">
        <v>69</v>
      </c>
      <c r="E264" s="1311"/>
      <c r="F264" s="1312"/>
      <c r="G264" s="1231"/>
      <c r="H264" s="1505"/>
      <c r="I264" s="1506"/>
      <c r="J264" s="523"/>
    </row>
    <row r="265" spans="2:27" ht="16.5" customHeight="1">
      <c r="D265" s="172" t="s">
        <v>2460</v>
      </c>
      <c r="E265" s="173"/>
      <c r="F265" s="174"/>
      <c r="G265" s="1231"/>
      <c r="H265" s="1505"/>
      <c r="I265" s="1506"/>
      <c r="J265" s="523"/>
    </row>
    <row r="266" spans="2:27" ht="16.2" customHeight="1">
      <c r="D266" s="1310" t="s">
        <v>356</v>
      </c>
      <c r="E266" s="1311"/>
      <c r="F266" s="1312"/>
      <c r="G266" s="1231"/>
      <c r="H266" s="1505"/>
      <c r="I266" s="1506"/>
      <c r="J266" s="523"/>
    </row>
    <row r="267" spans="2:27" ht="16.5" customHeight="1">
      <c r="D267" s="1320" t="s">
        <v>408</v>
      </c>
      <c r="E267" s="1321"/>
      <c r="F267" s="1322"/>
      <c r="G267" s="1562"/>
      <c r="H267" s="1563"/>
      <c r="I267" s="1564"/>
      <c r="J267" s="523"/>
    </row>
    <row r="268" spans="2:27" ht="7.5" customHeight="1">
      <c r="M268" s="36"/>
    </row>
    <row r="269" spans="2:27" ht="18" customHeight="1">
      <c r="B269" s="2" t="s">
        <v>479</v>
      </c>
      <c r="M269" s="36"/>
    </row>
    <row r="270" spans="2:27" ht="18" customHeight="1">
      <c r="C270" s="3" t="s">
        <v>440</v>
      </c>
      <c r="D270" s="1314" t="s">
        <v>2888</v>
      </c>
      <c r="E270" s="1315"/>
      <c r="F270" s="1316"/>
      <c r="G270" s="1454"/>
      <c r="H270" s="1455"/>
      <c r="I270" s="1456"/>
      <c r="L270" s="36"/>
      <c r="M270" s="494"/>
      <c r="N270" s="494"/>
      <c r="O270" s="494"/>
      <c r="P270" s="494"/>
      <c r="Q270" s="494"/>
      <c r="R270" s="494"/>
      <c r="S270" s="494"/>
      <c r="T270" s="494"/>
      <c r="U270" s="149"/>
      <c r="V270" s="36"/>
      <c r="W270" s="36"/>
      <c r="X270" s="36"/>
      <c r="Y270" s="16"/>
      <c r="Z270" s="16"/>
      <c r="AA270" s="16"/>
    </row>
    <row r="271" spans="2:27" ht="16.5" customHeight="1">
      <c r="C271" s="3"/>
      <c r="D271" s="1337" t="s">
        <v>71</v>
      </c>
      <c r="E271" s="1338"/>
      <c r="F271" s="1339"/>
      <c r="G271" s="1231"/>
      <c r="H271" s="1505"/>
      <c r="I271" s="1506"/>
      <c r="J271" s="523"/>
    </row>
    <row r="272" spans="2:27" ht="16.5" customHeight="1">
      <c r="D272" s="1310" t="s">
        <v>69</v>
      </c>
      <c r="E272" s="1311"/>
      <c r="F272" s="1312"/>
      <c r="G272" s="1231"/>
      <c r="H272" s="1505"/>
      <c r="I272" s="1506"/>
      <c r="J272" s="523"/>
    </row>
    <row r="273" spans="3:27" ht="16.5" customHeight="1">
      <c r="D273" s="172" t="s">
        <v>2460</v>
      </c>
      <c r="E273" s="173"/>
      <c r="F273" s="174"/>
      <c r="G273" s="1231"/>
      <c r="H273" s="1505"/>
      <c r="I273" s="1506"/>
      <c r="J273" s="523"/>
    </row>
    <row r="274" spans="3:27" ht="16.5" customHeight="1">
      <c r="D274" s="1310" t="s">
        <v>356</v>
      </c>
      <c r="E274" s="1311"/>
      <c r="F274" s="1312"/>
      <c r="G274" s="1231"/>
      <c r="H274" s="1505"/>
      <c r="I274" s="1506"/>
      <c r="J274" s="523"/>
    </row>
    <row r="275" spans="3:27" ht="16.5" customHeight="1">
      <c r="D275" s="1320" t="s">
        <v>408</v>
      </c>
      <c r="E275" s="1321"/>
      <c r="F275" s="1322"/>
      <c r="G275" s="1562"/>
      <c r="H275" s="1563"/>
      <c r="I275" s="1564"/>
      <c r="J275" s="523"/>
    </row>
    <row r="276" spans="3:27" ht="7.5" customHeight="1"/>
    <row r="277" spans="3:27" ht="18" customHeight="1">
      <c r="C277" s="3" t="s">
        <v>441</v>
      </c>
      <c r="D277" s="1314" t="s">
        <v>2888</v>
      </c>
      <c r="E277" s="1315"/>
      <c r="F277" s="1316"/>
      <c r="G277" s="1454"/>
      <c r="H277" s="1455"/>
      <c r="I277" s="1456"/>
      <c r="L277" s="36"/>
      <c r="M277" s="494"/>
      <c r="N277" s="494"/>
      <c r="O277" s="494"/>
      <c r="P277" s="494"/>
      <c r="Q277" s="494"/>
      <c r="R277" s="494"/>
      <c r="S277" s="494"/>
      <c r="T277" s="494"/>
      <c r="U277" s="149"/>
      <c r="V277" s="36"/>
      <c r="W277" s="36"/>
      <c r="X277" s="36"/>
      <c r="Y277" s="16"/>
      <c r="Z277" s="16"/>
      <c r="AA277" s="16"/>
    </row>
    <row r="278" spans="3:27" ht="16.5" customHeight="1">
      <c r="C278" s="3"/>
      <c r="D278" s="1337" t="s">
        <v>71</v>
      </c>
      <c r="E278" s="1338"/>
      <c r="F278" s="1339"/>
      <c r="G278" s="1231"/>
      <c r="H278" s="1505"/>
      <c r="I278" s="1506"/>
      <c r="J278" s="523"/>
    </row>
    <row r="279" spans="3:27" ht="16.5" customHeight="1">
      <c r="D279" s="1310" t="s">
        <v>69</v>
      </c>
      <c r="E279" s="1311"/>
      <c r="F279" s="1312"/>
      <c r="G279" s="1231"/>
      <c r="H279" s="1505"/>
      <c r="I279" s="1506"/>
      <c r="J279" s="523"/>
    </row>
    <row r="280" spans="3:27" ht="16.5" customHeight="1">
      <c r="D280" s="172" t="s">
        <v>2460</v>
      </c>
      <c r="E280" s="173"/>
      <c r="F280" s="174"/>
      <c r="G280" s="1231"/>
      <c r="H280" s="1505"/>
      <c r="I280" s="1506"/>
      <c r="J280" s="523"/>
    </row>
    <row r="281" spans="3:27" ht="16.5" customHeight="1">
      <c r="D281" s="1310" t="s">
        <v>356</v>
      </c>
      <c r="E281" s="1311"/>
      <c r="F281" s="1312"/>
      <c r="G281" s="1231"/>
      <c r="H281" s="1505"/>
      <c r="I281" s="1506"/>
      <c r="J281" s="523"/>
    </row>
    <row r="282" spans="3:27" ht="16.5" customHeight="1">
      <c r="D282" s="1320" t="s">
        <v>408</v>
      </c>
      <c r="E282" s="1321"/>
      <c r="F282" s="1322"/>
      <c r="G282" s="1562"/>
      <c r="H282" s="1563"/>
      <c r="I282" s="1564"/>
      <c r="J282" s="523"/>
    </row>
    <row r="283" spans="3:27" ht="7.5" customHeight="1"/>
    <row r="284" spans="3:27" ht="18" customHeight="1">
      <c r="C284" s="3" t="s">
        <v>2743</v>
      </c>
      <c r="D284" s="1314" t="s">
        <v>2888</v>
      </c>
      <c r="E284" s="1315"/>
      <c r="F284" s="1316"/>
      <c r="G284" s="1454"/>
      <c r="H284" s="1455"/>
      <c r="I284" s="1456"/>
      <c r="L284" s="36"/>
      <c r="M284" s="494"/>
      <c r="N284" s="494"/>
      <c r="O284" s="494"/>
      <c r="P284" s="494"/>
      <c r="Q284" s="494"/>
      <c r="R284" s="494"/>
      <c r="S284" s="494"/>
      <c r="T284" s="494"/>
      <c r="U284" s="149"/>
      <c r="V284" s="36"/>
      <c r="W284" s="36"/>
      <c r="X284" s="36"/>
      <c r="Y284" s="16"/>
      <c r="Z284" s="16"/>
      <c r="AA284" s="16"/>
    </row>
    <row r="285" spans="3:27" ht="16.5" customHeight="1">
      <c r="C285" s="3"/>
      <c r="D285" s="1337" t="s">
        <v>71</v>
      </c>
      <c r="E285" s="1338"/>
      <c r="F285" s="1339"/>
      <c r="G285" s="1231"/>
      <c r="H285" s="1505"/>
      <c r="I285" s="1506"/>
      <c r="J285" s="523"/>
    </row>
    <row r="286" spans="3:27" ht="16.5" customHeight="1">
      <c r="D286" s="1310" t="s">
        <v>69</v>
      </c>
      <c r="E286" s="1311"/>
      <c r="F286" s="1312"/>
      <c r="G286" s="1231"/>
      <c r="H286" s="1505"/>
      <c r="I286" s="1506"/>
      <c r="J286" s="523"/>
    </row>
    <row r="287" spans="3:27" ht="16.5" customHeight="1">
      <c r="D287" s="172" t="s">
        <v>2460</v>
      </c>
      <c r="E287" s="173"/>
      <c r="F287" s="174"/>
      <c r="G287" s="1231"/>
      <c r="H287" s="1505"/>
      <c r="I287" s="1506"/>
      <c r="J287" s="523"/>
    </row>
    <row r="288" spans="3:27" ht="16.5" customHeight="1">
      <c r="D288" s="1310" t="s">
        <v>356</v>
      </c>
      <c r="E288" s="1311"/>
      <c r="F288" s="1312"/>
      <c r="G288" s="1231"/>
      <c r="H288" s="1505"/>
      <c r="I288" s="1506"/>
      <c r="J288" s="523"/>
    </row>
    <row r="289" spans="2:27" ht="16.5" customHeight="1">
      <c r="D289" s="1320" t="s">
        <v>408</v>
      </c>
      <c r="E289" s="1321"/>
      <c r="F289" s="1322"/>
      <c r="G289" s="1562"/>
      <c r="H289" s="1563"/>
      <c r="I289" s="1564"/>
      <c r="J289" s="523"/>
    </row>
    <row r="290" spans="2:27" ht="7.5" customHeight="1"/>
    <row r="291" spans="2:27" ht="7.5" customHeight="1">
      <c r="M291" s="36"/>
    </row>
    <row r="292" spans="2:27" ht="18" customHeight="1">
      <c r="B292" s="2" t="s">
        <v>480</v>
      </c>
      <c r="M292" s="36"/>
    </row>
    <row r="293" spans="2:27" ht="18" customHeight="1">
      <c r="C293" s="3" t="s">
        <v>440</v>
      </c>
      <c r="D293" s="1314" t="s">
        <v>2888</v>
      </c>
      <c r="E293" s="1315"/>
      <c r="F293" s="1316"/>
      <c r="G293" s="1454"/>
      <c r="H293" s="1455"/>
      <c r="I293" s="1456"/>
      <c r="L293" s="36"/>
      <c r="M293" s="494"/>
      <c r="N293" s="494"/>
      <c r="O293" s="494"/>
      <c r="P293" s="494"/>
      <c r="Q293" s="494"/>
      <c r="R293" s="494"/>
      <c r="S293" s="494"/>
      <c r="T293" s="494"/>
      <c r="U293" s="149"/>
      <c r="V293" s="36"/>
      <c r="W293" s="36"/>
      <c r="X293" s="36"/>
      <c r="Y293" s="16"/>
      <c r="Z293" s="16"/>
      <c r="AA293" s="16"/>
    </row>
    <row r="294" spans="2:27" ht="16.5" customHeight="1">
      <c r="C294" s="3"/>
      <c r="D294" s="1337" t="s">
        <v>71</v>
      </c>
      <c r="E294" s="1338"/>
      <c r="F294" s="1339"/>
      <c r="G294" s="1231"/>
      <c r="H294" s="1505"/>
      <c r="I294" s="1506"/>
      <c r="J294" s="523"/>
    </row>
    <row r="295" spans="2:27" ht="16.5" customHeight="1">
      <c r="D295" s="1310" t="s">
        <v>69</v>
      </c>
      <c r="E295" s="1311"/>
      <c r="F295" s="1312"/>
      <c r="G295" s="1231"/>
      <c r="H295" s="1505"/>
      <c r="I295" s="1506"/>
      <c r="J295" s="523"/>
    </row>
    <row r="296" spans="2:27" ht="16.5" customHeight="1">
      <c r="D296" s="172" t="s">
        <v>2460</v>
      </c>
      <c r="E296" s="173"/>
      <c r="F296" s="174"/>
      <c r="G296" s="1231"/>
      <c r="H296" s="1505"/>
      <c r="I296" s="1506"/>
      <c r="J296" s="523"/>
    </row>
    <row r="297" spans="2:27" ht="16.5" customHeight="1">
      <c r="D297" s="1310" t="s">
        <v>356</v>
      </c>
      <c r="E297" s="1311"/>
      <c r="F297" s="1312"/>
      <c r="G297" s="1231"/>
      <c r="H297" s="1505"/>
      <c r="I297" s="1506"/>
      <c r="J297" s="523"/>
    </row>
    <row r="298" spans="2:27" ht="16.5" customHeight="1">
      <c r="D298" s="1320" t="s">
        <v>408</v>
      </c>
      <c r="E298" s="1321"/>
      <c r="F298" s="1322"/>
      <c r="G298" s="1562"/>
      <c r="H298" s="1563"/>
      <c r="I298" s="1564"/>
      <c r="J298" s="523"/>
    </row>
    <row r="299" spans="2:27" ht="7.5" customHeight="1"/>
    <row r="300" spans="2:27" ht="18" customHeight="1">
      <c r="C300" s="3" t="s">
        <v>441</v>
      </c>
      <c r="D300" s="1314" t="s">
        <v>2888</v>
      </c>
      <c r="E300" s="1315"/>
      <c r="F300" s="1316"/>
      <c r="G300" s="1454"/>
      <c r="H300" s="1455"/>
      <c r="I300" s="1456"/>
      <c r="L300" s="36"/>
      <c r="M300" s="494"/>
      <c r="N300" s="494"/>
      <c r="O300" s="494"/>
      <c r="P300" s="494"/>
      <c r="Q300" s="494"/>
      <c r="R300" s="494"/>
      <c r="S300" s="494"/>
      <c r="T300" s="494"/>
      <c r="U300" s="149"/>
      <c r="V300" s="36"/>
      <c r="W300" s="36"/>
      <c r="X300" s="36"/>
      <c r="Y300" s="16"/>
      <c r="Z300" s="16"/>
      <c r="AA300" s="16"/>
    </row>
    <row r="301" spans="2:27" ht="16.5" customHeight="1">
      <c r="C301" s="3"/>
      <c r="D301" s="1337" t="s">
        <v>71</v>
      </c>
      <c r="E301" s="1338"/>
      <c r="F301" s="1339"/>
      <c r="G301" s="1231"/>
      <c r="H301" s="1505"/>
      <c r="I301" s="1506"/>
      <c r="J301" s="523"/>
    </row>
    <row r="302" spans="2:27" ht="16.5" customHeight="1">
      <c r="D302" s="1310" t="s">
        <v>69</v>
      </c>
      <c r="E302" s="1311"/>
      <c r="F302" s="1312"/>
      <c r="G302" s="1231"/>
      <c r="H302" s="1505"/>
      <c r="I302" s="1506"/>
      <c r="J302" s="523"/>
    </row>
    <row r="303" spans="2:27" ht="16.5" customHeight="1">
      <c r="D303" s="172" t="s">
        <v>2460</v>
      </c>
      <c r="E303" s="173"/>
      <c r="F303" s="174"/>
      <c r="G303" s="1231"/>
      <c r="H303" s="1505"/>
      <c r="I303" s="1506"/>
      <c r="J303" s="523"/>
    </row>
    <row r="304" spans="2:27" ht="16.5" customHeight="1">
      <c r="D304" s="1310" t="s">
        <v>356</v>
      </c>
      <c r="E304" s="1311"/>
      <c r="F304" s="1312"/>
      <c r="G304" s="1231"/>
      <c r="H304" s="1505"/>
      <c r="I304" s="1506"/>
      <c r="J304" s="523"/>
    </row>
    <row r="305" spans="2:27" ht="16.5" customHeight="1">
      <c r="D305" s="1320" t="s">
        <v>408</v>
      </c>
      <c r="E305" s="1321"/>
      <c r="F305" s="1322"/>
      <c r="G305" s="1562"/>
      <c r="H305" s="1563"/>
      <c r="I305" s="1564"/>
      <c r="J305" s="523"/>
    </row>
    <row r="306" spans="2:27" ht="7.5" customHeight="1"/>
    <row r="307" spans="2:27" ht="18" customHeight="1">
      <c r="C307" s="3" t="s">
        <v>2743</v>
      </c>
      <c r="D307" s="1314" t="s">
        <v>2888</v>
      </c>
      <c r="E307" s="1315"/>
      <c r="F307" s="1316"/>
      <c r="G307" s="1454"/>
      <c r="H307" s="1455"/>
      <c r="I307" s="1456"/>
      <c r="L307" s="36"/>
      <c r="M307" s="494"/>
      <c r="N307" s="494"/>
      <c r="O307" s="494"/>
      <c r="P307" s="494"/>
      <c r="Q307" s="494"/>
      <c r="R307" s="494"/>
      <c r="S307" s="494"/>
      <c r="T307" s="494"/>
      <c r="U307" s="149"/>
      <c r="V307" s="36"/>
      <c r="W307" s="36"/>
      <c r="X307" s="36"/>
      <c r="Y307" s="16"/>
      <c r="Z307" s="16"/>
      <c r="AA307" s="16"/>
    </row>
    <row r="308" spans="2:27" ht="16.5" customHeight="1">
      <c r="C308" s="3"/>
      <c r="D308" s="1337" t="s">
        <v>71</v>
      </c>
      <c r="E308" s="1338"/>
      <c r="F308" s="1339"/>
      <c r="G308" s="1231"/>
      <c r="H308" s="1505"/>
      <c r="I308" s="1506"/>
      <c r="J308" s="523"/>
    </row>
    <row r="309" spans="2:27" ht="16.5" customHeight="1">
      <c r="D309" s="1310" t="s">
        <v>69</v>
      </c>
      <c r="E309" s="1311"/>
      <c r="F309" s="1312"/>
      <c r="G309" s="1231"/>
      <c r="H309" s="1505"/>
      <c r="I309" s="1506"/>
      <c r="J309" s="523"/>
    </row>
    <row r="310" spans="2:27" ht="16.5" customHeight="1">
      <c r="D310" s="172" t="s">
        <v>2460</v>
      </c>
      <c r="E310" s="173"/>
      <c r="F310" s="174"/>
      <c r="G310" s="1231"/>
      <c r="H310" s="1505"/>
      <c r="I310" s="1506"/>
      <c r="J310" s="523"/>
    </row>
    <row r="311" spans="2:27" ht="16.5" customHeight="1">
      <c r="D311" s="1310" t="s">
        <v>356</v>
      </c>
      <c r="E311" s="1311"/>
      <c r="F311" s="1312"/>
      <c r="G311" s="1231"/>
      <c r="H311" s="1505"/>
      <c r="I311" s="1506"/>
      <c r="J311" s="523"/>
    </row>
    <row r="312" spans="2:27" ht="16.5" customHeight="1">
      <c r="D312" s="1320" t="s">
        <v>408</v>
      </c>
      <c r="E312" s="1321"/>
      <c r="F312" s="1322"/>
      <c r="G312" s="1562"/>
      <c r="H312" s="1563"/>
      <c r="I312" s="1564"/>
      <c r="J312" s="523"/>
    </row>
    <row r="313" spans="2:27" ht="7.5" customHeight="1"/>
    <row r="314" spans="2:27" ht="7.5" customHeight="1"/>
    <row r="315" spans="2:27" ht="18" customHeight="1">
      <c r="B315" s="2" t="s">
        <v>481</v>
      </c>
      <c r="M315" s="36"/>
    </row>
    <row r="316" spans="2:27" ht="18" customHeight="1">
      <c r="C316" s="3" t="s">
        <v>440</v>
      </c>
      <c r="D316" s="1323" t="s">
        <v>2888</v>
      </c>
      <c r="E316" s="1324"/>
      <c r="F316" s="1325"/>
      <c r="G316" s="1454"/>
      <c r="H316" s="1455"/>
      <c r="I316" s="1456"/>
      <c r="L316" s="36"/>
      <c r="M316" s="494"/>
      <c r="N316" s="494"/>
      <c r="O316" s="494"/>
      <c r="P316" s="494"/>
      <c r="Q316" s="494"/>
      <c r="R316" s="494"/>
      <c r="S316" s="494"/>
      <c r="T316" s="494"/>
      <c r="U316" s="149"/>
      <c r="V316" s="36"/>
      <c r="W316" s="36"/>
      <c r="X316" s="36"/>
      <c r="Y316" s="16"/>
      <c r="Z316" s="16"/>
      <c r="AA316" s="16"/>
    </row>
    <row r="317" spans="2:27" ht="16.5" customHeight="1">
      <c r="C317" s="3"/>
      <c r="D317" s="1310" t="s">
        <v>71</v>
      </c>
      <c r="E317" s="1311"/>
      <c r="F317" s="1312"/>
      <c r="G317" s="1231"/>
      <c r="H317" s="1505"/>
      <c r="I317" s="1506"/>
      <c r="J317" s="523"/>
    </row>
    <row r="318" spans="2:27" ht="16.5" customHeight="1">
      <c r="D318" s="1310" t="s">
        <v>69</v>
      </c>
      <c r="E318" s="1311"/>
      <c r="F318" s="1312"/>
      <c r="G318" s="1231"/>
      <c r="H318" s="1505"/>
      <c r="I318" s="1506"/>
      <c r="J318" s="523"/>
    </row>
    <row r="319" spans="2:27" ht="16.5" customHeight="1">
      <c r="D319" s="172" t="s">
        <v>2460</v>
      </c>
      <c r="E319" s="173"/>
      <c r="F319" s="174"/>
      <c r="G319" s="1231"/>
      <c r="H319" s="1505"/>
      <c r="I319" s="1506"/>
      <c r="J319" s="523"/>
    </row>
    <row r="320" spans="2:27" ht="16.5" customHeight="1">
      <c r="D320" s="1310" t="s">
        <v>356</v>
      </c>
      <c r="E320" s="1311"/>
      <c r="F320" s="1312"/>
      <c r="G320" s="1231"/>
      <c r="H320" s="1505"/>
      <c r="I320" s="1506"/>
      <c r="J320" s="523"/>
    </row>
    <row r="321" spans="3:27" ht="16.5" customHeight="1">
      <c r="D321" s="1320" t="s">
        <v>408</v>
      </c>
      <c r="E321" s="1321"/>
      <c r="F321" s="1322"/>
      <c r="G321" s="1562"/>
      <c r="H321" s="1563"/>
      <c r="I321" s="1564"/>
      <c r="J321" s="523"/>
    </row>
    <row r="322" spans="3:27" ht="7.5" customHeight="1"/>
    <row r="323" spans="3:27" ht="18" customHeight="1">
      <c r="C323" s="3" t="s">
        <v>441</v>
      </c>
      <c r="D323" s="1323" t="s">
        <v>2888</v>
      </c>
      <c r="E323" s="1324"/>
      <c r="F323" s="1325"/>
      <c r="G323" s="1454"/>
      <c r="H323" s="1455"/>
      <c r="I323" s="1456"/>
      <c r="L323" s="36"/>
      <c r="M323" s="494"/>
      <c r="N323" s="494"/>
      <c r="O323" s="494"/>
      <c r="P323" s="494"/>
      <c r="Q323" s="494"/>
      <c r="R323" s="494"/>
      <c r="S323" s="494"/>
      <c r="T323" s="494"/>
      <c r="U323" s="149"/>
      <c r="V323" s="36"/>
      <c r="W323" s="36"/>
      <c r="X323" s="36"/>
      <c r="Y323" s="16"/>
      <c r="Z323" s="16"/>
      <c r="AA323" s="16"/>
    </row>
    <row r="324" spans="3:27" ht="16.5" customHeight="1">
      <c r="C324" s="3"/>
      <c r="D324" s="1310" t="s">
        <v>71</v>
      </c>
      <c r="E324" s="1311"/>
      <c r="F324" s="1312"/>
      <c r="G324" s="1231"/>
      <c r="H324" s="1505"/>
      <c r="I324" s="1506"/>
      <c r="J324" s="523"/>
    </row>
    <row r="325" spans="3:27" ht="16.5" customHeight="1">
      <c r="D325" s="1310" t="s">
        <v>69</v>
      </c>
      <c r="E325" s="1311"/>
      <c r="F325" s="1312"/>
      <c r="G325" s="1231"/>
      <c r="H325" s="1505"/>
      <c r="I325" s="1506"/>
      <c r="J325" s="523"/>
    </row>
    <row r="326" spans="3:27" ht="16.5" customHeight="1">
      <c r="D326" s="172" t="s">
        <v>2460</v>
      </c>
      <c r="E326" s="173"/>
      <c r="F326" s="174"/>
      <c r="G326" s="1231"/>
      <c r="H326" s="1505"/>
      <c r="I326" s="1506"/>
      <c r="J326" s="523"/>
    </row>
    <row r="327" spans="3:27" ht="16.5" customHeight="1">
      <c r="D327" s="1310" t="s">
        <v>356</v>
      </c>
      <c r="E327" s="1311"/>
      <c r="F327" s="1312"/>
      <c r="G327" s="1231"/>
      <c r="H327" s="1505"/>
      <c r="I327" s="1506"/>
      <c r="J327" s="523"/>
    </row>
    <row r="328" spans="3:27" ht="16.5" customHeight="1">
      <c r="D328" s="1320" t="s">
        <v>408</v>
      </c>
      <c r="E328" s="1321"/>
      <c r="F328" s="1322"/>
      <c r="G328" s="1562"/>
      <c r="H328" s="1563"/>
      <c r="I328" s="1564"/>
      <c r="J328" s="523"/>
    </row>
    <row r="329" spans="3:27" ht="7.5" customHeight="1"/>
    <row r="330" spans="3:27" ht="18" customHeight="1">
      <c r="C330" s="3" t="s">
        <v>2743</v>
      </c>
      <c r="D330" s="1323" t="s">
        <v>2888</v>
      </c>
      <c r="E330" s="1324"/>
      <c r="F330" s="1325"/>
      <c r="G330" s="1454"/>
      <c r="H330" s="1455"/>
      <c r="I330" s="1456"/>
      <c r="L330" s="36"/>
      <c r="M330" s="494"/>
      <c r="N330" s="494"/>
      <c r="O330" s="494"/>
      <c r="P330" s="494"/>
      <c r="Q330" s="494"/>
      <c r="R330" s="494"/>
      <c r="S330" s="494"/>
      <c r="T330" s="494"/>
      <c r="U330" s="149"/>
      <c r="V330" s="36"/>
      <c r="W330" s="36"/>
      <c r="X330" s="36"/>
      <c r="Y330" s="16"/>
      <c r="Z330" s="16"/>
      <c r="AA330" s="16"/>
    </row>
    <row r="331" spans="3:27" ht="16.5" customHeight="1">
      <c r="C331" s="3"/>
      <c r="D331" s="1310" t="s">
        <v>71</v>
      </c>
      <c r="E331" s="1311"/>
      <c r="F331" s="1312"/>
      <c r="G331" s="1231"/>
      <c r="H331" s="1505"/>
      <c r="I331" s="1506"/>
      <c r="J331" s="523"/>
    </row>
    <row r="332" spans="3:27" ht="16.5" customHeight="1">
      <c r="D332" s="1310" t="s">
        <v>69</v>
      </c>
      <c r="E332" s="1311"/>
      <c r="F332" s="1312"/>
      <c r="G332" s="1231"/>
      <c r="H332" s="1505"/>
      <c r="I332" s="1506"/>
      <c r="J332" s="523"/>
    </row>
    <row r="333" spans="3:27" ht="16.5" customHeight="1">
      <c r="D333" s="172" t="s">
        <v>2460</v>
      </c>
      <c r="E333" s="173"/>
      <c r="F333" s="174"/>
      <c r="G333" s="1231"/>
      <c r="H333" s="1505"/>
      <c r="I333" s="1506"/>
      <c r="J333" s="523"/>
    </row>
    <row r="334" spans="3:27" ht="16.5" customHeight="1">
      <c r="D334" s="1310" t="s">
        <v>356</v>
      </c>
      <c r="E334" s="1311"/>
      <c r="F334" s="1312"/>
      <c r="G334" s="1231"/>
      <c r="H334" s="1505"/>
      <c r="I334" s="1506"/>
      <c r="J334" s="523"/>
    </row>
    <row r="335" spans="3:27" ht="16.5" customHeight="1">
      <c r="D335" s="1320" t="s">
        <v>408</v>
      </c>
      <c r="E335" s="1321"/>
      <c r="F335" s="1322"/>
      <c r="G335" s="1562"/>
      <c r="H335" s="1563"/>
      <c r="I335" s="1564"/>
      <c r="J335" s="523"/>
    </row>
    <row r="336" spans="3:27" ht="13.5" customHeight="1"/>
    <row r="337" spans="2:10" s="23" customFormat="1" ht="13.5" customHeight="1"/>
    <row r="338" spans="2:10" ht="18" customHeight="1">
      <c r="B338" s="2" t="s">
        <v>390</v>
      </c>
    </row>
    <row r="339" spans="2:10" ht="21" customHeight="1">
      <c r="B339" s="23" t="s">
        <v>2444</v>
      </c>
      <c r="D339" s="3"/>
      <c r="J339" s="7"/>
    </row>
    <row r="340" spans="2:10" ht="24" customHeight="1">
      <c r="C340" s="1083"/>
      <c r="D340" s="1085"/>
      <c r="E340" s="77" t="s">
        <v>77</v>
      </c>
      <c r="F340" s="77" t="s">
        <v>78</v>
      </c>
      <c r="G340" s="77" t="s">
        <v>79</v>
      </c>
      <c r="H340" s="77" t="s">
        <v>80</v>
      </c>
      <c r="I340" s="77" t="s">
        <v>81</v>
      </c>
      <c r="J340" s="77" t="s">
        <v>82</v>
      </c>
    </row>
    <row r="341" spans="2:10" ht="30" customHeight="1">
      <c r="C341" s="1104" t="s">
        <v>2445</v>
      </c>
      <c r="D341" s="1273"/>
      <c r="E341" s="98"/>
      <c r="F341" s="98"/>
      <c r="G341" s="98"/>
      <c r="H341" s="98"/>
      <c r="I341" s="98"/>
      <c r="J341" s="98"/>
    </row>
    <row r="342" spans="2:10" ht="30" customHeight="1">
      <c r="C342" s="1104" t="s">
        <v>2447</v>
      </c>
      <c r="D342" s="1273"/>
      <c r="E342" s="175"/>
      <c r="F342" s="175"/>
      <c r="G342" s="175"/>
      <c r="H342" s="175"/>
      <c r="I342" s="175"/>
      <c r="J342" s="175"/>
    </row>
    <row r="343" spans="2:10" ht="30" customHeight="1">
      <c r="C343" s="1104" t="s">
        <v>2446</v>
      </c>
      <c r="D343" s="1273"/>
      <c r="E343" s="98"/>
      <c r="F343" s="98"/>
      <c r="G343" s="98"/>
      <c r="H343" s="98"/>
      <c r="I343" s="98"/>
      <c r="J343" s="98"/>
    </row>
    <row r="344" spans="2:10" ht="30" customHeight="1" thickBot="1">
      <c r="C344" s="1286" t="s">
        <v>91</v>
      </c>
      <c r="D344" s="1287"/>
      <c r="E344" s="80" t="str">
        <f t="shared" ref="E344:J344" si="0">IF(E341="","",E341-E343)</f>
        <v/>
      </c>
      <c r="F344" s="80" t="str">
        <f t="shared" si="0"/>
        <v/>
      </c>
      <c r="G344" s="80" t="str">
        <f t="shared" si="0"/>
        <v/>
      </c>
      <c r="H344" s="80" t="str">
        <f t="shared" si="0"/>
        <v/>
      </c>
      <c r="I344" s="80" t="str">
        <f t="shared" si="0"/>
        <v/>
      </c>
      <c r="J344" s="80" t="str">
        <f t="shared" si="0"/>
        <v/>
      </c>
    </row>
    <row r="345" spans="2:10" ht="24" customHeight="1" thickTop="1">
      <c r="C345" s="1288"/>
      <c r="D345" s="1289"/>
      <c r="E345" s="78" t="s">
        <v>83</v>
      </c>
      <c r="F345" s="78" t="s">
        <v>84</v>
      </c>
      <c r="G345" s="78" t="s">
        <v>85</v>
      </c>
      <c r="H345" s="78" t="s">
        <v>86</v>
      </c>
      <c r="I345" s="78" t="s">
        <v>87</v>
      </c>
      <c r="J345" s="78" t="s">
        <v>88</v>
      </c>
    </row>
    <row r="346" spans="2:10" ht="30" customHeight="1">
      <c r="C346" s="1104" t="s">
        <v>2452</v>
      </c>
      <c r="D346" s="1273"/>
      <c r="E346" s="98"/>
      <c r="F346" s="98"/>
      <c r="G346" s="98"/>
      <c r="H346" s="98"/>
      <c r="I346" s="98"/>
      <c r="J346" s="98"/>
    </row>
    <row r="347" spans="2:10" ht="30" customHeight="1">
      <c r="C347" s="1104" t="s">
        <v>2453</v>
      </c>
      <c r="D347" s="1273"/>
      <c r="E347" s="98"/>
      <c r="F347" s="98"/>
      <c r="G347" s="98"/>
      <c r="H347" s="98"/>
      <c r="I347" s="98"/>
      <c r="J347" s="98"/>
    </row>
    <row r="348" spans="2:10" ht="30" customHeight="1">
      <c r="C348" s="1104" t="s">
        <v>2454</v>
      </c>
      <c r="D348" s="1273"/>
      <c r="E348" s="98"/>
      <c r="F348" s="98"/>
      <c r="G348" s="98"/>
      <c r="H348" s="98"/>
      <c r="I348" s="98"/>
      <c r="J348" s="98"/>
    </row>
    <row r="349" spans="2:10" ht="30" customHeight="1">
      <c r="C349" s="1104" t="s">
        <v>2455</v>
      </c>
      <c r="D349" s="1273"/>
      <c r="E349" s="81" t="str">
        <f t="shared" ref="E349:J349" si="1">IF(E346="","",E346-E348)</f>
        <v/>
      </c>
      <c r="F349" s="81" t="str">
        <f t="shared" si="1"/>
        <v/>
      </c>
      <c r="G349" s="81" t="str">
        <f t="shared" si="1"/>
        <v/>
      </c>
      <c r="H349" s="81" t="str">
        <f t="shared" si="1"/>
        <v/>
      </c>
      <c r="I349" s="81" t="str">
        <f t="shared" si="1"/>
        <v/>
      </c>
      <c r="J349" s="81" t="str">
        <f t="shared" si="1"/>
        <v/>
      </c>
    </row>
    <row r="351" spans="2:10" ht="24" customHeight="1">
      <c r="D351" s="1024" t="s">
        <v>92</v>
      </c>
      <c r="E351" s="1024"/>
      <c r="F351" s="1024"/>
      <c r="G351" s="1498" t="str">
        <f>IF(E341="","",INT(SUM(E341:J341,E346:J346)))</f>
        <v/>
      </c>
      <c r="H351" s="1498"/>
      <c r="I351" s="2" t="s">
        <v>95</v>
      </c>
    </row>
    <row r="352" spans="2:10">
      <c r="G352" s="113"/>
      <c r="H352" s="113"/>
    </row>
    <row r="353" spans="1:28" ht="24" customHeight="1">
      <c r="D353" s="1024" t="s">
        <v>93</v>
      </c>
      <c r="E353" s="1024"/>
      <c r="F353" s="1024"/>
      <c r="G353" s="1498" t="str">
        <f>IF(E343="","",INT(SUM(E343:J343,E348:J348)))</f>
        <v/>
      </c>
      <c r="H353" s="1498"/>
      <c r="I353" s="2" t="s">
        <v>95</v>
      </c>
    </row>
    <row r="354" spans="1:28">
      <c r="G354" s="113"/>
      <c r="H354" s="113"/>
    </row>
    <row r="355" spans="1:28" ht="24" customHeight="1">
      <c r="D355" s="1024" t="s">
        <v>94</v>
      </c>
      <c r="E355" s="1024"/>
      <c r="F355" s="1024"/>
      <c r="G355" s="1498" t="str">
        <f>IF(E341="","",INT(SUM(E344:J344,E349:J349)))</f>
        <v/>
      </c>
      <c r="H355" s="1498"/>
      <c r="I355" s="2" t="s">
        <v>95</v>
      </c>
    </row>
    <row r="357" spans="1:28" ht="18" customHeight="1">
      <c r="B357" s="22" t="s">
        <v>2403</v>
      </c>
      <c r="E357" s="22"/>
      <c r="F357" s="22"/>
      <c r="G357" s="22"/>
      <c r="H357" s="22"/>
      <c r="M357" s="36" t="s">
        <v>392</v>
      </c>
    </row>
    <row r="358" spans="1:28" ht="24" customHeight="1">
      <c r="E358" s="13"/>
      <c r="F358" s="79" t="str">
        <f>IF(E341="","",ROUND($G$353/$G$351*100,2))</f>
        <v/>
      </c>
      <c r="G358" s="34" t="s">
        <v>96</v>
      </c>
      <c r="H358" s="22"/>
      <c r="M358" s="36"/>
    </row>
    <row r="359" spans="1:28">
      <c r="E359" s="22"/>
      <c r="F359" s="22"/>
      <c r="G359" s="22"/>
      <c r="H359" s="22"/>
      <c r="I359" s="22"/>
      <c r="J359" s="22"/>
      <c r="K359" s="22"/>
      <c r="L359" s="22"/>
      <c r="M359" s="36"/>
      <c r="N359" s="22"/>
      <c r="O359" s="22"/>
      <c r="P359" s="22"/>
      <c r="Q359" s="22"/>
      <c r="R359" s="22"/>
      <c r="S359" s="22"/>
    </row>
    <row r="360" spans="1:28" ht="13.2" customHeight="1">
      <c r="A360" s="1282" t="str">
        <f>IF(F358="","",IF(F358&gt;=100,"申請要件を満たさないため申請不可","　"))</f>
        <v/>
      </c>
      <c r="B360" s="1206"/>
      <c r="C360" s="1206"/>
      <c r="D360" s="1206"/>
      <c r="E360" s="1206"/>
      <c r="F360" s="1206"/>
      <c r="G360" s="1206"/>
      <c r="H360" s="1206"/>
      <c r="I360" s="1206"/>
      <c r="J360" s="1206"/>
      <c r="K360" s="1206"/>
      <c r="L360" s="22"/>
      <c r="M360" s="1453" t="s">
        <v>2409</v>
      </c>
      <c r="N360" s="1206"/>
      <c r="O360" s="1206"/>
      <c r="P360" s="1206"/>
      <c r="Q360" s="1206"/>
      <c r="R360" s="1206"/>
      <c r="S360" s="1206"/>
      <c r="T360" s="1206"/>
    </row>
    <row r="361" spans="1:28" ht="24" customHeight="1">
      <c r="A361" s="1206"/>
      <c r="B361" s="1206"/>
      <c r="C361" s="1206"/>
      <c r="D361" s="1206"/>
      <c r="E361" s="1206"/>
      <c r="F361" s="1206"/>
      <c r="G361" s="1206"/>
      <c r="H361" s="1206"/>
      <c r="I361" s="1206"/>
      <c r="J361" s="1206"/>
      <c r="K361" s="1206"/>
      <c r="L361" s="22"/>
      <c r="M361" s="1206"/>
      <c r="N361" s="1206"/>
      <c r="O361" s="1206"/>
      <c r="P361" s="1206"/>
      <c r="Q361" s="1206"/>
      <c r="R361" s="1206"/>
      <c r="S361" s="1206"/>
      <c r="T361" s="1206"/>
    </row>
    <row r="362" spans="1:28" ht="24" customHeight="1">
      <c r="D362" s="1024" t="s">
        <v>2448</v>
      </c>
      <c r="E362" s="1024"/>
      <c r="F362" s="1024"/>
      <c r="G362" s="1498" t="str">
        <f>IF(E342="","",INT(SUM(E342:J342,E347:J347)))</f>
        <v/>
      </c>
      <c r="H362" s="1498"/>
      <c r="I362" s="2" t="s">
        <v>2449</v>
      </c>
    </row>
    <row r="363" spans="1:28">
      <c r="N363" s="22"/>
      <c r="O363" s="22"/>
      <c r="P363" s="22"/>
      <c r="Q363" s="22"/>
      <c r="R363" s="22"/>
      <c r="S363" s="22"/>
      <c r="T363" s="22"/>
      <c r="U363" s="22"/>
      <c r="V363" s="22"/>
      <c r="W363" s="22"/>
      <c r="X363" s="22"/>
      <c r="Y363" s="22"/>
      <c r="Z363" s="22"/>
      <c r="AA363" s="22"/>
      <c r="AB363" s="22"/>
    </row>
    <row r="364" spans="1:28" ht="24" customHeight="1">
      <c r="D364" s="2" t="s">
        <v>2456</v>
      </c>
      <c r="G364" s="1499" t="str">
        <f>IF(E342="","",ROUNDDOWN(G362/G351,1))</f>
        <v/>
      </c>
      <c r="H364" s="1499"/>
      <c r="I364" s="2" t="s">
        <v>2450</v>
      </c>
      <c r="N364" s="22"/>
      <c r="O364" s="22"/>
      <c r="P364" s="22"/>
      <c r="Q364" s="22"/>
      <c r="R364" s="22"/>
      <c r="S364" s="22"/>
      <c r="T364" s="22"/>
    </row>
    <row r="365" spans="1:28" ht="11.4" customHeight="1">
      <c r="N365" s="22"/>
      <c r="O365" s="22"/>
      <c r="P365" s="22"/>
      <c r="Q365" s="22"/>
      <c r="R365" s="22"/>
      <c r="S365" s="22"/>
      <c r="T365" s="22"/>
      <c r="U365" s="22"/>
      <c r="V365" s="22"/>
      <c r="W365" s="22"/>
      <c r="X365" s="22"/>
      <c r="Y365" s="22"/>
      <c r="Z365" s="22"/>
      <c r="AA365" s="22"/>
    </row>
    <row r="366" spans="1:28" ht="24" customHeight="1">
      <c r="D366" s="2" t="s">
        <v>2451</v>
      </c>
      <c r="G366" s="1498" t="str">
        <f>IF(E344="","",ROUNDDOWN(G364*G353,0))</f>
        <v/>
      </c>
      <c r="H366" s="1498"/>
      <c r="I366" s="2" t="s">
        <v>2458</v>
      </c>
      <c r="N366" s="22"/>
      <c r="O366" s="22"/>
      <c r="P366" s="22"/>
      <c r="Q366" s="22"/>
      <c r="R366" s="22"/>
      <c r="S366" s="22"/>
      <c r="T366" s="22"/>
    </row>
    <row r="367" spans="1:28">
      <c r="D367" s="22" t="s">
        <v>2457</v>
      </c>
      <c r="E367" s="22"/>
      <c r="F367" s="87"/>
      <c r="G367" s="87"/>
      <c r="H367" s="87"/>
      <c r="I367" s="87"/>
      <c r="J367" s="87"/>
      <c r="K367" s="22"/>
      <c r="L367" s="22"/>
      <c r="M367" s="22"/>
      <c r="N367" s="22"/>
      <c r="O367" s="22"/>
      <c r="P367" s="22"/>
      <c r="Q367" s="22"/>
      <c r="R367" s="22"/>
      <c r="S367" s="22"/>
      <c r="T367" s="22"/>
      <c r="U367" s="22"/>
      <c r="V367" s="22"/>
      <c r="W367" s="22"/>
      <c r="X367" s="22"/>
      <c r="Y367" s="22"/>
      <c r="Z367" s="22"/>
      <c r="AA367" s="22"/>
      <c r="AB367" s="22"/>
    </row>
    <row r="368" spans="1:28" ht="18" customHeight="1">
      <c r="C368" s="1497"/>
      <c r="D368" s="1497"/>
      <c r="E368" s="1497"/>
      <c r="F368" s="87"/>
      <c r="G368" s="131"/>
      <c r="H368" s="87"/>
      <c r="I368" s="87"/>
      <c r="J368" s="87"/>
      <c r="K368" s="22"/>
      <c r="L368" s="22"/>
      <c r="M368" s="22"/>
      <c r="N368" s="22"/>
      <c r="O368" s="22"/>
      <c r="P368" s="22"/>
      <c r="Q368" s="22"/>
      <c r="R368" s="22"/>
      <c r="S368" s="22"/>
      <c r="T368" s="22"/>
      <c r="U368" s="22"/>
      <c r="V368" s="22"/>
      <c r="W368" s="22"/>
      <c r="X368" s="22"/>
      <c r="Y368" s="22"/>
      <c r="Z368" s="22"/>
      <c r="AA368" s="22"/>
    </row>
    <row r="369" spans="2:20" ht="13.5" customHeight="1">
      <c r="C369" s="495"/>
      <c r="D369" s="1500" t="s">
        <v>76</v>
      </c>
      <c r="E369" s="495"/>
      <c r="F369" s="87"/>
      <c r="G369" s="132"/>
      <c r="H369" s="87"/>
      <c r="I369" s="87"/>
      <c r="J369" s="87"/>
      <c r="K369" s="22"/>
      <c r="L369" s="22"/>
      <c r="M369" s="22"/>
      <c r="N369" s="22"/>
      <c r="O369" s="22"/>
      <c r="P369" s="22"/>
      <c r="Q369" s="22"/>
      <c r="R369" s="22"/>
      <c r="S369" s="22"/>
      <c r="T369" s="22"/>
    </row>
    <row r="370" spans="2:20" ht="9.75" customHeight="1">
      <c r="D370" s="1501"/>
      <c r="E370" s="22"/>
      <c r="F370" s="22"/>
      <c r="G370" s="24"/>
      <c r="H370" s="22"/>
      <c r="I370" s="22"/>
      <c r="J370" s="22"/>
      <c r="K370" s="22"/>
      <c r="L370" s="22"/>
      <c r="M370" s="22"/>
      <c r="N370" s="22"/>
      <c r="O370" s="22"/>
      <c r="P370" s="22"/>
      <c r="Q370" s="22"/>
      <c r="R370" s="22"/>
      <c r="S370" s="22"/>
      <c r="T370" s="22"/>
    </row>
    <row r="371" spans="2:20" ht="13.5" customHeight="1">
      <c r="D371" s="2" t="s">
        <v>2925</v>
      </c>
      <c r="E371" s="22"/>
      <c r="F371" s="22"/>
      <c r="G371" s="24"/>
      <c r="H371" s="22"/>
      <c r="I371" s="22" t="s">
        <v>2379</v>
      </c>
      <c r="J371" s="22"/>
      <c r="K371" s="22"/>
      <c r="L371" s="22"/>
      <c r="M371" s="22"/>
      <c r="N371" s="22"/>
      <c r="O371" s="22"/>
      <c r="P371" s="22"/>
      <c r="Q371" s="22"/>
      <c r="R371" s="22"/>
      <c r="S371" s="22"/>
      <c r="T371" s="22"/>
    </row>
    <row r="372" spans="2:20" ht="13.5" customHeight="1">
      <c r="D372" s="2" t="s">
        <v>454</v>
      </c>
      <c r="E372" s="22"/>
      <c r="F372" s="22"/>
      <c r="G372" s="24"/>
      <c r="H372" s="22"/>
      <c r="I372" s="22" t="s">
        <v>110</v>
      </c>
      <c r="J372" s="22"/>
      <c r="K372" s="22"/>
      <c r="L372" s="22"/>
      <c r="M372" s="108" t="s">
        <v>534</v>
      </c>
      <c r="N372" s="22"/>
      <c r="O372" s="22"/>
      <c r="P372" s="22"/>
      <c r="Q372" s="22"/>
      <c r="R372" s="22"/>
      <c r="S372" s="22"/>
      <c r="T372" s="22"/>
    </row>
    <row r="373" spans="2:20" s="23" customFormat="1" ht="18" customHeight="1">
      <c r="B373" s="120" t="s">
        <v>473</v>
      </c>
      <c r="D373" s="22"/>
      <c r="E373" s="22"/>
      <c r="F373" s="24"/>
      <c r="G373" s="22"/>
      <c r="H373" s="22"/>
      <c r="I373" s="22"/>
      <c r="J373" s="22"/>
      <c r="K373" s="22"/>
      <c r="L373" s="22"/>
      <c r="M373" s="22"/>
      <c r="N373" s="22"/>
      <c r="O373" s="22"/>
      <c r="P373" s="22"/>
      <c r="Q373" s="22"/>
      <c r="R373" s="22"/>
      <c r="S373" s="22"/>
      <c r="T373" s="22"/>
    </row>
    <row r="374" spans="2:20" s="23" customFormat="1" ht="18" customHeight="1">
      <c r="B374" s="23" t="s">
        <v>411</v>
      </c>
      <c r="D374" s="121"/>
      <c r="J374" s="122"/>
    </row>
    <row r="375" spans="2:20" ht="13.5" customHeight="1">
      <c r="D375" s="3"/>
      <c r="H375" s="123" t="s">
        <v>416</v>
      </c>
      <c r="I375" s="124" t="str">
        <f>IF(G237&lt;&gt;"気体","kg","N㎥")</f>
        <v>kg</v>
      </c>
      <c r="J375" s="125" t="s">
        <v>417</v>
      </c>
    </row>
    <row r="376" spans="2:20" ht="30" customHeight="1">
      <c r="B376" s="1551" t="s">
        <v>412</v>
      </c>
      <c r="C376" s="1551"/>
      <c r="D376" s="1551" t="s">
        <v>413</v>
      </c>
      <c r="E376" s="1558" t="s">
        <v>414</v>
      </c>
      <c r="F376" s="1559"/>
      <c r="G376" s="1559"/>
      <c r="H376" s="1559"/>
      <c r="I376" s="1559"/>
      <c r="J376" s="1560"/>
    </row>
    <row r="377" spans="2:20" ht="30" customHeight="1">
      <c r="B377" s="1552"/>
      <c r="C377" s="1552"/>
      <c r="D377" s="1552"/>
      <c r="E377" s="101"/>
      <c r="F377" s="101"/>
      <c r="G377" s="101"/>
      <c r="H377" s="101"/>
      <c r="I377" s="101"/>
      <c r="J377" s="82" t="s">
        <v>415</v>
      </c>
    </row>
    <row r="378" spans="2:20" ht="30" customHeight="1">
      <c r="B378" s="1546" t="s">
        <v>418</v>
      </c>
      <c r="C378" s="1547"/>
      <c r="D378" s="102"/>
      <c r="E378" s="102"/>
      <c r="F378" s="102"/>
      <c r="G378" s="102"/>
      <c r="H378" s="102"/>
      <c r="I378" s="102"/>
      <c r="J378" s="103">
        <f t="shared" ref="J378:J392" si="2">SUM(E378:I378)</f>
        <v>0</v>
      </c>
    </row>
    <row r="379" spans="2:20" ht="30" customHeight="1">
      <c r="B379" s="1548" t="s">
        <v>419</v>
      </c>
      <c r="C379" s="1549"/>
      <c r="D379" s="104"/>
      <c r="E379" s="104"/>
      <c r="F379" s="104"/>
      <c r="G379" s="104"/>
      <c r="H379" s="104"/>
      <c r="I379" s="104"/>
      <c r="J379" s="105">
        <f t="shared" si="2"/>
        <v>0</v>
      </c>
    </row>
    <row r="380" spans="2:20" ht="30" customHeight="1">
      <c r="B380" s="1548" t="s">
        <v>420</v>
      </c>
      <c r="C380" s="1549"/>
      <c r="D380" s="104"/>
      <c r="E380" s="104"/>
      <c r="F380" s="104"/>
      <c r="G380" s="104"/>
      <c r="H380" s="104"/>
      <c r="I380" s="104"/>
      <c r="J380" s="105">
        <f t="shared" si="2"/>
        <v>0</v>
      </c>
    </row>
    <row r="381" spans="2:20" ht="30" customHeight="1">
      <c r="B381" s="1548" t="s">
        <v>421</v>
      </c>
      <c r="C381" s="1549"/>
      <c r="D381" s="104"/>
      <c r="E381" s="104"/>
      <c r="F381" s="104"/>
      <c r="G381" s="104"/>
      <c r="H381" s="104"/>
      <c r="I381" s="104"/>
      <c r="J381" s="105">
        <f t="shared" si="2"/>
        <v>0</v>
      </c>
    </row>
    <row r="382" spans="2:20" ht="30" customHeight="1">
      <c r="B382" s="1548" t="s">
        <v>422</v>
      </c>
      <c r="C382" s="1549"/>
      <c r="D382" s="104"/>
      <c r="E382" s="104"/>
      <c r="F382" s="104"/>
      <c r="G382" s="104"/>
      <c r="H382" s="104"/>
      <c r="I382" s="104"/>
      <c r="J382" s="105">
        <f t="shared" si="2"/>
        <v>0</v>
      </c>
    </row>
    <row r="383" spans="2:20" ht="30" customHeight="1">
      <c r="B383" s="1548" t="s">
        <v>423</v>
      </c>
      <c r="C383" s="1549"/>
      <c r="D383" s="104"/>
      <c r="E383" s="104"/>
      <c r="F383" s="104"/>
      <c r="G383" s="104"/>
      <c r="H383" s="104"/>
      <c r="I383" s="104"/>
      <c r="J383" s="105">
        <f t="shared" si="2"/>
        <v>0</v>
      </c>
    </row>
    <row r="384" spans="2:20" ht="30" customHeight="1">
      <c r="B384" s="1548" t="s">
        <v>424</v>
      </c>
      <c r="C384" s="1549"/>
      <c r="D384" s="104"/>
      <c r="E384" s="104"/>
      <c r="F384" s="104"/>
      <c r="G384" s="104"/>
      <c r="H384" s="104"/>
      <c r="I384" s="104"/>
      <c r="J384" s="105">
        <f t="shared" si="2"/>
        <v>0</v>
      </c>
    </row>
    <row r="385" spans="2:20" ht="30" customHeight="1">
      <c r="B385" s="1548" t="s">
        <v>425</v>
      </c>
      <c r="C385" s="1549"/>
      <c r="D385" s="104"/>
      <c r="E385" s="104"/>
      <c r="F385" s="104"/>
      <c r="G385" s="104"/>
      <c r="H385" s="104"/>
      <c r="I385" s="104"/>
      <c r="J385" s="105">
        <f t="shared" si="2"/>
        <v>0</v>
      </c>
    </row>
    <row r="386" spans="2:20" ht="30" customHeight="1">
      <c r="B386" s="1548" t="s">
        <v>426</v>
      </c>
      <c r="C386" s="1549"/>
      <c r="D386" s="104"/>
      <c r="E386" s="104"/>
      <c r="F386" s="104"/>
      <c r="G386" s="104"/>
      <c r="H386" s="104"/>
      <c r="I386" s="104"/>
      <c r="J386" s="105">
        <f t="shared" si="2"/>
        <v>0</v>
      </c>
    </row>
    <row r="387" spans="2:20" ht="30" customHeight="1">
      <c r="B387" s="1548" t="s">
        <v>427</v>
      </c>
      <c r="C387" s="1549"/>
      <c r="D387" s="104"/>
      <c r="E387" s="104"/>
      <c r="F387" s="104"/>
      <c r="G387" s="104"/>
      <c r="H387" s="104"/>
      <c r="I387" s="104"/>
      <c r="J387" s="105">
        <f t="shared" si="2"/>
        <v>0</v>
      </c>
    </row>
    <row r="388" spans="2:20" ht="30" customHeight="1">
      <c r="B388" s="1548" t="s">
        <v>428</v>
      </c>
      <c r="C388" s="1549"/>
      <c r="D388" s="104"/>
      <c r="E388" s="104"/>
      <c r="F388" s="104"/>
      <c r="G388" s="104"/>
      <c r="H388" s="104"/>
      <c r="I388" s="104"/>
      <c r="J388" s="105">
        <f t="shared" si="2"/>
        <v>0</v>
      </c>
    </row>
    <row r="389" spans="2:20" ht="30" customHeight="1">
      <c r="B389" s="1548" t="s">
        <v>429</v>
      </c>
      <c r="C389" s="1549"/>
      <c r="D389" s="104"/>
      <c r="E389" s="104"/>
      <c r="F389" s="104"/>
      <c r="G389" s="104"/>
      <c r="H389" s="104"/>
      <c r="I389" s="104"/>
      <c r="J389" s="105">
        <f t="shared" si="2"/>
        <v>0</v>
      </c>
    </row>
    <row r="390" spans="2:20" ht="30" customHeight="1">
      <c r="B390" s="1548" t="s">
        <v>430</v>
      </c>
      <c r="C390" s="1549"/>
      <c r="D390" s="104"/>
      <c r="E390" s="104"/>
      <c r="F390" s="104"/>
      <c r="G390" s="104"/>
      <c r="H390" s="104"/>
      <c r="I390" s="104"/>
      <c r="J390" s="105">
        <f t="shared" si="2"/>
        <v>0</v>
      </c>
    </row>
    <row r="391" spans="2:20" ht="30" customHeight="1">
      <c r="B391" s="1548" t="s">
        <v>431</v>
      </c>
      <c r="C391" s="1549"/>
      <c r="D391" s="104"/>
      <c r="E391" s="104"/>
      <c r="F391" s="104"/>
      <c r="G391" s="104"/>
      <c r="H391" s="104"/>
      <c r="I391" s="104"/>
      <c r="J391" s="105">
        <f t="shared" si="2"/>
        <v>0</v>
      </c>
    </row>
    <row r="392" spans="2:20" ht="30" customHeight="1">
      <c r="B392" s="1556" t="s">
        <v>432</v>
      </c>
      <c r="C392" s="1557"/>
      <c r="D392" s="106"/>
      <c r="E392" s="106"/>
      <c r="F392" s="106"/>
      <c r="G392" s="106"/>
      <c r="H392" s="106"/>
      <c r="I392" s="106"/>
      <c r="J392" s="107">
        <f t="shared" si="2"/>
        <v>0</v>
      </c>
    </row>
    <row r="393" spans="2:20" ht="13.5" customHeight="1"/>
    <row r="394" spans="2:20" ht="18" customHeight="1">
      <c r="C394" s="2" t="s">
        <v>433</v>
      </c>
      <c r="E394" s="14"/>
      <c r="F394" s="1550">
        <f>MAX(D378:D392)</f>
        <v>0</v>
      </c>
      <c r="G394" s="1550"/>
    </row>
    <row r="395" spans="2:20" ht="13.5" customHeight="1">
      <c r="F395" s="59"/>
      <c r="G395" s="59"/>
    </row>
    <row r="396" spans="2:20" ht="18" customHeight="1">
      <c r="C396" s="2" t="s">
        <v>434</v>
      </c>
      <c r="F396" s="1550">
        <f>MAX(J378:J392)</f>
        <v>0</v>
      </c>
      <c r="G396" s="1550"/>
      <c r="K396" s="36"/>
    </row>
    <row r="397" spans="2:20" ht="13.5" customHeight="1">
      <c r="F397" s="59"/>
      <c r="G397" s="59"/>
      <c r="K397" s="36"/>
    </row>
    <row r="398" spans="2:20" ht="18" customHeight="1">
      <c r="C398" s="2" t="s">
        <v>435</v>
      </c>
      <c r="F398" s="1561" t="str">
        <f>IF(D378="","",F396/F394*100)</f>
        <v/>
      </c>
      <c r="G398" s="1561"/>
      <c r="H398" s="2" t="s">
        <v>391</v>
      </c>
      <c r="K398" s="36"/>
    </row>
    <row r="399" spans="2:20" ht="13.5" customHeight="1">
      <c r="D399" s="22"/>
      <c r="E399" s="22"/>
      <c r="F399" s="24"/>
      <c r="G399" s="22"/>
      <c r="H399" s="22"/>
      <c r="I399" s="22"/>
      <c r="J399" s="22"/>
      <c r="K399" s="22"/>
      <c r="L399" s="22"/>
      <c r="M399" s="22"/>
      <c r="N399" s="22"/>
      <c r="O399" s="22"/>
      <c r="P399" s="22"/>
      <c r="Q399" s="22"/>
      <c r="R399" s="22"/>
      <c r="S399" s="22"/>
      <c r="T399" s="22"/>
    </row>
    <row r="400" spans="2:20" ht="13.5" customHeight="1">
      <c r="B400" s="2" t="s">
        <v>76</v>
      </c>
      <c r="C400" s="22"/>
      <c r="D400" s="22"/>
      <c r="E400" s="24"/>
      <c r="F400" s="22"/>
      <c r="G400" s="22"/>
      <c r="H400" s="22"/>
      <c r="I400" s="22"/>
      <c r="J400" s="22"/>
      <c r="K400" s="22"/>
      <c r="L400" s="22"/>
      <c r="M400" s="22"/>
      <c r="N400" s="22"/>
      <c r="O400" s="22"/>
      <c r="P400" s="22"/>
      <c r="Q400" s="22"/>
      <c r="R400" s="22"/>
      <c r="S400" s="22"/>
    </row>
    <row r="401" spans="2:20" ht="13.5" customHeight="1">
      <c r="C401" s="2" t="s">
        <v>409</v>
      </c>
      <c r="D401" s="22"/>
      <c r="E401" s="22"/>
      <c r="F401" s="24"/>
      <c r="G401" s="22"/>
      <c r="H401" s="22" t="s">
        <v>118</v>
      </c>
      <c r="I401" s="22"/>
      <c r="J401" s="22"/>
      <c r="K401" s="22"/>
      <c r="L401" s="22"/>
      <c r="M401" s="22"/>
      <c r="N401" s="22"/>
      <c r="O401" s="22"/>
      <c r="P401" s="22"/>
      <c r="Q401" s="22"/>
      <c r="R401" s="22"/>
      <c r="S401" s="22"/>
      <c r="T401" s="22"/>
    </row>
    <row r="402" spans="2:20" ht="13.5" customHeight="1">
      <c r="C402" s="2" t="s">
        <v>410</v>
      </c>
      <c r="D402" s="22"/>
      <c r="E402" s="22"/>
      <c r="F402" s="24"/>
      <c r="G402" s="22"/>
      <c r="H402" s="22" t="s">
        <v>495</v>
      </c>
      <c r="I402" s="22"/>
      <c r="J402" s="22"/>
      <c r="K402" s="22"/>
      <c r="L402" s="22"/>
      <c r="M402" s="22"/>
      <c r="N402" s="22"/>
      <c r="O402" s="22"/>
      <c r="P402" s="22"/>
      <c r="Q402" s="22"/>
      <c r="R402" s="22"/>
      <c r="S402" s="22"/>
      <c r="T402" s="22"/>
    </row>
    <row r="403" spans="2:20" ht="13.5" customHeight="1">
      <c r="D403" s="22"/>
      <c r="E403" s="22"/>
      <c r="F403" s="24"/>
      <c r="G403" s="22"/>
      <c r="H403" s="22"/>
      <c r="I403" s="22"/>
      <c r="J403" s="22"/>
      <c r="K403" s="22"/>
      <c r="L403" s="22"/>
      <c r="M403" s="22"/>
      <c r="N403" s="22"/>
      <c r="O403" s="22"/>
      <c r="P403" s="22"/>
      <c r="Q403" s="22"/>
      <c r="R403" s="22"/>
      <c r="S403" s="22"/>
      <c r="T403" s="22"/>
    </row>
    <row r="404" spans="2:20" ht="13.5" customHeight="1">
      <c r="D404" s="22"/>
      <c r="E404" s="22"/>
      <c r="F404" s="24"/>
      <c r="G404" s="22"/>
      <c r="H404" s="22"/>
      <c r="I404" s="22"/>
      <c r="J404" s="22"/>
      <c r="K404" s="22"/>
      <c r="L404" s="22"/>
      <c r="M404" s="22"/>
      <c r="N404" s="22"/>
      <c r="O404" s="22"/>
      <c r="P404" s="22"/>
      <c r="Q404" s="22"/>
      <c r="R404" s="22"/>
      <c r="S404" s="22"/>
      <c r="T404" s="22"/>
    </row>
    <row r="405" spans="2:20" ht="13.5" customHeight="1">
      <c r="D405" s="22"/>
      <c r="E405" s="22"/>
      <c r="F405" s="24"/>
      <c r="G405" s="22"/>
      <c r="H405" s="22"/>
      <c r="I405" s="22"/>
      <c r="J405" s="22"/>
      <c r="K405" s="22"/>
      <c r="L405" s="22"/>
      <c r="M405" s="22"/>
      <c r="N405" s="22"/>
      <c r="O405" s="22"/>
      <c r="P405" s="22"/>
      <c r="Q405" s="22"/>
      <c r="R405" s="22"/>
      <c r="S405" s="22"/>
      <c r="T405" s="22"/>
    </row>
    <row r="406" spans="2:20" ht="13.5" customHeight="1">
      <c r="D406" s="22"/>
      <c r="E406" s="22"/>
      <c r="F406" s="24"/>
      <c r="G406" s="22"/>
      <c r="H406" s="22"/>
      <c r="I406" s="22"/>
      <c r="J406" s="22"/>
      <c r="K406" s="22"/>
      <c r="L406" s="22"/>
      <c r="M406" s="22"/>
      <c r="N406" s="22"/>
      <c r="O406" s="22"/>
      <c r="P406" s="22"/>
      <c r="Q406" s="22"/>
      <c r="R406" s="22"/>
      <c r="S406" s="22"/>
      <c r="T406" s="22"/>
    </row>
    <row r="407" spans="2:20" ht="13.5" customHeight="1">
      <c r="D407" s="22"/>
      <c r="E407" s="22"/>
      <c r="F407" s="24"/>
      <c r="G407" s="22"/>
      <c r="H407" s="22"/>
      <c r="I407" s="22"/>
      <c r="J407" s="22"/>
      <c r="K407" s="22"/>
      <c r="L407" s="22"/>
      <c r="M407" s="22"/>
      <c r="N407" s="22"/>
      <c r="O407" s="22"/>
      <c r="P407" s="22"/>
      <c r="Q407" s="22"/>
      <c r="R407" s="22"/>
      <c r="S407" s="22"/>
      <c r="T407" s="22"/>
    </row>
    <row r="408" spans="2:20" ht="13.5" customHeight="1">
      <c r="D408" s="22"/>
      <c r="E408" s="22"/>
      <c r="F408" s="24"/>
      <c r="G408" s="22"/>
      <c r="H408" s="22"/>
      <c r="I408" s="22"/>
      <c r="J408" s="22"/>
      <c r="K408" s="22"/>
      <c r="L408" s="22"/>
      <c r="M408" s="22"/>
      <c r="N408" s="22"/>
      <c r="O408" s="22"/>
      <c r="P408" s="22"/>
      <c r="Q408" s="22"/>
      <c r="R408" s="22"/>
      <c r="S408" s="22"/>
      <c r="T408" s="22"/>
    </row>
    <row r="409" spans="2:20" ht="13.5" hidden="1" customHeight="1">
      <c r="D409" s="22"/>
      <c r="E409" s="22"/>
      <c r="F409" s="24"/>
      <c r="G409" s="22"/>
      <c r="H409" s="22"/>
      <c r="I409" s="22"/>
      <c r="J409" s="22"/>
      <c r="K409" s="22"/>
      <c r="L409" s="22"/>
      <c r="M409" s="22"/>
      <c r="N409" s="22"/>
      <c r="O409" s="22"/>
      <c r="P409" s="22"/>
      <c r="Q409" s="22"/>
      <c r="R409" s="22"/>
      <c r="S409" s="22"/>
      <c r="T409" s="22"/>
    </row>
    <row r="410" spans="2:20" ht="13.5" hidden="1" customHeight="1">
      <c r="D410" s="22"/>
      <c r="E410" s="22"/>
      <c r="F410" s="24"/>
      <c r="G410" s="22"/>
      <c r="H410" s="22"/>
      <c r="I410" s="22"/>
      <c r="J410" s="22"/>
      <c r="K410" s="22"/>
      <c r="L410" s="22"/>
      <c r="M410" s="22"/>
      <c r="N410" s="22"/>
      <c r="O410" s="22"/>
      <c r="P410" s="22"/>
      <c r="Q410" s="22"/>
      <c r="R410" s="22"/>
      <c r="S410" s="22"/>
      <c r="T410" s="22"/>
    </row>
    <row r="411" spans="2:20" ht="13.5" customHeight="1">
      <c r="B411" s="2" t="s">
        <v>482</v>
      </c>
      <c r="D411" s="22"/>
      <c r="E411" s="22"/>
      <c r="F411" s="24"/>
      <c r="G411" s="22"/>
      <c r="H411" s="22"/>
      <c r="I411" s="22"/>
      <c r="J411" s="22"/>
      <c r="K411" s="22"/>
      <c r="L411" s="22"/>
      <c r="M411" s="22"/>
      <c r="N411" s="22"/>
      <c r="O411" s="22"/>
      <c r="P411" s="22"/>
      <c r="Q411" s="22"/>
      <c r="R411" s="22"/>
      <c r="S411" s="22"/>
      <c r="T411" s="22"/>
    </row>
    <row r="412" spans="2:20" ht="18" customHeight="1">
      <c r="C412" s="2" t="s">
        <v>97</v>
      </c>
      <c r="N412" s="22"/>
    </row>
    <row r="413" spans="2:20" ht="75" customHeight="1">
      <c r="D413" s="1383"/>
      <c r="E413" s="1384"/>
      <c r="F413" s="1384"/>
      <c r="G413" s="1384"/>
      <c r="H413" s="1384"/>
      <c r="I413" s="1384"/>
      <c r="J413" s="1385"/>
    </row>
    <row r="414" spans="2:20" ht="13.5" customHeight="1">
      <c r="D414" s="8"/>
      <c r="E414" s="8"/>
      <c r="F414" s="8"/>
      <c r="G414" s="8"/>
      <c r="H414" s="8"/>
      <c r="I414" s="8"/>
      <c r="J414" s="8"/>
    </row>
    <row r="415" spans="2:20">
      <c r="D415" s="2" t="s">
        <v>76</v>
      </c>
      <c r="E415" s="22"/>
    </row>
    <row r="416" spans="2:20">
      <c r="D416" s="2" t="s">
        <v>2378</v>
      </c>
      <c r="E416" s="22"/>
      <c r="G416" s="22" t="s">
        <v>2377</v>
      </c>
    </row>
    <row r="418" spans="2:30">
      <c r="B418" s="128"/>
      <c r="C418" s="2" t="s">
        <v>3017</v>
      </c>
      <c r="D418" s="157"/>
      <c r="E418" s="157"/>
      <c r="F418" s="158"/>
      <c r="G418" s="157"/>
      <c r="H418" s="157"/>
      <c r="I418" s="128"/>
      <c r="J418" s="128"/>
      <c r="K418" s="128"/>
      <c r="L418" s="160"/>
      <c r="M418" s="160"/>
      <c r="N418" s="36"/>
      <c r="O418" s="36"/>
      <c r="P418" s="36"/>
      <c r="Q418" s="36"/>
      <c r="R418" s="36"/>
      <c r="S418" s="36"/>
      <c r="T418" s="36"/>
      <c r="U418" s="36"/>
      <c r="V418" s="36"/>
      <c r="W418" s="36"/>
      <c r="X418" s="36"/>
      <c r="Y418" s="16"/>
      <c r="AA418" s="128"/>
      <c r="AB418" s="160"/>
      <c r="AC418" s="16"/>
      <c r="AD418" s="16"/>
    </row>
    <row r="419" spans="2:30">
      <c r="B419" s="128"/>
      <c r="C419" s="128"/>
      <c r="D419" s="128"/>
      <c r="E419" s="128"/>
      <c r="F419" s="128"/>
      <c r="G419" s="128"/>
      <c r="H419" s="128"/>
      <c r="I419" s="128"/>
      <c r="J419" s="128"/>
      <c r="K419" s="128"/>
      <c r="L419" s="160"/>
      <c r="M419" s="160"/>
      <c r="N419" s="36"/>
      <c r="O419" s="36"/>
      <c r="P419" s="36"/>
      <c r="Q419" s="36"/>
      <c r="R419" s="36"/>
      <c r="S419" s="36"/>
      <c r="T419" s="36"/>
      <c r="U419" s="36"/>
      <c r="V419" s="36"/>
      <c r="W419" s="36"/>
      <c r="X419" s="36"/>
      <c r="Y419" s="16"/>
      <c r="AA419" s="128"/>
      <c r="AB419" s="160"/>
      <c r="AC419" s="16"/>
      <c r="AD419" s="16"/>
    </row>
    <row r="420" spans="2:30" ht="14.4" customHeight="1">
      <c r="B420" s="128"/>
      <c r="C420" s="562"/>
      <c r="E420" s="564" t="s">
        <v>3035</v>
      </c>
      <c r="F420" s="1428"/>
      <c r="G420" s="1428"/>
      <c r="H420" s="562" t="s">
        <v>3023</v>
      </c>
      <c r="I420" s="562"/>
      <c r="J420" s="563"/>
      <c r="K420" s="128"/>
      <c r="L420" s="160"/>
      <c r="M420" s="162"/>
      <c r="N420" s="36"/>
      <c r="O420" s="36"/>
      <c r="P420" s="36"/>
      <c r="Q420" s="36"/>
      <c r="R420" s="36"/>
      <c r="S420" s="36"/>
      <c r="T420" s="36"/>
      <c r="U420" s="36"/>
      <c r="V420" s="36"/>
      <c r="W420" s="36"/>
      <c r="X420" s="36"/>
      <c r="Y420" s="16"/>
      <c r="AA420" s="128"/>
      <c r="AB420" s="160"/>
      <c r="AC420" s="16"/>
      <c r="AD420" s="16"/>
    </row>
    <row r="421" spans="2:30" ht="14.4" customHeight="1">
      <c r="B421" s="128"/>
      <c r="C421" s="562"/>
      <c r="E421" s="564" t="s">
        <v>3036</v>
      </c>
      <c r="F421" s="1387"/>
      <c r="G421" s="1387"/>
      <c r="H421" s="562" t="s">
        <v>3023</v>
      </c>
      <c r="I421" s="562"/>
      <c r="J421" s="563"/>
      <c r="K421" s="157"/>
      <c r="L421" s="161"/>
      <c r="M421" s="161"/>
      <c r="N421" s="142"/>
      <c r="O421" s="142"/>
      <c r="P421" s="142"/>
      <c r="Q421" s="142"/>
      <c r="R421" s="142"/>
      <c r="S421" s="142"/>
      <c r="T421" s="142"/>
      <c r="U421" s="36"/>
      <c r="V421" s="36"/>
      <c r="W421" s="36"/>
      <c r="X421" s="36"/>
      <c r="Y421" s="16"/>
      <c r="AA421" s="157"/>
      <c r="AB421" s="161"/>
      <c r="AC421" s="16"/>
      <c r="AD421" s="16"/>
    </row>
    <row r="422" spans="2:30" ht="14.4" customHeight="1">
      <c r="B422" s="128"/>
      <c r="C422" s="562"/>
      <c r="E422" s="564" t="s">
        <v>3018</v>
      </c>
      <c r="F422" s="1387"/>
      <c r="G422" s="1387"/>
      <c r="H422" s="562" t="s">
        <v>66</v>
      </c>
      <c r="I422" s="562"/>
      <c r="J422" s="563"/>
      <c r="K422" s="157"/>
      <c r="L422" s="161"/>
      <c r="M422" s="161"/>
      <c r="N422" s="142"/>
      <c r="O422" s="142"/>
      <c r="P422" s="142"/>
      <c r="Q422" s="142"/>
      <c r="R422" s="142"/>
      <c r="S422" s="142"/>
      <c r="T422" s="142"/>
      <c r="U422" s="36"/>
      <c r="V422" s="36"/>
      <c r="W422" s="36"/>
      <c r="X422" s="36"/>
      <c r="Y422" s="16"/>
      <c r="AA422" s="157"/>
      <c r="AB422" s="161"/>
      <c r="AC422" s="16"/>
      <c r="AD422" s="16"/>
    </row>
    <row r="423" spans="2:30" ht="14.4" customHeight="1">
      <c r="B423" s="128"/>
      <c r="C423" s="562"/>
      <c r="E423" s="564" t="s">
        <v>3019</v>
      </c>
      <c r="F423" s="1523">
        <f>IF(F420="",0,SUM(F420:G422))</f>
        <v>0</v>
      </c>
      <c r="G423" s="1523"/>
      <c r="H423" s="562" t="s">
        <v>66</v>
      </c>
      <c r="I423" s="562"/>
      <c r="J423" s="563"/>
      <c r="K423" s="157"/>
      <c r="L423" s="161"/>
      <c r="M423" s="161"/>
      <c r="N423" s="142"/>
      <c r="O423" s="142"/>
      <c r="P423" s="142"/>
      <c r="Q423" s="142"/>
      <c r="R423" s="142"/>
      <c r="S423" s="142"/>
      <c r="T423" s="142"/>
      <c r="U423" s="36"/>
      <c r="V423" s="36"/>
      <c r="W423" s="36"/>
      <c r="X423" s="36"/>
      <c r="Y423" s="16"/>
      <c r="AA423" s="157"/>
      <c r="AB423" s="161"/>
      <c r="AC423" s="16"/>
      <c r="AD423" s="16"/>
    </row>
    <row r="424" spans="2:30" ht="14.4" customHeight="1">
      <c r="B424" s="128"/>
      <c r="C424" s="562"/>
      <c r="E424" s="564" t="s">
        <v>3020</v>
      </c>
      <c r="F424" s="1523">
        <f>IF(F420="",0,SUM(F420:G421))</f>
        <v>0</v>
      </c>
      <c r="G424" s="1523"/>
      <c r="H424" s="562" t="s">
        <v>66</v>
      </c>
      <c r="I424" s="562"/>
      <c r="J424" s="563"/>
      <c r="K424" s="157"/>
      <c r="L424" s="161"/>
      <c r="M424" s="161"/>
      <c r="N424" s="142"/>
      <c r="O424" s="142"/>
      <c r="P424" s="142"/>
      <c r="Q424" s="142"/>
      <c r="R424" s="142"/>
      <c r="S424" s="142"/>
      <c r="T424" s="142"/>
      <c r="U424" s="36"/>
      <c r="V424" s="36"/>
      <c r="W424" s="36"/>
      <c r="X424" s="36"/>
      <c r="Y424" s="16"/>
      <c r="AA424" s="157"/>
      <c r="AB424" s="161"/>
      <c r="AC424" s="16"/>
      <c r="AD424" s="16"/>
    </row>
    <row r="425" spans="2:30" ht="14.4" customHeight="1">
      <c r="B425" s="128"/>
      <c r="C425" s="562"/>
      <c r="E425" s="564" t="s">
        <v>3037</v>
      </c>
      <c r="F425" s="1524" t="str">
        <f>IFERROR((F424/F423),"")</f>
        <v/>
      </c>
      <c r="G425" s="1524"/>
      <c r="H425" s="562" t="s">
        <v>391</v>
      </c>
      <c r="I425" s="562"/>
      <c r="J425" s="563"/>
      <c r="K425" s="157"/>
      <c r="L425" s="161"/>
      <c r="M425" s="161"/>
      <c r="N425" s="142"/>
      <c r="O425" s="142"/>
      <c r="P425" s="142"/>
      <c r="Q425" s="142"/>
      <c r="R425" s="142"/>
      <c r="S425" s="142"/>
      <c r="T425" s="142"/>
      <c r="U425" s="36"/>
      <c r="V425" s="36"/>
      <c r="W425" s="36"/>
      <c r="X425" s="36"/>
      <c r="Y425" s="16"/>
      <c r="AA425" s="157"/>
      <c r="AB425" s="161"/>
      <c r="AC425" s="16"/>
      <c r="AD425" s="16"/>
    </row>
    <row r="426" spans="2:30" ht="14.4" customHeight="1">
      <c r="B426" s="128"/>
      <c r="C426" s="562"/>
      <c r="D426" s="566" t="str">
        <f>"※ （２．（１）バイオマス発電総出力"&amp;IF(G31="","　　　",FIXED(G31,1,FALSE))&amp;"  kW以下）"</f>
        <v>※ （２．（１）バイオマス発電総出力　　　  kW以下）</v>
      </c>
      <c r="E426" s="565"/>
      <c r="F426" s="565"/>
      <c r="G426" s="565"/>
      <c r="H426" s="565"/>
      <c r="I426" s="562"/>
      <c r="J426" s="563"/>
      <c r="K426" s="128"/>
      <c r="L426" s="160"/>
      <c r="M426" s="162"/>
      <c r="N426" s="36"/>
      <c r="O426" s="36"/>
      <c r="P426" s="36"/>
      <c r="Q426" s="36"/>
      <c r="R426" s="36"/>
      <c r="S426" s="36"/>
      <c r="T426" s="36"/>
      <c r="U426" s="36"/>
      <c r="V426" s="36"/>
      <c r="W426" s="36"/>
      <c r="X426" s="36"/>
      <c r="Y426" s="16"/>
      <c r="AA426" s="128"/>
      <c r="AB426" s="160"/>
      <c r="AC426" s="16"/>
      <c r="AD426" s="16"/>
    </row>
    <row r="427" spans="2:30" ht="18" customHeight="1">
      <c r="B427" s="2" t="s">
        <v>2359</v>
      </c>
    </row>
    <row r="428" spans="2:30">
      <c r="B428" s="2" t="s">
        <v>98</v>
      </c>
    </row>
    <row r="429" spans="2:30">
      <c r="C429" s="2" t="s">
        <v>2926</v>
      </c>
    </row>
    <row r="430" spans="2:30" ht="13.5" customHeight="1">
      <c r="O430" s="73"/>
    </row>
    <row r="431" spans="2:30" ht="13.5" customHeight="1">
      <c r="B431" s="2" t="s">
        <v>2360</v>
      </c>
      <c r="N431" s="73"/>
      <c r="O431" s="73"/>
    </row>
    <row r="432" spans="2:30" ht="18" customHeight="1">
      <c r="C432" s="2" t="s">
        <v>2926</v>
      </c>
      <c r="N432" s="73"/>
      <c r="O432" s="73"/>
    </row>
    <row r="433" spans="2:30">
      <c r="N433" s="73"/>
      <c r="O433" s="73"/>
    </row>
    <row r="434" spans="2:30">
      <c r="M434" s="73"/>
      <c r="N434" s="73"/>
      <c r="O434" s="73"/>
    </row>
    <row r="435" spans="2:30" ht="18" customHeight="1"/>
    <row r="439" spans="2:30">
      <c r="N439" s="73"/>
    </row>
    <row r="441" spans="2:30">
      <c r="N441" s="73"/>
      <c r="O441" s="73"/>
    </row>
    <row r="442" spans="2:30">
      <c r="M442" s="73"/>
    </row>
    <row r="443" spans="2:30">
      <c r="M443" s="73"/>
    </row>
    <row r="444" spans="2:30" ht="18" customHeight="1">
      <c r="B444" s="2" t="s">
        <v>2395</v>
      </c>
      <c r="L444" s="36"/>
      <c r="M444" s="36"/>
      <c r="N444" s="36"/>
      <c r="O444" s="36"/>
      <c r="P444" s="36"/>
      <c r="Q444" s="36"/>
      <c r="R444" s="36"/>
      <c r="S444" s="36"/>
      <c r="T444" s="36"/>
      <c r="U444" s="36"/>
      <c r="V444" s="36"/>
      <c r="W444" s="36"/>
      <c r="X444" s="36"/>
      <c r="Y444" s="16"/>
      <c r="AB444" s="36"/>
      <c r="AC444" s="16"/>
      <c r="AD444" s="16"/>
    </row>
    <row r="445" spans="2:30" ht="13.5" customHeight="1">
      <c r="L445" s="36"/>
      <c r="M445" s="36"/>
      <c r="N445" s="36"/>
      <c r="O445" s="36"/>
      <c r="P445" s="36"/>
      <c r="Q445" s="36"/>
      <c r="R445" s="36"/>
      <c r="S445" s="36"/>
      <c r="T445" s="36"/>
      <c r="U445" s="36"/>
      <c r="V445" s="36"/>
      <c r="W445" s="36"/>
      <c r="X445" s="36"/>
      <c r="Y445" s="16"/>
      <c r="AB445" s="36"/>
      <c r="AC445" s="16"/>
      <c r="AD445" s="16"/>
    </row>
    <row r="446" spans="2:30" ht="13.5" customHeight="1">
      <c r="B446" s="2" t="s">
        <v>3033</v>
      </c>
      <c r="L446" s="36"/>
      <c r="M446" s="36"/>
      <c r="N446" s="36"/>
      <c r="O446" s="36"/>
      <c r="P446" s="36"/>
      <c r="Q446" s="36"/>
      <c r="R446" s="36"/>
      <c r="S446" s="36"/>
      <c r="T446" s="36"/>
      <c r="U446" s="36"/>
      <c r="V446" s="36"/>
      <c r="W446" s="36"/>
      <c r="X446" s="36"/>
      <c r="Y446" s="16"/>
      <c r="AB446" s="36"/>
      <c r="AC446" s="16"/>
      <c r="AD446" s="16"/>
    </row>
    <row r="447" spans="2:30" ht="30" customHeight="1">
      <c r="C447" s="1279" t="s">
        <v>3032</v>
      </c>
      <c r="D447" s="1279"/>
      <c r="E447" s="1279"/>
      <c r="F447" s="1279"/>
      <c r="G447" s="1279"/>
      <c r="H447" s="1279"/>
      <c r="I447" s="1279"/>
      <c r="J447" s="1279"/>
      <c r="L447" s="36"/>
      <c r="M447" s="36"/>
      <c r="N447" s="36"/>
      <c r="O447" s="36"/>
      <c r="P447" s="36"/>
      <c r="Q447" s="36"/>
      <c r="R447" s="36"/>
      <c r="S447" s="36"/>
      <c r="T447" s="36"/>
      <c r="U447" s="36"/>
      <c r="V447" s="36"/>
      <c r="W447" s="36"/>
      <c r="X447" s="36"/>
      <c r="Y447" s="16"/>
      <c r="AB447" s="36"/>
      <c r="AC447" s="16"/>
      <c r="AD447" s="16"/>
    </row>
    <row r="448" spans="2:30" ht="13.5" customHeight="1">
      <c r="B448" s="128"/>
      <c r="C448" s="562"/>
      <c r="D448" s="562"/>
      <c r="E448" s="562"/>
      <c r="F448" s="562"/>
      <c r="G448" s="562"/>
      <c r="H448" s="562"/>
      <c r="I448" s="562"/>
      <c r="J448" s="562"/>
      <c r="K448" s="128"/>
      <c r="L448" s="36"/>
      <c r="M448" s="36"/>
      <c r="N448" s="36"/>
      <c r="O448" s="36"/>
      <c r="P448" s="36"/>
      <c r="Q448" s="36"/>
      <c r="R448" s="36"/>
      <c r="S448" s="36"/>
      <c r="T448" s="36"/>
      <c r="U448" s="36"/>
      <c r="V448" s="36"/>
      <c r="W448" s="36"/>
      <c r="X448" s="36"/>
      <c r="Y448" s="16"/>
      <c r="AB448" s="36"/>
      <c r="AC448" s="16"/>
      <c r="AD448" s="16"/>
    </row>
    <row r="449" spans="2:30" ht="13.5" customHeight="1">
      <c r="B449" s="128"/>
      <c r="C449" s="1520" t="s">
        <v>3024</v>
      </c>
      <c r="D449" s="1459"/>
      <c r="E449" s="1411"/>
      <c r="F449" s="1521"/>
      <c r="G449" s="1411"/>
      <c r="H449" s="1521"/>
      <c r="I449" s="1412" t="s">
        <v>3029</v>
      </c>
      <c r="J449" s="1522"/>
      <c r="K449" s="1522"/>
      <c r="L449" s="1522"/>
      <c r="M449" s="36"/>
      <c r="N449" s="36"/>
      <c r="O449" s="36"/>
      <c r="P449" s="36"/>
      <c r="Q449" s="36"/>
      <c r="R449" s="36"/>
      <c r="S449" s="36"/>
      <c r="T449" s="36"/>
      <c r="U449" s="36"/>
      <c r="V449" s="36"/>
      <c r="W449" s="36"/>
      <c r="X449" s="36"/>
      <c r="Y449" s="16"/>
      <c r="AB449" s="36"/>
      <c r="AC449" s="16"/>
      <c r="AD449" s="16"/>
    </row>
    <row r="450" spans="2:30" ht="13.5" customHeight="1">
      <c r="B450" s="128"/>
      <c r="C450" s="1520" t="s">
        <v>2441</v>
      </c>
      <c r="D450" s="1459"/>
      <c r="E450" s="1386"/>
      <c r="F450" s="1480"/>
      <c r="G450" s="1480"/>
      <c r="H450" s="1480"/>
      <c r="I450" s="1481"/>
      <c r="J450" s="1481"/>
      <c r="K450" s="1481"/>
      <c r="L450" s="1482"/>
      <c r="M450" s="36"/>
      <c r="N450" s="36"/>
      <c r="O450" s="36"/>
      <c r="P450" s="36"/>
      <c r="Q450" s="36"/>
      <c r="R450" s="36"/>
      <c r="S450" s="36"/>
      <c r="T450" s="36"/>
      <c r="U450" s="36"/>
      <c r="V450" s="36"/>
      <c r="W450" s="36"/>
      <c r="X450" s="36"/>
      <c r="Y450" s="16"/>
      <c r="AB450" s="36"/>
      <c r="AC450" s="16"/>
      <c r="AD450" s="16"/>
    </row>
    <row r="451" spans="2:30" ht="13.5" customHeight="1">
      <c r="B451" s="128"/>
      <c r="C451" s="1520" t="s">
        <v>3112</v>
      </c>
      <c r="D451" s="1459"/>
      <c r="E451" s="1386"/>
      <c r="F451" s="1480"/>
      <c r="G451" s="1480"/>
      <c r="H451" s="1480"/>
      <c r="I451" s="1481"/>
      <c r="J451" s="1481"/>
      <c r="K451" s="1481"/>
      <c r="L451" s="1482"/>
      <c r="M451" s="36"/>
      <c r="N451" s="36"/>
      <c r="O451" s="36"/>
      <c r="P451" s="36"/>
      <c r="Q451" s="36"/>
      <c r="R451" s="36"/>
      <c r="S451" s="36"/>
      <c r="T451" s="36"/>
      <c r="U451" s="36"/>
      <c r="V451" s="36"/>
      <c r="W451" s="36"/>
      <c r="X451" s="36"/>
      <c r="Y451" s="16"/>
      <c r="AB451" s="36"/>
      <c r="AC451" s="16"/>
      <c r="AD451" s="16"/>
    </row>
    <row r="452" spans="2:30" ht="13.5" customHeight="1">
      <c r="B452" s="128"/>
      <c r="C452" s="1520" t="s">
        <v>3026</v>
      </c>
      <c r="D452" s="1459"/>
      <c r="E452" s="1386"/>
      <c r="F452" s="1481"/>
      <c r="G452" s="1481"/>
      <c r="H452" s="1481"/>
      <c r="I452" s="1481"/>
      <c r="J452" s="1481"/>
      <c r="K452" s="1481"/>
      <c r="L452" s="1482"/>
      <c r="M452" s="36"/>
      <c r="N452" s="36"/>
      <c r="O452" s="36"/>
      <c r="P452" s="36"/>
      <c r="Q452" s="36"/>
      <c r="R452" s="36"/>
      <c r="S452" s="36"/>
      <c r="T452" s="36"/>
      <c r="U452" s="36"/>
      <c r="V452" s="36"/>
      <c r="W452" s="36"/>
      <c r="X452" s="36"/>
      <c r="Y452" s="16"/>
      <c r="AB452" s="36"/>
      <c r="AC452" s="16"/>
      <c r="AD452" s="16"/>
    </row>
    <row r="453" spans="2:30" ht="13.5" customHeight="1">
      <c r="B453" s="128"/>
      <c r="C453" s="1520" t="s">
        <v>506</v>
      </c>
      <c r="D453" s="1459"/>
      <c r="E453" s="1386"/>
      <c r="F453" s="1481"/>
      <c r="G453" s="1481"/>
      <c r="H453" s="1481"/>
      <c r="I453" s="1481"/>
      <c r="J453" s="1481"/>
      <c r="K453" s="1481"/>
      <c r="L453" s="1482"/>
      <c r="M453" s="36"/>
      <c r="N453" s="36"/>
      <c r="O453" s="36"/>
      <c r="P453" s="36"/>
      <c r="Q453" s="36"/>
      <c r="R453" s="36"/>
      <c r="S453" s="36"/>
      <c r="T453" s="36"/>
      <c r="U453" s="36"/>
      <c r="V453" s="36"/>
      <c r="W453" s="36"/>
      <c r="X453" s="36"/>
      <c r="Y453" s="16"/>
      <c r="AB453" s="36"/>
      <c r="AC453" s="16"/>
      <c r="AD453" s="16"/>
    </row>
    <row r="454" spans="2:30" ht="13.5" customHeight="1">
      <c r="B454" s="128"/>
      <c r="C454" s="1520" t="s">
        <v>3027</v>
      </c>
      <c r="D454" s="1459"/>
      <c r="E454" s="1386"/>
      <c r="F454" s="1480"/>
      <c r="G454" s="1480"/>
      <c r="H454" s="1480"/>
      <c r="I454" s="1481"/>
      <c r="J454" s="1481"/>
      <c r="K454" s="1481"/>
      <c r="L454" s="1482"/>
      <c r="M454" s="36"/>
      <c r="N454" s="36"/>
      <c r="O454" s="36"/>
      <c r="P454" s="36"/>
      <c r="Q454" s="36"/>
      <c r="R454" s="36"/>
      <c r="S454" s="36"/>
      <c r="T454" s="36"/>
      <c r="U454" s="36"/>
      <c r="V454" s="36"/>
      <c r="W454" s="36"/>
      <c r="X454" s="36"/>
      <c r="Y454" s="16"/>
      <c r="AB454" s="36"/>
      <c r="AC454" s="16"/>
      <c r="AD454" s="16"/>
    </row>
    <row r="455" spans="2:30" ht="13.5" customHeight="1">
      <c r="B455" s="128"/>
      <c r="C455" s="1520" t="s">
        <v>507</v>
      </c>
      <c r="D455" s="1459"/>
      <c r="E455" s="1386"/>
      <c r="F455" s="1480"/>
      <c r="G455" s="1480"/>
      <c r="H455" s="1480"/>
      <c r="I455" s="1481"/>
      <c r="J455" s="1481"/>
      <c r="K455" s="1481"/>
      <c r="L455" s="1482"/>
      <c r="M455" s="36"/>
      <c r="N455" s="36"/>
      <c r="O455" s="36"/>
      <c r="P455" s="36"/>
      <c r="Q455" s="36"/>
      <c r="R455" s="36"/>
      <c r="S455" s="36"/>
      <c r="T455" s="36"/>
      <c r="U455" s="36"/>
      <c r="V455" s="36"/>
      <c r="W455" s="36"/>
      <c r="X455" s="36"/>
      <c r="Y455" s="16"/>
      <c r="AB455" s="36"/>
      <c r="AC455" s="16"/>
      <c r="AD455" s="16"/>
    </row>
    <row r="456" spans="2:30" ht="13.5" customHeight="1">
      <c r="B456" s="128"/>
      <c r="C456" s="567"/>
      <c r="D456" s="567"/>
      <c r="E456" s="567"/>
      <c r="F456" s="567"/>
      <c r="G456" s="567"/>
      <c r="H456" s="567"/>
      <c r="I456" s="567"/>
      <c r="J456" s="567"/>
      <c r="K456" s="159"/>
      <c r="L456" s="568"/>
      <c r="M456" s="36"/>
      <c r="N456" s="36"/>
      <c r="O456" s="36"/>
      <c r="P456" s="36"/>
      <c r="Q456" s="36"/>
      <c r="R456" s="36"/>
      <c r="S456" s="36"/>
      <c r="T456" s="36"/>
      <c r="U456" s="36"/>
      <c r="V456" s="36"/>
      <c r="W456" s="36"/>
      <c r="X456" s="36"/>
      <c r="Y456" s="16"/>
      <c r="AB456" s="36"/>
      <c r="AC456" s="16"/>
      <c r="AD456" s="16"/>
    </row>
    <row r="457" spans="2:30" ht="13.5" customHeight="1">
      <c r="B457" s="128"/>
      <c r="C457" s="1520" t="s">
        <v>3030</v>
      </c>
      <c r="D457" s="1459"/>
      <c r="E457" s="1411"/>
      <c r="F457" s="1521"/>
      <c r="G457" s="1411"/>
      <c r="H457" s="1521"/>
      <c r="I457" s="1412" t="s">
        <v>3029</v>
      </c>
      <c r="J457" s="1522"/>
      <c r="K457" s="1522"/>
      <c r="L457" s="1522"/>
      <c r="M457" s="36"/>
      <c r="N457" s="36"/>
      <c r="O457" s="36"/>
      <c r="P457" s="36"/>
      <c r="Q457" s="36"/>
      <c r="R457" s="36"/>
      <c r="S457" s="36"/>
      <c r="T457" s="36"/>
      <c r="U457" s="36"/>
      <c r="V457" s="36"/>
      <c r="W457" s="36"/>
      <c r="X457" s="36"/>
      <c r="Y457" s="16"/>
      <c r="AB457" s="36"/>
      <c r="AC457" s="16"/>
      <c r="AD457" s="16"/>
    </row>
    <row r="458" spans="2:30" ht="13.5" customHeight="1">
      <c r="B458" s="128"/>
      <c r="C458" s="1520" t="s">
        <v>2441</v>
      </c>
      <c r="D458" s="1459"/>
      <c r="E458" s="1386"/>
      <c r="F458" s="1480"/>
      <c r="G458" s="1480"/>
      <c r="H458" s="1480"/>
      <c r="I458" s="1481"/>
      <c r="J458" s="1481"/>
      <c r="K458" s="1481"/>
      <c r="L458" s="1482"/>
      <c r="M458" s="36"/>
      <c r="N458" s="36"/>
      <c r="O458" s="36"/>
      <c r="P458" s="36"/>
      <c r="Q458" s="36"/>
      <c r="R458" s="36"/>
      <c r="S458" s="36"/>
      <c r="T458" s="36"/>
      <c r="U458" s="36"/>
      <c r="V458" s="36"/>
      <c r="W458" s="36"/>
      <c r="X458" s="36"/>
      <c r="Y458" s="16"/>
      <c r="AB458" s="36"/>
      <c r="AC458" s="16"/>
      <c r="AD458" s="16"/>
    </row>
    <row r="459" spans="2:30" ht="13.5" customHeight="1">
      <c r="B459" s="128"/>
      <c r="C459" s="1520" t="s">
        <v>3112</v>
      </c>
      <c r="D459" s="1459"/>
      <c r="E459" s="1386"/>
      <c r="F459" s="1480"/>
      <c r="G459" s="1480"/>
      <c r="H459" s="1480"/>
      <c r="I459" s="1481"/>
      <c r="J459" s="1481"/>
      <c r="K459" s="1481"/>
      <c r="L459" s="1482"/>
      <c r="M459" s="36"/>
      <c r="N459" s="36"/>
      <c r="O459" s="36"/>
      <c r="P459" s="36"/>
      <c r="Q459" s="36"/>
      <c r="R459" s="36"/>
      <c r="S459" s="36"/>
      <c r="T459" s="36"/>
      <c r="U459" s="36"/>
      <c r="V459" s="36"/>
      <c r="W459" s="36"/>
      <c r="X459" s="36"/>
      <c r="Y459" s="16"/>
      <c r="AB459" s="36"/>
      <c r="AC459" s="16"/>
      <c r="AD459" s="16"/>
    </row>
    <row r="460" spans="2:30" ht="13.5" customHeight="1">
      <c r="B460" s="128"/>
      <c r="C460" s="1520" t="s">
        <v>3026</v>
      </c>
      <c r="D460" s="1459"/>
      <c r="E460" s="1386"/>
      <c r="F460" s="1481"/>
      <c r="G460" s="1481"/>
      <c r="H460" s="1481"/>
      <c r="I460" s="1481"/>
      <c r="J460" s="1481"/>
      <c r="K460" s="1481"/>
      <c r="L460" s="1482"/>
      <c r="M460" s="36"/>
      <c r="N460" s="36"/>
      <c r="O460" s="36"/>
      <c r="P460" s="36"/>
      <c r="Q460" s="36"/>
      <c r="R460" s="36"/>
      <c r="S460" s="36"/>
      <c r="T460" s="36"/>
      <c r="U460" s="36"/>
      <c r="V460" s="36"/>
      <c r="W460" s="36"/>
      <c r="X460" s="36"/>
      <c r="Y460" s="16"/>
      <c r="AB460" s="36"/>
      <c r="AC460" s="16"/>
      <c r="AD460" s="16"/>
    </row>
    <row r="461" spans="2:30" ht="13.5" customHeight="1">
      <c r="B461" s="128"/>
      <c r="C461" s="1520" t="s">
        <v>506</v>
      </c>
      <c r="D461" s="1459"/>
      <c r="E461" s="1386"/>
      <c r="F461" s="1481"/>
      <c r="G461" s="1481"/>
      <c r="H461" s="1481"/>
      <c r="I461" s="1481"/>
      <c r="J461" s="1481"/>
      <c r="K461" s="1481"/>
      <c r="L461" s="1482"/>
      <c r="M461" s="36"/>
      <c r="N461" s="36"/>
      <c r="O461" s="36"/>
      <c r="P461" s="36"/>
      <c r="Q461" s="36"/>
      <c r="R461" s="36"/>
      <c r="S461" s="36"/>
      <c r="T461" s="36"/>
      <c r="U461" s="36"/>
      <c r="V461" s="36"/>
      <c r="W461" s="36"/>
      <c r="X461" s="36"/>
      <c r="Y461" s="16"/>
      <c r="AB461" s="36"/>
      <c r="AC461" s="16"/>
      <c r="AD461" s="16"/>
    </row>
    <row r="462" spans="2:30" ht="13.5" customHeight="1">
      <c r="B462" s="128"/>
      <c r="C462" s="1520" t="s">
        <v>3027</v>
      </c>
      <c r="D462" s="1459"/>
      <c r="E462" s="1386"/>
      <c r="F462" s="1480"/>
      <c r="G462" s="1480"/>
      <c r="H462" s="1480"/>
      <c r="I462" s="1481"/>
      <c r="J462" s="1481"/>
      <c r="K462" s="1481"/>
      <c r="L462" s="1482"/>
      <c r="M462" s="36"/>
      <c r="N462" s="36"/>
      <c r="O462" s="36"/>
      <c r="P462" s="36"/>
      <c r="Q462" s="36"/>
      <c r="R462" s="36"/>
      <c r="S462" s="36"/>
      <c r="T462" s="36"/>
      <c r="U462" s="36"/>
      <c r="V462" s="36"/>
      <c r="W462" s="36"/>
      <c r="X462" s="36"/>
      <c r="Y462" s="16"/>
      <c r="AB462" s="36"/>
      <c r="AC462" s="16"/>
      <c r="AD462" s="16"/>
    </row>
    <row r="463" spans="2:30" ht="13.5" customHeight="1">
      <c r="B463" s="128"/>
      <c r="C463" s="1520" t="s">
        <v>507</v>
      </c>
      <c r="D463" s="1459"/>
      <c r="E463" s="1386"/>
      <c r="F463" s="1480"/>
      <c r="G463" s="1480"/>
      <c r="H463" s="1480"/>
      <c r="I463" s="1481"/>
      <c r="J463" s="1481"/>
      <c r="K463" s="1481"/>
      <c r="L463" s="1482"/>
      <c r="M463" s="36"/>
      <c r="N463" s="36"/>
      <c r="O463" s="36"/>
      <c r="P463" s="36"/>
      <c r="Q463" s="36"/>
      <c r="R463" s="36"/>
      <c r="S463" s="36"/>
      <c r="T463" s="36"/>
      <c r="U463" s="36"/>
      <c r="V463" s="36"/>
      <c r="W463" s="36"/>
      <c r="X463" s="36"/>
      <c r="Y463" s="16"/>
      <c r="AB463" s="36"/>
      <c r="AC463" s="16"/>
      <c r="AD463" s="16"/>
    </row>
    <row r="464" spans="2:30" ht="13.5" customHeight="1">
      <c r="B464" s="128"/>
      <c r="C464" s="567"/>
      <c r="D464" s="567"/>
      <c r="E464" s="567"/>
      <c r="F464" s="567"/>
      <c r="G464" s="567"/>
      <c r="H464" s="567"/>
      <c r="I464" s="567"/>
      <c r="J464" s="567"/>
      <c r="K464" s="159"/>
      <c r="L464" s="568"/>
      <c r="M464" s="36"/>
      <c r="N464" s="36"/>
      <c r="O464" s="36"/>
      <c r="P464" s="36"/>
      <c r="Q464" s="36"/>
      <c r="R464" s="36"/>
      <c r="S464" s="36"/>
      <c r="T464" s="36"/>
      <c r="U464" s="36"/>
      <c r="V464" s="36"/>
      <c r="W464" s="36"/>
      <c r="X464" s="36"/>
      <c r="Y464" s="16"/>
      <c r="AB464" s="36"/>
      <c r="AC464" s="16"/>
      <c r="AD464" s="16"/>
    </row>
    <row r="465" spans="2:30" ht="13.5" customHeight="1">
      <c r="B465" s="128"/>
      <c r="C465" s="1520" t="s">
        <v>3030</v>
      </c>
      <c r="D465" s="1459"/>
      <c r="E465" s="1411"/>
      <c r="F465" s="1521"/>
      <c r="G465" s="1411"/>
      <c r="H465" s="1521"/>
      <c r="I465" s="1412" t="s">
        <v>3029</v>
      </c>
      <c r="J465" s="1522"/>
      <c r="K465" s="1522"/>
      <c r="L465" s="1522"/>
      <c r="M465" s="141"/>
      <c r="N465" s="143"/>
      <c r="O465" s="143"/>
      <c r="P465" s="143"/>
      <c r="Q465" s="143"/>
      <c r="R465" s="143"/>
      <c r="S465" s="143"/>
      <c r="T465" s="36"/>
      <c r="U465" s="36"/>
      <c r="V465" s="36"/>
      <c r="W465" s="36"/>
      <c r="X465" s="36"/>
      <c r="Y465" s="16"/>
      <c r="AB465" s="36"/>
      <c r="AC465" s="16"/>
      <c r="AD465" s="16"/>
    </row>
    <row r="466" spans="2:30" ht="13.5" customHeight="1">
      <c r="B466" s="128"/>
      <c r="C466" s="1520" t="s">
        <v>2441</v>
      </c>
      <c r="D466" s="1459"/>
      <c r="E466" s="1386"/>
      <c r="F466" s="1480"/>
      <c r="G466" s="1480"/>
      <c r="H466" s="1480"/>
      <c r="I466" s="1481"/>
      <c r="J466" s="1481"/>
      <c r="K466" s="1481"/>
      <c r="L466" s="1482"/>
      <c r="M466" s="36"/>
      <c r="N466" s="36"/>
      <c r="O466" s="36"/>
      <c r="P466" s="36"/>
      <c r="Q466" s="36"/>
      <c r="R466" s="36"/>
      <c r="S466" s="36"/>
      <c r="T466" s="36"/>
      <c r="U466" s="36"/>
      <c r="V466" s="36"/>
      <c r="W466" s="36"/>
      <c r="X466" s="36"/>
      <c r="Y466" s="16"/>
      <c r="AB466" s="36"/>
      <c r="AC466" s="16"/>
      <c r="AD466" s="16"/>
    </row>
    <row r="467" spans="2:30" ht="13.5" customHeight="1">
      <c r="B467" s="128"/>
      <c r="C467" s="1520" t="s">
        <v>3112</v>
      </c>
      <c r="D467" s="1459"/>
      <c r="E467" s="1386"/>
      <c r="F467" s="1480"/>
      <c r="G467" s="1480"/>
      <c r="H467" s="1480"/>
      <c r="I467" s="1481"/>
      <c r="J467" s="1481"/>
      <c r="K467" s="1481"/>
      <c r="L467" s="1482"/>
      <c r="M467" s="36"/>
      <c r="N467" s="36"/>
      <c r="O467" s="36"/>
      <c r="P467" s="36"/>
      <c r="Q467" s="36"/>
      <c r="R467" s="36"/>
      <c r="S467" s="36"/>
      <c r="T467" s="36"/>
      <c r="U467" s="36"/>
      <c r="V467" s="36"/>
      <c r="W467" s="36"/>
      <c r="X467" s="36"/>
      <c r="Y467" s="16"/>
      <c r="AB467" s="36"/>
      <c r="AC467" s="16"/>
      <c r="AD467" s="16"/>
    </row>
    <row r="468" spans="2:30" ht="13.5" customHeight="1">
      <c r="B468" s="128"/>
      <c r="C468" s="1520" t="s">
        <v>3026</v>
      </c>
      <c r="D468" s="1459"/>
      <c r="E468" s="1386"/>
      <c r="F468" s="1481"/>
      <c r="G468" s="1481"/>
      <c r="H468" s="1481"/>
      <c r="I468" s="1481"/>
      <c r="J468" s="1481"/>
      <c r="K468" s="1481"/>
      <c r="L468" s="1482"/>
      <c r="M468" s="36"/>
      <c r="N468" s="36"/>
      <c r="O468" s="36"/>
      <c r="P468" s="36"/>
      <c r="Q468" s="36"/>
      <c r="R468" s="36"/>
      <c r="S468" s="36"/>
      <c r="T468" s="36"/>
      <c r="U468" s="36"/>
      <c r="V468" s="36"/>
      <c r="W468" s="36"/>
      <c r="X468" s="36"/>
      <c r="Y468" s="16"/>
      <c r="AB468" s="36"/>
      <c r="AC468" s="16"/>
      <c r="AD468" s="16"/>
    </row>
    <row r="469" spans="2:30" ht="13.5" customHeight="1">
      <c r="B469" s="128"/>
      <c r="C469" s="1520" t="s">
        <v>506</v>
      </c>
      <c r="D469" s="1459"/>
      <c r="E469" s="1386"/>
      <c r="F469" s="1481"/>
      <c r="G469" s="1481"/>
      <c r="H469" s="1481"/>
      <c r="I469" s="1481"/>
      <c r="J469" s="1481"/>
      <c r="K469" s="1481"/>
      <c r="L469" s="1482"/>
      <c r="M469" s="36"/>
      <c r="N469" s="36"/>
      <c r="O469" s="36"/>
      <c r="P469" s="36"/>
      <c r="Q469" s="36"/>
      <c r="R469" s="36"/>
      <c r="S469" s="36"/>
      <c r="T469" s="36"/>
      <c r="U469" s="36"/>
      <c r="V469" s="36"/>
      <c r="W469" s="36"/>
      <c r="X469" s="36"/>
      <c r="Y469" s="16"/>
      <c r="AB469" s="36"/>
      <c r="AC469" s="16"/>
      <c r="AD469" s="16"/>
    </row>
    <row r="470" spans="2:30" ht="13.5" customHeight="1">
      <c r="B470" s="128"/>
      <c r="C470" s="1520" t="s">
        <v>3027</v>
      </c>
      <c r="D470" s="1459"/>
      <c r="E470" s="1386"/>
      <c r="F470" s="1480"/>
      <c r="G470" s="1480"/>
      <c r="H470" s="1480"/>
      <c r="I470" s="1481"/>
      <c r="J470" s="1481"/>
      <c r="K470" s="1481"/>
      <c r="L470" s="1482"/>
      <c r="M470" s="36"/>
      <c r="N470" s="36"/>
      <c r="O470" s="36"/>
      <c r="P470" s="36"/>
      <c r="Q470" s="36"/>
      <c r="R470" s="36"/>
      <c r="S470" s="36"/>
      <c r="T470" s="36"/>
      <c r="U470" s="36"/>
      <c r="V470" s="36"/>
      <c r="W470" s="36"/>
      <c r="X470" s="36"/>
      <c r="Y470" s="16"/>
      <c r="AB470" s="36"/>
      <c r="AC470" s="16"/>
      <c r="AD470" s="16"/>
    </row>
    <row r="471" spans="2:30" ht="13.5" customHeight="1">
      <c r="B471" s="128"/>
      <c r="C471" s="1520" t="s">
        <v>507</v>
      </c>
      <c r="D471" s="1459"/>
      <c r="E471" s="1386"/>
      <c r="F471" s="1480"/>
      <c r="G471" s="1480"/>
      <c r="H471" s="1480"/>
      <c r="I471" s="1481"/>
      <c r="J471" s="1481"/>
      <c r="K471" s="1481"/>
      <c r="L471" s="1482"/>
      <c r="M471" s="36"/>
      <c r="N471" s="36"/>
      <c r="O471" s="36"/>
      <c r="P471" s="36"/>
      <c r="Q471" s="36"/>
      <c r="R471" s="36"/>
      <c r="S471" s="36"/>
      <c r="T471" s="36"/>
      <c r="U471" s="36"/>
      <c r="V471" s="36"/>
      <c r="W471" s="36"/>
      <c r="X471" s="36"/>
      <c r="Y471" s="16"/>
      <c r="AB471" s="36"/>
      <c r="AC471" s="16"/>
      <c r="AD471" s="16"/>
    </row>
    <row r="472" spans="2:30" ht="13.5" customHeight="1">
      <c r="B472" s="128"/>
      <c r="C472" s="567"/>
      <c r="D472" s="567"/>
      <c r="E472" s="567"/>
      <c r="F472" s="567"/>
      <c r="G472" s="567"/>
      <c r="H472" s="567"/>
      <c r="I472" s="567"/>
      <c r="J472" s="567"/>
      <c r="K472" s="159"/>
      <c r="L472" s="568"/>
      <c r="M472" s="36"/>
      <c r="N472" s="36"/>
      <c r="O472" s="36"/>
      <c r="P472" s="36"/>
      <c r="Q472" s="36"/>
      <c r="R472" s="36"/>
      <c r="S472" s="36"/>
      <c r="T472" s="36"/>
      <c r="U472" s="36"/>
      <c r="V472" s="36"/>
      <c r="W472" s="36"/>
      <c r="X472" s="36"/>
      <c r="Y472" s="16"/>
      <c r="AB472" s="36"/>
      <c r="AC472" s="16"/>
      <c r="AD472" s="16"/>
    </row>
    <row r="473" spans="2:30" ht="13.5" customHeight="1">
      <c r="B473" s="128"/>
      <c r="C473" s="1545" t="s">
        <v>3031</v>
      </c>
      <c r="D473" s="1474"/>
      <c r="E473" s="1390"/>
      <c r="F473" s="1483"/>
      <c r="G473" s="1484"/>
      <c r="H473" s="1484"/>
      <c r="I473" s="1460"/>
      <c r="J473" s="1460"/>
      <c r="K473" s="1460"/>
      <c r="L473" s="1460"/>
      <c r="M473" s="36"/>
      <c r="N473" s="36"/>
      <c r="O473" s="36"/>
      <c r="P473" s="36"/>
      <c r="Q473" s="36"/>
      <c r="R473" s="36"/>
      <c r="S473" s="36"/>
      <c r="T473" s="36"/>
      <c r="U473" s="36"/>
      <c r="V473" s="36"/>
      <c r="W473" s="36"/>
      <c r="X473" s="36"/>
      <c r="Y473" s="16"/>
      <c r="AB473" s="36"/>
      <c r="AC473" s="16"/>
      <c r="AD473" s="16"/>
    </row>
    <row r="474" spans="2:30" ht="13.5" customHeight="1">
      <c r="B474" s="128"/>
      <c r="C474" s="1545" t="s">
        <v>2441</v>
      </c>
      <c r="D474" s="1474"/>
      <c r="E474" s="1390"/>
      <c r="F474" s="1483"/>
      <c r="G474" s="1484"/>
      <c r="H474" s="1484"/>
      <c r="I474" s="1460"/>
      <c r="J474" s="1460"/>
      <c r="K474" s="1460"/>
      <c r="L474" s="1460"/>
      <c r="M474" s="36"/>
      <c r="N474" s="36"/>
      <c r="O474" s="36"/>
      <c r="P474" s="36"/>
      <c r="Q474" s="36"/>
      <c r="R474" s="36"/>
      <c r="S474" s="36"/>
      <c r="T474" s="36"/>
      <c r="U474" s="36"/>
      <c r="V474" s="36"/>
      <c r="W474" s="36"/>
      <c r="X474" s="36"/>
      <c r="Y474" s="16"/>
      <c r="AB474" s="36"/>
      <c r="AC474" s="16"/>
      <c r="AD474" s="16"/>
    </row>
    <row r="475" spans="2:30" ht="13.5" customHeight="1">
      <c r="B475" s="128"/>
      <c r="C475" s="1520" t="s">
        <v>3112</v>
      </c>
      <c r="D475" s="1459"/>
      <c r="E475" s="1390"/>
      <c r="F475" s="1484"/>
      <c r="G475" s="1484"/>
      <c r="H475" s="1484"/>
      <c r="I475" s="1460"/>
      <c r="J475" s="1460"/>
      <c r="K475" s="1460"/>
      <c r="L475" s="1460"/>
      <c r="M475" s="36"/>
      <c r="N475" s="36"/>
      <c r="O475" s="36"/>
      <c r="P475" s="36"/>
      <c r="Q475" s="36"/>
      <c r="R475" s="36"/>
      <c r="S475" s="36"/>
      <c r="T475" s="36"/>
      <c r="U475" s="36"/>
      <c r="V475" s="36"/>
      <c r="W475" s="36"/>
      <c r="X475" s="36"/>
      <c r="Y475" s="16"/>
      <c r="AB475" s="36"/>
      <c r="AC475" s="16"/>
      <c r="AD475" s="16"/>
    </row>
    <row r="476" spans="2:30" ht="13.5" customHeight="1">
      <c r="B476" s="128"/>
      <c r="C476" s="1520" t="s">
        <v>3026</v>
      </c>
      <c r="D476" s="1459"/>
      <c r="E476" s="1390"/>
      <c r="F476" s="1484"/>
      <c r="G476" s="1484"/>
      <c r="H476" s="1484"/>
      <c r="I476" s="1460"/>
      <c r="J476" s="1460"/>
      <c r="K476" s="1460"/>
      <c r="L476" s="1460"/>
      <c r="M476" s="36"/>
      <c r="N476" s="36"/>
      <c r="O476" s="36"/>
      <c r="P476" s="36"/>
      <c r="Q476" s="36"/>
      <c r="R476" s="36"/>
      <c r="S476" s="36"/>
      <c r="T476" s="36"/>
      <c r="U476" s="36"/>
      <c r="V476" s="36"/>
      <c r="W476" s="36"/>
      <c r="X476" s="36"/>
      <c r="Y476" s="16"/>
      <c r="AB476" s="36"/>
      <c r="AC476" s="16"/>
      <c r="AD476" s="16"/>
    </row>
    <row r="477" spans="2:30" ht="13.5" customHeight="1">
      <c r="B477" s="128"/>
      <c r="C477" s="1520" t="s">
        <v>506</v>
      </c>
      <c r="D477" s="1459"/>
      <c r="E477" s="1390"/>
      <c r="F477" s="1460"/>
      <c r="G477" s="1460"/>
      <c r="H477" s="1460"/>
      <c r="I477" s="1460"/>
      <c r="J477" s="1460"/>
      <c r="K477" s="1460"/>
      <c r="L477" s="1460"/>
      <c r="M477" s="36"/>
      <c r="N477" s="36"/>
      <c r="O477" s="36"/>
      <c r="P477" s="36"/>
      <c r="Q477" s="36"/>
      <c r="R477" s="36"/>
      <c r="S477" s="36"/>
      <c r="T477" s="36"/>
      <c r="U477" s="36"/>
      <c r="V477" s="36"/>
      <c r="W477" s="36"/>
      <c r="X477" s="36"/>
      <c r="Y477" s="16"/>
      <c r="AB477" s="36"/>
      <c r="AC477" s="16"/>
      <c r="AD477" s="16"/>
    </row>
    <row r="478" spans="2:30" ht="13.5" customHeight="1">
      <c r="B478" s="128"/>
      <c r="C478" s="1545" t="s">
        <v>3027</v>
      </c>
      <c r="D478" s="1474"/>
      <c r="E478" s="1390"/>
      <c r="F478" s="1483"/>
      <c r="G478" s="1484"/>
      <c r="H478" s="1484"/>
      <c r="I478" s="1460"/>
      <c r="J478" s="1460"/>
      <c r="K478" s="1460"/>
      <c r="L478" s="1460"/>
      <c r="M478" s="36"/>
      <c r="N478" s="36"/>
      <c r="O478" s="36"/>
      <c r="P478" s="36"/>
      <c r="Q478" s="36"/>
      <c r="R478" s="36"/>
      <c r="S478" s="36"/>
      <c r="T478" s="36"/>
      <c r="U478" s="36"/>
      <c r="V478" s="36"/>
      <c r="W478" s="36"/>
      <c r="X478" s="36"/>
      <c r="Y478" s="16"/>
      <c r="AB478" s="36"/>
      <c r="AC478" s="16"/>
      <c r="AD478" s="16"/>
    </row>
    <row r="479" spans="2:30" ht="13.5" customHeight="1">
      <c r="B479" s="128"/>
      <c r="C479" s="1545" t="s">
        <v>507</v>
      </c>
      <c r="D479" s="1474"/>
      <c r="E479" s="1390"/>
      <c r="F479" s="1390"/>
      <c r="G479" s="1390"/>
      <c r="H479" s="1390"/>
      <c r="I479" s="1460"/>
      <c r="J479" s="1460"/>
      <c r="K479" s="1460"/>
      <c r="L479" s="1460"/>
      <c r="M479" s="36"/>
      <c r="N479" s="36"/>
      <c r="O479" s="36"/>
      <c r="P479" s="36"/>
      <c r="Q479" s="36"/>
      <c r="R479" s="36"/>
      <c r="S479" s="36"/>
      <c r="T479" s="36"/>
      <c r="U479" s="36"/>
      <c r="V479" s="36"/>
      <c r="W479" s="36"/>
      <c r="X479" s="36"/>
      <c r="Y479" s="16"/>
      <c r="AB479" s="36"/>
      <c r="AC479" s="16"/>
      <c r="AD479" s="16"/>
    </row>
    <row r="480" spans="2:30" ht="13.5" customHeight="1">
      <c r="B480" s="128"/>
      <c r="C480" s="567"/>
      <c r="D480" s="567"/>
      <c r="E480" s="567"/>
      <c r="F480" s="567"/>
      <c r="G480" s="567"/>
      <c r="H480" s="567"/>
      <c r="I480" s="567"/>
      <c r="J480" s="567"/>
      <c r="K480" s="159"/>
      <c r="L480" s="568"/>
      <c r="M480" s="36"/>
      <c r="N480" s="36"/>
      <c r="O480" s="36"/>
      <c r="P480" s="36"/>
      <c r="Q480" s="36"/>
      <c r="R480" s="36"/>
      <c r="S480" s="36"/>
      <c r="T480" s="36"/>
      <c r="U480" s="36"/>
      <c r="V480" s="36"/>
      <c r="W480" s="36"/>
      <c r="X480" s="36"/>
      <c r="Y480" s="16"/>
      <c r="AB480" s="36"/>
      <c r="AC480" s="16"/>
      <c r="AD480" s="16"/>
    </row>
    <row r="481" spans="2:30" ht="13.5" customHeight="1">
      <c r="B481" s="2" t="s">
        <v>2420</v>
      </c>
      <c r="D481" s="22"/>
      <c r="E481" s="22"/>
      <c r="F481" s="24"/>
      <c r="G481" s="22"/>
      <c r="H481" s="22"/>
      <c r="K481" s="128"/>
      <c r="L481" s="36"/>
      <c r="M481" s="36"/>
      <c r="N481" s="36"/>
      <c r="O481" s="36"/>
      <c r="P481" s="36"/>
      <c r="Q481" s="36"/>
      <c r="R481" s="36"/>
      <c r="S481" s="36"/>
      <c r="T481" s="36"/>
      <c r="U481" s="36"/>
      <c r="V481" s="36"/>
      <c r="W481" s="36"/>
      <c r="X481" s="36"/>
      <c r="Y481" s="16"/>
      <c r="AA481" s="128"/>
      <c r="AB481" s="36"/>
      <c r="AC481" s="16"/>
      <c r="AD481" s="16"/>
    </row>
    <row r="482" spans="2:30" ht="13.5" customHeight="1">
      <c r="B482" s="35" t="s">
        <v>3034</v>
      </c>
      <c r="D482" s="22"/>
      <c r="E482" s="22"/>
      <c r="F482" s="24"/>
      <c r="G482" s="22"/>
      <c r="H482" s="22"/>
      <c r="K482" s="128"/>
      <c r="L482" s="36"/>
      <c r="M482" s="36"/>
      <c r="N482" s="36"/>
      <c r="O482" s="36"/>
      <c r="P482" s="36"/>
      <c r="Q482" s="36"/>
      <c r="R482" s="36"/>
      <c r="S482" s="36"/>
      <c r="T482" s="36"/>
      <c r="U482" s="36"/>
      <c r="V482" s="36"/>
      <c r="W482" s="36"/>
      <c r="X482" s="36"/>
      <c r="Y482" s="16"/>
      <c r="AA482" s="128"/>
      <c r="AB482" s="36"/>
      <c r="AC482" s="16"/>
      <c r="AD482" s="16"/>
    </row>
    <row r="483" spans="2:30" ht="13.5" customHeight="1">
      <c r="C483" s="1402"/>
      <c r="D483" s="1461"/>
      <c r="E483" s="1461"/>
      <c r="F483" s="1461"/>
      <c r="G483" s="1461"/>
      <c r="H483" s="1461"/>
      <c r="I483" s="1461"/>
      <c r="J483" s="1462"/>
      <c r="K483" s="128"/>
      <c r="L483" s="36"/>
      <c r="M483" s="36"/>
      <c r="N483" s="36"/>
      <c r="O483" s="36"/>
      <c r="P483" s="36"/>
      <c r="Q483" s="36"/>
      <c r="R483" s="36"/>
      <c r="S483" s="36"/>
      <c r="T483" s="36"/>
      <c r="U483" s="36"/>
      <c r="V483" s="36"/>
      <c r="W483" s="36"/>
      <c r="X483" s="36"/>
      <c r="Y483" s="16"/>
      <c r="AA483" s="128"/>
      <c r="AB483" s="36"/>
      <c r="AC483" s="569"/>
      <c r="AD483" s="16"/>
    </row>
    <row r="484" spans="2:30" ht="13.5" customHeight="1">
      <c r="C484" s="1463"/>
      <c r="D484" s="1464"/>
      <c r="E484" s="1464"/>
      <c r="F484" s="1464"/>
      <c r="G484" s="1464"/>
      <c r="H484" s="1464"/>
      <c r="I484" s="1464"/>
      <c r="J484" s="1465"/>
      <c r="K484" s="128"/>
      <c r="L484" s="36"/>
      <c r="M484" s="36"/>
      <c r="N484" s="36"/>
      <c r="O484" s="36"/>
      <c r="P484" s="36"/>
      <c r="Q484" s="36"/>
      <c r="R484" s="36"/>
      <c r="S484" s="36"/>
      <c r="T484" s="36"/>
      <c r="U484" s="36"/>
      <c r="V484" s="36"/>
      <c r="W484" s="36"/>
      <c r="X484" s="36"/>
      <c r="Y484" s="16"/>
      <c r="AA484" s="128"/>
      <c r="AB484" s="36"/>
      <c r="AC484" s="16"/>
      <c r="AD484" s="16"/>
    </row>
    <row r="485" spans="2:30" ht="13.5" customHeight="1">
      <c r="C485" s="1463"/>
      <c r="D485" s="1464"/>
      <c r="E485" s="1464"/>
      <c r="F485" s="1464"/>
      <c r="G485" s="1464"/>
      <c r="H485" s="1464"/>
      <c r="I485" s="1464"/>
      <c r="J485" s="1465"/>
      <c r="K485" s="128"/>
      <c r="L485" s="36"/>
      <c r="M485" s="36"/>
      <c r="N485" s="36"/>
      <c r="O485" s="36"/>
      <c r="P485" s="36"/>
      <c r="Q485" s="36"/>
      <c r="R485" s="36"/>
      <c r="S485" s="36"/>
      <c r="T485" s="36"/>
      <c r="U485" s="36"/>
      <c r="V485" s="36"/>
      <c r="W485" s="36"/>
      <c r="X485" s="36"/>
      <c r="Y485" s="16"/>
      <c r="AA485" s="128"/>
      <c r="AB485" s="36"/>
      <c r="AC485" s="16"/>
      <c r="AD485" s="16"/>
    </row>
    <row r="486" spans="2:30" ht="13.5" customHeight="1">
      <c r="C486" s="1463"/>
      <c r="D486" s="1464"/>
      <c r="E486" s="1464"/>
      <c r="F486" s="1464"/>
      <c r="G486" s="1464"/>
      <c r="H486" s="1464"/>
      <c r="I486" s="1464"/>
      <c r="J486" s="1465"/>
      <c r="K486" s="128"/>
      <c r="L486" s="36"/>
      <c r="M486" s="36"/>
      <c r="N486" s="36"/>
      <c r="O486" s="36"/>
      <c r="P486" s="36"/>
      <c r="Q486" s="36"/>
      <c r="R486" s="36"/>
      <c r="S486" s="36"/>
      <c r="T486" s="36"/>
      <c r="U486" s="36"/>
      <c r="V486" s="36"/>
      <c r="W486" s="36"/>
      <c r="X486" s="36"/>
      <c r="Y486" s="16"/>
      <c r="AA486" s="128"/>
      <c r="AB486" s="36"/>
      <c r="AC486" s="16"/>
      <c r="AD486" s="16"/>
    </row>
    <row r="487" spans="2:30" ht="13.5" customHeight="1">
      <c r="C487" s="1463"/>
      <c r="D487" s="1464"/>
      <c r="E487" s="1464"/>
      <c r="F487" s="1464"/>
      <c r="G487" s="1464"/>
      <c r="H487" s="1464"/>
      <c r="I487" s="1464"/>
      <c r="J487" s="1465"/>
      <c r="K487" s="128"/>
      <c r="L487" s="36"/>
      <c r="M487" s="36"/>
      <c r="N487" s="36"/>
      <c r="O487" s="36"/>
      <c r="P487" s="36"/>
      <c r="Q487" s="36"/>
      <c r="R487" s="36"/>
      <c r="S487" s="36"/>
      <c r="T487" s="36"/>
      <c r="U487" s="36"/>
      <c r="V487" s="36"/>
      <c r="W487" s="36"/>
      <c r="X487" s="36"/>
      <c r="Y487" s="16"/>
      <c r="AA487" s="128"/>
      <c r="AB487" s="36"/>
      <c r="AC487" s="16"/>
      <c r="AD487" s="16"/>
    </row>
    <row r="488" spans="2:30" ht="13.5" customHeight="1">
      <c r="C488" s="1463"/>
      <c r="D488" s="1464"/>
      <c r="E488" s="1464"/>
      <c r="F488" s="1464"/>
      <c r="G488" s="1464"/>
      <c r="H488" s="1464"/>
      <c r="I488" s="1464"/>
      <c r="J488" s="1465"/>
      <c r="K488" s="128"/>
      <c r="L488" s="36"/>
      <c r="M488" s="36"/>
      <c r="N488" s="36"/>
      <c r="O488" s="36"/>
      <c r="P488" s="36"/>
      <c r="Q488" s="36"/>
      <c r="R488" s="36"/>
      <c r="S488" s="36"/>
      <c r="T488" s="36"/>
      <c r="U488" s="36"/>
      <c r="V488" s="36"/>
      <c r="W488" s="36"/>
      <c r="X488" s="36"/>
      <c r="Y488" s="16"/>
      <c r="AA488" s="128"/>
      <c r="AB488" s="36"/>
      <c r="AC488" s="16"/>
      <c r="AD488" s="16"/>
    </row>
    <row r="489" spans="2:30" ht="13.5" customHeight="1">
      <c r="C489" s="1466"/>
      <c r="D489" s="1467"/>
      <c r="E489" s="1467"/>
      <c r="F489" s="1467"/>
      <c r="G489" s="1467"/>
      <c r="H489" s="1467"/>
      <c r="I489" s="1467"/>
      <c r="J489" s="1468"/>
      <c r="K489" s="128"/>
      <c r="L489" s="36"/>
      <c r="M489" s="36"/>
      <c r="N489" s="36"/>
      <c r="O489" s="36"/>
      <c r="P489" s="36"/>
      <c r="Q489" s="36"/>
      <c r="R489" s="36"/>
      <c r="S489" s="36"/>
      <c r="T489" s="36"/>
      <c r="U489" s="36"/>
      <c r="V489" s="36"/>
      <c r="W489" s="36"/>
      <c r="X489" s="36"/>
      <c r="Y489" s="16"/>
      <c r="AA489" s="128"/>
      <c r="AB489" s="36"/>
      <c r="AC489" s="16"/>
      <c r="AD489" s="16"/>
    </row>
    <row r="490" spans="2:30" ht="13.5" customHeight="1">
      <c r="C490" s="637"/>
      <c r="D490" s="637"/>
      <c r="E490" s="637"/>
      <c r="F490" s="637"/>
      <c r="G490" s="637"/>
      <c r="H490" s="637"/>
      <c r="I490" s="637"/>
      <c r="J490" s="637"/>
      <c r="K490" s="128"/>
      <c r="L490" s="36"/>
      <c r="M490" s="36"/>
      <c r="N490" s="36"/>
      <c r="O490" s="36"/>
      <c r="P490" s="36"/>
      <c r="Q490" s="36"/>
      <c r="R490" s="36"/>
      <c r="S490" s="36"/>
      <c r="T490" s="36"/>
      <c r="U490" s="36"/>
      <c r="V490" s="36"/>
      <c r="W490" s="36"/>
      <c r="X490" s="36"/>
      <c r="Y490" s="16"/>
      <c r="AA490" s="128"/>
      <c r="AB490" s="36"/>
      <c r="AC490" s="16"/>
      <c r="AD490" s="16"/>
    </row>
    <row r="491" spans="2:30" ht="18" customHeight="1">
      <c r="B491" s="128"/>
      <c r="C491" s="129" t="s">
        <v>3039</v>
      </c>
      <c r="D491" s="159"/>
      <c r="E491" s="159"/>
      <c r="F491" s="159"/>
      <c r="G491" s="159"/>
      <c r="H491" s="159"/>
      <c r="I491" s="159"/>
      <c r="J491" s="159"/>
      <c r="K491" s="128"/>
      <c r="L491" s="36"/>
      <c r="M491" s="36"/>
      <c r="N491" s="36"/>
      <c r="O491" s="36"/>
      <c r="P491" s="36"/>
      <c r="Q491" s="36"/>
      <c r="R491" s="36"/>
      <c r="S491" s="36"/>
      <c r="T491" s="36"/>
      <c r="U491" s="36"/>
      <c r="V491" s="36"/>
      <c r="W491" s="36"/>
      <c r="X491" s="36"/>
      <c r="Y491" s="16"/>
      <c r="AB491" s="36"/>
      <c r="AC491" s="16"/>
      <c r="AD491" s="16"/>
    </row>
    <row r="492" spans="2:30" ht="13.5" customHeight="1">
      <c r="B492" s="128"/>
      <c r="C492" s="1393"/>
      <c r="D492" s="1394"/>
      <c r="E492" s="1394"/>
      <c r="F492" s="1394"/>
      <c r="G492" s="1394"/>
      <c r="H492" s="1394"/>
      <c r="I492" s="1394"/>
      <c r="J492" s="1395"/>
      <c r="K492" s="128"/>
      <c r="L492" s="36"/>
      <c r="M492" s="36"/>
      <c r="N492" s="36"/>
      <c r="O492" s="36"/>
      <c r="P492" s="36"/>
      <c r="Q492" s="36"/>
      <c r="R492" s="36"/>
      <c r="S492" s="36"/>
      <c r="T492" s="36"/>
      <c r="U492" s="36"/>
      <c r="V492" s="36"/>
      <c r="W492" s="36"/>
      <c r="X492" s="36"/>
      <c r="Y492" s="16"/>
      <c r="AB492" s="36"/>
      <c r="AC492" s="16"/>
      <c r="AD492" s="16"/>
    </row>
    <row r="493" spans="2:30" ht="13.5" customHeight="1">
      <c r="B493" s="128"/>
      <c r="C493" s="1396"/>
      <c r="D493" s="1397"/>
      <c r="E493" s="1397"/>
      <c r="F493" s="1397"/>
      <c r="G493" s="1397"/>
      <c r="H493" s="1397"/>
      <c r="I493" s="1397"/>
      <c r="J493" s="1398"/>
      <c r="K493" s="128"/>
      <c r="L493" s="36"/>
      <c r="M493" s="36"/>
      <c r="N493" s="36"/>
      <c r="O493" s="36"/>
      <c r="P493" s="36"/>
      <c r="Q493" s="36"/>
      <c r="R493" s="36"/>
      <c r="S493" s="36"/>
      <c r="T493" s="36"/>
      <c r="U493" s="36"/>
      <c r="V493" s="36"/>
      <c r="W493" s="36"/>
      <c r="X493" s="36"/>
      <c r="Y493" s="16"/>
      <c r="AB493" s="36"/>
      <c r="AC493" s="16"/>
      <c r="AD493" s="16"/>
    </row>
    <row r="494" spans="2:30" ht="13.5" customHeight="1">
      <c r="B494" s="128"/>
      <c r="C494" s="1396"/>
      <c r="D494" s="1397"/>
      <c r="E494" s="1397"/>
      <c r="F494" s="1397"/>
      <c r="G494" s="1397"/>
      <c r="H494" s="1397"/>
      <c r="I494" s="1397"/>
      <c r="J494" s="1398"/>
      <c r="K494" s="128"/>
      <c r="L494" s="36"/>
      <c r="M494" s="36"/>
      <c r="N494" s="36"/>
      <c r="O494" s="36"/>
      <c r="P494" s="36"/>
      <c r="Q494" s="36"/>
      <c r="R494" s="36"/>
      <c r="S494" s="36"/>
      <c r="T494" s="36"/>
      <c r="U494" s="36"/>
      <c r="V494" s="36"/>
      <c r="W494" s="36"/>
      <c r="X494" s="36"/>
      <c r="Y494" s="16"/>
      <c r="AB494" s="36"/>
      <c r="AC494" s="16"/>
      <c r="AD494" s="16"/>
    </row>
    <row r="495" spans="2:30" ht="13.5" customHeight="1">
      <c r="B495" s="128"/>
      <c r="C495" s="1396"/>
      <c r="D495" s="1397"/>
      <c r="E495" s="1397"/>
      <c r="F495" s="1397"/>
      <c r="G495" s="1397"/>
      <c r="H495" s="1397"/>
      <c r="I495" s="1397"/>
      <c r="J495" s="1398"/>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396"/>
      <c r="D496" s="1397"/>
      <c r="E496" s="1397"/>
      <c r="F496" s="1397"/>
      <c r="G496" s="1397"/>
      <c r="H496" s="1397"/>
      <c r="I496" s="1397"/>
      <c r="J496" s="1398"/>
      <c r="K496" s="128"/>
      <c r="L496" s="36"/>
      <c r="M496" s="36"/>
      <c r="N496" s="36"/>
      <c r="O496" s="36"/>
      <c r="P496" s="36"/>
      <c r="Q496" s="36"/>
      <c r="R496" s="36"/>
      <c r="S496" s="36"/>
      <c r="T496" s="36"/>
      <c r="U496" s="36"/>
      <c r="V496" s="36"/>
      <c r="W496" s="36"/>
      <c r="X496" s="36"/>
      <c r="Y496" s="16"/>
      <c r="AB496" s="36"/>
      <c r="AC496" s="16"/>
      <c r="AD496" s="16"/>
    </row>
    <row r="497" spans="2:30" ht="13.5" customHeight="1">
      <c r="B497" s="128"/>
      <c r="C497" s="1396"/>
      <c r="D497" s="1397"/>
      <c r="E497" s="1397"/>
      <c r="F497" s="1397"/>
      <c r="G497" s="1397"/>
      <c r="H497" s="1397"/>
      <c r="I497" s="1397"/>
      <c r="J497" s="1398"/>
      <c r="K497" s="128"/>
      <c r="L497" s="36"/>
      <c r="M497" s="36"/>
      <c r="N497" s="36"/>
      <c r="O497" s="36"/>
      <c r="P497" s="36"/>
      <c r="Q497" s="36"/>
      <c r="R497" s="36"/>
      <c r="S497" s="36"/>
      <c r="T497" s="36"/>
      <c r="U497" s="36"/>
      <c r="V497" s="36"/>
      <c r="W497" s="36"/>
      <c r="X497" s="36"/>
      <c r="Y497" s="16"/>
      <c r="AB497" s="36"/>
      <c r="AC497" s="16"/>
      <c r="AD497" s="16"/>
    </row>
    <row r="498" spans="2:30" ht="13.5" customHeight="1">
      <c r="B498" s="128"/>
      <c r="C498" s="1399"/>
      <c r="D498" s="1400"/>
      <c r="E498" s="1400"/>
      <c r="F498" s="1400"/>
      <c r="G498" s="1400"/>
      <c r="H498" s="1400"/>
      <c r="I498" s="1400"/>
      <c r="J498" s="1401"/>
      <c r="K498" s="128"/>
      <c r="L498" s="36"/>
      <c r="M498" s="36"/>
      <c r="N498" s="36"/>
      <c r="O498" s="36"/>
      <c r="P498" s="36"/>
      <c r="Q498" s="36"/>
      <c r="R498" s="36"/>
      <c r="S498" s="36"/>
      <c r="T498" s="36"/>
      <c r="U498" s="36"/>
      <c r="V498" s="36"/>
      <c r="W498" s="36"/>
      <c r="X498" s="36"/>
      <c r="Y498" s="16"/>
      <c r="AB498" s="36"/>
      <c r="AC498" s="16"/>
      <c r="AD498" s="16"/>
    </row>
    <row r="499" spans="2:30" ht="13.5" customHeight="1">
      <c r="B499" s="128"/>
      <c r="C499" s="562"/>
      <c r="D499" s="562"/>
      <c r="E499" s="562"/>
      <c r="F499" s="562"/>
      <c r="G499" s="562"/>
      <c r="H499" s="562"/>
      <c r="I499" s="562"/>
      <c r="J499" s="562"/>
      <c r="K499" s="128"/>
      <c r="L499" s="36"/>
      <c r="M499" s="36"/>
      <c r="N499" s="36"/>
      <c r="O499" s="36"/>
      <c r="P499" s="36"/>
      <c r="Q499" s="36"/>
      <c r="R499" s="36"/>
      <c r="S499" s="36"/>
      <c r="T499" s="36"/>
      <c r="U499" s="36"/>
      <c r="V499" s="36"/>
      <c r="W499" s="36"/>
      <c r="X499" s="36"/>
      <c r="Y499" s="16"/>
      <c r="AB499" s="36"/>
      <c r="AC499" s="16"/>
      <c r="AD499" s="16"/>
    </row>
    <row r="500" spans="2:30" ht="13.5" hidden="1" customHeight="1"/>
    <row r="501" spans="2:30" ht="18" customHeight="1">
      <c r="B501" s="111" t="s">
        <v>2396</v>
      </c>
      <c r="C501" s="4"/>
      <c r="U501" s="4"/>
      <c r="V501" s="3"/>
      <c r="W501" s="3"/>
    </row>
    <row r="502" spans="2:30" ht="13.5" customHeight="1">
      <c r="B502" s="111"/>
      <c r="C502" s="4"/>
      <c r="U502" s="4"/>
      <c r="V502" s="3"/>
      <c r="W502" s="3"/>
    </row>
    <row r="503" spans="2:30">
      <c r="B503" s="6" t="s">
        <v>119</v>
      </c>
      <c r="S503" s="3"/>
      <c r="T503" s="3"/>
    </row>
    <row r="504" spans="2:30" ht="15.9" customHeight="1">
      <c r="C504" s="32" t="s">
        <v>123</v>
      </c>
      <c r="D504" s="32"/>
      <c r="E504" s="32"/>
      <c r="F504" s="32"/>
      <c r="G504" s="32"/>
      <c r="H504" s="32"/>
      <c r="I504" s="32"/>
      <c r="J504" s="32"/>
      <c r="K504" s="32"/>
      <c r="L504" s="32"/>
      <c r="O504" s="32"/>
      <c r="P504" s="32"/>
      <c r="Q504" s="32"/>
      <c r="R504" s="32"/>
      <c r="S504" s="3"/>
      <c r="T504" s="3"/>
    </row>
    <row r="505" spans="2:30" ht="15.9" customHeight="1">
      <c r="C505" s="32" t="s">
        <v>122</v>
      </c>
      <c r="D505" s="32"/>
      <c r="E505" s="32"/>
      <c r="F505" s="32"/>
      <c r="G505" s="32"/>
      <c r="H505" s="32"/>
      <c r="I505" s="32"/>
      <c r="J505" s="32"/>
      <c r="K505" s="32"/>
      <c r="L505" s="32"/>
      <c r="M505" s="32"/>
      <c r="O505" s="32"/>
      <c r="P505" s="32"/>
      <c r="Q505" s="32"/>
      <c r="R505" s="32"/>
      <c r="S505" s="3"/>
      <c r="T505" s="3"/>
    </row>
    <row r="506" spans="2:30" ht="15.9" customHeight="1">
      <c r="C506" s="31" t="s">
        <v>109</v>
      </c>
      <c r="E506" s="31"/>
      <c r="L506" s="3"/>
      <c r="M506" s="32"/>
      <c r="N506" s="32"/>
    </row>
    <row r="507" spans="2:30" ht="15.9" customHeight="1">
      <c r="C507" s="31" t="s">
        <v>3193</v>
      </c>
      <c r="E507" s="31"/>
      <c r="L507" s="3"/>
      <c r="M507" s="3"/>
      <c r="N507" s="32"/>
    </row>
    <row r="508" spans="2:30" ht="7.5" customHeight="1">
      <c r="C508" s="31"/>
      <c r="E508" s="31"/>
      <c r="L508" s="3"/>
      <c r="M508" s="3"/>
    </row>
    <row r="509" spans="2:30" ht="30" customHeight="1">
      <c r="B509" s="1104" t="s">
        <v>106</v>
      </c>
      <c r="C509" s="1105"/>
      <c r="D509" s="1273"/>
      <c r="E509" s="33" t="s">
        <v>107</v>
      </c>
      <c r="F509" s="1083" t="s">
        <v>108</v>
      </c>
      <c r="G509" s="1084"/>
      <c r="H509" s="1084"/>
      <c r="I509" s="1084"/>
      <c r="J509" s="1085"/>
      <c r="M509" s="3"/>
    </row>
    <row r="510" spans="2:30" ht="49.5" customHeight="1">
      <c r="B510" s="1235" t="s">
        <v>104</v>
      </c>
      <c r="C510" s="1239"/>
      <c r="D510" s="1240"/>
      <c r="E510" s="100"/>
      <c r="F510" s="1383"/>
      <c r="G510" s="1384"/>
      <c r="H510" s="1384"/>
      <c r="I510" s="1384"/>
      <c r="J510" s="1385"/>
      <c r="M510" s="36" t="str">
        <f t="shared" ref="M510:M515" si="3">IF(E510="","←【事項の有無】が選択されていません。必ず選択してください",IF(F510=" ","",""))</f>
        <v>←【事項の有無】が選択されていません。必ず選択してください</v>
      </c>
    </row>
    <row r="511" spans="2:30" ht="50.1" customHeight="1">
      <c r="B511" s="1116" t="s">
        <v>101</v>
      </c>
      <c r="C511" s="1138"/>
      <c r="D511" s="1236"/>
      <c r="E511" s="100"/>
      <c r="F511" s="1383"/>
      <c r="G511" s="1384"/>
      <c r="H511" s="1384"/>
      <c r="I511" s="1384"/>
      <c r="J511" s="1385"/>
      <c r="M511" s="36" t="str">
        <f t="shared" si="3"/>
        <v>←【事項の有無】が選択されていません。必ず選択してください</v>
      </c>
    </row>
    <row r="512" spans="2:30" ht="50.1" customHeight="1">
      <c r="B512" s="1116" t="s">
        <v>102</v>
      </c>
      <c r="C512" s="1138"/>
      <c r="D512" s="1236"/>
      <c r="E512" s="100"/>
      <c r="F512" s="1383"/>
      <c r="G512" s="1384"/>
      <c r="H512" s="1384"/>
      <c r="I512" s="1384"/>
      <c r="J512" s="1385"/>
      <c r="M512" s="36" t="str">
        <f t="shared" si="3"/>
        <v>←【事項の有無】が選択されていません。必ず選択してください</v>
      </c>
    </row>
    <row r="513" spans="2:27" ht="50.1" customHeight="1">
      <c r="B513" s="1235" t="s">
        <v>105</v>
      </c>
      <c r="C513" s="1239"/>
      <c r="D513" s="1240"/>
      <c r="E513" s="100"/>
      <c r="F513" s="1383"/>
      <c r="G513" s="1384"/>
      <c r="H513" s="1384"/>
      <c r="I513" s="1384"/>
      <c r="J513" s="1385"/>
      <c r="M513" s="36" t="str">
        <f t="shared" si="3"/>
        <v>←【事項の有無】が選択されていません。必ず選択してください</v>
      </c>
    </row>
    <row r="514" spans="2:27" ht="50.1" customHeight="1">
      <c r="B514" s="1235" t="s">
        <v>530</v>
      </c>
      <c r="C514" s="1239"/>
      <c r="D514" s="1240"/>
      <c r="E514" s="100"/>
      <c r="F514" s="1383"/>
      <c r="G514" s="1384"/>
      <c r="H514" s="1384"/>
      <c r="I514" s="1384"/>
      <c r="J514" s="1385"/>
      <c r="M514" s="36" t="str">
        <f t="shared" si="3"/>
        <v>←【事項の有無】が選択されていません。必ず選択してください</v>
      </c>
    </row>
    <row r="515" spans="2:27" ht="50.1" customHeight="1">
      <c r="B515" s="1235" t="s">
        <v>103</v>
      </c>
      <c r="C515" s="1239"/>
      <c r="D515" s="1240"/>
      <c r="E515" s="100"/>
      <c r="F515" s="1383"/>
      <c r="G515" s="1384"/>
      <c r="H515" s="1384"/>
      <c r="I515" s="1384"/>
      <c r="J515" s="1385"/>
      <c r="M515" s="36" t="str">
        <f t="shared" si="3"/>
        <v>←【事項の有無】が選択されていません。必ず選択してください</v>
      </c>
    </row>
    <row r="516" spans="2:27" ht="13.5" customHeight="1">
      <c r="C516" s="8"/>
      <c r="D516" s="8"/>
      <c r="E516" s="8"/>
      <c r="F516" s="8"/>
      <c r="G516" s="8"/>
      <c r="H516" s="8"/>
      <c r="I516" s="8"/>
      <c r="J516" s="8"/>
    </row>
    <row r="518" spans="2:27">
      <c r="B518" s="2" t="s">
        <v>120</v>
      </c>
    </row>
    <row r="519" spans="2:27" ht="84" customHeight="1">
      <c r="B519" s="1495"/>
      <c r="C519" s="1480"/>
      <c r="D519" s="1480"/>
      <c r="E519" s="1480"/>
      <c r="F519" s="1480"/>
      <c r="G519" s="1480"/>
      <c r="H519" s="1480"/>
      <c r="I519" s="1480"/>
      <c r="J519" s="1496"/>
    </row>
    <row r="521" spans="2:27" ht="18" customHeight="1">
      <c r="B521" s="2" t="s">
        <v>121</v>
      </c>
    </row>
    <row r="522" spans="2:27">
      <c r="C522" s="2" t="s">
        <v>2413</v>
      </c>
      <c r="L522" s="36"/>
      <c r="M522" s="36"/>
      <c r="N522" s="36"/>
      <c r="O522" s="36"/>
      <c r="P522" s="36"/>
      <c r="Q522" s="36"/>
      <c r="R522" s="36"/>
      <c r="S522" s="36"/>
      <c r="T522" s="36"/>
      <c r="U522" s="36"/>
      <c r="V522" s="36"/>
      <c r="W522" s="36"/>
      <c r="X522" s="36"/>
      <c r="Y522" s="16"/>
      <c r="Z522" s="16"/>
      <c r="AA522" s="16"/>
    </row>
    <row r="523" spans="2:27" ht="36" customHeight="1">
      <c r="B523" s="1235" t="s">
        <v>116</v>
      </c>
      <c r="C523" s="1117"/>
      <c r="D523" s="1117"/>
      <c r="E523" s="1494"/>
      <c r="F523" s="1413"/>
      <c r="G523" s="1413"/>
      <c r="H523" s="1413"/>
      <c r="I523" s="1413"/>
      <c r="J523" s="1413"/>
      <c r="L523" s="36"/>
      <c r="M523" s="36"/>
      <c r="N523" s="36"/>
      <c r="O523" s="36"/>
      <c r="P523" s="36"/>
      <c r="Q523" s="36"/>
      <c r="R523" s="36"/>
      <c r="S523" s="36"/>
      <c r="T523" s="36"/>
      <c r="U523" s="36"/>
      <c r="V523" s="36"/>
      <c r="W523" s="36"/>
      <c r="X523" s="36"/>
      <c r="Y523" s="16"/>
      <c r="Z523" s="16"/>
      <c r="AA523" s="16"/>
    </row>
    <row r="524" spans="2:27" ht="36" customHeight="1">
      <c r="B524" s="1235" t="s">
        <v>2358</v>
      </c>
      <c r="C524" s="1117"/>
      <c r="D524" s="1117"/>
      <c r="E524" s="1494"/>
      <c r="F524" s="1383"/>
      <c r="G524" s="1492"/>
      <c r="H524" s="1492"/>
      <c r="I524" s="1492"/>
      <c r="J524" s="1493"/>
      <c r="L524" s="36"/>
      <c r="M524" s="36"/>
      <c r="N524" s="36"/>
      <c r="O524" s="36"/>
      <c r="P524" s="36"/>
      <c r="Q524" s="36"/>
      <c r="R524" s="36"/>
      <c r="S524" s="36"/>
      <c r="T524" s="36"/>
      <c r="U524" s="36"/>
      <c r="V524" s="36"/>
      <c r="W524" s="36"/>
      <c r="X524" s="36"/>
      <c r="Y524" s="16"/>
      <c r="Z524" s="16"/>
      <c r="AA524" s="16"/>
    </row>
    <row r="525" spans="2:27" ht="36" customHeight="1">
      <c r="B525" s="1235" t="s">
        <v>117</v>
      </c>
      <c r="C525" s="1117"/>
      <c r="D525" s="1117"/>
      <c r="E525" s="1494"/>
      <c r="F525" s="1413"/>
      <c r="G525" s="1413"/>
      <c r="H525" s="1413"/>
      <c r="I525" s="1413"/>
      <c r="J525" s="1413"/>
      <c r="L525" s="36"/>
      <c r="M525" s="36"/>
      <c r="N525" s="36"/>
      <c r="O525" s="36"/>
      <c r="P525" s="36"/>
      <c r="Q525" s="36"/>
      <c r="R525" s="36"/>
      <c r="S525" s="36"/>
      <c r="T525" s="36"/>
      <c r="U525" s="36"/>
      <c r="V525" s="36"/>
      <c r="W525" s="36"/>
      <c r="X525" s="36"/>
      <c r="Y525" s="16"/>
      <c r="Z525" s="16"/>
      <c r="AA525" s="16"/>
    </row>
    <row r="527" spans="2:27">
      <c r="C527" s="2" t="s">
        <v>2412</v>
      </c>
    </row>
    <row r="528" spans="2:27" ht="36" customHeight="1">
      <c r="B528" s="1235" t="s">
        <v>532</v>
      </c>
      <c r="C528" s="1117"/>
      <c r="D528" s="1117"/>
      <c r="E528" s="1494"/>
      <c r="F528" s="1413"/>
      <c r="G528" s="1413"/>
      <c r="H528" s="1413"/>
      <c r="I528" s="1413"/>
      <c r="J528" s="1413"/>
    </row>
    <row r="529" spans="1:11" ht="36" customHeight="1">
      <c r="B529" s="1235" t="s">
        <v>2358</v>
      </c>
      <c r="C529" s="1117"/>
      <c r="D529" s="1117"/>
      <c r="E529" s="1494"/>
      <c r="F529" s="1413"/>
      <c r="G529" s="1413"/>
      <c r="H529" s="1413"/>
      <c r="I529" s="1413"/>
      <c r="J529" s="1413"/>
    </row>
    <row r="530" spans="1:11" ht="36" customHeight="1">
      <c r="B530" s="1235" t="s">
        <v>117</v>
      </c>
      <c r="C530" s="1117"/>
      <c r="D530" s="1117"/>
      <c r="E530" s="1494"/>
      <c r="F530" s="1413"/>
      <c r="G530" s="1413"/>
      <c r="H530" s="1413"/>
      <c r="I530" s="1413"/>
      <c r="J530" s="1413"/>
    </row>
    <row r="531" spans="1:11" ht="9.6" customHeight="1"/>
    <row r="532" spans="1:11">
      <c r="B532" s="2" t="s">
        <v>533</v>
      </c>
    </row>
    <row r="533" spans="1:11" ht="36" customHeight="1">
      <c r="B533" s="1235" t="s">
        <v>531</v>
      </c>
      <c r="C533" s="1117"/>
      <c r="D533" s="1494"/>
      <c r="E533" s="1138"/>
      <c r="F533" s="1494"/>
      <c r="G533" s="1244"/>
      <c r="H533" s="1206"/>
      <c r="I533" s="1027"/>
      <c r="J533" s="1179"/>
    </row>
    <row r="534" spans="1:11" ht="7.2" customHeight="1">
      <c r="H534" s="138"/>
      <c r="I534" s="35"/>
    </row>
    <row r="535" spans="1:11" hidden="1"/>
    <row r="537" spans="1:11" ht="36" customHeight="1">
      <c r="A537" s="128"/>
      <c r="B537" s="1234" t="s">
        <v>2463</v>
      </c>
      <c r="C537" s="1234"/>
      <c r="D537" s="1234"/>
      <c r="E537" s="1234"/>
      <c r="F537" s="1234"/>
      <c r="G537" s="1234"/>
      <c r="H537" s="1234"/>
      <c r="I537" s="1234"/>
      <c r="J537" s="1234"/>
      <c r="K537" s="128"/>
    </row>
  </sheetData>
  <sheetProtection algorithmName="SHA-512" hashValue="ZYldweWC6kc1+7zqaFLxZhmBRz132mIAP8vBi7FFIvln4J1yxidcV/+2HjDYrrqvAgjK55mw40fssQqepuUnoA==" saltValue="Fs55WwU0Mrd39hfNQIGkYQ==" spinCount="100000" sheet="1" formatCells="0"/>
  <mergeCells count="605">
    <mergeCell ref="G266:I266"/>
    <mergeCell ref="G267:I267"/>
    <mergeCell ref="G278:I278"/>
    <mergeCell ref="G265:I265"/>
    <mergeCell ref="G273:I273"/>
    <mergeCell ref="G258:I258"/>
    <mergeCell ref="G332:I332"/>
    <mergeCell ref="G334:I334"/>
    <mergeCell ref="G335:I335"/>
    <mergeCell ref="G304:I304"/>
    <mergeCell ref="G305:I305"/>
    <mergeCell ref="G309:I309"/>
    <mergeCell ref="G311:I311"/>
    <mergeCell ref="G312:I312"/>
    <mergeCell ref="G318:I318"/>
    <mergeCell ref="G320:I320"/>
    <mergeCell ref="G321:I321"/>
    <mergeCell ref="G325:I325"/>
    <mergeCell ref="G326:I326"/>
    <mergeCell ref="G333:I333"/>
    <mergeCell ref="G330:I330"/>
    <mergeCell ref="G327:I327"/>
    <mergeCell ref="G328:I328"/>
    <mergeCell ref="G323:I323"/>
    <mergeCell ref="G303:I303"/>
    <mergeCell ref="G310:I310"/>
    <mergeCell ref="G319:I319"/>
    <mergeCell ref="G308:I308"/>
    <mergeCell ref="G317:I317"/>
    <mergeCell ref="G272:I272"/>
    <mergeCell ref="G274:I274"/>
    <mergeCell ref="G275:I275"/>
    <mergeCell ref="G281:I281"/>
    <mergeCell ref="G316:I316"/>
    <mergeCell ref="G279:I279"/>
    <mergeCell ref="G282:I282"/>
    <mergeCell ref="G286:I286"/>
    <mergeCell ref="G288:I288"/>
    <mergeCell ref="G289:I289"/>
    <mergeCell ref="G295:I295"/>
    <mergeCell ref="G297:I297"/>
    <mergeCell ref="G298:I298"/>
    <mergeCell ref="G302:I302"/>
    <mergeCell ref="G280:I280"/>
    <mergeCell ref="G287:I287"/>
    <mergeCell ref="G296:I296"/>
    <mergeCell ref="G285:I285"/>
    <mergeCell ref="G294:I294"/>
    <mergeCell ref="G307:I307"/>
    <mergeCell ref="D133:F133"/>
    <mergeCell ref="G133:I133"/>
    <mergeCell ref="G119:I119"/>
    <mergeCell ref="D130:F130"/>
    <mergeCell ref="G228:I228"/>
    <mergeCell ref="G177:I177"/>
    <mergeCell ref="D178:F178"/>
    <mergeCell ref="D134:F134"/>
    <mergeCell ref="G134:I134"/>
    <mergeCell ref="D164:F164"/>
    <mergeCell ref="G168:I168"/>
    <mergeCell ref="D160:F160"/>
    <mergeCell ref="G130:I130"/>
    <mergeCell ref="D131:F131"/>
    <mergeCell ref="G131:I131"/>
    <mergeCell ref="D135:F135"/>
    <mergeCell ref="D138:F138"/>
    <mergeCell ref="G138:I138"/>
    <mergeCell ref="D139:F139"/>
    <mergeCell ref="G139:I139"/>
    <mergeCell ref="D137:F137"/>
    <mergeCell ref="G137:I137"/>
    <mergeCell ref="D144:F144"/>
    <mergeCell ref="G144:I144"/>
    <mergeCell ref="D181:F181"/>
    <mergeCell ref="G181:I181"/>
    <mergeCell ref="D149:F149"/>
    <mergeCell ref="G271:I271"/>
    <mergeCell ref="G167:I167"/>
    <mergeCell ref="D168:F168"/>
    <mergeCell ref="G179:I179"/>
    <mergeCell ref="D179:F179"/>
    <mergeCell ref="G176:I176"/>
    <mergeCell ref="G165:I165"/>
    <mergeCell ref="G156:I156"/>
    <mergeCell ref="D169:F169"/>
    <mergeCell ref="G169:I169"/>
    <mergeCell ref="D177:F177"/>
    <mergeCell ref="D174:F174"/>
    <mergeCell ref="G174:I174"/>
    <mergeCell ref="G178:I178"/>
    <mergeCell ref="D163:F163"/>
    <mergeCell ref="G163:I163"/>
    <mergeCell ref="D153:F153"/>
    <mergeCell ref="D151:F151"/>
    <mergeCell ref="D167:F167"/>
    <mergeCell ref="G159:I159"/>
    <mergeCell ref="D183:F183"/>
    <mergeCell ref="D109:F109"/>
    <mergeCell ref="G109:I109"/>
    <mergeCell ref="D110:F110"/>
    <mergeCell ref="G110:I110"/>
    <mergeCell ref="D111:F111"/>
    <mergeCell ref="G111:I111"/>
    <mergeCell ref="D129:F129"/>
    <mergeCell ref="G129:I129"/>
    <mergeCell ref="D116:F116"/>
    <mergeCell ref="D117:F117"/>
    <mergeCell ref="G117:I117"/>
    <mergeCell ref="D119:F119"/>
    <mergeCell ref="D125:F125"/>
    <mergeCell ref="G125:I125"/>
    <mergeCell ref="D122:F122"/>
    <mergeCell ref="G122:I122"/>
    <mergeCell ref="D126:F126"/>
    <mergeCell ref="G126:I126"/>
    <mergeCell ref="D128:F128"/>
    <mergeCell ref="D115:F115"/>
    <mergeCell ref="G115:I115"/>
    <mergeCell ref="D124:F124"/>
    <mergeCell ref="G124:I124"/>
    <mergeCell ref="D104:F104"/>
    <mergeCell ref="G104:I104"/>
    <mergeCell ref="D162:F162"/>
    <mergeCell ref="G162:I162"/>
    <mergeCell ref="D173:F173"/>
    <mergeCell ref="G173:I173"/>
    <mergeCell ref="D105:F105"/>
    <mergeCell ref="G105:I105"/>
    <mergeCell ref="D106:F106"/>
    <mergeCell ref="G106:I106"/>
    <mergeCell ref="D108:F108"/>
    <mergeCell ref="D155:F155"/>
    <mergeCell ref="G155:I155"/>
    <mergeCell ref="D157:F157"/>
    <mergeCell ref="G157:I157"/>
    <mergeCell ref="G164:I164"/>
    <mergeCell ref="D166:F166"/>
    <mergeCell ref="G166:I166"/>
    <mergeCell ref="D158:F158"/>
    <mergeCell ref="G158:I158"/>
    <mergeCell ref="D159:F159"/>
    <mergeCell ref="G149:I149"/>
    <mergeCell ref="D150:F150"/>
    <mergeCell ref="G150:I150"/>
    <mergeCell ref="G82:I82"/>
    <mergeCell ref="D79:F79"/>
    <mergeCell ref="G79:I79"/>
    <mergeCell ref="D76:F76"/>
    <mergeCell ref="D95:F95"/>
    <mergeCell ref="G95:I95"/>
    <mergeCell ref="G93:I93"/>
    <mergeCell ref="D78:F78"/>
    <mergeCell ref="D90:F90"/>
    <mergeCell ref="G90:I90"/>
    <mergeCell ref="D80:F80"/>
    <mergeCell ref="D89:F89"/>
    <mergeCell ref="G98:I98"/>
    <mergeCell ref="G89:I89"/>
    <mergeCell ref="G92:I92"/>
    <mergeCell ref="D101:F101"/>
    <mergeCell ref="G101:I101"/>
    <mergeCell ref="D102:F102"/>
    <mergeCell ref="G102:I102"/>
    <mergeCell ref="D72:F72"/>
    <mergeCell ref="G72:I72"/>
    <mergeCell ref="D100:F100"/>
    <mergeCell ref="G100:I100"/>
    <mergeCell ref="D91:F91"/>
    <mergeCell ref="G91:I91"/>
    <mergeCell ref="D92:F92"/>
    <mergeCell ref="G97:I97"/>
    <mergeCell ref="D96:F96"/>
    <mergeCell ref="G96:I96"/>
    <mergeCell ref="D97:F97"/>
    <mergeCell ref="D99:F99"/>
    <mergeCell ref="G99:I99"/>
    <mergeCell ref="D98:F98"/>
    <mergeCell ref="D93:F93"/>
    <mergeCell ref="D75:F75"/>
    <mergeCell ref="G75:I75"/>
    <mergeCell ref="D70:F70"/>
    <mergeCell ref="D88:F88"/>
    <mergeCell ref="G88:I88"/>
    <mergeCell ref="D86:F86"/>
    <mergeCell ref="G86:I86"/>
    <mergeCell ref="D68:F68"/>
    <mergeCell ref="G68:I68"/>
    <mergeCell ref="D71:F71"/>
    <mergeCell ref="D69:F69"/>
    <mergeCell ref="G77:I77"/>
    <mergeCell ref="D73:F73"/>
    <mergeCell ref="G73:I73"/>
    <mergeCell ref="G71:I71"/>
    <mergeCell ref="G78:I78"/>
    <mergeCell ref="D77:F77"/>
    <mergeCell ref="G80:I80"/>
    <mergeCell ref="D81:F81"/>
    <mergeCell ref="G81:I81"/>
    <mergeCell ref="D87:F87"/>
    <mergeCell ref="G69:I69"/>
    <mergeCell ref="G70:I70"/>
    <mergeCell ref="G87:I87"/>
    <mergeCell ref="G76:I76"/>
    <mergeCell ref="D82:F82"/>
    <mergeCell ref="B529:E529"/>
    <mergeCell ref="B530:E530"/>
    <mergeCell ref="B533:D533"/>
    <mergeCell ref="E533:F533"/>
    <mergeCell ref="G533:H533"/>
    <mergeCell ref="I533:J533"/>
    <mergeCell ref="B514:D514"/>
    <mergeCell ref="F514:J514"/>
    <mergeCell ref="F528:J528"/>
    <mergeCell ref="F529:J529"/>
    <mergeCell ref="F530:J530"/>
    <mergeCell ref="B523:E523"/>
    <mergeCell ref="F523:J523"/>
    <mergeCell ref="B524:E524"/>
    <mergeCell ref="F524:J524"/>
    <mergeCell ref="B525:E525"/>
    <mergeCell ref="F525:J525"/>
    <mergeCell ref="B515:D515"/>
    <mergeCell ref="F515:J515"/>
    <mergeCell ref="M360:T361"/>
    <mergeCell ref="D362:F362"/>
    <mergeCell ref="G362:H362"/>
    <mergeCell ref="D107:F107"/>
    <mergeCell ref="D118:F118"/>
    <mergeCell ref="D127:F127"/>
    <mergeCell ref="D136:F136"/>
    <mergeCell ref="D147:F147"/>
    <mergeCell ref="D156:F156"/>
    <mergeCell ref="D165:F165"/>
    <mergeCell ref="D176:F176"/>
    <mergeCell ref="D184:F184"/>
    <mergeCell ref="D145:F145"/>
    <mergeCell ref="G145:I145"/>
    <mergeCell ref="D146:F146"/>
    <mergeCell ref="G146:I146"/>
    <mergeCell ref="D148:F148"/>
    <mergeCell ref="G148:I148"/>
    <mergeCell ref="G128:I128"/>
    <mergeCell ref="D120:F120"/>
    <mergeCell ref="G120:I120"/>
    <mergeCell ref="D121:F121"/>
    <mergeCell ref="G121:I121"/>
    <mergeCell ref="D154:F154"/>
    <mergeCell ref="B3:J3"/>
    <mergeCell ref="B7:D7"/>
    <mergeCell ref="E7:J7"/>
    <mergeCell ref="B519:J519"/>
    <mergeCell ref="B528:E528"/>
    <mergeCell ref="C14:E14"/>
    <mergeCell ref="C19:E19"/>
    <mergeCell ref="F19:G19"/>
    <mergeCell ref="C16:D16"/>
    <mergeCell ref="F14:J14"/>
    <mergeCell ref="C15:E15"/>
    <mergeCell ref="F15:G15"/>
    <mergeCell ref="H15:J15"/>
    <mergeCell ref="G16:J16"/>
    <mergeCell ref="C20:E20"/>
    <mergeCell ref="F20:G20"/>
    <mergeCell ref="B17:B18"/>
    <mergeCell ref="C17:D18"/>
    <mergeCell ref="F17:J17"/>
    <mergeCell ref="F18:J18"/>
    <mergeCell ref="D31:E31"/>
    <mergeCell ref="D58:F58"/>
    <mergeCell ref="D67:F67"/>
    <mergeCell ref="G67:I67"/>
    <mergeCell ref="D35:F35"/>
    <mergeCell ref="G35:I35"/>
    <mergeCell ref="D36:F36"/>
    <mergeCell ref="D38:F38"/>
    <mergeCell ref="G38:I38"/>
    <mergeCell ref="D49:F49"/>
    <mergeCell ref="G49:I49"/>
    <mergeCell ref="G36:I36"/>
    <mergeCell ref="D37:F37"/>
    <mergeCell ref="G37:I37"/>
    <mergeCell ref="D42:F42"/>
    <mergeCell ref="G42:I42"/>
    <mergeCell ref="D43:F43"/>
    <mergeCell ref="G43:I43"/>
    <mergeCell ref="D52:F52"/>
    <mergeCell ref="G52:I52"/>
    <mergeCell ref="D53:F53"/>
    <mergeCell ref="G53:I53"/>
    <mergeCell ref="D50:F50"/>
    <mergeCell ref="G50:I50"/>
    <mergeCell ref="D57:F57"/>
    <mergeCell ref="G57:I57"/>
    <mergeCell ref="D66:F66"/>
    <mergeCell ref="G66:I66"/>
    <mergeCell ref="G60:I60"/>
    <mergeCell ref="G61:I61"/>
    <mergeCell ref="G58:I58"/>
    <mergeCell ref="D59:F59"/>
    <mergeCell ref="G59:I59"/>
    <mergeCell ref="D62:F62"/>
    <mergeCell ref="G62:I62"/>
    <mergeCell ref="D60:F60"/>
    <mergeCell ref="D63:F63"/>
    <mergeCell ref="G63:I63"/>
    <mergeCell ref="D61:F61"/>
    <mergeCell ref="D64:F64"/>
    <mergeCell ref="G64:I64"/>
    <mergeCell ref="G183:I183"/>
    <mergeCell ref="D257:F257"/>
    <mergeCell ref="D252:F252"/>
    <mergeCell ref="G256:I256"/>
    <mergeCell ref="G226:I226"/>
    <mergeCell ref="G233:I233"/>
    <mergeCell ref="G240:I240"/>
    <mergeCell ref="G249:I249"/>
    <mergeCell ref="D225:F225"/>
    <mergeCell ref="G225:I225"/>
    <mergeCell ref="G255:I255"/>
    <mergeCell ref="D241:F241"/>
    <mergeCell ref="G242:I242"/>
    <mergeCell ref="G251:I251"/>
    <mergeCell ref="D186:F186"/>
    <mergeCell ref="G186:I186"/>
    <mergeCell ref="G210:I210"/>
    <mergeCell ref="D226:F226"/>
    <mergeCell ref="D189:F189"/>
    <mergeCell ref="G189:I189"/>
    <mergeCell ref="D214:F214"/>
    <mergeCell ref="D219:F219"/>
    <mergeCell ref="G219:I219"/>
    <mergeCell ref="D220:F220"/>
    <mergeCell ref="G220:I220"/>
    <mergeCell ref="D193:F193"/>
    <mergeCell ref="G193:I193"/>
    <mergeCell ref="D244:F244"/>
    <mergeCell ref="D233:F233"/>
    <mergeCell ref="D192:F192"/>
    <mergeCell ref="D221:F221"/>
    <mergeCell ref="G221:I221"/>
    <mergeCell ref="D210:E210"/>
    <mergeCell ref="G227:I227"/>
    <mergeCell ref="G229:I229"/>
    <mergeCell ref="G230:I230"/>
    <mergeCell ref="G234:I234"/>
    <mergeCell ref="G236:I236"/>
    <mergeCell ref="G237:I237"/>
    <mergeCell ref="G244:I244"/>
    <mergeCell ref="D248:F248"/>
    <mergeCell ref="D249:F249"/>
    <mergeCell ref="D250:F250"/>
    <mergeCell ref="G248:I248"/>
    <mergeCell ref="D255:F255"/>
    <mergeCell ref="D262:F262"/>
    <mergeCell ref="D302:F302"/>
    <mergeCell ref="D304:F304"/>
    <mergeCell ref="D288:F288"/>
    <mergeCell ref="D295:F295"/>
    <mergeCell ref="D297:F297"/>
    <mergeCell ref="D298:F298"/>
    <mergeCell ref="D301:F301"/>
    <mergeCell ref="G284:I284"/>
    <mergeCell ref="G293:I293"/>
    <mergeCell ref="G300:I300"/>
    <mergeCell ref="G301:I301"/>
    <mergeCell ref="G250:I250"/>
    <mergeCell ref="G252:I252"/>
    <mergeCell ref="G253:I253"/>
    <mergeCell ref="G257:I257"/>
    <mergeCell ref="G259:I259"/>
    <mergeCell ref="G260:I260"/>
    <mergeCell ref="G264:I264"/>
    <mergeCell ref="D311:F311"/>
    <mergeCell ref="D312:F312"/>
    <mergeCell ref="D140:F140"/>
    <mergeCell ref="G140:I140"/>
    <mergeCell ref="D175:F175"/>
    <mergeCell ref="G175:I175"/>
    <mergeCell ref="D185:F185"/>
    <mergeCell ref="D187:F187"/>
    <mergeCell ref="G187:I187"/>
    <mergeCell ref="D190:F190"/>
    <mergeCell ref="G239:I239"/>
    <mergeCell ref="D182:F182"/>
    <mergeCell ref="D218:F218"/>
    <mergeCell ref="G190:I190"/>
    <mergeCell ref="G243:I243"/>
    <mergeCell ref="G241:I241"/>
    <mergeCell ref="D308:F308"/>
    <mergeCell ref="D286:F286"/>
    <mergeCell ref="D278:F278"/>
    <mergeCell ref="D285:F285"/>
    <mergeCell ref="D271:F271"/>
    <mergeCell ref="D272:F272"/>
    <mergeCell ref="D274:F274"/>
    <mergeCell ref="G263:I263"/>
    <mergeCell ref="F398:G398"/>
    <mergeCell ref="C346:D346"/>
    <mergeCell ref="C347:D347"/>
    <mergeCell ref="B382:C382"/>
    <mergeCell ref="D270:F270"/>
    <mergeCell ref="D281:F281"/>
    <mergeCell ref="D282:F282"/>
    <mergeCell ref="D284:F284"/>
    <mergeCell ref="D293:F293"/>
    <mergeCell ref="D289:F289"/>
    <mergeCell ref="D300:F300"/>
    <mergeCell ref="C348:D348"/>
    <mergeCell ref="C349:D349"/>
    <mergeCell ref="D307:F307"/>
    <mergeCell ref="D323:F323"/>
    <mergeCell ref="D309:F309"/>
    <mergeCell ref="D321:F321"/>
    <mergeCell ref="D317:F317"/>
    <mergeCell ref="D318:F318"/>
    <mergeCell ref="D325:F325"/>
    <mergeCell ref="D330:F330"/>
    <mergeCell ref="D328:F328"/>
    <mergeCell ref="D327:F327"/>
    <mergeCell ref="D320:F320"/>
    <mergeCell ref="B511:D511"/>
    <mergeCell ref="B383:C383"/>
    <mergeCell ref="B384:C384"/>
    <mergeCell ref="C452:D452"/>
    <mergeCell ref="B385:C385"/>
    <mergeCell ref="D413:J413"/>
    <mergeCell ref="B386:C386"/>
    <mergeCell ref="E376:J376"/>
    <mergeCell ref="C368:E368"/>
    <mergeCell ref="E452:L452"/>
    <mergeCell ref="C453:D453"/>
    <mergeCell ref="E453:L453"/>
    <mergeCell ref="C454:D454"/>
    <mergeCell ref="E454:L454"/>
    <mergeCell ref="C455:D455"/>
    <mergeCell ref="E455:L455"/>
    <mergeCell ref="C457:D457"/>
    <mergeCell ref="E457:F457"/>
    <mergeCell ref="G457:H457"/>
    <mergeCell ref="I457:L457"/>
    <mergeCell ref="C458:D458"/>
    <mergeCell ref="E458:L458"/>
    <mergeCell ref="C459:D459"/>
    <mergeCell ref="E459:L459"/>
    <mergeCell ref="B512:D512"/>
    <mergeCell ref="F512:J512"/>
    <mergeCell ref="C340:D340"/>
    <mergeCell ref="C341:D341"/>
    <mergeCell ref="B379:C379"/>
    <mergeCell ref="D369:D370"/>
    <mergeCell ref="B389:C389"/>
    <mergeCell ref="B390:C390"/>
    <mergeCell ref="B391:C391"/>
    <mergeCell ref="B392:C392"/>
    <mergeCell ref="F394:G394"/>
    <mergeCell ref="F420:G420"/>
    <mergeCell ref="F421:G421"/>
    <mergeCell ref="F422:G422"/>
    <mergeCell ref="F423:G423"/>
    <mergeCell ref="F424:G424"/>
    <mergeCell ref="F425:G425"/>
    <mergeCell ref="C447:J447"/>
    <mergeCell ref="B510:D510"/>
    <mergeCell ref="F510:J510"/>
    <mergeCell ref="C449:D449"/>
    <mergeCell ref="E449:F449"/>
    <mergeCell ref="G449:H449"/>
    <mergeCell ref="I449:L449"/>
    <mergeCell ref="B8:D9"/>
    <mergeCell ref="B10:D10"/>
    <mergeCell ref="E10:F10"/>
    <mergeCell ref="G10:H10"/>
    <mergeCell ref="D275:F275"/>
    <mergeCell ref="G118:I118"/>
    <mergeCell ref="G107:I107"/>
    <mergeCell ref="G116:I116"/>
    <mergeCell ref="G151:I151"/>
    <mergeCell ref="G160:I160"/>
    <mergeCell ref="G214:I214"/>
    <mergeCell ref="G135:I135"/>
    <mergeCell ref="G182:I182"/>
    <mergeCell ref="G153:I153"/>
    <mergeCell ref="G185:I185"/>
    <mergeCell ref="G108:I108"/>
    <mergeCell ref="G154:I154"/>
    <mergeCell ref="D227:F227"/>
    <mergeCell ref="G235:I235"/>
    <mergeCell ref="G270:I270"/>
    <mergeCell ref="D267:F267"/>
    <mergeCell ref="G262:I262"/>
    <mergeCell ref="D191:F191"/>
    <mergeCell ref="G191:I191"/>
    <mergeCell ref="I10:J10"/>
    <mergeCell ref="N211:P212"/>
    <mergeCell ref="D230:F230"/>
    <mergeCell ref="D260:F260"/>
    <mergeCell ref="D263:F263"/>
    <mergeCell ref="D253:F253"/>
    <mergeCell ref="M215:M216"/>
    <mergeCell ref="D232:F232"/>
    <mergeCell ref="G232:I232"/>
    <mergeCell ref="D239:F239"/>
    <mergeCell ref="D194:F194"/>
    <mergeCell ref="G194:I194"/>
    <mergeCell ref="D195:F195"/>
    <mergeCell ref="G195:I195"/>
    <mergeCell ref="D229:F229"/>
    <mergeCell ref="D234:F234"/>
    <mergeCell ref="D236:F236"/>
    <mergeCell ref="D237:F237"/>
    <mergeCell ref="D240:F240"/>
    <mergeCell ref="G218:I218"/>
    <mergeCell ref="D243:F243"/>
    <mergeCell ref="G147:I147"/>
    <mergeCell ref="G136:I136"/>
    <mergeCell ref="G127:I127"/>
    <mergeCell ref="B537:J537"/>
    <mergeCell ref="D324:F324"/>
    <mergeCell ref="D305:F305"/>
    <mergeCell ref="D294:F294"/>
    <mergeCell ref="C344:D344"/>
    <mergeCell ref="C345:D345"/>
    <mergeCell ref="D353:F353"/>
    <mergeCell ref="G353:H353"/>
    <mergeCell ref="G364:H364"/>
    <mergeCell ref="G366:H366"/>
    <mergeCell ref="B513:D513"/>
    <mergeCell ref="F513:J513"/>
    <mergeCell ref="F511:J511"/>
    <mergeCell ref="B509:D509"/>
    <mergeCell ref="F509:J509"/>
    <mergeCell ref="G324:I324"/>
    <mergeCell ref="D351:F351"/>
    <mergeCell ref="G351:H351"/>
    <mergeCell ref="D334:F334"/>
    <mergeCell ref="D335:F335"/>
    <mergeCell ref="B376:C377"/>
    <mergeCell ref="D376:D377"/>
    <mergeCell ref="G331:I331"/>
    <mergeCell ref="D316:F316"/>
    <mergeCell ref="C450:D450"/>
    <mergeCell ref="E450:L450"/>
    <mergeCell ref="C451:D451"/>
    <mergeCell ref="E451:L451"/>
    <mergeCell ref="D264:F264"/>
    <mergeCell ref="D266:F266"/>
    <mergeCell ref="D256:F256"/>
    <mergeCell ref="D259:F259"/>
    <mergeCell ref="D279:F279"/>
    <mergeCell ref="D277:F277"/>
    <mergeCell ref="G277:I277"/>
    <mergeCell ref="B378:C378"/>
    <mergeCell ref="G355:H355"/>
    <mergeCell ref="A360:K361"/>
    <mergeCell ref="B380:C380"/>
    <mergeCell ref="B381:C381"/>
    <mergeCell ref="D331:F331"/>
    <mergeCell ref="D332:F332"/>
    <mergeCell ref="D355:F355"/>
    <mergeCell ref="C342:D342"/>
    <mergeCell ref="C343:D343"/>
    <mergeCell ref="B387:C387"/>
    <mergeCell ref="B388:C388"/>
    <mergeCell ref="F396:G396"/>
    <mergeCell ref="C460:D460"/>
    <mergeCell ref="E460:L460"/>
    <mergeCell ref="C461:D461"/>
    <mergeCell ref="E461:L461"/>
    <mergeCell ref="C462:D462"/>
    <mergeCell ref="E462:L462"/>
    <mergeCell ref="E473:L473"/>
    <mergeCell ref="C463:D463"/>
    <mergeCell ref="E463:L463"/>
    <mergeCell ref="C465:D465"/>
    <mergeCell ref="E465:F465"/>
    <mergeCell ref="G465:H465"/>
    <mergeCell ref="I465:L465"/>
    <mergeCell ref="C466:D466"/>
    <mergeCell ref="E466:L466"/>
    <mergeCell ref="C467:D467"/>
    <mergeCell ref="E467:L467"/>
    <mergeCell ref="C479:D479"/>
    <mergeCell ref="E479:L479"/>
    <mergeCell ref="C483:J489"/>
    <mergeCell ref="C492:J498"/>
    <mergeCell ref="E8:J9"/>
    <mergeCell ref="C474:D474"/>
    <mergeCell ref="E474:L474"/>
    <mergeCell ref="C475:D475"/>
    <mergeCell ref="E475:L475"/>
    <mergeCell ref="C476:D476"/>
    <mergeCell ref="E476:L476"/>
    <mergeCell ref="C477:D477"/>
    <mergeCell ref="E477:L477"/>
    <mergeCell ref="C478:D478"/>
    <mergeCell ref="E478:L478"/>
    <mergeCell ref="C468:D468"/>
    <mergeCell ref="E468:L468"/>
    <mergeCell ref="C469:D469"/>
    <mergeCell ref="E469:L469"/>
    <mergeCell ref="C470:D470"/>
    <mergeCell ref="E470:L470"/>
    <mergeCell ref="C471:D471"/>
    <mergeCell ref="E471:L471"/>
    <mergeCell ref="C473:D473"/>
  </mergeCells>
  <phoneticPr fontId="32"/>
  <conditionalFormatting sqref="F510:J513 F515:J515">
    <cfRule type="expression" dxfId="5" priority="3" stopIfTrue="1">
      <formula>$E510="無"</formula>
    </cfRule>
  </conditionalFormatting>
  <dataValidations count="8">
    <dataValidation type="list" allowBlank="1" showInputMessage="1" showErrorMessage="1" sqref="E510:E515">
      <formula1>"有,無"</formula1>
    </dataValidation>
    <dataValidation type="list" allowBlank="1" showInputMessage="1" showErrorMessage="1" sqref="G61:I61 G70:I70 G79:I79">
      <formula1>"蒸気タービン方式,ガスタービン方式"</formula1>
    </dataValidation>
    <dataValidation type="list" allowBlank="1" showInputMessage="1" showErrorMessage="1" sqref="G35:I35">
      <formula1>"バイオマスコージェベレーション設備（熱電併給),バイオマス発電設備"</formula1>
    </dataValidation>
    <dataValidation type="list" allowBlank="1" showInputMessage="1" showErrorMessage="1" sqref="G219:I219">
      <formula1>"固形,液体,気体"</formula1>
    </dataValidation>
    <dataValidation type="list" allowBlank="1" showInputMessage="1" showErrorMessage="1" sqref="G210:I210">
      <formula1>"メタン発酵方式,メタン発酵方式以外"</formula1>
    </dataValidation>
    <dataValidation type="list" allowBlank="1" showInputMessage="1" showErrorMessage="1" sqref="C483:J489">
      <formula1>"入札、又は複数者からの見積書を徴取し、最安の見積書を選定,その他（競争に付すことが著しく困難又は不適当である）"</formula1>
    </dataValidation>
    <dataValidation type="list" allowBlank="1" showInputMessage="1" showErrorMessage="1" sqref="G449:H449 G457:H457 G465:H465">
      <formula1>"PPA使用者,リース使用者,該当なし"</formula1>
    </dataValidation>
    <dataValidation type="list" allowBlank="1" showInputMessage="1" showErrorMessage="1" sqref="E449:F449 E457:F457 E465:F465">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13" manualBreakCount="13">
    <brk id="26" max="11" man="1"/>
    <brk id="74" max="11" man="1"/>
    <brk id="113" max="11" man="1"/>
    <brk id="160" max="11" man="1"/>
    <brk id="205" max="11" man="1"/>
    <brk id="254" max="11" man="1"/>
    <brk id="305" max="11" man="1"/>
    <brk id="337" max="11" man="1"/>
    <brk id="372" max="11" man="1"/>
    <brk id="410" max="11" man="1"/>
    <brk id="443" max="11" man="1"/>
    <brk id="500" max="11" man="1"/>
    <brk id="52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91440</xdr:colOff>
                    <xdr:row>532</xdr:row>
                    <xdr:rowOff>106680</xdr:rowOff>
                  </from>
                  <to>
                    <xdr:col>5</xdr:col>
                    <xdr:colOff>15240</xdr:colOff>
                    <xdr:row>532</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655320</xdr:colOff>
                    <xdr:row>532</xdr:row>
                    <xdr:rowOff>114300</xdr:rowOff>
                  </from>
                  <to>
                    <xdr:col>5</xdr:col>
                    <xdr:colOff>579120</xdr:colOff>
                    <xdr:row>532</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'第4(太陽光）'!$E467="無"</xm:f>
            <x14:dxf>
              <numFmt numFmtId="187" formatCode="[&lt;=999]000;[&lt;=9999]000\-00;000\-0000"/>
              <fill>
                <patternFill patternType="mediumGray">
                  <bgColor theme="0" tint="-0.14996795556505021"/>
                </patternFill>
              </fill>
            </x14:dxf>
          </x14:cfRule>
          <xm:sqref>F514:J514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F18:J18</xm:sqref>
        </x14:dataValidation>
        <x14:dataValidation type="list" allowBlank="1" showInputMessage="1" showErrorMessage="1">
          <x14:formula1>
            <xm:f>基本情報入力シート!$Q$133:$Q$165</xm:f>
          </x14:formula1>
          <xm:sqref>F17:J17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B1:AD322"/>
  <sheetViews>
    <sheetView showGridLines="0" showZeros="0" view="pageBreakPreview" topLeftCell="A328" zoomScaleNormal="100" zoomScaleSheetLayoutView="100" workbookViewId="0">
      <selection activeCell="T301" sqref="T301"/>
    </sheetView>
  </sheetViews>
  <sheetFormatPr defaultColWidth="9" defaultRowHeight="13.2"/>
  <cols>
    <col min="1" max="1" width="1.109375" style="2" customWidth="1"/>
    <col min="2" max="2" width="2.6640625" style="2" customWidth="1"/>
    <col min="3" max="3" width="2.44140625" style="2" customWidth="1"/>
    <col min="4" max="10" width="10.6640625" style="2" customWidth="1"/>
    <col min="11" max="11" width="1.44140625" style="2" customWidth="1"/>
    <col min="12" max="12" width="2.21875" style="2" customWidth="1"/>
    <col min="13" max="13" width="1.77734375" style="2" customWidth="1"/>
    <col min="14" max="16384" width="9" style="2"/>
  </cols>
  <sheetData>
    <row r="1" spans="2:10">
      <c r="B1" s="1" t="s">
        <v>2728</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3015</v>
      </c>
    </row>
    <row r="7" spans="2:10" ht="35.1" customHeight="1">
      <c r="B7" s="1044" t="str">
        <f>'第4(太陽光）'!B7:D7</f>
        <v>施設の名称</v>
      </c>
      <c r="C7" s="1512"/>
      <c r="D7" s="1512"/>
      <c r="E7" s="1369">
        <f>基本情報入力シート!$E$59</f>
        <v>0</v>
      </c>
      <c r="F7" s="1513"/>
      <c r="G7" s="1513"/>
      <c r="H7" s="1513"/>
      <c r="I7" s="1513"/>
      <c r="J7" s="1514"/>
    </row>
    <row r="8" spans="2:10" ht="13.5" customHeight="1">
      <c r="B8" s="1372" t="str">
        <f>'第4(太陽光）'!B8:D9</f>
        <v>施設の住所</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tr">
        <f>'第4(太陽光）'!B10:D10</f>
        <v>所有代表者</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3" t="s">
        <v>446</v>
      </c>
      <c r="D14" s="1343"/>
      <c r="E14" s="1344"/>
      <c r="F14" s="1432"/>
      <c r="G14" s="1433"/>
      <c r="H14" s="1433"/>
      <c r="I14" s="1433"/>
      <c r="J14" s="1448"/>
    </row>
    <row r="15" spans="2:10" ht="24" customHeight="1">
      <c r="B15" s="11"/>
      <c r="C15" s="1343" t="str">
        <f>'第4(太陽光）'!$C$15</f>
        <v xml:space="preserve"> 役職名　代表者名</v>
      </c>
      <c r="D15" s="1343"/>
      <c r="E15" s="1344"/>
      <c r="F15" s="1432"/>
      <c r="G15" s="1433"/>
      <c r="H15" s="1433"/>
      <c r="I15" s="1433"/>
      <c r="J15" s="1448"/>
    </row>
    <row r="16" spans="2:10" ht="30" customHeight="1">
      <c r="B16" s="12"/>
      <c r="C16" s="1343" t="s">
        <v>529</v>
      </c>
      <c r="D16" s="1343"/>
      <c r="E16" s="83"/>
      <c r="F16" s="1432"/>
      <c r="G16" s="1195"/>
      <c r="H16" s="1195"/>
      <c r="I16" s="1195"/>
      <c r="J16" s="1196"/>
    </row>
    <row r="17" spans="2:14" ht="30" hidden="1" customHeight="1">
      <c r="B17" s="11"/>
      <c r="C17" s="1343" t="s">
        <v>2729</v>
      </c>
      <c r="D17" s="1343"/>
      <c r="E17" s="1344"/>
      <c r="F17" s="1590"/>
      <c r="G17" s="1591"/>
      <c r="H17" s="1591"/>
      <c r="I17" s="1591"/>
      <c r="J17" s="1592"/>
      <c r="M17" s="5"/>
    </row>
    <row r="18" spans="2:14" ht="24" customHeight="1">
      <c r="B18" s="1359"/>
      <c r="C18" s="1361" t="s">
        <v>449</v>
      </c>
      <c r="D18" s="1362"/>
      <c r="E18" s="84" t="s">
        <v>54</v>
      </c>
      <c r="F18" s="1440"/>
      <c r="G18" s="1441"/>
      <c r="H18" s="1441"/>
      <c r="I18" s="1441"/>
      <c r="J18" s="1442"/>
    </row>
    <row r="19" spans="2:14" ht="24" customHeight="1">
      <c r="B19" s="1360"/>
      <c r="C19" s="1352"/>
      <c r="D19" s="1353"/>
      <c r="E19" s="84" t="s">
        <v>55</v>
      </c>
      <c r="F19" s="1440"/>
      <c r="G19" s="1443"/>
      <c r="H19" s="1443"/>
      <c r="I19" s="1443"/>
      <c r="J19" s="1444"/>
    </row>
    <row r="20" spans="2:14" ht="30" customHeight="1">
      <c r="B20" s="11"/>
      <c r="C20" s="1343" t="s">
        <v>447</v>
      </c>
      <c r="D20" s="1343"/>
      <c r="E20" s="1344"/>
      <c r="F20" s="1438"/>
      <c r="G20" s="1439"/>
      <c r="H20" s="21" t="s">
        <v>2458</v>
      </c>
      <c r="I20" s="133"/>
      <c r="J20" s="25"/>
      <c r="K20" s="18"/>
      <c r="L20" s="18"/>
    </row>
    <row r="21" spans="2:14" ht="30" customHeight="1">
      <c r="B21" s="11"/>
      <c r="C21" s="1343" t="s">
        <v>448</v>
      </c>
      <c r="D21" s="1343"/>
      <c r="E21" s="1344"/>
      <c r="F21" s="1436"/>
      <c r="G21" s="1437"/>
      <c r="H21" s="19" t="s">
        <v>2730</v>
      </c>
      <c r="I21" s="133"/>
      <c r="J21" s="20"/>
      <c r="K21" s="18"/>
      <c r="L21" s="18"/>
    </row>
    <row r="22" spans="2:14" ht="5.25" customHeight="1">
      <c r="C22" s="9"/>
      <c r="D22" s="9"/>
      <c r="E22" s="9"/>
      <c r="F22" s="26"/>
      <c r="G22" s="18"/>
      <c r="H22" s="134"/>
      <c r="I22" s="134"/>
      <c r="J22" s="18"/>
      <c r="K22" s="18"/>
      <c r="L22" s="18"/>
    </row>
    <row r="23" spans="2:14">
      <c r="C23" s="85" t="s">
        <v>2895</v>
      </c>
      <c r="E23" s="28"/>
      <c r="F23" s="29"/>
      <c r="G23" s="29"/>
    </row>
    <row r="24" spans="2:14">
      <c r="C24" s="72" t="s">
        <v>2896</v>
      </c>
      <c r="E24" s="30"/>
      <c r="F24" s="29"/>
      <c r="G24" s="29"/>
    </row>
    <row r="25" spans="2:14">
      <c r="C25" s="85" t="s">
        <v>451</v>
      </c>
      <c r="E25" s="30"/>
      <c r="F25" s="31"/>
      <c r="G25" s="31"/>
    </row>
    <row r="26" spans="2:14">
      <c r="C26" s="85"/>
      <c r="E26" s="30"/>
      <c r="F26" s="31"/>
      <c r="G26" s="31"/>
    </row>
    <row r="28" spans="2:14" ht="18" customHeight="1">
      <c r="B28" s="2" t="s">
        <v>59</v>
      </c>
    </row>
    <row r="29" spans="2:14" ht="18" customHeight="1">
      <c r="B29" s="35" t="s">
        <v>2732</v>
      </c>
    </row>
    <row r="30" spans="2:14" ht="9.6" customHeight="1">
      <c r="B30" s="35"/>
    </row>
    <row r="31" spans="2:14" ht="18" customHeight="1">
      <c r="B31" s="2" t="s">
        <v>2733</v>
      </c>
    </row>
    <row r="32" spans="2:14" ht="18" customHeight="1">
      <c r="D32" s="1027" t="s">
        <v>2734</v>
      </c>
      <c r="E32" s="1027"/>
      <c r="F32" s="8"/>
      <c r="G32" s="112" t="str">
        <f>IF(G40="","",ROUNDDOWN(SUM(G42,G50,G58),0))</f>
        <v/>
      </c>
      <c r="H32" s="2" t="s">
        <v>2735</v>
      </c>
      <c r="N32" s="36" t="s">
        <v>2736</v>
      </c>
    </row>
    <row r="33" spans="2:27" ht="13.5" customHeight="1">
      <c r="D33" s="8"/>
      <c r="E33" s="8"/>
      <c r="F33" s="8"/>
    </row>
    <row r="34" spans="2:27" ht="13.5" hidden="1" customHeight="1">
      <c r="D34" s="35"/>
    </row>
    <row r="35" spans="2:27" ht="18" customHeight="1">
      <c r="B35" s="2" t="s">
        <v>2737</v>
      </c>
      <c r="M35" s="36"/>
    </row>
    <row r="36" spans="2:27" ht="18" customHeight="1">
      <c r="C36" s="3" t="s">
        <v>440</v>
      </c>
      <c r="D36" s="1323" t="s">
        <v>2888</v>
      </c>
      <c r="E36" s="1324"/>
      <c r="F36" s="1325"/>
      <c r="G36" s="1454"/>
      <c r="H36" s="1455"/>
      <c r="I36" s="1456"/>
      <c r="L36" s="36"/>
      <c r="M36" s="494"/>
      <c r="N36" s="494"/>
      <c r="O36" s="494"/>
      <c r="P36" s="494"/>
      <c r="Q36" s="494"/>
      <c r="R36" s="494"/>
      <c r="S36" s="494"/>
      <c r="T36" s="494"/>
      <c r="U36" s="149"/>
      <c r="V36" s="36"/>
      <c r="W36" s="36"/>
      <c r="X36" s="36"/>
      <c r="Y36" s="16"/>
      <c r="Z36" s="16"/>
      <c r="AA36" s="16"/>
    </row>
    <row r="37" spans="2:27" ht="17.100000000000001" customHeight="1">
      <c r="C37" s="3"/>
      <c r="D37" s="1310" t="s">
        <v>2738</v>
      </c>
      <c r="E37" s="1311"/>
      <c r="F37" s="1312"/>
      <c r="G37" s="1231"/>
      <c r="H37" s="1417"/>
      <c r="I37" s="1418"/>
    </row>
    <row r="38" spans="2:27" ht="17.100000000000001" customHeight="1">
      <c r="D38" s="1310" t="s">
        <v>69</v>
      </c>
      <c r="E38" s="1311"/>
      <c r="F38" s="1312"/>
      <c r="G38" s="1231"/>
      <c r="H38" s="1232"/>
      <c r="I38" s="1233"/>
    </row>
    <row r="39" spans="2:27" ht="17.100000000000001" customHeight="1">
      <c r="D39" s="1310" t="s">
        <v>2443</v>
      </c>
      <c r="E39" s="1311"/>
      <c r="F39" s="1312"/>
      <c r="G39" s="1231"/>
      <c r="H39" s="1505"/>
      <c r="I39" s="1506"/>
      <c r="N39" s="36"/>
      <c r="O39" s="36"/>
      <c r="P39" s="36"/>
      <c r="Q39" s="36"/>
      <c r="R39" s="36"/>
      <c r="S39" s="36"/>
      <c r="T39" s="36"/>
      <c r="U39" s="36"/>
      <c r="V39" s="36"/>
      <c r="W39" s="36"/>
      <c r="X39" s="36"/>
      <c r="Y39" s="16"/>
      <c r="Z39" s="16"/>
      <c r="AA39" s="16"/>
    </row>
    <row r="40" spans="2:27" ht="17.100000000000001" customHeight="1">
      <c r="D40" s="1310" t="s">
        <v>2739</v>
      </c>
      <c r="E40" s="1311"/>
      <c r="F40" s="1312"/>
      <c r="G40" s="1422"/>
      <c r="H40" s="1423"/>
      <c r="I40" s="1424"/>
      <c r="J40" s="2" t="s">
        <v>2735</v>
      </c>
    </row>
    <row r="41" spans="2:27" ht="17.100000000000001" customHeight="1">
      <c r="D41" s="1310" t="s">
        <v>2740</v>
      </c>
      <c r="E41" s="1311"/>
      <c r="F41" s="1312"/>
      <c r="G41" s="1425"/>
      <c r="H41" s="1426"/>
      <c r="I41" s="1427"/>
      <c r="J41" s="2" t="s">
        <v>2741</v>
      </c>
    </row>
    <row r="42" spans="2:27" ht="17.100000000000001" customHeight="1">
      <c r="D42" s="1320" t="s">
        <v>2742</v>
      </c>
      <c r="E42" s="1321"/>
      <c r="F42" s="1322"/>
      <c r="G42" s="1302" t="str">
        <f>IF(G40="","",ROUNDDOWN(G40*G41,2))</f>
        <v/>
      </c>
      <c r="H42" s="1303"/>
      <c r="I42" s="1304"/>
      <c r="J42" s="2" t="s">
        <v>2735</v>
      </c>
    </row>
    <row r="43" spans="2:27" ht="13.5" customHeight="1"/>
    <row r="44" spans="2:27" ht="18" customHeight="1">
      <c r="C44" s="3" t="s">
        <v>441</v>
      </c>
      <c r="D44" s="1323" t="s">
        <v>2888</v>
      </c>
      <c r="E44" s="1324"/>
      <c r="F44" s="1325"/>
      <c r="G44" s="1454"/>
      <c r="H44" s="1455"/>
      <c r="I44" s="1456"/>
      <c r="L44" s="36"/>
      <c r="M44" s="494"/>
      <c r="N44" s="494"/>
      <c r="O44" s="494"/>
      <c r="P44" s="494"/>
      <c r="Q44" s="494"/>
      <c r="R44" s="494"/>
      <c r="S44" s="494"/>
      <c r="T44" s="494"/>
      <c r="U44" s="149"/>
      <c r="V44" s="36"/>
      <c r="W44" s="36"/>
      <c r="X44" s="36"/>
      <c r="Y44" s="16"/>
      <c r="Z44" s="16"/>
      <c r="AA44" s="16"/>
    </row>
    <row r="45" spans="2:27" ht="17.100000000000001" customHeight="1">
      <c r="C45" s="3"/>
      <c r="D45" s="1310" t="s">
        <v>2738</v>
      </c>
      <c r="E45" s="1311"/>
      <c r="F45" s="1312"/>
      <c r="G45" s="1231"/>
      <c r="H45" s="1417"/>
      <c r="I45" s="1418"/>
    </row>
    <row r="46" spans="2:27" ht="17.100000000000001" customHeight="1">
      <c r="D46" s="1310" t="s">
        <v>69</v>
      </c>
      <c r="E46" s="1311"/>
      <c r="F46" s="1312"/>
      <c r="G46" s="1231"/>
      <c r="H46" s="1232"/>
      <c r="I46" s="1233"/>
    </row>
    <row r="47" spans="2:27" ht="17.100000000000001" customHeight="1">
      <c r="D47" s="1310" t="s">
        <v>2443</v>
      </c>
      <c r="E47" s="1311"/>
      <c r="F47" s="1312"/>
      <c r="G47" s="1231"/>
      <c r="H47" s="1505"/>
      <c r="I47" s="1506"/>
      <c r="N47" s="36"/>
      <c r="O47" s="36"/>
      <c r="P47" s="36"/>
      <c r="Q47" s="36"/>
      <c r="R47" s="36"/>
      <c r="S47" s="36"/>
      <c r="T47" s="36"/>
      <c r="U47" s="36"/>
      <c r="V47" s="36"/>
      <c r="W47" s="36"/>
      <c r="X47" s="36"/>
      <c r="Y47" s="16"/>
      <c r="Z47" s="16"/>
      <c r="AA47" s="16"/>
    </row>
    <row r="48" spans="2:27" ht="17.100000000000001" customHeight="1">
      <c r="D48" s="1310" t="s">
        <v>2739</v>
      </c>
      <c r="E48" s="1311"/>
      <c r="F48" s="1312"/>
      <c r="G48" s="1422"/>
      <c r="H48" s="1423"/>
      <c r="I48" s="1424"/>
      <c r="J48" s="2" t="s">
        <v>2735</v>
      </c>
    </row>
    <row r="49" spans="2:27" ht="17.100000000000001" customHeight="1">
      <c r="D49" s="1310" t="s">
        <v>2740</v>
      </c>
      <c r="E49" s="1311"/>
      <c r="F49" s="1312"/>
      <c r="G49" s="1425"/>
      <c r="H49" s="1426"/>
      <c r="I49" s="1427"/>
      <c r="J49" s="2" t="s">
        <v>2741</v>
      </c>
    </row>
    <row r="50" spans="2:27" ht="17.100000000000001" customHeight="1">
      <c r="D50" s="1320" t="s">
        <v>2742</v>
      </c>
      <c r="E50" s="1321"/>
      <c r="F50" s="1322"/>
      <c r="G50" s="1302" t="str">
        <f>IF(G48="","",ROUNDDOWN(G48*G49,2))</f>
        <v/>
      </c>
      <c r="H50" s="1303"/>
      <c r="I50" s="1304"/>
      <c r="J50" s="2" t="s">
        <v>2735</v>
      </c>
    </row>
    <row r="51" spans="2:27" ht="9.6" customHeight="1"/>
    <row r="52" spans="2:27" ht="18" customHeight="1">
      <c r="C52" s="3" t="s">
        <v>2743</v>
      </c>
      <c r="D52" s="1323" t="s">
        <v>2888</v>
      </c>
      <c r="E52" s="1324"/>
      <c r="F52" s="1325"/>
      <c r="G52" s="1454"/>
      <c r="H52" s="1455"/>
      <c r="I52" s="1456"/>
      <c r="L52" s="36"/>
      <c r="M52" s="494"/>
      <c r="N52" s="494"/>
      <c r="O52" s="494"/>
      <c r="P52" s="494"/>
      <c r="Q52" s="494"/>
      <c r="R52" s="494"/>
      <c r="S52" s="494"/>
      <c r="T52" s="494"/>
      <c r="U52" s="149"/>
      <c r="V52" s="36"/>
      <c r="W52" s="36"/>
      <c r="X52" s="36"/>
      <c r="Y52" s="16"/>
      <c r="Z52" s="16"/>
      <c r="AA52" s="16"/>
    </row>
    <row r="53" spans="2:27" ht="17.100000000000001" customHeight="1">
      <c r="C53" s="3"/>
      <c r="D53" s="1310" t="s">
        <v>2738</v>
      </c>
      <c r="E53" s="1311"/>
      <c r="F53" s="1312"/>
      <c r="G53" s="1231"/>
      <c r="H53" s="1417"/>
      <c r="I53" s="1418"/>
    </row>
    <row r="54" spans="2:27" ht="17.100000000000001" customHeight="1">
      <c r="D54" s="1310" t="s">
        <v>69</v>
      </c>
      <c r="E54" s="1311"/>
      <c r="F54" s="1312"/>
      <c r="G54" s="1231"/>
      <c r="H54" s="1232"/>
      <c r="I54" s="1233"/>
    </row>
    <row r="55" spans="2:27" ht="17.100000000000001" customHeight="1">
      <c r="D55" s="1310" t="s">
        <v>2443</v>
      </c>
      <c r="E55" s="1311"/>
      <c r="F55" s="1312"/>
      <c r="G55" s="1231"/>
      <c r="H55" s="1505"/>
      <c r="I55" s="1506"/>
      <c r="N55" s="36"/>
      <c r="O55" s="36"/>
      <c r="P55" s="36"/>
      <c r="Q55" s="36"/>
      <c r="R55" s="36"/>
      <c r="S55" s="36"/>
      <c r="T55" s="36"/>
      <c r="U55" s="36"/>
      <c r="V55" s="36"/>
      <c r="W55" s="36"/>
      <c r="X55" s="36"/>
      <c r="Y55" s="16"/>
      <c r="Z55" s="16"/>
      <c r="AA55" s="16"/>
    </row>
    <row r="56" spans="2:27" ht="17.100000000000001" customHeight="1">
      <c r="D56" s="1310" t="s">
        <v>2739</v>
      </c>
      <c r="E56" s="1311"/>
      <c r="F56" s="1312"/>
      <c r="G56" s="1422"/>
      <c r="H56" s="1423"/>
      <c r="I56" s="1424"/>
      <c r="J56" s="2" t="s">
        <v>2735</v>
      </c>
    </row>
    <row r="57" spans="2:27" ht="17.100000000000001" customHeight="1">
      <c r="D57" s="1310" t="s">
        <v>2740</v>
      </c>
      <c r="E57" s="1311"/>
      <c r="F57" s="1312"/>
      <c r="G57" s="1425"/>
      <c r="H57" s="1426"/>
      <c r="I57" s="1427"/>
      <c r="J57" s="2" t="s">
        <v>2741</v>
      </c>
    </row>
    <row r="58" spans="2:27" ht="17.100000000000001" customHeight="1">
      <c r="D58" s="1320" t="s">
        <v>2742</v>
      </c>
      <c r="E58" s="1321"/>
      <c r="F58" s="1322"/>
      <c r="G58" s="1302" t="str">
        <f>IF(G56="","",ROUNDDOWN(G56*G57,2))</f>
        <v/>
      </c>
      <c r="H58" s="1303"/>
      <c r="I58" s="1304"/>
      <c r="J58" s="2" t="s">
        <v>2735</v>
      </c>
    </row>
    <row r="59" spans="2:27" ht="8.4" customHeight="1"/>
    <row r="60" spans="2:27" ht="13.5" hidden="1" customHeight="1"/>
    <row r="61" spans="2:27" ht="18" customHeight="1">
      <c r="B61" s="2" t="s">
        <v>2744</v>
      </c>
      <c r="M61" s="36"/>
    </row>
    <row r="62" spans="2:27" ht="18" customHeight="1">
      <c r="C62" s="3" t="s">
        <v>440</v>
      </c>
      <c r="D62" s="1323" t="s">
        <v>2888</v>
      </c>
      <c r="E62" s="1324"/>
      <c r="F62" s="1325"/>
      <c r="G62" s="1454"/>
      <c r="H62" s="1455"/>
      <c r="I62" s="1456"/>
      <c r="L62" s="36"/>
      <c r="M62" s="494"/>
      <c r="N62" s="494"/>
      <c r="O62" s="494"/>
      <c r="P62" s="494"/>
      <c r="Q62" s="494"/>
      <c r="R62" s="494"/>
      <c r="S62" s="494"/>
      <c r="T62" s="494"/>
      <c r="U62" s="149"/>
      <c r="V62" s="36"/>
      <c r="W62" s="36"/>
      <c r="X62" s="36"/>
      <c r="Y62" s="16"/>
      <c r="Z62" s="16"/>
      <c r="AA62" s="16"/>
    </row>
    <row r="63" spans="2:27" ht="17.100000000000001" customHeight="1">
      <c r="C63" s="3"/>
      <c r="D63" s="1310" t="s">
        <v>2738</v>
      </c>
      <c r="E63" s="1311"/>
      <c r="F63" s="1312"/>
      <c r="G63" s="1231"/>
      <c r="H63" s="1417"/>
      <c r="I63" s="1418"/>
    </row>
    <row r="64" spans="2:27" ht="17.100000000000001" customHeight="1">
      <c r="D64" s="1310" t="s">
        <v>69</v>
      </c>
      <c r="E64" s="1311"/>
      <c r="F64" s="1312"/>
      <c r="G64" s="1231"/>
      <c r="H64" s="1232"/>
      <c r="I64" s="1233"/>
    </row>
    <row r="65" spans="3:27" ht="17.100000000000001" customHeight="1">
      <c r="D65" s="1310" t="s">
        <v>2443</v>
      </c>
      <c r="E65" s="1311"/>
      <c r="F65" s="1312"/>
      <c r="G65" s="1231"/>
      <c r="H65" s="1505"/>
      <c r="I65" s="1506"/>
      <c r="N65" s="36"/>
      <c r="O65" s="36"/>
      <c r="P65" s="36"/>
      <c r="Q65" s="36"/>
      <c r="R65" s="36"/>
      <c r="S65" s="36"/>
      <c r="T65" s="36"/>
      <c r="U65" s="36"/>
      <c r="V65" s="36"/>
      <c r="W65" s="36"/>
      <c r="X65" s="36"/>
      <c r="Y65" s="16"/>
      <c r="Z65" s="16"/>
      <c r="AA65" s="16"/>
    </row>
    <row r="66" spans="3:27" ht="17.100000000000001" customHeight="1">
      <c r="D66" s="1310" t="s">
        <v>2745</v>
      </c>
      <c r="E66" s="1311"/>
      <c r="F66" s="1312"/>
      <c r="G66" s="1429"/>
      <c r="H66" s="1430"/>
      <c r="I66" s="1431"/>
      <c r="J66" s="2" t="s">
        <v>2746</v>
      </c>
    </row>
    <row r="67" spans="3:27" ht="17.100000000000001" customHeight="1">
      <c r="D67" s="1310" t="s">
        <v>338</v>
      </c>
      <c r="E67" s="1311"/>
      <c r="F67" s="1312"/>
      <c r="G67" s="1425"/>
      <c r="H67" s="1426"/>
      <c r="I67" s="1427"/>
      <c r="J67" s="2" t="s">
        <v>2747</v>
      </c>
    </row>
    <row r="68" spans="3:27" ht="17.100000000000001" customHeight="1">
      <c r="D68" s="1320" t="s">
        <v>2748</v>
      </c>
      <c r="E68" s="1321"/>
      <c r="F68" s="1322"/>
      <c r="G68" s="1525" t="str">
        <f>IF(G66="","",ROUNDDOWN(G66*G67,1))</f>
        <v/>
      </c>
      <c r="H68" s="1526"/>
      <c r="I68" s="1527"/>
      <c r="J68" s="2" t="s">
        <v>2746</v>
      </c>
    </row>
    <row r="69" spans="3:27" ht="12" customHeight="1"/>
    <row r="70" spans="3:27" ht="18" customHeight="1">
      <c r="C70" s="3" t="s">
        <v>441</v>
      </c>
      <c r="D70" s="1323" t="s">
        <v>2888</v>
      </c>
      <c r="E70" s="1324"/>
      <c r="F70" s="1325"/>
      <c r="G70" s="1454"/>
      <c r="H70" s="1455"/>
      <c r="I70" s="1456"/>
      <c r="L70" s="36"/>
      <c r="M70" s="494"/>
      <c r="N70" s="494"/>
      <c r="O70" s="494"/>
      <c r="P70" s="494"/>
      <c r="Q70" s="494"/>
      <c r="R70" s="494"/>
      <c r="S70" s="494"/>
      <c r="T70" s="494"/>
      <c r="U70" s="149"/>
      <c r="V70" s="36"/>
      <c r="W70" s="36"/>
      <c r="X70" s="36"/>
      <c r="Y70" s="16"/>
      <c r="Z70" s="16"/>
      <c r="AA70" s="16"/>
    </row>
    <row r="71" spans="3:27" ht="17.100000000000001" customHeight="1">
      <c r="C71" s="3"/>
      <c r="D71" s="1310" t="s">
        <v>2738</v>
      </c>
      <c r="E71" s="1311"/>
      <c r="F71" s="1312"/>
      <c r="G71" s="1231"/>
      <c r="H71" s="1417"/>
      <c r="I71" s="1418"/>
    </row>
    <row r="72" spans="3:27" ht="17.100000000000001" customHeight="1">
      <c r="D72" s="1310" t="s">
        <v>69</v>
      </c>
      <c r="E72" s="1311"/>
      <c r="F72" s="1312"/>
      <c r="G72" s="1231"/>
      <c r="H72" s="1232"/>
      <c r="I72" s="1233"/>
    </row>
    <row r="73" spans="3:27" ht="17.100000000000001" customHeight="1">
      <c r="D73" s="1310" t="s">
        <v>2443</v>
      </c>
      <c r="E73" s="1311"/>
      <c r="F73" s="1312"/>
      <c r="G73" s="1231"/>
      <c r="H73" s="1505"/>
      <c r="I73" s="1506"/>
      <c r="N73" s="36"/>
      <c r="O73" s="36"/>
      <c r="P73" s="36"/>
      <c r="Q73" s="36"/>
      <c r="R73" s="36"/>
      <c r="S73" s="36"/>
      <c r="T73" s="36"/>
      <c r="U73" s="36"/>
      <c r="V73" s="36"/>
      <c r="W73" s="36"/>
      <c r="X73" s="36"/>
      <c r="Y73" s="16"/>
      <c r="Z73" s="16"/>
      <c r="AA73" s="16"/>
    </row>
    <row r="74" spans="3:27" ht="17.100000000000001" customHeight="1">
      <c r="D74" s="1310" t="s">
        <v>2745</v>
      </c>
      <c r="E74" s="1311"/>
      <c r="F74" s="1312"/>
      <c r="G74" s="1429"/>
      <c r="H74" s="1430"/>
      <c r="I74" s="1431"/>
      <c r="J74" s="2" t="s">
        <v>2746</v>
      </c>
    </row>
    <row r="75" spans="3:27" ht="17.100000000000001" customHeight="1">
      <c r="D75" s="1310" t="s">
        <v>338</v>
      </c>
      <c r="E75" s="1311"/>
      <c r="F75" s="1312"/>
      <c r="G75" s="1425"/>
      <c r="H75" s="1426"/>
      <c r="I75" s="1427"/>
      <c r="J75" s="2" t="s">
        <v>2747</v>
      </c>
    </row>
    <row r="76" spans="3:27" ht="17.100000000000001" customHeight="1">
      <c r="D76" s="1320" t="s">
        <v>2748</v>
      </c>
      <c r="E76" s="1321"/>
      <c r="F76" s="1322"/>
      <c r="G76" s="1525" t="str">
        <f>IF(G74="","",ROUNDDOWN(G74*G75,1))</f>
        <v/>
      </c>
      <c r="H76" s="1526"/>
      <c r="I76" s="1527"/>
      <c r="J76" s="2" t="s">
        <v>2746</v>
      </c>
    </row>
    <row r="77" spans="3:27" ht="10.8" customHeight="1"/>
    <row r="78" spans="3:27" ht="18" customHeight="1">
      <c r="C78" s="3" t="s">
        <v>2743</v>
      </c>
      <c r="D78" s="1323" t="s">
        <v>2888</v>
      </c>
      <c r="E78" s="1324"/>
      <c r="F78" s="1325"/>
      <c r="G78" s="1454"/>
      <c r="H78" s="1455"/>
      <c r="I78" s="1456"/>
      <c r="L78" s="36"/>
      <c r="M78" s="494"/>
      <c r="N78" s="494"/>
      <c r="O78" s="494"/>
      <c r="P78" s="494"/>
      <c r="Q78" s="494"/>
      <c r="R78" s="494"/>
      <c r="S78" s="494"/>
      <c r="T78" s="494"/>
      <c r="U78" s="149"/>
      <c r="V78" s="36"/>
      <c r="W78" s="36"/>
      <c r="X78" s="36"/>
      <c r="Y78" s="16"/>
      <c r="Z78" s="16"/>
      <c r="AA78" s="16"/>
    </row>
    <row r="79" spans="3:27" ht="17.100000000000001" customHeight="1">
      <c r="C79" s="3"/>
      <c r="D79" s="1310" t="s">
        <v>2738</v>
      </c>
      <c r="E79" s="1311"/>
      <c r="F79" s="1312"/>
      <c r="G79" s="1231"/>
      <c r="H79" s="1417"/>
      <c r="I79" s="1418"/>
    </row>
    <row r="80" spans="3:27" ht="17.100000000000001" customHeight="1">
      <c r="D80" s="1310" t="s">
        <v>69</v>
      </c>
      <c r="E80" s="1311"/>
      <c r="F80" s="1312"/>
      <c r="G80" s="1231"/>
      <c r="H80" s="1232"/>
      <c r="I80" s="1233"/>
    </row>
    <row r="81" spans="2:27" ht="17.100000000000001" customHeight="1">
      <c r="D81" s="1310" t="s">
        <v>2443</v>
      </c>
      <c r="E81" s="1311"/>
      <c r="F81" s="1312"/>
      <c r="G81" s="1231"/>
      <c r="H81" s="1505"/>
      <c r="I81" s="1506"/>
      <c r="N81" s="36"/>
      <c r="O81" s="36"/>
      <c r="P81" s="36"/>
      <c r="Q81" s="36"/>
      <c r="R81" s="36"/>
      <c r="S81" s="36"/>
      <c r="T81" s="36"/>
      <c r="U81" s="36"/>
      <c r="V81" s="36"/>
      <c r="W81" s="36"/>
      <c r="X81" s="36"/>
      <c r="Y81" s="16"/>
      <c r="Z81" s="16"/>
      <c r="AA81" s="16"/>
    </row>
    <row r="82" spans="2:27" ht="17.100000000000001" customHeight="1">
      <c r="D82" s="1310" t="s">
        <v>2745</v>
      </c>
      <c r="E82" s="1311"/>
      <c r="F82" s="1312"/>
      <c r="G82" s="1429"/>
      <c r="H82" s="1430"/>
      <c r="I82" s="1431"/>
      <c r="J82" s="2" t="s">
        <v>2746</v>
      </c>
    </row>
    <row r="83" spans="2:27" ht="17.100000000000001" customHeight="1">
      <c r="D83" s="1310" t="s">
        <v>338</v>
      </c>
      <c r="E83" s="1311"/>
      <c r="F83" s="1312"/>
      <c r="G83" s="1425"/>
      <c r="H83" s="1426"/>
      <c r="I83" s="1427"/>
      <c r="J83" s="2" t="s">
        <v>2747</v>
      </c>
    </row>
    <row r="84" spans="2:27" ht="17.100000000000001" customHeight="1">
      <c r="D84" s="1320" t="s">
        <v>2748</v>
      </c>
      <c r="E84" s="1321"/>
      <c r="F84" s="1322"/>
      <c r="G84" s="1525" t="str">
        <f>IF(G82="","",ROUNDDOWN(G82*G83,1))</f>
        <v/>
      </c>
      <c r="H84" s="1526"/>
      <c r="I84" s="1527"/>
      <c r="J84" s="2" t="s">
        <v>2746</v>
      </c>
    </row>
    <row r="85" spans="2:27" ht="13.5" customHeight="1"/>
    <row r="86" spans="2:27" ht="13.5" hidden="1" customHeight="1"/>
    <row r="87" spans="2:27" ht="18" customHeight="1">
      <c r="B87" s="2" t="s">
        <v>2749</v>
      </c>
      <c r="M87" s="36"/>
    </row>
    <row r="88" spans="2:27" ht="18" customHeight="1">
      <c r="C88" s="3" t="s">
        <v>440</v>
      </c>
      <c r="D88" s="1323" t="s">
        <v>2888</v>
      </c>
      <c r="E88" s="1324"/>
      <c r="F88" s="1325"/>
      <c r="G88" s="1454"/>
      <c r="H88" s="1455"/>
      <c r="I88" s="1456"/>
      <c r="L88" s="36"/>
      <c r="M88" s="494"/>
      <c r="N88" s="494"/>
      <c r="O88" s="494"/>
      <c r="P88" s="494"/>
      <c r="Q88" s="494"/>
      <c r="R88" s="494"/>
      <c r="S88" s="494"/>
      <c r="T88" s="494"/>
      <c r="U88" s="149"/>
      <c r="V88" s="36"/>
      <c r="W88" s="36"/>
      <c r="X88" s="36"/>
      <c r="Y88" s="16"/>
      <c r="Z88" s="16"/>
      <c r="AA88" s="16"/>
    </row>
    <row r="89" spans="2:27" ht="17.100000000000001" customHeight="1">
      <c r="C89" s="3"/>
      <c r="D89" s="1310" t="s">
        <v>2738</v>
      </c>
      <c r="E89" s="1311"/>
      <c r="F89" s="1312"/>
      <c r="G89" s="1231"/>
      <c r="H89" s="1417"/>
      <c r="I89" s="1418"/>
    </row>
    <row r="90" spans="2:27" ht="17.100000000000001" customHeight="1">
      <c r="D90" s="1310" t="s">
        <v>69</v>
      </c>
      <c r="E90" s="1311"/>
      <c r="F90" s="1312"/>
      <c r="G90" s="1231"/>
      <c r="H90" s="1232"/>
      <c r="I90" s="1233"/>
    </row>
    <row r="91" spans="2:27" ht="17.100000000000001" customHeight="1">
      <c r="D91" s="1310" t="s">
        <v>2443</v>
      </c>
      <c r="E91" s="1311"/>
      <c r="F91" s="1312"/>
      <c r="G91" s="1231"/>
      <c r="H91" s="1505"/>
      <c r="I91" s="1506"/>
      <c r="N91" s="36"/>
      <c r="O91" s="36"/>
      <c r="P91" s="36"/>
      <c r="Q91" s="36"/>
      <c r="R91" s="36"/>
      <c r="S91" s="36"/>
      <c r="T91" s="36"/>
      <c r="U91" s="36"/>
      <c r="V91" s="36"/>
      <c r="W91" s="36"/>
      <c r="X91" s="36"/>
      <c r="Y91" s="16"/>
      <c r="Z91" s="16"/>
      <c r="AA91" s="16"/>
    </row>
    <row r="92" spans="2:27" ht="17.100000000000001" customHeight="1">
      <c r="D92" s="1310" t="s">
        <v>2750</v>
      </c>
      <c r="E92" s="1311"/>
      <c r="F92" s="1312"/>
      <c r="G92" s="1422"/>
      <c r="H92" s="1423"/>
      <c r="I92" s="1424"/>
      <c r="J92" s="2" t="s">
        <v>47</v>
      </c>
    </row>
    <row r="93" spans="2:27" ht="17.100000000000001" customHeight="1">
      <c r="D93" s="1310" t="s">
        <v>338</v>
      </c>
      <c r="E93" s="1311"/>
      <c r="F93" s="1312"/>
      <c r="G93" s="1425"/>
      <c r="H93" s="1426"/>
      <c r="I93" s="1427"/>
      <c r="J93" s="2" t="s">
        <v>2747</v>
      </c>
    </row>
    <row r="94" spans="2:27" ht="17.100000000000001" customHeight="1">
      <c r="D94" s="1320" t="s">
        <v>2751</v>
      </c>
      <c r="E94" s="1321"/>
      <c r="F94" s="1322"/>
      <c r="G94" s="1302" t="str">
        <f>IF(G92="","",ROUNDDOWN(G92*G93,2))</f>
        <v/>
      </c>
      <c r="H94" s="1303"/>
      <c r="I94" s="1304"/>
      <c r="J94" s="2" t="s">
        <v>47</v>
      </c>
    </row>
    <row r="95" spans="2:27" ht="13.5" customHeight="1"/>
    <row r="96" spans="2:27" ht="18" customHeight="1">
      <c r="C96" s="3" t="s">
        <v>441</v>
      </c>
      <c r="D96" s="1323" t="s">
        <v>2888</v>
      </c>
      <c r="E96" s="1324"/>
      <c r="F96" s="1325"/>
      <c r="G96" s="1454"/>
      <c r="H96" s="1455"/>
      <c r="I96" s="1456"/>
      <c r="L96" s="36"/>
      <c r="M96" s="494"/>
      <c r="N96" s="494"/>
      <c r="O96" s="494"/>
      <c r="P96" s="494"/>
      <c r="Q96" s="494"/>
      <c r="R96" s="494"/>
      <c r="S96" s="494"/>
      <c r="T96" s="494"/>
      <c r="U96" s="149"/>
      <c r="V96" s="36"/>
      <c r="W96" s="36"/>
      <c r="X96" s="36"/>
      <c r="Y96" s="16"/>
      <c r="Z96" s="16"/>
      <c r="AA96" s="16"/>
    </row>
    <row r="97" spans="3:27" ht="17.100000000000001" customHeight="1">
      <c r="C97" s="3"/>
      <c r="D97" s="1310" t="s">
        <v>2738</v>
      </c>
      <c r="E97" s="1311"/>
      <c r="F97" s="1312"/>
      <c r="G97" s="1231"/>
      <c r="H97" s="1417"/>
      <c r="I97" s="1418"/>
    </row>
    <row r="98" spans="3:27" ht="17.100000000000001" customHeight="1">
      <c r="D98" s="1310" t="s">
        <v>69</v>
      </c>
      <c r="E98" s="1311"/>
      <c r="F98" s="1312"/>
      <c r="G98" s="1231"/>
      <c r="H98" s="1232"/>
      <c r="I98" s="1233"/>
    </row>
    <row r="99" spans="3:27" ht="17.100000000000001" customHeight="1">
      <c r="D99" s="1310" t="s">
        <v>2443</v>
      </c>
      <c r="E99" s="1311"/>
      <c r="F99" s="1312"/>
      <c r="G99" s="1231"/>
      <c r="H99" s="1505"/>
      <c r="I99" s="1506"/>
      <c r="N99" s="36"/>
      <c r="O99" s="36"/>
      <c r="P99" s="36"/>
      <c r="Q99" s="36"/>
      <c r="R99" s="36"/>
      <c r="S99" s="36"/>
      <c r="T99" s="36"/>
      <c r="U99" s="36"/>
      <c r="V99" s="36"/>
      <c r="W99" s="36"/>
      <c r="X99" s="36"/>
      <c r="Y99" s="16"/>
      <c r="Z99" s="16"/>
      <c r="AA99" s="16"/>
    </row>
    <row r="100" spans="3:27" ht="17.100000000000001" customHeight="1">
      <c r="D100" s="1310" t="s">
        <v>2750</v>
      </c>
      <c r="E100" s="1311"/>
      <c r="F100" s="1312"/>
      <c r="G100" s="1422"/>
      <c r="H100" s="1423"/>
      <c r="I100" s="1424"/>
      <c r="J100" s="2" t="s">
        <v>47</v>
      </c>
    </row>
    <row r="101" spans="3:27" ht="17.100000000000001" customHeight="1">
      <c r="D101" s="1310" t="s">
        <v>338</v>
      </c>
      <c r="E101" s="1311"/>
      <c r="F101" s="1312"/>
      <c r="G101" s="1425"/>
      <c r="H101" s="1426"/>
      <c r="I101" s="1427"/>
      <c r="J101" s="2" t="s">
        <v>2747</v>
      </c>
    </row>
    <row r="102" spans="3:27" ht="17.100000000000001" customHeight="1">
      <c r="D102" s="1320" t="s">
        <v>2751</v>
      </c>
      <c r="E102" s="1321"/>
      <c r="F102" s="1322"/>
      <c r="G102" s="1302" t="str">
        <f>IF(G100="","",ROUNDDOWN(G100*G101,2))</f>
        <v/>
      </c>
      <c r="H102" s="1303"/>
      <c r="I102" s="1304"/>
      <c r="J102" s="2" t="s">
        <v>47</v>
      </c>
    </row>
    <row r="103" spans="3:27" ht="13.5" customHeight="1"/>
    <row r="104" spans="3:27" ht="18" customHeight="1">
      <c r="C104" s="3" t="s">
        <v>2743</v>
      </c>
      <c r="D104" s="1323" t="s">
        <v>2888</v>
      </c>
      <c r="E104" s="1324"/>
      <c r="F104" s="1325"/>
      <c r="G104" s="1454"/>
      <c r="H104" s="1455"/>
      <c r="I104" s="1456"/>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310" t="s">
        <v>2738</v>
      </c>
      <c r="E105" s="1311"/>
      <c r="F105" s="1312"/>
      <c r="G105" s="1231"/>
      <c r="H105" s="1417"/>
      <c r="I105" s="1418"/>
    </row>
    <row r="106" spans="3:27" ht="17.100000000000001" customHeight="1">
      <c r="D106" s="1310" t="s">
        <v>69</v>
      </c>
      <c r="E106" s="1311"/>
      <c r="F106" s="1312"/>
      <c r="G106" s="1231"/>
      <c r="H106" s="1232"/>
      <c r="I106" s="1233"/>
    </row>
    <row r="107" spans="3:27" ht="17.100000000000001" customHeight="1">
      <c r="D107" s="1310" t="s">
        <v>2443</v>
      </c>
      <c r="E107" s="1311"/>
      <c r="F107" s="1312"/>
      <c r="G107" s="1231"/>
      <c r="H107" s="1505"/>
      <c r="I107" s="1506"/>
      <c r="N107" s="36"/>
      <c r="O107" s="36"/>
      <c r="P107" s="36"/>
      <c r="Q107" s="36"/>
      <c r="R107" s="36"/>
      <c r="S107" s="36"/>
      <c r="T107" s="36"/>
      <c r="U107" s="36"/>
      <c r="V107" s="36"/>
      <c r="W107" s="36"/>
      <c r="X107" s="36"/>
      <c r="Y107" s="16"/>
      <c r="Z107" s="16"/>
      <c r="AA107" s="16"/>
    </row>
    <row r="108" spans="3:27" ht="17.100000000000001" customHeight="1">
      <c r="D108" s="1310" t="s">
        <v>2750</v>
      </c>
      <c r="E108" s="1311"/>
      <c r="F108" s="1312"/>
      <c r="G108" s="1422"/>
      <c r="H108" s="1593"/>
      <c r="I108" s="1594"/>
      <c r="J108" s="2" t="s">
        <v>47</v>
      </c>
    </row>
    <row r="109" spans="3:27" ht="17.100000000000001" customHeight="1">
      <c r="D109" s="1310" t="s">
        <v>338</v>
      </c>
      <c r="E109" s="1311"/>
      <c r="F109" s="1312"/>
      <c r="G109" s="1425"/>
      <c r="H109" s="1426"/>
      <c r="I109" s="1427"/>
      <c r="J109" s="2" t="s">
        <v>2747</v>
      </c>
    </row>
    <row r="110" spans="3:27" ht="17.100000000000001" customHeight="1">
      <c r="D110" s="1320" t="s">
        <v>2751</v>
      </c>
      <c r="E110" s="1321"/>
      <c r="F110" s="1322"/>
      <c r="G110" s="1302" t="str">
        <f>IF(G108="","",ROUNDDOWN(G108*G109,2))</f>
        <v/>
      </c>
      <c r="H110" s="1303"/>
      <c r="I110" s="1304"/>
      <c r="J110" s="2" t="s">
        <v>47</v>
      </c>
    </row>
    <row r="111" spans="3:27" ht="13.5" customHeight="1"/>
    <row r="112" spans="3:27" ht="13.5" hidden="1" customHeight="1"/>
    <row r="113" spans="2:27" ht="18" customHeight="1">
      <c r="B113" s="2" t="s">
        <v>2752</v>
      </c>
      <c r="M113" s="36"/>
    </row>
    <row r="114" spans="2:27" ht="17.399999999999999" customHeight="1">
      <c r="C114" s="3" t="s">
        <v>440</v>
      </c>
      <c r="D114" s="1323" t="s">
        <v>2888</v>
      </c>
      <c r="E114" s="1324"/>
      <c r="F114" s="1325"/>
      <c r="G114" s="1454"/>
      <c r="H114" s="1455"/>
      <c r="I114" s="1456"/>
      <c r="L114" s="36"/>
      <c r="M114" s="494"/>
      <c r="N114" s="494"/>
      <c r="O114" s="494"/>
      <c r="P114" s="494"/>
      <c r="Q114" s="494"/>
      <c r="R114" s="494"/>
      <c r="S114" s="494"/>
      <c r="T114" s="494"/>
      <c r="U114" s="149"/>
      <c r="V114" s="36"/>
      <c r="W114" s="36"/>
      <c r="X114" s="36"/>
      <c r="Y114" s="16"/>
      <c r="Z114" s="16"/>
      <c r="AA114" s="16"/>
    </row>
    <row r="115" spans="2:27" ht="17.100000000000001" customHeight="1">
      <c r="C115" s="3"/>
      <c r="D115" s="1310" t="s">
        <v>2738</v>
      </c>
      <c r="E115" s="1311"/>
      <c r="F115" s="1312"/>
      <c r="G115" s="1231"/>
      <c r="H115" s="1417"/>
      <c r="I115" s="1418"/>
    </row>
    <row r="116" spans="2:27" ht="17.100000000000001" customHeight="1">
      <c r="D116" s="1310" t="s">
        <v>69</v>
      </c>
      <c r="E116" s="1311"/>
      <c r="F116" s="1312"/>
      <c r="G116" s="1231"/>
      <c r="H116" s="1232"/>
      <c r="I116" s="1233"/>
    </row>
    <row r="117" spans="2:27" ht="17.100000000000001" customHeight="1">
      <c r="D117" s="172" t="s">
        <v>356</v>
      </c>
      <c r="E117" s="173"/>
      <c r="F117" s="174"/>
      <c r="G117" s="1231"/>
      <c r="H117" s="1232"/>
      <c r="I117" s="1233"/>
    </row>
    <row r="118" spans="2:27" ht="17.100000000000001" customHeight="1">
      <c r="D118" s="1310" t="s">
        <v>2443</v>
      </c>
      <c r="E118" s="1311"/>
      <c r="F118" s="1312"/>
      <c r="G118" s="1231"/>
      <c r="H118" s="1505"/>
      <c r="I118" s="1506"/>
      <c r="N118" s="36"/>
      <c r="O118" s="36"/>
      <c r="P118" s="36"/>
      <c r="Q118" s="36"/>
      <c r="R118" s="36"/>
      <c r="S118" s="36"/>
      <c r="T118" s="36"/>
      <c r="U118" s="36"/>
      <c r="V118" s="36"/>
      <c r="W118" s="36"/>
      <c r="X118" s="36"/>
      <c r="Y118" s="16"/>
      <c r="Z118" s="16"/>
      <c r="AA118" s="16"/>
    </row>
    <row r="119" spans="2:27" ht="17.100000000000001" customHeight="1">
      <c r="D119" s="1310" t="s">
        <v>2753</v>
      </c>
      <c r="E119" s="1311"/>
      <c r="F119" s="1312"/>
      <c r="G119" s="1422"/>
      <c r="H119" s="1423"/>
      <c r="I119" s="1424"/>
      <c r="J119" s="2" t="s">
        <v>47</v>
      </c>
      <c r="N119" s="71" t="s">
        <v>2754</v>
      </c>
    </row>
    <row r="120" spans="2:27" ht="17.100000000000001" customHeight="1">
      <c r="D120" s="1310" t="s">
        <v>338</v>
      </c>
      <c r="E120" s="1311"/>
      <c r="F120" s="1312"/>
      <c r="G120" s="1422"/>
      <c r="H120" s="1423"/>
      <c r="I120" s="1424"/>
      <c r="J120" s="2" t="s">
        <v>2747</v>
      </c>
      <c r="N120" s="71" t="s">
        <v>2755</v>
      </c>
    </row>
    <row r="121" spans="2:27" ht="17.100000000000001" customHeight="1">
      <c r="D121" s="1320" t="s">
        <v>2756</v>
      </c>
      <c r="E121" s="1321"/>
      <c r="F121" s="1322"/>
      <c r="G121" s="1302" t="str">
        <f>IF(G119="","",ROUNDDOWN(G119*G120,2))</f>
        <v/>
      </c>
      <c r="H121" s="1303"/>
      <c r="I121" s="1304"/>
      <c r="J121" s="2" t="s">
        <v>47</v>
      </c>
      <c r="N121" s="71" t="s">
        <v>2757</v>
      </c>
    </row>
    <row r="122" spans="2:27" ht="13.5" customHeight="1"/>
    <row r="123" spans="2:27" ht="17.399999999999999" customHeight="1">
      <c r="C123" s="3" t="s">
        <v>441</v>
      </c>
      <c r="D123" s="1323" t="s">
        <v>2888</v>
      </c>
      <c r="E123" s="1324"/>
      <c r="F123" s="1325"/>
      <c r="G123" s="1454"/>
      <c r="H123" s="1455"/>
      <c r="I123" s="1456"/>
      <c r="L123" s="36"/>
      <c r="M123" s="494"/>
      <c r="N123" s="494"/>
      <c r="O123" s="494"/>
      <c r="P123" s="494"/>
      <c r="Q123" s="494"/>
      <c r="R123" s="494"/>
      <c r="S123" s="494"/>
      <c r="T123" s="494"/>
      <c r="U123" s="149"/>
      <c r="V123" s="36"/>
      <c r="W123" s="36"/>
      <c r="X123" s="36"/>
      <c r="Y123" s="16"/>
      <c r="Z123" s="16"/>
      <c r="AA123" s="16"/>
    </row>
    <row r="124" spans="2:27" ht="17.100000000000001" customHeight="1">
      <c r="C124" s="3"/>
      <c r="D124" s="1310" t="s">
        <v>2738</v>
      </c>
      <c r="E124" s="1311"/>
      <c r="F124" s="1312"/>
      <c r="G124" s="1231"/>
      <c r="H124" s="1417"/>
      <c r="I124" s="1418"/>
    </row>
    <row r="125" spans="2:27" ht="17.100000000000001" customHeight="1">
      <c r="D125" s="1310" t="s">
        <v>69</v>
      </c>
      <c r="E125" s="1311"/>
      <c r="F125" s="1312"/>
      <c r="G125" s="1231"/>
      <c r="H125" s="1232"/>
      <c r="I125" s="1233"/>
    </row>
    <row r="126" spans="2:27" ht="17.100000000000001" customHeight="1">
      <c r="D126" s="172" t="s">
        <v>356</v>
      </c>
      <c r="E126" s="173"/>
      <c r="F126" s="174"/>
      <c r="G126" s="1231"/>
      <c r="H126" s="1232"/>
      <c r="I126" s="1233"/>
    </row>
    <row r="127" spans="2:27" ht="17.100000000000001" customHeight="1">
      <c r="D127" s="1310" t="s">
        <v>2443</v>
      </c>
      <c r="E127" s="1311"/>
      <c r="F127" s="1312"/>
      <c r="G127" s="1231"/>
      <c r="H127" s="1505"/>
      <c r="I127" s="1506"/>
      <c r="N127" s="36"/>
      <c r="O127" s="36"/>
      <c r="P127" s="36"/>
      <c r="Q127" s="36"/>
      <c r="R127" s="36"/>
      <c r="S127" s="36"/>
      <c r="T127" s="36"/>
      <c r="U127" s="36"/>
      <c r="V127" s="36"/>
      <c r="W127" s="36"/>
      <c r="X127" s="36"/>
      <c r="Y127" s="16"/>
      <c r="Z127" s="16"/>
      <c r="AA127" s="16"/>
    </row>
    <row r="128" spans="2:27" ht="17.100000000000001" customHeight="1">
      <c r="D128" s="1310" t="s">
        <v>2753</v>
      </c>
      <c r="E128" s="1311"/>
      <c r="F128" s="1312"/>
      <c r="G128" s="1422"/>
      <c r="H128" s="1423"/>
      <c r="I128" s="1424"/>
      <c r="J128" s="2" t="s">
        <v>47</v>
      </c>
    </row>
    <row r="129" spans="3:27" ht="17.100000000000001" customHeight="1">
      <c r="D129" s="1310" t="s">
        <v>338</v>
      </c>
      <c r="E129" s="1311"/>
      <c r="F129" s="1312"/>
      <c r="G129" s="1422"/>
      <c r="H129" s="1423"/>
      <c r="I129" s="1424"/>
      <c r="J129" s="2" t="s">
        <v>2747</v>
      </c>
    </row>
    <row r="130" spans="3:27" ht="17.100000000000001" customHeight="1">
      <c r="D130" s="1320" t="s">
        <v>2756</v>
      </c>
      <c r="E130" s="1321"/>
      <c r="F130" s="1322"/>
      <c r="G130" s="1302" t="str">
        <f>IF(G128="","",ROUNDDOWN(G128*G129,2))</f>
        <v/>
      </c>
      <c r="H130" s="1303"/>
      <c r="I130" s="1304"/>
      <c r="J130" s="2" t="s">
        <v>47</v>
      </c>
    </row>
    <row r="131" spans="3:27" ht="13.5" customHeight="1"/>
    <row r="132" spans="3:27" ht="17.399999999999999" customHeight="1">
      <c r="C132" s="3" t="s">
        <v>2743</v>
      </c>
      <c r="D132" s="1323" t="s">
        <v>2888</v>
      </c>
      <c r="E132" s="1324"/>
      <c r="F132" s="1325"/>
      <c r="G132" s="1454"/>
      <c r="H132" s="1455"/>
      <c r="I132" s="1456"/>
      <c r="L132" s="36"/>
      <c r="M132" s="494"/>
      <c r="N132" s="494"/>
      <c r="O132" s="494"/>
      <c r="P132" s="494"/>
      <c r="Q132" s="494"/>
      <c r="R132" s="494"/>
      <c r="S132" s="494"/>
      <c r="T132" s="494"/>
      <c r="U132" s="149"/>
      <c r="V132" s="36"/>
      <c r="W132" s="36"/>
      <c r="X132" s="36"/>
      <c r="Y132" s="16"/>
      <c r="Z132" s="16"/>
      <c r="AA132" s="16"/>
    </row>
    <row r="133" spans="3:27" ht="17.100000000000001" customHeight="1">
      <c r="C133" s="3"/>
      <c r="D133" s="1310" t="s">
        <v>2738</v>
      </c>
      <c r="E133" s="1311"/>
      <c r="F133" s="1312"/>
      <c r="G133" s="1231"/>
      <c r="H133" s="1417"/>
      <c r="I133" s="1418"/>
    </row>
    <row r="134" spans="3:27" ht="17.100000000000001" customHeight="1">
      <c r="D134" s="1310" t="s">
        <v>69</v>
      </c>
      <c r="E134" s="1311"/>
      <c r="F134" s="1312"/>
      <c r="G134" s="1231"/>
      <c r="H134" s="1232"/>
      <c r="I134" s="1233"/>
    </row>
    <row r="135" spans="3:27" ht="17.100000000000001" customHeight="1">
      <c r="D135" s="172" t="s">
        <v>356</v>
      </c>
      <c r="E135" s="173"/>
      <c r="F135" s="174"/>
      <c r="G135" s="1231"/>
      <c r="H135" s="1232"/>
      <c r="I135" s="1233"/>
    </row>
    <row r="136" spans="3:27" ht="17.100000000000001" customHeight="1">
      <c r="D136" s="1310" t="s">
        <v>2443</v>
      </c>
      <c r="E136" s="1311"/>
      <c r="F136" s="1312"/>
      <c r="G136" s="1231"/>
      <c r="H136" s="1505"/>
      <c r="I136" s="1506"/>
      <c r="N136" s="36"/>
      <c r="O136" s="36"/>
      <c r="P136" s="36"/>
      <c r="Q136" s="36"/>
      <c r="R136" s="36"/>
      <c r="S136" s="36"/>
      <c r="T136" s="36"/>
      <c r="U136" s="36"/>
      <c r="V136" s="36"/>
      <c r="W136" s="36"/>
      <c r="X136" s="36"/>
      <c r="Y136" s="16"/>
      <c r="Z136" s="16"/>
      <c r="AA136" s="16"/>
    </row>
    <row r="137" spans="3:27" ht="17.100000000000001" customHeight="1">
      <c r="D137" s="1310" t="s">
        <v>2753</v>
      </c>
      <c r="E137" s="1311"/>
      <c r="F137" s="1312"/>
      <c r="G137" s="1422"/>
      <c r="H137" s="1423"/>
      <c r="I137" s="1424"/>
      <c r="J137" s="2" t="s">
        <v>47</v>
      </c>
    </row>
    <row r="138" spans="3:27" ht="17.100000000000001" customHeight="1">
      <c r="D138" s="1310" t="s">
        <v>338</v>
      </c>
      <c r="E138" s="1311"/>
      <c r="F138" s="1312"/>
      <c r="G138" s="1422"/>
      <c r="H138" s="1423"/>
      <c r="I138" s="1424"/>
      <c r="J138" s="2" t="s">
        <v>2747</v>
      </c>
    </row>
    <row r="139" spans="3:27" ht="17.100000000000001" customHeight="1">
      <c r="D139" s="1320" t="s">
        <v>2756</v>
      </c>
      <c r="E139" s="1321"/>
      <c r="F139" s="1322"/>
      <c r="G139" s="1302" t="str">
        <f>IF(G137="","",ROUNDDOWN(G137*G138,2))</f>
        <v/>
      </c>
      <c r="H139" s="1303"/>
      <c r="I139" s="1304"/>
      <c r="J139" s="2" t="s">
        <v>47</v>
      </c>
    </row>
    <row r="140" spans="3:27" ht="13.5" customHeight="1"/>
    <row r="141" spans="3:27" ht="13.5" customHeight="1"/>
    <row r="142" spans="3:27">
      <c r="C142" s="2" t="s">
        <v>76</v>
      </c>
      <c r="G142" s="23"/>
      <c r="H142" s="23"/>
    </row>
    <row r="143" spans="3:27" hidden="1">
      <c r="C143" s="110"/>
      <c r="D143" s="22"/>
      <c r="E143" s="22"/>
      <c r="F143" s="22"/>
      <c r="G143" s="22"/>
      <c r="H143" s="22"/>
    </row>
    <row r="144" spans="3:27">
      <c r="C144" s="110" t="s">
        <v>72</v>
      </c>
      <c r="D144" s="22" t="s">
        <v>73</v>
      </c>
      <c r="E144" s="22"/>
      <c r="F144" s="22"/>
      <c r="G144" s="22" t="s">
        <v>2923</v>
      </c>
      <c r="H144" s="22"/>
      <c r="I144" s="22"/>
      <c r="J144" s="22"/>
    </row>
    <row r="145" spans="2:14">
      <c r="C145" s="110" t="s">
        <v>72</v>
      </c>
      <c r="D145" s="22" t="s">
        <v>74</v>
      </c>
      <c r="E145" s="22"/>
      <c r="F145" s="22"/>
      <c r="G145" s="22" t="s">
        <v>2406</v>
      </c>
      <c r="H145" s="22"/>
      <c r="I145" s="22"/>
      <c r="J145" s="22"/>
    </row>
    <row r="146" spans="2:14">
      <c r="C146" s="110" t="s">
        <v>72</v>
      </c>
      <c r="D146" s="22" t="s">
        <v>2758</v>
      </c>
      <c r="E146" s="22"/>
      <c r="F146" s="22"/>
      <c r="G146" s="22" t="s">
        <v>111</v>
      </c>
      <c r="H146" s="22"/>
      <c r="I146" s="22"/>
      <c r="J146" s="22"/>
    </row>
    <row r="147" spans="2:14">
      <c r="G147" s="23"/>
      <c r="H147" s="23"/>
      <c r="I147" s="23"/>
      <c r="J147" s="23"/>
    </row>
    <row r="148" spans="2:14">
      <c r="G148" s="23"/>
      <c r="H148" s="23"/>
      <c r="I148" s="23"/>
      <c r="J148" s="23"/>
    </row>
    <row r="149" spans="2:14" ht="18" customHeight="1">
      <c r="B149" s="2" t="s">
        <v>390</v>
      </c>
    </row>
    <row r="150" spans="2:14" ht="13.5" customHeight="1">
      <c r="B150" s="23" t="s">
        <v>2760</v>
      </c>
      <c r="C150" s="23"/>
      <c r="D150" s="118"/>
      <c r="E150" s="118"/>
      <c r="F150" s="118"/>
      <c r="G150" s="118"/>
      <c r="H150" s="118"/>
    </row>
    <row r="151" spans="2:14" ht="18" customHeight="1">
      <c r="B151" s="23"/>
      <c r="C151" s="117" t="s">
        <v>2761</v>
      </c>
      <c r="D151" s="118"/>
      <c r="E151" s="118"/>
      <c r="F151" s="118"/>
      <c r="G151" s="118"/>
      <c r="H151" s="118"/>
      <c r="N151" s="118"/>
    </row>
    <row r="152" spans="2:14" ht="18" customHeight="1">
      <c r="D152" s="99" t="s">
        <v>2762</v>
      </c>
      <c r="E152" s="99" t="s">
        <v>2763</v>
      </c>
      <c r="F152" s="99" t="s">
        <v>2764</v>
      </c>
      <c r="G152" s="497" t="s">
        <v>2765</v>
      </c>
      <c r="H152" s="1599"/>
      <c r="I152" s="1599"/>
      <c r="J152" s="2" t="s">
        <v>2766</v>
      </c>
    </row>
    <row r="153" spans="2:14" ht="13.5" customHeight="1"/>
    <row r="154" spans="2:14" ht="13.5" customHeight="1"/>
    <row r="155" spans="2:14" ht="21" customHeight="1">
      <c r="B155" s="2" t="s">
        <v>2767</v>
      </c>
      <c r="D155" s="3"/>
      <c r="J155" s="7"/>
    </row>
    <row r="156" spans="2:14" ht="24" customHeight="1">
      <c r="B156" s="1600" t="s">
        <v>2768</v>
      </c>
      <c r="C156" s="1601"/>
      <c r="D156" s="1602"/>
      <c r="E156" s="33" t="s">
        <v>77</v>
      </c>
      <c r="F156" s="33" t="s">
        <v>78</v>
      </c>
      <c r="G156" s="33" t="s">
        <v>79</v>
      </c>
      <c r="H156" s="33" t="s">
        <v>80</v>
      </c>
      <c r="I156" s="33" t="s">
        <v>81</v>
      </c>
      <c r="J156" s="33" t="s">
        <v>82</v>
      </c>
    </row>
    <row r="157" spans="2:14" ht="30" customHeight="1">
      <c r="B157" s="1596" t="s">
        <v>2769</v>
      </c>
      <c r="C157" s="1597"/>
      <c r="D157" s="1598"/>
      <c r="E157" s="98"/>
      <c r="F157" s="98"/>
      <c r="G157" s="98"/>
      <c r="H157" s="98"/>
      <c r="I157" s="98"/>
      <c r="J157" s="98"/>
    </row>
    <row r="158" spans="2:14" ht="30" customHeight="1" thickBot="1">
      <c r="B158" s="1596" t="s">
        <v>2770</v>
      </c>
      <c r="C158" s="1597"/>
      <c r="D158" s="1598"/>
      <c r="E158" s="98"/>
      <c r="F158" s="98"/>
      <c r="G158" s="98"/>
      <c r="H158" s="98"/>
      <c r="I158" s="98"/>
      <c r="J158" s="98"/>
    </row>
    <row r="159" spans="2:14" ht="24" customHeight="1" thickTop="1">
      <c r="B159" s="1288"/>
      <c r="C159" s="1595"/>
      <c r="D159" s="1289"/>
      <c r="E159" s="498" t="s">
        <v>83</v>
      </c>
      <c r="F159" s="498" t="s">
        <v>84</v>
      </c>
      <c r="G159" s="498" t="s">
        <v>85</v>
      </c>
      <c r="H159" s="498" t="s">
        <v>86</v>
      </c>
      <c r="I159" s="498" t="s">
        <v>87</v>
      </c>
      <c r="J159" s="498" t="s">
        <v>88</v>
      </c>
    </row>
    <row r="160" spans="2:14" ht="30" customHeight="1">
      <c r="B160" s="1596" t="s">
        <v>2769</v>
      </c>
      <c r="C160" s="1597"/>
      <c r="D160" s="1598"/>
      <c r="E160" s="98"/>
      <c r="F160" s="98"/>
      <c r="G160" s="98"/>
      <c r="H160" s="98"/>
      <c r="I160" s="98"/>
      <c r="J160" s="98"/>
    </row>
    <row r="161" spans="2:13" ht="30" customHeight="1">
      <c r="B161" s="1596" t="s">
        <v>2770</v>
      </c>
      <c r="C161" s="1597"/>
      <c r="D161" s="1598"/>
      <c r="E161" s="98"/>
      <c r="F161" s="98"/>
      <c r="G161" s="98"/>
      <c r="H161" s="98"/>
      <c r="I161" s="98"/>
      <c r="J161" s="98"/>
    </row>
    <row r="162" spans="2:13" ht="7.5" customHeight="1"/>
    <row r="163" spans="2:13" ht="13.5" customHeight="1">
      <c r="B163" s="35" t="s">
        <v>2771</v>
      </c>
    </row>
    <row r="164" spans="2:13" ht="13.5" customHeight="1"/>
    <row r="165" spans="2:13" ht="18" customHeight="1">
      <c r="B165" s="2" t="s">
        <v>2772</v>
      </c>
      <c r="H165" s="1498" t="str">
        <f>IF(E157="","",INT(SUM(E157:J157,E160:J160)))</f>
        <v/>
      </c>
      <c r="I165" s="1498"/>
      <c r="J165" s="2" t="s">
        <v>2773</v>
      </c>
    </row>
    <row r="166" spans="2:13" ht="6" customHeight="1">
      <c r="H166" s="499"/>
      <c r="I166" s="499"/>
    </row>
    <row r="167" spans="2:13" ht="18" customHeight="1">
      <c r="B167" s="1024" t="s">
        <v>2774</v>
      </c>
      <c r="C167" s="1024"/>
      <c r="D167" s="1024"/>
      <c r="E167" s="1024"/>
      <c r="F167" s="1024"/>
      <c r="G167" s="1024"/>
      <c r="H167" s="1498" t="str">
        <f>IF(E158="","",INT(SUM(E158:J158,E161:J161)))</f>
        <v/>
      </c>
      <c r="I167" s="1498"/>
      <c r="J167" s="2" t="s">
        <v>2773</v>
      </c>
      <c r="M167" s="73"/>
    </row>
    <row r="168" spans="2:13" ht="6" customHeight="1">
      <c r="H168" s="499"/>
      <c r="I168" s="499"/>
      <c r="M168" s="73"/>
    </row>
    <row r="169" spans="2:13" ht="18" customHeight="1">
      <c r="B169" s="1024" t="s">
        <v>2775</v>
      </c>
      <c r="C169" s="1024"/>
      <c r="D169" s="1024"/>
      <c r="E169" s="1024"/>
      <c r="F169" s="1024"/>
      <c r="G169" s="1024"/>
      <c r="H169" s="1498" t="str">
        <f>IF(H165="","",H165/H167*100)</f>
        <v/>
      </c>
      <c r="I169" s="1498"/>
      <c r="J169" s="2" t="s">
        <v>391</v>
      </c>
      <c r="M169" s="73"/>
    </row>
    <row r="170" spans="2:13" ht="13.5" customHeight="1">
      <c r="H170" s="500"/>
      <c r="I170" s="500"/>
      <c r="M170" s="73"/>
    </row>
    <row r="171" spans="2:13">
      <c r="M171" s="73"/>
    </row>
    <row r="172" spans="2:13" ht="24" customHeight="1">
      <c r="B172" s="1600" t="s">
        <v>2776</v>
      </c>
      <c r="C172" s="1601"/>
      <c r="D172" s="1602"/>
      <c r="E172" s="33" t="s">
        <v>77</v>
      </c>
      <c r="F172" s="33" t="s">
        <v>78</v>
      </c>
      <c r="G172" s="33" t="s">
        <v>79</v>
      </c>
      <c r="H172" s="33" t="s">
        <v>80</v>
      </c>
      <c r="I172" s="33" t="s">
        <v>81</v>
      </c>
      <c r="J172" s="33" t="s">
        <v>82</v>
      </c>
    </row>
    <row r="173" spans="2:13" ht="30" customHeight="1">
      <c r="B173" s="1596" t="s">
        <v>2769</v>
      </c>
      <c r="C173" s="1597"/>
      <c r="D173" s="1598"/>
      <c r="E173" s="98"/>
      <c r="F173" s="98"/>
      <c r="G173" s="98"/>
      <c r="H173" s="98"/>
      <c r="I173" s="98"/>
      <c r="J173" s="98"/>
    </row>
    <row r="174" spans="2:13" ht="30" customHeight="1" thickBot="1">
      <c r="B174" s="1596" t="s">
        <v>2770</v>
      </c>
      <c r="C174" s="1597"/>
      <c r="D174" s="1598"/>
      <c r="E174" s="98"/>
      <c r="F174" s="98"/>
      <c r="G174" s="98"/>
      <c r="H174" s="98"/>
      <c r="I174" s="98"/>
      <c r="J174" s="98"/>
    </row>
    <row r="175" spans="2:13" ht="24" customHeight="1" thickTop="1">
      <c r="B175" s="1288"/>
      <c r="C175" s="1595"/>
      <c r="D175" s="1289"/>
      <c r="E175" s="498" t="s">
        <v>83</v>
      </c>
      <c r="F175" s="498" t="s">
        <v>84</v>
      </c>
      <c r="G175" s="498" t="s">
        <v>85</v>
      </c>
      <c r="H175" s="498" t="s">
        <v>86</v>
      </c>
      <c r="I175" s="498" t="s">
        <v>87</v>
      </c>
      <c r="J175" s="498" t="s">
        <v>88</v>
      </c>
    </row>
    <row r="176" spans="2:13" ht="30" customHeight="1">
      <c r="B176" s="1596" t="s">
        <v>2769</v>
      </c>
      <c r="C176" s="1597"/>
      <c r="D176" s="1598"/>
      <c r="E176" s="98"/>
      <c r="F176" s="98"/>
      <c r="G176" s="98"/>
      <c r="H176" s="98"/>
      <c r="I176" s="98"/>
      <c r="J176" s="98"/>
    </row>
    <row r="177" spans="2:13" ht="30" customHeight="1">
      <c r="B177" s="1596" t="s">
        <v>2770</v>
      </c>
      <c r="C177" s="1597"/>
      <c r="D177" s="1598"/>
      <c r="E177" s="98"/>
      <c r="F177" s="98"/>
      <c r="G177" s="98"/>
      <c r="H177" s="98"/>
      <c r="I177" s="98"/>
      <c r="J177" s="98"/>
    </row>
    <row r="178" spans="2:13" ht="7.5" customHeight="1"/>
    <row r="179" spans="2:13" ht="13.5" customHeight="1">
      <c r="B179" s="35" t="s">
        <v>2771</v>
      </c>
    </row>
    <row r="180" spans="2:13" ht="13.5" customHeight="1"/>
    <row r="181" spans="2:13" ht="18" customHeight="1">
      <c r="B181" s="2" t="s">
        <v>2772</v>
      </c>
      <c r="H181" s="1498" t="str">
        <f>IF(E173="","",INT(SUM(E173:J173,E176:J176)))</f>
        <v/>
      </c>
      <c r="I181" s="1498"/>
      <c r="J181" s="2" t="s">
        <v>2773</v>
      </c>
    </row>
    <row r="182" spans="2:13" ht="6" customHeight="1">
      <c r="H182" s="499"/>
      <c r="I182" s="499"/>
    </row>
    <row r="183" spans="2:13" ht="18" customHeight="1">
      <c r="B183" s="1024" t="s">
        <v>2774</v>
      </c>
      <c r="C183" s="1024"/>
      <c r="D183" s="1024"/>
      <c r="E183" s="1024"/>
      <c r="F183" s="1024"/>
      <c r="G183" s="1024"/>
      <c r="H183" s="1498" t="str">
        <f>IF(E174="","",INT(SUM(E174:J174,E177:J177)))</f>
        <v/>
      </c>
      <c r="I183" s="1498"/>
      <c r="J183" s="2" t="s">
        <v>2773</v>
      </c>
      <c r="M183" s="1281"/>
    </row>
    <row r="184" spans="2:13" ht="6" customHeight="1">
      <c r="H184" s="499"/>
      <c r="I184" s="499"/>
      <c r="M184" s="1281"/>
    </row>
    <row r="185" spans="2:13" ht="18" customHeight="1">
      <c r="B185" s="1024" t="s">
        <v>2775</v>
      </c>
      <c r="C185" s="1024"/>
      <c r="D185" s="1024"/>
      <c r="E185" s="1024"/>
      <c r="F185" s="1024"/>
      <c r="G185" s="1024"/>
      <c r="H185" s="1498" t="str">
        <f>IF(H181="","",H181/H183*100)</f>
        <v/>
      </c>
      <c r="I185" s="1498"/>
      <c r="J185" s="2" t="s">
        <v>391</v>
      </c>
      <c r="M185" s="1281"/>
    </row>
    <row r="186" spans="2:13">
      <c r="M186" s="73"/>
    </row>
    <row r="187" spans="2:13">
      <c r="M187" s="73"/>
    </row>
    <row r="188" spans="2:13" ht="24" customHeight="1">
      <c r="B188" s="1600" t="s">
        <v>2777</v>
      </c>
      <c r="C188" s="1601"/>
      <c r="D188" s="1602"/>
      <c r="E188" s="33" t="s">
        <v>77</v>
      </c>
      <c r="F188" s="33" t="s">
        <v>78</v>
      </c>
      <c r="G188" s="33" t="s">
        <v>79</v>
      </c>
      <c r="H188" s="33" t="s">
        <v>80</v>
      </c>
      <c r="I188" s="33" t="s">
        <v>81</v>
      </c>
      <c r="J188" s="33" t="s">
        <v>82</v>
      </c>
    </row>
    <row r="189" spans="2:13" ht="30" customHeight="1">
      <c r="B189" s="1596" t="s">
        <v>2769</v>
      </c>
      <c r="C189" s="1597"/>
      <c r="D189" s="1598"/>
      <c r="E189" s="98"/>
      <c r="F189" s="98"/>
      <c r="G189" s="98"/>
      <c r="H189" s="98"/>
      <c r="I189" s="98"/>
      <c r="J189" s="98"/>
    </row>
    <row r="190" spans="2:13" ht="30" customHeight="1" thickBot="1">
      <c r="B190" s="1596" t="s">
        <v>2770</v>
      </c>
      <c r="C190" s="1597"/>
      <c r="D190" s="1598"/>
      <c r="E190" s="98"/>
      <c r="F190" s="98"/>
      <c r="G190" s="98"/>
      <c r="H190" s="98"/>
      <c r="I190" s="98"/>
      <c r="J190" s="98"/>
    </row>
    <row r="191" spans="2:13" ht="24" customHeight="1" thickTop="1">
      <c r="B191" s="1288"/>
      <c r="C191" s="1595"/>
      <c r="D191" s="1289"/>
      <c r="E191" s="498" t="s">
        <v>83</v>
      </c>
      <c r="F191" s="498" t="s">
        <v>84</v>
      </c>
      <c r="G191" s="498" t="s">
        <v>85</v>
      </c>
      <c r="H191" s="498" t="s">
        <v>86</v>
      </c>
      <c r="I191" s="498" t="s">
        <v>87</v>
      </c>
      <c r="J191" s="498" t="s">
        <v>88</v>
      </c>
    </row>
    <row r="192" spans="2:13" ht="30" customHeight="1">
      <c r="B192" s="1596" t="s">
        <v>2769</v>
      </c>
      <c r="C192" s="1597"/>
      <c r="D192" s="1598"/>
      <c r="E192" s="98"/>
      <c r="F192" s="98"/>
      <c r="G192" s="98"/>
      <c r="H192" s="98"/>
      <c r="I192" s="98"/>
      <c r="J192" s="98"/>
    </row>
    <row r="193" spans="2:13" ht="30" customHeight="1">
      <c r="B193" s="1596" t="s">
        <v>2770</v>
      </c>
      <c r="C193" s="1597"/>
      <c r="D193" s="1598"/>
      <c r="E193" s="98"/>
      <c r="F193" s="98"/>
      <c r="G193" s="98"/>
      <c r="H193" s="98"/>
      <c r="I193" s="98"/>
      <c r="J193" s="98"/>
    </row>
    <row r="194" spans="2:13" ht="7.5" customHeight="1"/>
    <row r="195" spans="2:13" ht="13.5" customHeight="1">
      <c r="B195" s="35" t="s">
        <v>2771</v>
      </c>
    </row>
    <row r="196" spans="2:13" ht="13.5" customHeight="1"/>
    <row r="197" spans="2:13" ht="18" customHeight="1">
      <c r="B197" s="2" t="s">
        <v>2772</v>
      </c>
      <c r="H197" s="1498" t="str">
        <f>IF(E189="","",INT(SUM(E189:J189,E192:J192)))</f>
        <v/>
      </c>
      <c r="I197" s="1498"/>
      <c r="J197" s="2" t="s">
        <v>2773</v>
      </c>
    </row>
    <row r="198" spans="2:13" ht="6" customHeight="1">
      <c r="H198" s="499"/>
      <c r="I198" s="499"/>
    </row>
    <row r="199" spans="2:13" ht="18" customHeight="1">
      <c r="B199" s="1024" t="s">
        <v>2774</v>
      </c>
      <c r="C199" s="1024"/>
      <c r="D199" s="1024"/>
      <c r="E199" s="1024"/>
      <c r="F199" s="1024"/>
      <c r="G199" s="1024"/>
      <c r="H199" s="1498" t="str">
        <f>IF(E190="","",INT(SUM(E190:J190,E193:J193)))</f>
        <v/>
      </c>
      <c r="I199" s="1498"/>
      <c r="J199" s="2" t="s">
        <v>2773</v>
      </c>
      <c r="M199" s="1281"/>
    </row>
    <row r="200" spans="2:13" ht="6" customHeight="1">
      <c r="H200" s="499"/>
      <c r="I200" s="499"/>
      <c r="M200" s="1281"/>
    </row>
    <row r="201" spans="2:13" ht="18" customHeight="1">
      <c r="B201" s="1024" t="s">
        <v>2775</v>
      </c>
      <c r="C201" s="1024"/>
      <c r="D201" s="1024"/>
      <c r="E201" s="1024"/>
      <c r="F201" s="1024"/>
      <c r="G201" s="1024"/>
      <c r="H201" s="1498" t="str">
        <f>IF(H197="","",H197/H199*100)</f>
        <v/>
      </c>
      <c r="I201" s="1498"/>
      <c r="J201" s="2" t="s">
        <v>391</v>
      </c>
      <c r="M201" s="1281"/>
    </row>
    <row r="202" spans="2:13">
      <c r="M202" s="73"/>
    </row>
    <row r="203" spans="2:13">
      <c r="M203" s="73"/>
    </row>
    <row r="204" spans="2:13" ht="24" customHeight="1">
      <c r="B204" s="1600" t="s">
        <v>2778</v>
      </c>
      <c r="C204" s="1601"/>
      <c r="D204" s="1602"/>
      <c r="E204" s="33" t="s">
        <v>77</v>
      </c>
      <c r="F204" s="33" t="s">
        <v>78</v>
      </c>
      <c r="G204" s="33" t="s">
        <v>79</v>
      </c>
      <c r="H204" s="33" t="s">
        <v>80</v>
      </c>
      <c r="I204" s="33" t="s">
        <v>81</v>
      </c>
      <c r="J204" s="33" t="s">
        <v>82</v>
      </c>
    </row>
    <row r="205" spans="2:13" ht="30" customHeight="1">
      <c r="B205" s="1596" t="s">
        <v>2769</v>
      </c>
      <c r="C205" s="1597"/>
      <c r="D205" s="1598"/>
      <c r="E205" s="98"/>
      <c r="F205" s="98"/>
      <c r="G205" s="98"/>
      <c r="H205" s="98"/>
      <c r="I205" s="98"/>
      <c r="J205" s="98"/>
    </row>
    <row r="206" spans="2:13" ht="30" customHeight="1" thickBot="1">
      <c r="B206" s="1596" t="s">
        <v>2770</v>
      </c>
      <c r="C206" s="1597"/>
      <c r="D206" s="1598"/>
      <c r="E206" s="98"/>
      <c r="F206" s="98"/>
      <c r="G206" s="98"/>
      <c r="H206" s="98"/>
      <c r="I206" s="98"/>
      <c r="J206" s="98"/>
    </row>
    <row r="207" spans="2:13" ht="24" customHeight="1" thickTop="1">
      <c r="B207" s="1288"/>
      <c r="C207" s="1595"/>
      <c r="D207" s="1289"/>
      <c r="E207" s="498" t="s">
        <v>83</v>
      </c>
      <c r="F207" s="498" t="s">
        <v>84</v>
      </c>
      <c r="G207" s="498" t="s">
        <v>85</v>
      </c>
      <c r="H207" s="498" t="s">
        <v>86</v>
      </c>
      <c r="I207" s="498" t="s">
        <v>87</v>
      </c>
      <c r="J207" s="498" t="s">
        <v>88</v>
      </c>
    </row>
    <row r="208" spans="2:13" ht="30" customHeight="1">
      <c r="B208" s="1596" t="s">
        <v>2769</v>
      </c>
      <c r="C208" s="1597"/>
      <c r="D208" s="1598"/>
      <c r="E208" s="98"/>
      <c r="F208" s="98"/>
      <c r="G208" s="98"/>
      <c r="H208" s="98"/>
      <c r="I208" s="98"/>
      <c r="J208" s="98"/>
    </row>
    <row r="209" spans="2:20" ht="30" customHeight="1">
      <c r="B209" s="1596" t="s">
        <v>2770</v>
      </c>
      <c r="C209" s="1597"/>
      <c r="D209" s="1598"/>
      <c r="E209" s="98"/>
      <c r="F209" s="98"/>
      <c r="G209" s="98"/>
      <c r="H209" s="98"/>
      <c r="I209" s="98"/>
      <c r="J209" s="98"/>
    </row>
    <row r="210" spans="2:20" ht="7.5" customHeight="1"/>
    <row r="211" spans="2:20" ht="13.5" customHeight="1">
      <c r="B211" s="35" t="s">
        <v>2771</v>
      </c>
    </row>
    <row r="212" spans="2:20" ht="13.5" customHeight="1"/>
    <row r="213" spans="2:20" ht="18" customHeight="1">
      <c r="B213" s="2" t="s">
        <v>2772</v>
      </c>
      <c r="H213" s="1498" t="str">
        <f>IF(E205="","",INT(SUM(E205:J205,E208:J208)))</f>
        <v/>
      </c>
      <c r="I213" s="1498"/>
      <c r="J213" s="2" t="s">
        <v>2773</v>
      </c>
    </row>
    <row r="214" spans="2:20" ht="6" customHeight="1">
      <c r="H214" s="499"/>
      <c r="I214" s="499"/>
    </row>
    <row r="215" spans="2:20" ht="18" customHeight="1">
      <c r="B215" s="1024" t="s">
        <v>2774</v>
      </c>
      <c r="C215" s="1024"/>
      <c r="D215" s="1024"/>
      <c r="E215" s="1024"/>
      <c r="F215" s="1024"/>
      <c r="G215" s="1024"/>
      <c r="H215" s="1498" t="str">
        <f>IF(E206="","",INT(SUM(E206:J206,E209:J209)))</f>
        <v/>
      </c>
      <c r="I215" s="1498"/>
      <c r="J215" s="2" t="s">
        <v>2773</v>
      </c>
      <c r="M215" s="1281"/>
    </row>
    <row r="216" spans="2:20" ht="6" customHeight="1">
      <c r="H216" s="499"/>
      <c r="I216" s="499"/>
      <c r="M216" s="1281"/>
    </row>
    <row r="217" spans="2:20" ht="18" customHeight="1">
      <c r="B217" s="1024" t="s">
        <v>2775</v>
      </c>
      <c r="C217" s="1024"/>
      <c r="D217" s="1024"/>
      <c r="E217" s="1024"/>
      <c r="F217" s="1024"/>
      <c r="G217" s="1024"/>
      <c r="H217" s="1498" t="str">
        <f>IF(H213="","",H213/H215*100)</f>
        <v/>
      </c>
      <c r="I217" s="1498"/>
      <c r="J217" s="2" t="s">
        <v>391</v>
      </c>
      <c r="M217" s="1281"/>
    </row>
    <row r="218" spans="2:20" ht="13.5" customHeight="1">
      <c r="H218" s="500"/>
      <c r="I218" s="500"/>
      <c r="M218" s="1281"/>
    </row>
    <row r="219" spans="2:20" ht="13.5" customHeight="1">
      <c r="B219" s="2" t="s">
        <v>76</v>
      </c>
      <c r="C219" s="22"/>
      <c r="D219" s="22"/>
      <c r="E219" s="24"/>
      <c r="F219" s="22"/>
      <c r="G219" s="22"/>
      <c r="H219" s="22"/>
      <c r="I219" s="22"/>
      <c r="J219" s="22"/>
      <c r="K219" s="22"/>
      <c r="L219" s="22"/>
      <c r="M219" s="1281"/>
      <c r="N219" s="22"/>
      <c r="O219" s="22"/>
      <c r="P219" s="22"/>
      <c r="Q219" s="22"/>
      <c r="R219" s="22"/>
      <c r="S219" s="22"/>
    </row>
    <row r="220" spans="2:20" ht="13.5" customHeight="1">
      <c r="C220" s="2" t="s">
        <v>2779</v>
      </c>
      <c r="D220" s="22"/>
      <c r="E220" s="22"/>
      <c r="F220" s="24"/>
      <c r="G220" s="22"/>
      <c r="H220" s="22" t="s">
        <v>2379</v>
      </c>
      <c r="I220" s="22"/>
      <c r="J220" s="22"/>
      <c r="K220" s="22"/>
      <c r="L220" s="22"/>
      <c r="M220" s="1281"/>
      <c r="N220" s="22"/>
      <c r="O220" s="22"/>
      <c r="P220" s="22"/>
      <c r="Q220" s="22"/>
      <c r="R220" s="22"/>
      <c r="S220" s="22"/>
      <c r="T220" s="22"/>
    </row>
    <row r="221" spans="2:20" ht="13.5" customHeight="1">
      <c r="C221" s="2" t="s">
        <v>2780</v>
      </c>
      <c r="D221" s="22"/>
      <c r="E221" s="22"/>
      <c r="F221" s="24"/>
      <c r="G221" s="22"/>
      <c r="H221" s="22" t="s">
        <v>110</v>
      </c>
      <c r="I221" s="22"/>
      <c r="J221" s="22"/>
      <c r="K221" s="22"/>
      <c r="L221" s="22"/>
      <c r="M221" s="1281"/>
      <c r="N221" s="22"/>
      <c r="O221" s="22"/>
      <c r="P221" s="22"/>
      <c r="Q221" s="22"/>
      <c r="R221" s="22"/>
      <c r="S221" s="22"/>
      <c r="T221" s="22"/>
    </row>
    <row r="222" spans="2:20">
      <c r="M222" s="1281"/>
    </row>
    <row r="223" spans="2:20" ht="18" customHeight="1">
      <c r="B223" s="2" t="s">
        <v>2359</v>
      </c>
    </row>
    <row r="224" spans="2:20">
      <c r="B224" s="2" t="s">
        <v>98</v>
      </c>
    </row>
    <row r="225" spans="2:30">
      <c r="C225" s="2" t="s">
        <v>2926</v>
      </c>
    </row>
    <row r="226" spans="2:30">
      <c r="M226" s="36"/>
    </row>
    <row r="227" spans="2:30">
      <c r="B227" s="2" t="s">
        <v>2360</v>
      </c>
      <c r="M227" s="73"/>
      <c r="N227" s="73"/>
      <c r="O227" s="73"/>
    </row>
    <row r="228" spans="2:30" ht="13.5" customHeight="1">
      <c r="C228" s="2" t="s">
        <v>2926</v>
      </c>
      <c r="E228" s="22"/>
      <c r="F228" s="24"/>
      <c r="G228" s="22"/>
      <c r="H228" s="22"/>
      <c r="I228" s="22"/>
      <c r="J228" s="22"/>
      <c r="K228" s="22"/>
      <c r="L228" s="22"/>
      <c r="N228" s="22"/>
      <c r="O228" s="22"/>
      <c r="P228" s="22"/>
      <c r="Q228" s="22"/>
      <c r="R228" s="22"/>
      <c r="S228" s="22"/>
      <c r="T228" s="22"/>
    </row>
    <row r="229" spans="2:30" ht="24" customHeight="1">
      <c r="B229" s="501"/>
      <c r="C229" s="501"/>
      <c r="D229" s="501"/>
      <c r="E229" s="157"/>
      <c r="F229" s="502"/>
      <c r="G229" s="157"/>
      <c r="H229" s="157"/>
      <c r="I229" s="157"/>
      <c r="J229" s="157"/>
      <c r="K229" s="22"/>
      <c r="L229" s="22"/>
      <c r="M229" s="22"/>
      <c r="N229" s="22"/>
      <c r="O229" s="22"/>
      <c r="P229" s="22"/>
      <c r="Q229" s="22"/>
      <c r="R229" s="22"/>
      <c r="S229" s="22"/>
      <c r="T229" s="22"/>
    </row>
    <row r="230" spans="2:30" ht="18" customHeight="1">
      <c r="B230" s="128"/>
      <c r="C230" s="157"/>
      <c r="D230" s="157"/>
      <c r="E230" s="1603"/>
      <c r="F230" s="1603"/>
      <c r="G230" s="503"/>
      <c r="H230" s="1604"/>
      <c r="I230" s="1604"/>
      <c r="J230" s="1604"/>
      <c r="K230" s="22"/>
      <c r="L230" s="22"/>
      <c r="M230" s="108"/>
      <c r="N230" s="22"/>
      <c r="O230" s="22"/>
      <c r="P230" s="22"/>
      <c r="Q230" s="22"/>
      <c r="R230" s="22"/>
      <c r="S230" s="22"/>
      <c r="T230" s="22"/>
      <c r="U230" s="22"/>
      <c r="V230" s="22"/>
      <c r="W230" s="22"/>
      <c r="X230" s="22"/>
      <c r="Y230" s="22"/>
      <c r="Z230" s="22"/>
      <c r="AA230" s="22"/>
    </row>
    <row r="231" spans="2:30">
      <c r="B231" s="128"/>
      <c r="C231" s="128"/>
      <c r="D231" s="157"/>
      <c r="E231" s="157"/>
      <c r="F231" s="157"/>
      <c r="G231" s="157"/>
      <c r="H231" s="1604"/>
      <c r="I231" s="1604"/>
      <c r="J231" s="1604"/>
      <c r="K231" s="22"/>
      <c r="L231" s="22"/>
      <c r="M231" s="22"/>
      <c r="N231" s="22"/>
      <c r="O231" s="22"/>
      <c r="P231" s="22"/>
      <c r="Q231" s="22"/>
      <c r="R231" s="22"/>
      <c r="S231" s="22"/>
      <c r="T231" s="22"/>
      <c r="U231" s="22"/>
      <c r="V231" s="22"/>
      <c r="W231" s="22"/>
      <c r="X231" s="22"/>
      <c r="Y231" s="22"/>
      <c r="Z231" s="22"/>
      <c r="AA231" s="22"/>
      <c r="AB231" s="22"/>
    </row>
    <row r="232" spans="2:30">
      <c r="B232" s="128"/>
      <c r="C232" s="128"/>
      <c r="D232" s="157"/>
      <c r="E232" s="157"/>
      <c r="F232" s="157"/>
      <c r="G232" s="157"/>
      <c r="H232" s="157"/>
      <c r="I232" s="157"/>
      <c r="J232" s="157"/>
      <c r="K232" s="22"/>
      <c r="L232" s="22"/>
      <c r="M232" s="22"/>
      <c r="N232" s="22"/>
      <c r="O232" s="22"/>
      <c r="P232" s="22"/>
      <c r="Q232" s="22"/>
      <c r="R232" s="22"/>
      <c r="S232" s="22"/>
      <c r="T232" s="22"/>
      <c r="U232" s="22"/>
      <c r="V232" s="22"/>
      <c r="W232" s="22"/>
      <c r="X232" s="22"/>
      <c r="Y232" s="22"/>
      <c r="Z232" s="22"/>
      <c r="AA232" s="22"/>
      <c r="AB232" s="22"/>
    </row>
    <row r="233" spans="2:30" ht="24" hidden="1" customHeight="1">
      <c r="B233" s="501"/>
      <c r="C233" s="501"/>
      <c r="D233" s="501"/>
      <c r="E233" s="157"/>
      <c r="F233" s="504"/>
      <c r="G233" s="157"/>
      <c r="H233" s="157"/>
      <c r="I233" s="157"/>
      <c r="J233" s="157"/>
      <c r="K233" s="22"/>
      <c r="L233" s="22"/>
      <c r="M233" s="22"/>
      <c r="N233" s="22"/>
      <c r="O233" s="22"/>
      <c r="P233" s="22"/>
      <c r="Q233" s="22"/>
      <c r="R233" s="22"/>
      <c r="S233" s="22"/>
      <c r="T233" s="22"/>
    </row>
    <row r="234" spans="2:30" ht="18" hidden="1" customHeight="1">
      <c r="B234" s="501"/>
      <c r="C234" s="501"/>
      <c r="D234" s="501"/>
      <c r="E234" s="157"/>
      <c r="F234" s="158"/>
      <c r="G234" s="157"/>
      <c r="H234" s="157"/>
      <c r="I234" s="157"/>
      <c r="J234" s="157"/>
      <c r="K234" s="22"/>
      <c r="L234" s="22"/>
      <c r="M234" s="22"/>
      <c r="N234" s="22"/>
      <c r="O234" s="22"/>
      <c r="P234" s="22"/>
      <c r="Q234" s="22"/>
      <c r="R234" s="22"/>
      <c r="S234" s="22"/>
      <c r="T234" s="22"/>
    </row>
    <row r="235" spans="2:30" ht="18" customHeight="1">
      <c r="B235" s="2" t="s">
        <v>2395</v>
      </c>
      <c r="L235" s="36"/>
      <c r="M235" s="36"/>
      <c r="N235" s="36"/>
      <c r="O235" s="36"/>
      <c r="P235" s="36"/>
      <c r="Q235" s="36"/>
      <c r="R235" s="36"/>
      <c r="S235" s="36"/>
      <c r="T235" s="36"/>
      <c r="U235" s="36"/>
      <c r="V235" s="36"/>
      <c r="W235" s="36"/>
      <c r="X235" s="36"/>
      <c r="Y235" s="16"/>
      <c r="AB235" s="36"/>
      <c r="AC235" s="16"/>
      <c r="AD235" s="16"/>
    </row>
    <row r="236" spans="2:30" ht="13.5" customHeight="1">
      <c r="L236" s="36"/>
      <c r="M236" s="36"/>
      <c r="N236" s="36"/>
      <c r="O236" s="36"/>
      <c r="P236" s="36"/>
      <c r="Q236" s="36"/>
      <c r="R236" s="36"/>
      <c r="S236" s="36"/>
      <c r="T236" s="36"/>
      <c r="U236" s="36"/>
      <c r="V236" s="36"/>
      <c r="W236" s="36"/>
      <c r="X236" s="36"/>
      <c r="Y236" s="16"/>
      <c r="AB236" s="36"/>
      <c r="AC236" s="16"/>
      <c r="AD236" s="16"/>
    </row>
    <row r="237" spans="2:30" ht="13.5" customHeight="1">
      <c r="B237" s="2" t="s">
        <v>3033</v>
      </c>
      <c r="L237" s="36"/>
      <c r="M237" s="36"/>
      <c r="N237" s="36"/>
      <c r="O237" s="36"/>
      <c r="P237" s="36"/>
      <c r="Q237" s="36"/>
      <c r="R237" s="36"/>
      <c r="S237" s="36"/>
      <c r="T237" s="36"/>
      <c r="U237" s="36"/>
      <c r="V237" s="36"/>
      <c r="W237" s="36"/>
      <c r="X237" s="36"/>
      <c r="Y237" s="16"/>
      <c r="AB237" s="36"/>
      <c r="AC237" s="16"/>
      <c r="AD237" s="16"/>
    </row>
    <row r="238" spans="2:30" ht="30" customHeight="1">
      <c r="C238" s="1279" t="s">
        <v>3032</v>
      </c>
      <c r="D238" s="1279"/>
      <c r="E238" s="1279"/>
      <c r="F238" s="1279"/>
      <c r="G238" s="1279"/>
      <c r="H238" s="1279"/>
      <c r="I238" s="1279"/>
      <c r="J238" s="1279"/>
      <c r="L238" s="36"/>
      <c r="M238" s="36"/>
      <c r="N238" s="36"/>
      <c r="O238" s="36"/>
      <c r="P238" s="36"/>
      <c r="Q238" s="36"/>
      <c r="R238" s="36"/>
      <c r="S238" s="36"/>
      <c r="T238" s="36"/>
      <c r="U238" s="36"/>
      <c r="V238" s="36"/>
      <c r="W238" s="36"/>
      <c r="X238" s="36"/>
      <c r="Y238" s="16"/>
      <c r="AB238" s="36"/>
      <c r="AC238" s="16"/>
      <c r="AD238" s="16"/>
    </row>
    <row r="239" spans="2:30" ht="13.5" customHeight="1">
      <c r="B239" s="128"/>
      <c r="C239" s="562"/>
      <c r="D239" s="562"/>
      <c r="E239" s="562"/>
      <c r="F239" s="562"/>
      <c r="G239" s="562"/>
      <c r="H239" s="562"/>
      <c r="I239" s="562"/>
      <c r="J239" s="562"/>
      <c r="K239" s="128"/>
      <c r="L239" s="36"/>
      <c r="M239" s="36"/>
      <c r="N239" s="36"/>
      <c r="O239" s="36"/>
      <c r="P239" s="36"/>
      <c r="Q239" s="36"/>
      <c r="R239" s="36"/>
      <c r="S239" s="36"/>
      <c r="T239" s="36"/>
      <c r="U239" s="36"/>
      <c r="V239" s="36"/>
      <c r="W239" s="36"/>
      <c r="X239" s="36"/>
      <c r="Y239" s="16"/>
      <c r="AB239" s="36"/>
      <c r="AC239" s="16"/>
      <c r="AD239" s="16"/>
    </row>
    <row r="240" spans="2:30" ht="13.5" customHeight="1">
      <c r="B240" s="128"/>
      <c r="C240" s="1520" t="s">
        <v>3024</v>
      </c>
      <c r="D240" s="1459"/>
      <c r="E240" s="1411"/>
      <c r="F240" s="1521"/>
      <c r="G240" s="1411"/>
      <c r="H240" s="1521"/>
      <c r="I240" s="1412" t="s">
        <v>3029</v>
      </c>
      <c r="J240" s="1522"/>
      <c r="K240" s="1522"/>
      <c r="L240" s="1522"/>
      <c r="M240" s="36"/>
      <c r="N240" s="36"/>
      <c r="O240" s="36"/>
      <c r="P240" s="36"/>
      <c r="Q240" s="36"/>
      <c r="R240" s="36"/>
      <c r="S240" s="36"/>
      <c r="T240" s="36"/>
      <c r="U240" s="36"/>
      <c r="V240" s="36"/>
      <c r="W240" s="36"/>
      <c r="X240" s="36"/>
      <c r="Y240" s="16"/>
      <c r="AB240" s="36"/>
      <c r="AC240" s="16"/>
      <c r="AD240" s="16"/>
    </row>
    <row r="241" spans="2:30" ht="13.5" customHeight="1">
      <c r="B241" s="128"/>
      <c r="C241" s="1520" t="s">
        <v>2441</v>
      </c>
      <c r="D241" s="1459"/>
      <c r="E241" s="1386"/>
      <c r="F241" s="1480"/>
      <c r="G241" s="1480"/>
      <c r="H241" s="1480"/>
      <c r="I241" s="1481"/>
      <c r="J241" s="1481"/>
      <c r="K241" s="1481"/>
      <c r="L241" s="1482"/>
      <c r="M241" s="36"/>
      <c r="N241" s="36"/>
      <c r="O241" s="36"/>
      <c r="P241" s="36"/>
      <c r="Q241" s="36"/>
      <c r="R241" s="36"/>
      <c r="S241" s="36"/>
      <c r="T241" s="36"/>
      <c r="U241" s="36"/>
      <c r="V241" s="36"/>
      <c r="W241" s="36"/>
      <c r="X241" s="36"/>
      <c r="Y241" s="16"/>
      <c r="AB241" s="36"/>
      <c r="AC241" s="16"/>
      <c r="AD241" s="16"/>
    </row>
    <row r="242" spans="2:30" ht="13.5" customHeight="1">
      <c r="B242" s="128"/>
      <c r="C242" s="1520" t="s">
        <v>3112</v>
      </c>
      <c r="D242" s="1459"/>
      <c r="E242" s="1386"/>
      <c r="F242" s="1480"/>
      <c r="G242" s="1480"/>
      <c r="H242" s="1480"/>
      <c r="I242" s="1481"/>
      <c r="J242" s="1481"/>
      <c r="K242" s="1481"/>
      <c r="L242" s="1482"/>
      <c r="M242" s="36"/>
      <c r="N242" s="36"/>
      <c r="O242" s="36"/>
      <c r="P242" s="36"/>
      <c r="Q242" s="36"/>
      <c r="R242" s="36"/>
      <c r="S242" s="36"/>
      <c r="T242" s="36"/>
      <c r="U242" s="36"/>
      <c r="V242" s="36"/>
      <c r="W242" s="36"/>
      <c r="X242" s="36"/>
      <c r="Y242" s="16"/>
      <c r="AB242" s="36"/>
      <c r="AC242" s="16"/>
      <c r="AD242" s="16"/>
    </row>
    <row r="243" spans="2:30" ht="13.5" customHeight="1">
      <c r="B243" s="128"/>
      <c r="C243" s="1520" t="s">
        <v>3026</v>
      </c>
      <c r="D243" s="1459"/>
      <c r="E243" s="1386"/>
      <c r="F243" s="1481"/>
      <c r="G243" s="1481"/>
      <c r="H243" s="1481"/>
      <c r="I243" s="1481"/>
      <c r="J243" s="1481"/>
      <c r="K243" s="1481"/>
      <c r="L243" s="1482"/>
      <c r="M243" s="36"/>
      <c r="N243" s="36"/>
      <c r="O243" s="36"/>
      <c r="P243" s="36"/>
      <c r="Q243" s="36"/>
      <c r="R243" s="36"/>
      <c r="S243" s="36"/>
      <c r="T243" s="36"/>
      <c r="U243" s="36"/>
      <c r="V243" s="36"/>
      <c r="W243" s="36"/>
      <c r="X243" s="36"/>
      <c r="Y243" s="16"/>
      <c r="AB243" s="36"/>
      <c r="AC243" s="16"/>
      <c r="AD243" s="16"/>
    </row>
    <row r="244" spans="2:30" ht="13.5" customHeight="1">
      <c r="B244" s="128"/>
      <c r="C244" s="1520" t="s">
        <v>506</v>
      </c>
      <c r="D244" s="1459"/>
      <c r="E244" s="1386"/>
      <c r="F244" s="1481"/>
      <c r="G244" s="1481"/>
      <c r="H244" s="1481"/>
      <c r="I244" s="1481"/>
      <c r="J244" s="1481"/>
      <c r="K244" s="1481"/>
      <c r="L244" s="1482"/>
      <c r="M244" s="36"/>
      <c r="N244" s="36"/>
      <c r="O244" s="36"/>
      <c r="P244" s="36"/>
      <c r="Q244" s="36"/>
      <c r="R244" s="36"/>
      <c r="S244" s="36"/>
      <c r="T244" s="36"/>
      <c r="U244" s="36"/>
      <c r="V244" s="36"/>
      <c r="W244" s="36"/>
      <c r="X244" s="36"/>
      <c r="Y244" s="16"/>
      <c r="AB244" s="36"/>
      <c r="AC244" s="16"/>
      <c r="AD244" s="16"/>
    </row>
    <row r="245" spans="2:30" ht="13.5" customHeight="1">
      <c r="B245" s="128"/>
      <c r="C245" s="1520" t="s">
        <v>3027</v>
      </c>
      <c r="D245" s="1459"/>
      <c r="E245" s="1386"/>
      <c r="F245" s="1480"/>
      <c r="G245" s="1480"/>
      <c r="H245" s="1480"/>
      <c r="I245" s="1481"/>
      <c r="J245" s="1481"/>
      <c r="K245" s="1481"/>
      <c r="L245" s="1482"/>
      <c r="M245" s="36"/>
      <c r="N245" s="36"/>
      <c r="O245" s="36"/>
      <c r="P245" s="36"/>
      <c r="Q245" s="36"/>
      <c r="R245" s="36"/>
      <c r="S245" s="36"/>
      <c r="T245" s="36"/>
      <c r="U245" s="36"/>
      <c r="V245" s="36"/>
      <c r="W245" s="36"/>
      <c r="X245" s="36"/>
      <c r="Y245" s="16"/>
      <c r="AB245" s="36"/>
      <c r="AC245" s="16"/>
      <c r="AD245" s="16"/>
    </row>
    <row r="246" spans="2:30" ht="13.5" customHeight="1">
      <c r="B246" s="128"/>
      <c r="C246" s="1520" t="s">
        <v>507</v>
      </c>
      <c r="D246" s="1459"/>
      <c r="E246" s="1386"/>
      <c r="F246" s="1480"/>
      <c r="G246" s="1480"/>
      <c r="H246" s="1480"/>
      <c r="I246" s="1481"/>
      <c r="J246" s="1481"/>
      <c r="K246" s="1481"/>
      <c r="L246" s="1482"/>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128"/>
      <c r="C248" s="1520" t="s">
        <v>3030</v>
      </c>
      <c r="D248" s="1459"/>
      <c r="E248" s="1411"/>
      <c r="F248" s="1521"/>
      <c r="G248" s="1411"/>
      <c r="H248" s="1521"/>
      <c r="I248" s="1412" t="s">
        <v>3029</v>
      </c>
      <c r="J248" s="1522"/>
      <c r="K248" s="1522"/>
      <c r="L248" s="1522"/>
      <c r="M248" s="36"/>
      <c r="N248" s="36"/>
      <c r="O248" s="36"/>
      <c r="P248" s="36"/>
      <c r="Q248" s="36"/>
      <c r="R248" s="36"/>
      <c r="S248" s="36"/>
      <c r="T248" s="36"/>
      <c r="U248" s="36"/>
      <c r="V248" s="36"/>
      <c r="W248" s="36"/>
      <c r="X248" s="36"/>
      <c r="Y248" s="16"/>
      <c r="AB248" s="36"/>
      <c r="AC248" s="16"/>
      <c r="AD248" s="16"/>
    </row>
    <row r="249" spans="2:30" ht="13.5" customHeight="1">
      <c r="B249" s="128"/>
      <c r="C249" s="1520" t="s">
        <v>2441</v>
      </c>
      <c r="D249" s="1459"/>
      <c r="E249" s="1386"/>
      <c r="F249" s="1480"/>
      <c r="G249" s="1480"/>
      <c r="H249" s="1480"/>
      <c r="I249" s="1481"/>
      <c r="J249" s="1481"/>
      <c r="K249" s="1481"/>
      <c r="L249" s="1482"/>
      <c r="M249" s="36"/>
      <c r="N249" s="36"/>
      <c r="O249" s="36"/>
      <c r="P249" s="36"/>
      <c r="Q249" s="36"/>
      <c r="R249" s="36"/>
      <c r="S249" s="36"/>
      <c r="T249" s="36"/>
      <c r="U249" s="36"/>
      <c r="V249" s="36"/>
      <c r="W249" s="36"/>
      <c r="X249" s="36"/>
      <c r="Y249" s="16"/>
      <c r="AB249" s="36"/>
      <c r="AC249" s="16"/>
      <c r="AD249" s="16"/>
    </row>
    <row r="250" spans="2:30" ht="13.5" customHeight="1">
      <c r="B250" s="128"/>
      <c r="C250" s="1520" t="s">
        <v>3112</v>
      </c>
      <c r="D250" s="1459"/>
      <c r="E250" s="1386"/>
      <c r="F250" s="1480"/>
      <c r="G250" s="1480"/>
      <c r="H250" s="1480"/>
      <c r="I250" s="1481"/>
      <c r="J250" s="1481"/>
      <c r="K250" s="1481"/>
      <c r="L250" s="1482"/>
      <c r="M250" s="36"/>
      <c r="N250" s="36"/>
      <c r="O250" s="36"/>
      <c r="P250" s="36"/>
      <c r="Q250" s="36"/>
      <c r="R250" s="36"/>
      <c r="S250" s="36"/>
      <c r="T250" s="36"/>
      <c r="U250" s="36"/>
      <c r="V250" s="36"/>
      <c r="W250" s="36"/>
      <c r="X250" s="36"/>
      <c r="Y250" s="16"/>
      <c r="AB250" s="36"/>
      <c r="AC250" s="16"/>
      <c r="AD250" s="16"/>
    </row>
    <row r="251" spans="2:30" ht="13.5" customHeight="1">
      <c r="B251" s="128"/>
      <c r="C251" s="1520" t="s">
        <v>3026</v>
      </c>
      <c r="D251" s="1459"/>
      <c r="E251" s="1386"/>
      <c r="F251" s="1481"/>
      <c r="G251" s="1481"/>
      <c r="H251" s="1481"/>
      <c r="I251" s="1481"/>
      <c r="J251" s="1481"/>
      <c r="K251" s="1481"/>
      <c r="L251" s="1482"/>
      <c r="M251" s="36"/>
      <c r="N251" s="36"/>
      <c r="O251" s="36"/>
      <c r="P251" s="36"/>
      <c r="Q251" s="36"/>
      <c r="R251" s="36"/>
      <c r="S251" s="36"/>
      <c r="T251" s="36"/>
      <c r="U251" s="36"/>
      <c r="V251" s="36"/>
      <c r="W251" s="36"/>
      <c r="X251" s="36"/>
      <c r="Y251" s="16"/>
      <c r="AB251" s="36"/>
      <c r="AC251" s="16"/>
      <c r="AD251" s="16"/>
    </row>
    <row r="252" spans="2:30" ht="13.5" customHeight="1">
      <c r="B252" s="128"/>
      <c r="C252" s="1520" t="s">
        <v>506</v>
      </c>
      <c r="D252" s="1459"/>
      <c r="E252" s="1386"/>
      <c r="F252" s="1481"/>
      <c r="G252" s="1481"/>
      <c r="H252" s="1481"/>
      <c r="I252" s="1481"/>
      <c r="J252" s="1481"/>
      <c r="K252" s="1481"/>
      <c r="L252" s="1482"/>
      <c r="M252" s="36"/>
      <c r="N252" s="36"/>
      <c r="O252" s="36"/>
      <c r="P252" s="36"/>
      <c r="Q252" s="36"/>
      <c r="R252" s="36"/>
      <c r="S252" s="36"/>
      <c r="T252" s="36"/>
      <c r="U252" s="36"/>
      <c r="V252" s="36"/>
      <c r="W252" s="36"/>
      <c r="X252" s="36"/>
      <c r="Y252" s="16"/>
      <c r="AB252" s="36"/>
      <c r="AC252" s="16"/>
      <c r="AD252" s="16"/>
    </row>
    <row r="253" spans="2:30" ht="13.5" customHeight="1">
      <c r="B253" s="128"/>
      <c r="C253" s="1520" t="s">
        <v>3027</v>
      </c>
      <c r="D253" s="1459"/>
      <c r="E253" s="1386"/>
      <c r="F253" s="1480"/>
      <c r="G253" s="1480"/>
      <c r="H253" s="1480"/>
      <c r="I253" s="1481"/>
      <c r="J253" s="1481"/>
      <c r="K253" s="1481"/>
      <c r="L253" s="1482"/>
      <c r="M253" s="36"/>
      <c r="N253" s="36"/>
      <c r="O253" s="36"/>
      <c r="P253" s="36"/>
      <c r="Q253" s="36"/>
      <c r="R253" s="36"/>
      <c r="S253" s="36"/>
      <c r="T253" s="36"/>
      <c r="U253" s="36"/>
      <c r="V253" s="36"/>
      <c r="W253" s="36"/>
      <c r="X253" s="36"/>
      <c r="Y253" s="16"/>
      <c r="AB253" s="36"/>
      <c r="AC253" s="16"/>
      <c r="AD253" s="16"/>
    </row>
    <row r="254" spans="2:30" ht="13.5" customHeight="1">
      <c r="B254" s="128"/>
      <c r="C254" s="1520" t="s">
        <v>507</v>
      </c>
      <c r="D254" s="1459"/>
      <c r="E254" s="1386"/>
      <c r="F254" s="1480"/>
      <c r="G254" s="1480"/>
      <c r="H254" s="1480"/>
      <c r="I254" s="1481"/>
      <c r="J254" s="1481"/>
      <c r="K254" s="1481"/>
      <c r="L254" s="1482"/>
      <c r="M254" s="36"/>
      <c r="N254" s="36"/>
      <c r="O254" s="36"/>
      <c r="P254" s="36"/>
      <c r="Q254" s="36"/>
      <c r="R254" s="36"/>
      <c r="S254" s="36"/>
      <c r="T254" s="36"/>
      <c r="U254" s="36"/>
      <c r="V254" s="36"/>
      <c r="W254" s="36"/>
      <c r="X254" s="36"/>
      <c r="Y254" s="16"/>
      <c r="AB254" s="36"/>
      <c r="AC254" s="16"/>
      <c r="AD254" s="16"/>
    </row>
    <row r="255" spans="2:30" ht="13.5" customHeight="1">
      <c r="B255" s="128"/>
      <c r="C255" s="567"/>
      <c r="D255" s="567"/>
      <c r="E255" s="567"/>
      <c r="F255" s="567"/>
      <c r="G255" s="567"/>
      <c r="H255" s="567"/>
      <c r="I255" s="567"/>
      <c r="J255" s="567"/>
      <c r="K255" s="159"/>
      <c r="L255" s="568"/>
      <c r="M255" s="36"/>
      <c r="N255" s="36"/>
      <c r="O255" s="36"/>
      <c r="P255" s="36"/>
      <c r="Q255" s="36"/>
      <c r="R255" s="36"/>
      <c r="S255" s="36"/>
      <c r="T255" s="36"/>
      <c r="U255" s="36"/>
      <c r="V255" s="36"/>
      <c r="W255" s="36"/>
      <c r="X255" s="36"/>
      <c r="Y255" s="16"/>
      <c r="AB255" s="36"/>
      <c r="AC255" s="16"/>
      <c r="AD255" s="16"/>
    </row>
    <row r="256" spans="2:30" ht="13.5" customHeight="1">
      <c r="B256" s="128"/>
      <c r="C256" s="1520" t="s">
        <v>3030</v>
      </c>
      <c r="D256" s="1459"/>
      <c r="E256" s="1411"/>
      <c r="F256" s="1521"/>
      <c r="G256" s="1411"/>
      <c r="H256" s="1521"/>
      <c r="I256" s="1412" t="s">
        <v>3029</v>
      </c>
      <c r="J256" s="1522"/>
      <c r="K256" s="1522"/>
      <c r="L256" s="1522"/>
      <c r="M256" s="141"/>
      <c r="N256" s="143"/>
      <c r="O256" s="143"/>
      <c r="P256" s="143"/>
      <c r="Q256" s="143"/>
      <c r="R256" s="143"/>
      <c r="S256" s="143"/>
      <c r="T256" s="36"/>
      <c r="U256" s="36"/>
      <c r="V256" s="36"/>
      <c r="W256" s="36"/>
      <c r="X256" s="36"/>
      <c r="Y256" s="16"/>
      <c r="AB256" s="36"/>
      <c r="AC256" s="16"/>
      <c r="AD256" s="16"/>
    </row>
    <row r="257" spans="2:30" ht="13.5" customHeight="1">
      <c r="B257" s="128"/>
      <c r="C257" s="1520" t="s">
        <v>2441</v>
      </c>
      <c r="D257" s="1459"/>
      <c r="E257" s="1386"/>
      <c r="F257" s="1480"/>
      <c r="G257" s="1480"/>
      <c r="H257" s="1480"/>
      <c r="I257" s="1481"/>
      <c r="J257" s="1481"/>
      <c r="K257" s="1481"/>
      <c r="L257" s="1482"/>
      <c r="M257" s="36"/>
      <c r="N257" s="36"/>
      <c r="O257" s="36"/>
      <c r="P257" s="36"/>
      <c r="Q257" s="36"/>
      <c r="R257" s="36"/>
      <c r="S257" s="36"/>
      <c r="T257" s="36"/>
      <c r="U257" s="36"/>
      <c r="V257" s="36"/>
      <c r="W257" s="36"/>
      <c r="X257" s="36"/>
      <c r="Y257" s="16"/>
      <c r="AB257" s="36"/>
      <c r="AC257" s="16"/>
      <c r="AD257" s="16"/>
    </row>
    <row r="258" spans="2:30" ht="13.5" customHeight="1">
      <c r="B258" s="128"/>
      <c r="C258" s="1520" t="s">
        <v>3112</v>
      </c>
      <c r="D258" s="1459"/>
      <c r="E258" s="1386"/>
      <c r="F258" s="1480"/>
      <c r="G258" s="1480"/>
      <c r="H258" s="1480"/>
      <c r="I258" s="1481"/>
      <c r="J258" s="1481"/>
      <c r="K258" s="1481"/>
      <c r="L258" s="1482"/>
      <c r="M258" s="36"/>
      <c r="N258" s="36"/>
      <c r="O258" s="36"/>
      <c r="P258" s="36"/>
      <c r="Q258" s="36"/>
      <c r="R258" s="36"/>
      <c r="S258" s="36"/>
      <c r="T258" s="36"/>
      <c r="U258" s="36"/>
      <c r="V258" s="36"/>
      <c r="W258" s="36"/>
      <c r="X258" s="36"/>
      <c r="Y258" s="16"/>
      <c r="AB258" s="36"/>
      <c r="AC258" s="16"/>
      <c r="AD258" s="16"/>
    </row>
    <row r="259" spans="2:30" ht="13.5" customHeight="1">
      <c r="B259" s="128"/>
      <c r="C259" s="1520" t="s">
        <v>3026</v>
      </c>
      <c r="D259" s="1459"/>
      <c r="E259" s="1386"/>
      <c r="F259" s="1481"/>
      <c r="G259" s="1481"/>
      <c r="H259" s="1481"/>
      <c r="I259" s="1481"/>
      <c r="J259" s="1481"/>
      <c r="K259" s="1481"/>
      <c r="L259" s="1482"/>
      <c r="M259" s="36"/>
      <c r="N259" s="36"/>
      <c r="O259" s="36"/>
      <c r="P259" s="36"/>
      <c r="Q259" s="36"/>
      <c r="R259" s="36"/>
      <c r="S259" s="36"/>
      <c r="T259" s="36"/>
      <c r="U259" s="36"/>
      <c r="V259" s="36"/>
      <c r="W259" s="36"/>
      <c r="X259" s="36"/>
      <c r="Y259" s="16"/>
      <c r="AB259" s="36"/>
      <c r="AC259" s="16"/>
      <c r="AD259" s="16"/>
    </row>
    <row r="260" spans="2:30" ht="13.5" customHeight="1">
      <c r="B260" s="128"/>
      <c r="C260" s="1520" t="s">
        <v>506</v>
      </c>
      <c r="D260" s="1459"/>
      <c r="E260" s="1386"/>
      <c r="F260" s="1481"/>
      <c r="G260" s="1481"/>
      <c r="H260" s="1481"/>
      <c r="I260" s="1481"/>
      <c r="J260" s="1481"/>
      <c r="K260" s="1481"/>
      <c r="L260" s="1482"/>
      <c r="M260" s="36"/>
      <c r="N260" s="36"/>
      <c r="O260" s="36"/>
      <c r="P260" s="36"/>
      <c r="Q260" s="36"/>
      <c r="R260" s="36"/>
      <c r="S260" s="36"/>
      <c r="T260" s="36"/>
      <c r="U260" s="36"/>
      <c r="V260" s="36"/>
      <c r="W260" s="36"/>
      <c r="X260" s="36"/>
      <c r="Y260" s="16"/>
      <c r="AB260" s="36"/>
      <c r="AC260" s="16"/>
      <c r="AD260" s="16"/>
    </row>
    <row r="261" spans="2:30" ht="13.5" customHeight="1">
      <c r="B261" s="128"/>
      <c r="C261" s="1520" t="s">
        <v>3027</v>
      </c>
      <c r="D261" s="1459"/>
      <c r="E261" s="1386"/>
      <c r="F261" s="1480"/>
      <c r="G261" s="1480"/>
      <c r="H261" s="1480"/>
      <c r="I261" s="1481"/>
      <c r="J261" s="1481"/>
      <c r="K261" s="1481"/>
      <c r="L261" s="1482"/>
      <c r="M261" s="36"/>
      <c r="N261" s="36"/>
      <c r="O261" s="36"/>
      <c r="P261" s="36"/>
      <c r="Q261" s="36"/>
      <c r="R261" s="36"/>
      <c r="S261" s="36"/>
      <c r="T261" s="36"/>
      <c r="U261" s="36"/>
      <c r="V261" s="36"/>
      <c r="W261" s="36"/>
      <c r="X261" s="36"/>
      <c r="Y261" s="16"/>
      <c r="AB261" s="36"/>
      <c r="AC261" s="16"/>
      <c r="AD261" s="16"/>
    </row>
    <row r="262" spans="2:30" ht="13.5" customHeight="1">
      <c r="B262" s="128"/>
      <c r="C262" s="1520" t="s">
        <v>507</v>
      </c>
      <c r="D262" s="1459"/>
      <c r="E262" s="1386"/>
      <c r="F262" s="1480"/>
      <c r="G262" s="1480"/>
      <c r="H262" s="1480"/>
      <c r="I262" s="1481"/>
      <c r="J262" s="1481"/>
      <c r="K262" s="1481"/>
      <c r="L262" s="1482"/>
      <c r="M262" s="36"/>
      <c r="N262" s="36"/>
      <c r="O262" s="36"/>
      <c r="P262" s="36"/>
      <c r="Q262" s="36"/>
      <c r="R262" s="36"/>
      <c r="S262" s="36"/>
      <c r="T262" s="36"/>
      <c r="U262" s="36"/>
      <c r="V262" s="36"/>
      <c r="W262" s="36"/>
      <c r="X262" s="36"/>
      <c r="Y262" s="16"/>
      <c r="AB262" s="36"/>
      <c r="AC262" s="16"/>
      <c r="AD262" s="16"/>
    </row>
    <row r="263" spans="2:30" ht="13.5" customHeight="1">
      <c r="B263" s="128"/>
      <c r="C263" s="567"/>
      <c r="D263" s="567"/>
      <c r="E263" s="567"/>
      <c r="F263" s="567"/>
      <c r="G263" s="567"/>
      <c r="H263" s="567"/>
      <c r="I263" s="567"/>
      <c r="J263" s="567"/>
      <c r="K263" s="159"/>
      <c r="L263" s="568"/>
      <c r="M263" s="36"/>
      <c r="N263" s="36"/>
      <c r="O263" s="36"/>
      <c r="P263" s="36"/>
      <c r="Q263" s="36"/>
      <c r="R263" s="36"/>
      <c r="S263" s="36"/>
      <c r="T263" s="36"/>
      <c r="U263" s="36"/>
      <c r="V263" s="36"/>
      <c r="W263" s="36"/>
      <c r="X263" s="36"/>
      <c r="Y263" s="16"/>
      <c r="AB263" s="36"/>
      <c r="AC263" s="16"/>
      <c r="AD263" s="16"/>
    </row>
    <row r="264" spans="2:30" ht="13.5" customHeight="1">
      <c r="B264" s="128"/>
      <c r="C264" s="1545" t="s">
        <v>3031</v>
      </c>
      <c r="D264" s="1474"/>
      <c r="E264" s="1390"/>
      <c r="F264" s="1483"/>
      <c r="G264" s="1484"/>
      <c r="H264" s="1484"/>
      <c r="I264" s="1460"/>
      <c r="J264" s="1460"/>
      <c r="K264" s="1460"/>
      <c r="L264" s="1460"/>
      <c r="M264" s="36"/>
      <c r="N264" s="36"/>
      <c r="O264" s="36"/>
      <c r="P264" s="36"/>
      <c r="Q264" s="36"/>
      <c r="R264" s="36"/>
      <c r="S264" s="36"/>
      <c r="T264" s="36"/>
      <c r="U264" s="36"/>
      <c r="V264" s="36"/>
      <c r="W264" s="36"/>
      <c r="X264" s="36"/>
      <c r="Y264" s="16"/>
      <c r="AB264" s="36"/>
      <c r="AC264" s="16"/>
      <c r="AD264" s="16"/>
    </row>
    <row r="265" spans="2:30" ht="13.5" customHeight="1">
      <c r="B265" s="128"/>
      <c r="C265" s="1545" t="s">
        <v>2441</v>
      </c>
      <c r="D265" s="1474"/>
      <c r="E265" s="1390"/>
      <c r="F265" s="1483"/>
      <c r="G265" s="1484"/>
      <c r="H265" s="1484"/>
      <c r="I265" s="1460"/>
      <c r="J265" s="1460"/>
      <c r="K265" s="1460"/>
      <c r="L265" s="1460"/>
      <c r="M265" s="36"/>
      <c r="N265" s="36"/>
      <c r="O265" s="36"/>
      <c r="P265" s="36"/>
      <c r="Q265" s="36"/>
      <c r="R265" s="36"/>
      <c r="S265" s="36"/>
      <c r="T265" s="36"/>
      <c r="U265" s="36"/>
      <c r="V265" s="36"/>
      <c r="W265" s="36"/>
      <c r="X265" s="36"/>
      <c r="Y265" s="16"/>
      <c r="AB265" s="36"/>
      <c r="AC265" s="16"/>
      <c r="AD265" s="16"/>
    </row>
    <row r="266" spans="2:30" ht="13.5" customHeight="1">
      <c r="B266" s="128"/>
      <c r="C266" s="1520" t="s">
        <v>3112</v>
      </c>
      <c r="D266" s="1459"/>
      <c r="E266" s="1390"/>
      <c r="F266" s="1484"/>
      <c r="G266" s="1484"/>
      <c r="H266" s="1484"/>
      <c r="I266" s="1460"/>
      <c r="J266" s="1460"/>
      <c r="K266" s="1460"/>
      <c r="L266" s="1460"/>
      <c r="M266" s="36"/>
      <c r="N266" s="36"/>
      <c r="O266" s="36"/>
      <c r="P266" s="36"/>
      <c r="Q266" s="36"/>
      <c r="R266" s="36"/>
      <c r="S266" s="36"/>
      <c r="T266" s="36"/>
      <c r="U266" s="36"/>
      <c r="V266" s="36"/>
      <c r="W266" s="36"/>
      <c r="X266" s="36"/>
      <c r="Y266" s="16"/>
      <c r="AB266" s="36"/>
      <c r="AC266" s="16"/>
      <c r="AD266" s="16"/>
    </row>
    <row r="267" spans="2:30" ht="13.5" customHeight="1">
      <c r="B267" s="128"/>
      <c r="C267" s="1520" t="s">
        <v>3026</v>
      </c>
      <c r="D267" s="1459"/>
      <c r="E267" s="1390"/>
      <c r="F267" s="1484"/>
      <c r="G267" s="1484"/>
      <c r="H267" s="1484"/>
      <c r="I267" s="1460"/>
      <c r="J267" s="1460"/>
      <c r="K267" s="1460"/>
      <c r="L267" s="1460"/>
      <c r="M267" s="36"/>
      <c r="N267" s="36"/>
      <c r="O267" s="36"/>
      <c r="P267" s="36"/>
      <c r="Q267" s="36"/>
      <c r="R267" s="36"/>
      <c r="S267" s="36"/>
      <c r="T267" s="36"/>
      <c r="U267" s="36"/>
      <c r="V267" s="36"/>
      <c r="W267" s="36"/>
      <c r="X267" s="36"/>
      <c r="Y267" s="16"/>
      <c r="AB267" s="36"/>
      <c r="AC267" s="16"/>
      <c r="AD267" s="16"/>
    </row>
    <row r="268" spans="2:30" ht="13.5" customHeight="1">
      <c r="B268" s="128"/>
      <c r="C268" s="1520" t="s">
        <v>506</v>
      </c>
      <c r="D268" s="1459"/>
      <c r="E268" s="1390"/>
      <c r="F268" s="1460"/>
      <c r="G268" s="1460"/>
      <c r="H268" s="1460"/>
      <c r="I268" s="1460"/>
      <c r="J268" s="1460"/>
      <c r="K268" s="1460"/>
      <c r="L268" s="1460"/>
      <c r="M268" s="36"/>
      <c r="N268" s="36"/>
      <c r="O268" s="36"/>
      <c r="P268" s="36"/>
      <c r="Q268" s="36"/>
      <c r="R268" s="36"/>
      <c r="S268" s="36"/>
      <c r="T268" s="36"/>
      <c r="U268" s="36"/>
      <c r="V268" s="36"/>
      <c r="W268" s="36"/>
      <c r="X268" s="36"/>
      <c r="Y268" s="16"/>
      <c r="AB268" s="36"/>
      <c r="AC268" s="16"/>
      <c r="AD268" s="16"/>
    </row>
    <row r="269" spans="2:30" ht="13.5" customHeight="1">
      <c r="B269" s="128"/>
      <c r="C269" s="1545" t="s">
        <v>3027</v>
      </c>
      <c r="D269" s="1474"/>
      <c r="E269" s="1390"/>
      <c r="F269" s="1483"/>
      <c r="G269" s="1484"/>
      <c r="H269" s="1484"/>
      <c r="I269" s="1460"/>
      <c r="J269" s="1460"/>
      <c r="K269" s="1460"/>
      <c r="L269" s="1460"/>
      <c r="M269" s="36"/>
      <c r="N269" s="36"/>
      <c r="O269" s="36"/>
      <c r="P269" s="36"/>
      <c r="Q269" s="36"/>
      <c r="R269" s="36"/>
      <c r="S269" s="36"/>
      <c r="T269" s="36"/>
      <c r="U269" s="36"/>
      <c r="V269" s="36"/>
      <c r="W269" s="36"/>
      <c r="X269" s="36"/>
      <c r="Y269" s="16"/>
      <c r="AB269" s="36"/>
      <c r="AC269" s="16"/>
      <c r="AD269" s="16"/>
    </row>
    <row r="270" spans="2:30" ht="13.5" customHeight="1">
      <c r="B270" s="128"/>
      <c r="C270" s="1545" t="s">
        <v>507</v>
      </c>
      <c r="D270" s="1474"/>
      <c r="E270" s="1390"/>
      <c r="F270" s="1390"/>
      <c r="G270" s="1390"/>
      <c r="H270" s="1390"/>
      <c r="I270" s="1460"/>
      <c r="J270" s="1460"/>
      <c r="K270" s="1460"/>
      <c r="L270" s="1460"/>
      <c r="M270" s="36"/>
      <c r="N270" s="36"/>
      <c r="O270" s="36"/>
      <c r="P270" s="36"/>
      <c r="Q270" s="36"/>
      <c r="R270" s="36"/>
      <c r="S270" s="36"/>
      <c r="T270" s="36"/>
      <c r="U270" s="36"/>
      <c r="V270" s="36"/>
      <c r="W270" s="36"/>
      <c r="X270" s="36"/>
      <c r="Y270" s="16"/>
      <c r="AB270" s="36"/>
      <c r="AC270" s="16"/>
      <c r="AD270" s="16"/>
    </row>
    <row r="271" spans="2:30" ht="13.5" customHeight="1">
      <c r="B271" s="128"/>
      <c r="C271" s="567"/>
      <c r="D271" s="567"/>
      <c r="E271" s="567"/>
      <c r="F271" s="567"/>
      <c r="G271" s="567"/>
      <c r="H271" s="567"/>
      <c r="I271" s="567"/>
      <c r="J271" s="567"/>
      <c r="K271" s="159"/>
      <c r="L271" s="568"/>
      <c r="M271" s="36"/>
      <c r="N271" s="36"/>
      <c r="O271" s="36"/>
      <c r="P271" s="36"/>
      <c r="Q271" s="36"/>
      <c r="R271" s="36"/>
      <c r="S271" s="36"/>
      <c r="T271" s="36"/>
      <c r="U271" s="36"/>
      <c r="V271" s="36"/>
      <c r="W271" s="36"/>
      <c r="X271" s="36"/>
      <c r="Y271" s="16"/>
      <c r="AB271" s="36"/>
      <c r="AC271" s="16"/>
      <c r="AD271" s="16"/>
    </row>
    <row r="272" spans="2:30" ht="13.5" customHeight="1">
      <c r="B272" s="2" t="s">
        <v>2420</v>
      </c>
      <c r="D272" s="22"/>
      <c r="E272" s="22"/>
      <c r="F272" s="24"/>
      <c r="G272" s="22"/>
      <c r="H272" s="22"/>
      <c r="K272" s="128"/>
      <c r="L272" s="36"/>
      <c r="M272" s="36"/>
      <c r="N272" s="36"/>
      <c r="O272" s="36"/>
      <c r="P272" s="36"/>
      <c r="Q272" s="36"/>
      <c r="R272" s="36"/>
      <c r="S272" s="36"/>
      <c r="T272" s="36"/>
      <c r="U272" s="36"/>
      <c r="V272" s="36"/>
      <c r="W272" s="36"/>
      <c r="X272" s="36"/>
      <c r="Y272" s="16"/>
      <c r="AA272" s="128"/>
      <c r="AB272" s="36"/>
      <c r="AC272" s="16"/>
      <c r="AD272" s="16"/>
    </row>
    <row r="273" spans="2:30" ht="13.5" customHeight="1">
      <c r="B273" s="35" t="s">
        <v>3034</v>
      </c>
      <c r="D273" s="22"/>
      <c r="E273" s="22"/>
      <c r="F273" s="24"/>
      <c r="G273" s="22"/>
      <c r="H273" s="22"/>
      <c r="K273" s="128"/>
      <c r="L273" s="36"/>
      <c r="M273" s="36"/>
      <c r="N273" s="36"/>
      <c r="O273" s="36"/>
      <c r="P273" s="36"/>
      <c r="Q273" s="36"/>
      <c r="R273" s="36"/>
      <c r="S273" s="36"/>
      <c r="T273" s="36"/>
      <c r="U273" s="36"/>
      <c r="V273" s="36"/>
      <c r="W273" s="36"/>
      <c r="X273" s="36"/>
      <c r="Y273" s="16"/>
      <c r="AA273" s="128"/>
      <c r="AB273" s="36"/>
      <c r="AC273" s="16"/>
      <c r="AD273" s="16"/>
    </row>
    <row r="274" spans="2:30" ht="13.5" customHeight="1">
      <c r="C274" s="1402"/>
      <c r="D274" s="1461"/>
      <c r="E274" s="1461"/>
      <c r="F274" s="1461"/>
      <c r="G274" s="1461"/>
      <c r="H274" s="1461"/>
      <c r="I274" s="1461"/>
      <c r="J274" s="1462"/>
      <c r="K274" s="128"/>
      <c r="L274" s="36"/>
      <c r="M274" s="36"/>
      <c r="N274" s="36"/>
      <c r="O274" s="36"/>
      <c r="P274" s="36"/>
      <c r="Q274" s="36"/>
      <c r="R274" s="36"/>
      <c r="S274" s="36"/>
      <c r="T274" s="36"/>
      <c r="U274" s="36"/>
      <c r="V274" s="36"/>
      <c r="W274" s="36"/>
      <c r="X274" s="36"/>
      <c r="Y274" s="16"/>
      <c r="AA274" s="128"/>
      <c r="AB274" s="36"/>
      <c r="AC274" s="569"/>
      <c r="AD274" s="16"/>
    </row>
    <row r="275" spans="2:30" ht="13.5" customHeight="1">
      <c r="C275" s="1463"/>
      <c r="D275" s="1464"/>
      <c r="E275" s="1464"/>
      <c r="F275" s="1464"/>
      <c r="G275" s="1464"/>
      <c r="H275" s="1464"/>
      <c r="I275" s="1464"/>
      <c r="J275" s="1465"/>
      <c r="K275" s="128"/>
      <c r="L275" s="36"/>
      <c r="M275" s="36"/>
      <c r="N275" s="36"/>
      <c r="O275" s="36"/>
      <c r="P275" s="36"/>
      <c r="Q275" s="36"/>
      <c r="R275" s="36"/>
      <c r="S275" s="36"/>
      <c r="T275" s="36"/>
      <c r="U275" s="36"/>
      <c r="V275" s="36"/>
      <c r="W275" s="36"/>
      <c r="X275" s="36"/>
      <c r="Y275" s="16"/>
      <c r="AA275" s="128"/>
      <c r="AB275" s="36"/>
      <c r="AC275" s="16"/>
      <c r="AD275" s="16"/>
    </row>
    <row r="276" spans="2:30" ht="13.5" customHeight="1">
      <c r="C276" s="1463"/>
      <c r="D276" s="1464"/>
      <c r="E276" s="1464"/>
      <c r="F276" s="1464"/>
      <c r="G276" s="1464"/>
      <c r="H276" s="1464"/>
      <c r="I276" s="1464"/>
      <c r="J276" s="1465"/>
      <c r="K276" s="128"/>
      <c r="L276" s="36"/>
      <c r="M276" s="36"/>
      <c r="N276" s="36"/>
      <c r="O276" s="36"/>
      <c r="P276" s="36"/>
      <c r="Q276" s="36"/>
      <c r="R276" s="36"/>
      <c r="S276" s="36"/>
      <c r="T276" s="36"/>
      <c r="U276" s="36"/>
      <c r="V276" s="36"/>
      <c r="W276" s="36"/>
      <c r="X276" s="36"/>
      <c r="Y276" s="16"/>
      <c r="AA276" s="128"/>
      <c r="AB276" s="36"/>
      <c r="AC276" s="16"/>
      <c r="AD276" s="16"/>
    </row>
    <row r="277" spans="2:30" ht="13.5" customHeight="1">
      <c r="C277" s="1463"/>
      <c r="D277" s="1464"/>
      <c r="E277" s="1464"/>
      <c r="F277" s="1464"/>
      <c r="G277" s="1464"/>
      <c r="H277" s="1464"/>
      <c r="I277" s="1464"/>
      <c r="J277" s="1465"/>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C278" s="1463"/>
      <c r="D278" s="1464"/>
      <c r="E278" s="1464"/>
      <c r="F278" s="1464"/>
      <c r="G278" s="1464"/>
      <c r="H278" s="1464"/>
      <c r="I278" s="1464"/>
      <c r="J278" s="1465"/>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463"/>
      <c r="D279" s="1464"/>
      <c r="E279" s="1464"/>
      <c r="F279" s="1464"/>
      <c r="G279" s="1464"/>
      <c r="H279" s="1464"/>
      <c r="I279" s="1464"/>
      <c r="J279" s="1465"/>
      <c r="K279" s="128"/>
      <c r="L279" s="36"/>
      <c r="M279" s="36"/>
      <c r="N279" s="36"/>
      <c r="O279" s="36"/>
      <c r="P279" s="36"/>
      <c r="Q279" s="36"/>
      <c r="R279" s="36"/>
      <c r="S279" s="36"/>
      <c r="T279" s="36"/>
      <c r="U279" s="36"/>
      <c r="V279" s="36"/>
      <c r="W279" s="36"/>
      <c r="X279" s="36"/>
      <c r="Y279" s="16"/>
      <c r="AA279" s="128"/>
      <c r="AB279" s="36"/>
      <c r="AC279" s="16"/>
      <c r="AD279" s="16"/>
    </row>
    <row r="280" spans="2:30" ht="13.5" customHeight="1">
      <c r="C280" s="1466"/>
      <c r="D280" s="1467"/>
      <c r="E280" s="1467"/>
      <c r="F280" s="1467"/>
      <c r="G280" s="1467"/>
      <c r="H280" s="1467"/>
      <c r="I280" s="1467"/>
      <c r="J280" s="1468"/>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637"/>
      <c r="D281" s="637"/>
      <c r="E281" s="637"/>
      <c r="F281" s="637"/>
      <c r="G281" s="637"/>
      <c r="H281" s="637"/>
      <c r="I281" s="637"/>
      <c r="J281" s="637"/>
      <c r="K281" s="128"/>
      <c r="L281" s="36"/>
      <c r="M281" s="36"/>
      <c r="N281" s="36"/>
      <c r="O281" s="36"/>
      <c r="P281" s="36"/>
      <c r="Q281" s="36"/>
      <c r="R281" s="36"/>
      <c r="S281" s="36"/>
      <c r="T281" s="36"/>
      <c r="U281" s="36"/>
      <c r="V281" s="36"/>
      <c r="W281" s="36"/>
      <c r="X281" s="36"/>
      <c r="Y281" s="16"/>
      <c r="AA281" s="128"/>
      <c r="AB281" s="36"/>
      <c r="AC281" s="16"/>
      <c r="AD281" s="16"/>
    </row>
    <row r="282" spans="2:30" ht="18" customHeight="1">
      <c r="B282" s="128"/>
      <c r="C282" s="129" t="s">
        <v>3039</v>
      </c>
      <c r="D282" s="159"/>
      <c r="E282" s="159"/>
      <c r="F282" s="159"/>
      <c r="G282" s="159"/>
      <c r="H282" s="159"/>
      <c r="I282" s="159"/>
      <c r="J282" s="159"/>
      <c r="K282" s="128"/>
      <c r="L282" s="36"/>
      <c r="M282" s="36"/>
      <c r="N282" s="36"/>
      <c r="O282" s="36"/>
      <c r="P282" s="36"/>
      <c r="Q282" s="36"/>
      <c r="R282" s="36"/>
      <c r="S282" s="36"/>
      <c r="T282" s="36"/>
      <c r="U282" s="36"/>
      <c r="V282" s="36"/>
      <c r="W282" s="36"/>
      <c r="X282" s="36"/>
      <c r="Y282" s="16"/>
      <c r="AB282" s="36"/>
      <c r="AC282" s="16"/>
      <c r="AD282" s="16"/>
    </row>
    <row r="283" spans="2:30" ht="13.5" customHeight="1">
      <c r="B283" s="128"/>
      <c r="C283" s="1393"/>
      <c r="D283" s="1394"/>
      <c r="E283" s="1394"/>
      <c r="F283" s="1394"/>
      <c r="G283" s="1394"/>
      <c r="H283" s="1394"/>
      <c r="I283" s="1394"/>
      <c r="J283" s="1395"/>
      <c r="K283" s="128"/>
      <c r="L283" s="36"/>
      <c r="M283" s="36"/>
      <c r="N283" s="36"/>
      <c r="O283" s="36"/>
      <c r="P283" s="36"/>
      <c r="Q283" s="36"/>
      <c r="R283" s="36"/>
      <c r="S283" s="36"/>
      <c r="T283" s="36"/>
      <c r="U283" s="36"/>
      <c r="V283" s="36"/>
      <c r="W283" s="36"/>
      <c r="X283" s="36"/>
      <c r="Y283" s="16"/>
      <c r="AB283" s="36"/>
      <c r="AC283" s="16"/>
      <c r="AD283" s="16"/>
    </row>
    <row r="284" spans="2:30" ht="13.5" customHeight="1">
      <c r="B284" s="128"/>
      <c r="C284" s="1396"/>
      <c r="D284" s="1397"/>
      <c r="E284" s="1397"/>
      <c r="F284" s="1397"/>
      <c r="G284" s="1397"/>
      <c r="H284" s="1397"/>
      <c r="I284" s="1397"/>
      <c r="J284" s="1398"/>
      <c r="K284" s="128"/>
      <c r="L284" s="36"/>
      <c r="M284" s="36"/>
      <c r="N284" s="36"/>
      <c r="O284" s="36"/>
      <c r="P284" s="36"/>
      <c r="Q284" s="36"/>
      <c r="R284" s="36"/>
      <c r="S284" s="36"/>
      <c r="T284" s="36"/>
      <c r="U284" s="36"/>
      <c r="V284" s="36"/>
      <c r="W284" s="36"/>
      <c r="X284" s="36"/>
      <c r="Y284" s="16"/>
      <c r="AB284" s="36"/>
      <c r="AC284" s="16"/>
      <c r="AD284" s="16"/>
    </row>
    <row r="285" spans="2:30" ht="13.5" customHeight="1">
      <c r="B285" s="128"/>
      <c r="C285" s="1396"/>
      <c r="D285" s="1397"/>
      <c r="E285" s="1397"/>
      <c r="F285" s="1397"/>
      <c r="G285" s="1397"/>
      <c r="H285" s="1397"/>
      <c r="I285" s="1397"/>
      <c r="J285" s="1398"/>
      <c r="K285" s="128"/>
      <c r="L285" s="36"/>
      <c r="M285" s="36"/>
      <c r="N285" s="36"/>
      <c r="O285" s="36"/>
      <c r="P285" s="36"/>
      <c r="Q285" s="36"/>
      <c r="R285" s="36"/>
      <c r="S285" s="36"/>
      <c r="T285" s="36"/>
      <c r="U285" s="36"/>
      <c r="V285" s="36"/>
      <c r="W285" s="36"/>
      <c r="X285" s="36"/>
      <c r="Y285" s="16"/>
      <c r="AB285" s="36"/>
      <c r="AC285" s="16"/>
      <c r="AD285" s="16"/>
    </row>
    <row r="286" spans="2:30" ht="13.5" customHeight="1">
      <c r="B286" s="128"/>
      <c r="C286" s="1396"/>
      <c r="D286" s="1397"/>
      <c r="E286" s="1397"/>
      <c r="F286" s="1397"/>
      <c r="G286" s="1397"/>
      <c r="H286" s="1397"/>
      <c r="I286" s="1397"/>
      <c r="J286" s="1398"/>
      <c r="K286" s="128"/>
      <c r="L286" s="36"/>
      <c r="M286" s="36"/>
      <c r="N286" s="36"/>
      <c r="O286" s="36"/>
      <c r="P286" s="36"/>
      <c r="Q286" s="36"/>
      <c r="R286" s="36"/>
      <c r="S286" s="36"/>
      <c r="T286" s="36"/>
      <c r="U286" s="36"/>
      <c r="V286" s="36"/>
      <c r="W286" s="36"/>
      <c r="X286" s="36"/>
      <c r="Y286" s="16"/>
      <c r="AB286" s="36"/>
      <c r="AC286" s="16"/>
      <c r="AD286" s="16"/>
    </row>
    <row r="287" spans="2:30" ht="13.5" customHeight="1">
      <c r="B287" s="128"/>
      <c r="C287" s="1396"/>
      <c r="D287" s="1397"/>
      <c r="E287" s="1397"/>
      <c r="F287" s="1397"/>
      <c r="G287" s="1397"/>
      <c r="H287" s="1397"/>
      <c r="I287" s="1397"/>
      <c r="J287" s="1398"/>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96"/>
      <c r="D288" s="1397"/>
      <c r="E288" s="1397"/>
      <c r="F288" s="1397"/>
      <c r="G288" s="1397"/>
      <c r="H288" s="1397"/>
      <c r="I288" s="1397"/>
      <c r="J288" s="1398"/>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99"/>
      <c r="D289" s="1400"/>
      <c r="E289" s="1400"/>
      <c r="F289" s="1400"/>
      <c r="G289" s="1400"/>
      <c r="H289" s="1400"/>
      <c r="I289" s="1400"/>
      <c r="J289" s="1401"/>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562"/>
      <c r="D290" s="562"/>
      <c r="E290" s="562"/>
      <c r="F290" s="562"/>
      <c r="G290" s="562"/>
      <c r="H290" s="562"/>
      <c r="I290" s="562"/>
      <c r="J290" s="562"/>
      <c r="K290" s="128"/>
      <c r="L290" s="36"/>
      <c r="M290" s="36"/>
      <c r="N290" s="36"/>
      <c r="O290" s="36"/>
      <c r="P290" s="36"/>
      <c r="Q290" s="36"/>
      <c r="R290" s="36"/>
      <c r="S290" s="36"/>
      <c r="T290" s="36"/>
      <c r="U290" s="36"/>
      <c r="V290" s="36"/>
      <c r="W290" s="36"/>
      <c r="X290" s="36"/>
      <c r="Y290" s="16"/>
      <c r="AB290" s="36"/>
      <c r="AC290" s="16"/>
      <c r="AD290" s="16"/>
    </row>
    <row r="291" spans="2:30" ht="13.5" hidden="1" customHeight="1"/>
    <row r="292" spans="2:30" ht="13.5" hidden="1" customHeight="1"/>
    <row r="293" spans="2:30" ht="18" customHeight="1">
      <c r="B293" s="111" t="s">
        <v>2396</v>
      </c>
      <c r="C293" s="4"/>
      <c r="U293" s="4"/>
      <c r="V293" s="3"/>
      <c r="W293" s="3"/>
    </row>
    <row r="294" spans="2:30" ht="7.2" customHeight="1">
      <c r="B294" s="111"/>
      <c r="C294" s="4"/>
      <c r="U294" s="4"/>
      <c r="V294" s="3"/>
      <c r="W294" s="3"/>
    </row>
    <row r="295" spans="2:30">
      <c r="B295" s="6" t="s">
        <v>119</v>
      </c>
      <c r="S295" s="3"/>
      <c r="T295" s="3"/>
    </row>
    <row r="296" spans="2:30" ht="15.9" customHeight="1">
      <c r="C296" s="32" t="s">
        <v>123</v>
      </c>
      <c r="D296" s="32"/>
      <c r="E296" s="32"/>
      <c r="F296" s="32"/>
      <c r="G296" s="32"/>
      <c r="H296" s="32"/>
      <c r="I296" s="32"/>
      <c r="J296" s="32"/>
      <c r="K296" s="32"/>
      <c r="L296" s="32"/>
      <c r="O296" s="32"/>
      <c r="P296" s="32"/>
      <c r="Q296" s="32"/>
      <c r="R296" s="32"/>
      <c r="S296" s="3"/>
      <c r="T296" s="3"/>
    </row>
    <row r="297" spans="2:30" ht="15.9" customHeight="1">
      <c r="C297" s="32" t="s">
        <v>122</v>
      </c>
      <c r="D297" s="32"/>
      <c r="E297" s="32"/>
      <c r="F297" s="32"/>
      <c r="G297" s="32"/>
      <c r="H297" s="32"/>
      <c r="I297" s="32"/>
      <c r="J297" s="32"/>
      <c r="K297" s="32"/>
      <c r="L297" s="32"/>
      <c r="M297" s="32"/>
      <c r="O297" s="32"/>
      <c r="P297" s="32"/>
      <c r="Q297" s="32"/>
      <c r="R297" s="32"/>
      <c r="S297" s="3"/>
      <c r="T297" s="3"/>
    </row>
    <row r="298" spans="2:30" ht="15.9" customHeight="1">
      <c r="C298" s="31" t="s">
        <v>109</v>
      </c>
      <c r="E298" s="31"/>
      <c r="L298" s="3"/>
      <c r="M298" s="32"/>
      <c r="N298" s="32"/>
    </row>
    <row r="299" spans="2:30" ht="15.9" customHeight="1">
      <c r="C299" s="31" t="s">
        <v>3193</v>
      </c>
      <c r="E299" s="31"/>
      <c r="L299" s="3"/>
      <c r="M299" s="3"/>
      <c r="N299" s="32"/>
    </row>
    <row r="300" spans="2:30" ht="7.5" customHeight="1">
      <c r="C300" s="31"/>
      <c r="E300" s="31"/>
      <c r="L300" s="3"/>
      <c r="M300" s="3"/>
    </row>
    <row r="301" spans="2:30" ht="30" customHeight="1">
      <c r="B301" s="1104" t="s">
        <v>106</v>
      </c>
      <c r="C301" s="1105"/>
      <c r="D301" s="1273"/>
      <c r="E301" s="33" t="s">
        <v>107</v>
      </c>
      <c r="F301" s="1083" t="s">
        <v>108</v>
      </c>
      <c r="G301" s="1084"/>
      <c r="H301" s="1084"/>
      <c r="I301" s="1084"/>
      <c r="J301" s="1085"/>
      <c r="M301" s="3"/>
    </row>
    <row r="302" spans="2:30" ht="49.5" customHeight="1">
      <c r="B302" s="1235" t="s">
        <v>104</v>
      </c>
      <c r="C302" s="1239"/>
      <c r="D302" s="1240"/>
      <c r="E302" s="100"/>
      <c r="F302" s="1383"/>
      <c r="G302" s="1384"/>
      <c r="H302" s="1384"/>
      <c r="I302" s="1384"/>
      <c r="J302" s="1385"/>
    </row>
    <row r="303" spans="2:30" ht="50.1" customHeight="1">
      <c r="B303" s="1116" t="s">
        <v>101</v>
      </c>
      <c r="C303" s="1138"/>
      <c r="D303" s="1236"/>
      <c r="E303" s="100"/>
      <c r="F303" s="1383"/>
      <c r="G303" s="1384"/>
      <c r="H303" s="1384"/>
      <c r="I303" s="1384"/>
      <c r="J303" s="1385"/>
    </row>
    <row r="304" spans="2:30" ht="50.1" customHeight="1">
      <c r="B304" s="1116" t="s">
        <v>102</v>
      </c>
      <c r="C304" s="1138"/>
      <c r="D304" s="1236"/>
      <c r="E304" s="100"/>
      <c r="F304" s="1383"/>
      <c r="G304" s="1384"/>
      <c r="H304" s="1384"/>
      <c r="I304" s="1384"/>
      <c r="J304" s="1385"/>
    </row>
    <row r="305" spans="2:10" ht="50.1" customHeight="1">
      <c r="B305" s="1235" t="s">
        <v>105</v>
      </c>
      <c r="C305" s="1239"/>
      <c r="D305" s="1240"/>
      <c r="E305" s="100"/>
      <c r="F305" s="1383"/>
      <c r="G305" s="1384"/>
      <c r="H305" s="1384"/>
      <c r="I305" s="1384"/>
      <c r="J305" s="1385"/>
    </row>
    <row r="306" spans="2:10" ht="50.1" customHeight="1">
      <c r="B306" s="1235" t="s">
        <v>103</v>
      </c>
      <c r="C306" s="1239"/>
      <c r="D306" s="1240"/>
      <c r="E306" s="100"/>
      <c r="F306" s="1383"/>
      <c r="G306" s="1384"/>
      <c r="H306" s="1384"/>
      <c r="I306" s="1384"/>
      <c r="J306" s="1385"/>
    </row>
    <row r="307" spans="2:10" ht="13.5" customHeight="1">
      <c r="C307" s="8"/>
      <c r="D307" s="8"/>
      <c r="E307" s="8"/>
      <c r="F307" s="8"/>
      <c r="G307" s="8"/>
      <c r="H307" s="8"/>
      <c r="I307" s="8"/>
      <c r="J307" s="8"/>
    </row>
    <row r="308" spans="2:10" hidden="1"/>
    <row r="309" spans="2:10">
      <c r="B309" s="2" t="s">
        <v>120</v>
      </c>
    </row>
    <row r="310" spans="2:10" ht="84" customHeight="1">
      <c r="B310" s="1495"/>
      <c r="C310" s="1480"/>
      <c r="D310" s="1480"/>
      <c r="E310" s="1480"/>
      <c r="F310" s="1480"/>
      <c r="G310" s="1480"/>
      <c r="H310" s="1480"/>
      <c r="I310" s="1480"/>
      <c r="J310" s="1496"/>
    </row>
    <row r="312" spans="2:10" ht="18" customHeight="1">
      <c r="B312" s="2" t="s">
        <v>121</v>
      </c>
    </row>
    <row r="313" spans="2:10">
      <c r="C313" s="2" t="s">
        <v>2781</v>
      </c>
    </row>
    <row r="314" spans="2:10" ht="36" customHeight="1">
      <c r="B314" s="1235" t="s">
        <v>116</v>
      </c>
      <c r="C314" s="1117"/>
      <c r="D314" s="1117"/>
      <c r="E314" s="1494"/>
      <c r="F314" s="1383"/>
      <c r="G314" s="1384"/>
      <c r="H314" s="1384"/>
      <c r="I314" s="1384"/>
      <c r="J314" s="1385"/>
    </row>
    <row r="315" spans="2:10" ht="36" customHeight="1">
      <c r="B315" s="1235" t="s">
        <v>2358</v>
      </c>
      <c r="C315" s="1117"/>
      <c r="D315" s="1117"/>
      <c r="E315" s="1494"/>
      <c r="F315" s="1383"/>
      <c r="G315" s="1384"/>
      <c r="H315" s="1384"/>
      <c r="I315" s="1384"/>
      <c r="J315" s="1385"/>
    </row>
    <row r="316" spans="2:10" ht="36" customHeight="1">
      <c r="B316" s="1235" t="s">
        <v>117</v>
      </c>
      <c r="C316" s="1117"/>
      <c r="D316" s="1117"/>
      <c r="E316" s="1494"/>
      <c r="F316" s="1383"/>
      <c r="G316" s="1384"/>
      <c r="H316" s="1384"/>
      <c r="I316" s="1384"/>
      <c r="J316" s="1385"/>
    </row>
    <row r="317" spans="2:10" ht="7.2" customHeight="1"/>
    <row r="318" spans="2:10">
      <c r="C318" s="2" t="s">
        <v>2782</v>
      </c>
    </row>
    <row r="319" spans="2:10" ht="36" customHeight="1">
      <c r="B319" s="1235" t="s">
        <v>116</v>
      </c>
      <c r="C319" s="1117"/>
      <c r="D319" s="1117"/>
      <c r="E319" s="1494"/>
      <c r="F319" s="1383"/>
      <c r="G319" s="1384"/>
      <c r="H319" s="1384"/>
      <c r="I319" s="1384"/>
      <c r="J319" s="1385"/>
    </row>
    <row r="320" spans="2:10" ht="36" customHeight="1">
      <c r="B320" s="1235" t="s">
        <v>2358</v>
      </c>
      <c r="C320" s="1117"/>
      <c r="D320" s="1117"/>
      <c r="E320" s="1494"/>
      <c r="F320" s="1413"/>
      <c r="G320" s="1413"/>
      <c r="H320" s="1413"/>
      <c r="I320" s="1413"/>
      <c r="J320" s="1413"/>
    </row>
    <row r="321" spans="2:10" ht="36" customHeight="1">
      <c r="B321" s="1235" t="s">
        <v>117</v>
      </c>
      <c r="C321" s="1117"/>
      <c r="D321" s="1117"/>
      <c r="E321" s="1494"/>
      <c r="F321" s="1413"/>
      <c r="G321" s="1413"/>
      <c r="H321" s="1413"/>
      <c r="I321" s="1413"/>
      <c r="J321" s="1413"/>
    </row>
    <row r="322" spans="2:10" ht="5.4" customHeight="1"/>
  </sheetData>
  <sheetProtection algorithmName="SHA-512" hashValue="vOtelxxWGY406bnMFVoWtKSBKaB/DMvR1v4/b3mWyEKZw2SdeMEdyDS5WdQObd1yGJIcKz6cBCE/bVzJ1xEUKw==" saltValue="bzPGDFB0gz96Jc4ub52POw==" spinCount="100000" sheet="1" formatCells="0"/>
  <mergeCells count="338">
    <mergeCell ref="G127:I127"/>
    <mergeCell ref="G136:I136"/>
    <mergeCell ref="G39:I39"/>
    <mergeCell ref="G47:I47"/>
    <mergeCell ref="G55:I55"/>
    <mergeCell ref="G65:I65"/>
    <mergeCell ref="G73:I73"/>
    <mergeCell ref="G81:I81"/>
    <mergeCell ref="G91:I91"/>
    <mergeCell ref="G99:I99"/>
    <mergeCell ref="G107:I107"/>
    <mergeCell ref="D123:F123"/>
    <mergeCell ref="G123:I123"/>
    <mergeCell ref="D127:F127"/>
    <mergeCell ref="D132:F132"/>
    <mergeCell ref="G132:I132"/>
    <mergeCell ref="D136:F136"/>
    <mergeCell ref="D91:F91"/>
    <mergeCell ref="D96:F96"/>
    <mergeCell ref="G96:I96"/>
    <mergeCell ref="D99:F99"/>
    <mergeCell ref="D107:F107"/>
    <mergeCell ref="D105:F105"/>
    <mergeCell ref="G105:I105"/>
    <mergeCell ref="D134:F134"/>
    <mergeCell ref="G134:I134"/>
    <mergeCell ref="G135:I135"/>
    <mergeCell ref="D124:F124"/>
    <mergeCell ref="G124:I124"/>
    <mergeCell ref="D125:F125"/>
    <mergeCell ref="G125:I125"/>
    <mergeCell ref="G126:I126"/>
    <mergeCell ref="D128:F128"/>
    <mergeCell ref="G128:I128"/>
    <mergeCell ref="G117:I117"/>
    <mergeCell ref="D65:F65"/>
    <mergeCell ref="D70:F70"/>
    <mergeCell ref="G70:I70"/>
    <mergeCell ref="D73:F73"/>
    <mergeCell ref="D78:F78"/>
    <mergeCell ref="G78:I78"/>
    <mergeCell ref="D39:F39"/>
    <mergeCell ref="D44:F44"/>
    <mergeCell ref="G44:I44"/>
    <mergeCell ref="D47:F47"/>
    <mergeCell ref="D52:F52"/>
    <mergeCell ref="G52:I52"/>
    <mergeCell ref="D75:F75"/>
    <mergeCell ref="G75:I75"/>
    <mergeCell ref="D76:F76"/>
    <mergeCell ref="G76:I76"/>
    <mergeCell ref="D58:F58"/>
    <mergeCell ref="G58:I58"/>
    <mergeCell ref="D63:F63"/>
    <mergeCell ref="G63:I63"/>
    <mergeCell ref="D64:F64"/>
    <mergeCell ref="G64:I64"/>
    <mergeCell ref="D62:F62"/>
    <mergeCell ref="G62:I62"/>
    <mergeCell ref="B320:E320"/>
    <mergeCell ref="F320:J320"/>
    <mergeCell ref="B321:E321"/>
    <mergeCell ref="F321:J321"/>
    <mergeCell ref="B315:E315"/>
    <mergeCell ref="F315:J315"/>
    <mergeCell ref="B316:E316"/>
    <mergeCell ref="F316:J316"/>
    <mergeCell ref="B319:E319"/>
    <mergeCell ref="F319:J319"/>
    <mergeCell ref="B305:D305"/>
    <mergeCell ref="F305:J305"/>
    <mergeCell ref="B306:D306"/>
    <mergeCell ref="F306:J306"/>
    <mergeCell ref="B310:J310"/>
    <mergeCell ref="B314:E314"/>
    <mergeCell ref="F314:J314"/>
    <mergeCell ref="B302:D302"/>
    <mergeCell ref="F302:J302"/>
    <mergeCell ref="B303:D303"/>
    <mergeCell ref="F303:J303"/>
    <mergeCell ref="B304:D304"/>
    <mergeCell ref="F304:J304"/>
    <mergeCell ref="E230:F230"/>
    <mergeCell ref="H230:J231"/>
    <mergeCell ref="B301:D301"/>
    <mergeCell ref="F301:J301"/>
    <mergeCell ref="H213:I213"/>
    <mergeCell ref="B215:G215"/>
    <mergeCell ref="H215:I215"/>
    <mergeCell ref="C238:J238"/>
    <mergeCell ref="C240:D240"/>
    <mergeCell ref="E240:F240"/>
    <mergeCell ref="G240:H240"/>
    <mergeCell ref="I240:L240"/>
    <mergeCell ref="C241:D241"/>
    <mergeCell ref="E241:L241"/>
    <mergeCell ref="C242:D242"/>
    <mergeCell ref="E242:L242"/>
    <mergeCell ref="C243:D243"/>
    <mergeCell ref="E243:L243"/>
    <mergeCell ref="C244:D244"/>
    <mergeCell ref="E244:L244"/>
    <mergeCell ref="C245:D245"/>
    <mergeCell ref="E245:L245"/>
    <mergeCell ref="C246:D246"/>
    <mergeCell ref="E246:L246"/>
    <mergeCell ref="M215:M222"/>
    <mergeCell ref="B217:G217"/>
    <mergeCell ref="H217:I217"/>
    <mergeCell ref="B204:D204"/>
    <mergeCell ref="B205:D205"/>
    <mergeCell ref="B206:D206"/>
    <mergeCell ref="B207:D207"/>
    <mergeCell ref="B208:D208"/>
    <mergeCell ref="B209:D209"/>
    <mergeCell ref="H197:I197"/>
    <mergeCell ref="B199:G199"/>
    <mergeCell ref="H199:I199"/>
    <mergeCell ref="M199:M201"/>
    <mergeCell ref="B201:G201"/>
    <mergeCell ref="H201:I201"/>
    <mergeCell ref="B188:D188"/>
    <mergeCell ref="B189:D189"/>
    <mergeCell ref="B190:D190"/>
    <mergeCell ref="B191:D191"/>
    <mergeCell ref="B192:D192"/>
    <mergeCell ref="B193:D193"/>
    <mergeCell ref="B176:D176"/>
    <mergeCell ref="B177:D177"/>
    <mergeCell ref="H181:I181"/>
    <mergeCell ref="B183:G183"/>
    <mergeCell ref="H183:I183"/>
    <mergeCell ref="M183:M185"/>
    <mergeCell ref="B185:G185"/>
    <mergeCell ref="H185:I185"/>
    <mergeCell ref="B169:G169"/>
    <mergeCell ref="H169:I169"/>
    <mergeCell ref="B172:D172"/>
    <mergeCell ref="B173:D173"/>
    <mergeCell ref="B174:D174"/>
    <mergeCell ref="B175:D175"/>
    <mergeCell ref="B159:D159"/>
    <mergeCell ref="B160:D160"/>
    <mergeCell ref="B161:D161"/>
    <mergeCell ref="H165:I165"/>
    <mergeCell ref="B167:G167"/>
    <mergeCell ref="H167:I167"/>
    <mergeCell ref="D139:F139"/>
    <mergeCell ref="G139:I139"/>
    <mergeCell ref="H152:I152"/>
    <mergeCell ref="B156:D156"/>
    <mergeCell ref="B157:D157"/>
    <mergeCell ref="B158:D158"/>
    <mergeCell ref="D137:F137"/>
    <mergeCell ref="G137:I137"/>
    <mergeCell ref="D138:F138"/>
    <mergeCell ref="G138:I138"/>
    <mergeCell ref="D129:F129"/>
    <mergeCell ref="G129:I129"/>
    <mergeCell ref="D130:F130"/>
    <mergeCell ref="G130:I130"/>
    <mergeCell ref="D133:F133"/>
    <mergeCell ref="G133:I133"/>
    <mergeCell ref="D119:F119"/>
    <mergeCell ref="G119:I119"/>
    <mergeCell ref="D120:F120"/>
    <mergeCell ref="G120:I120"/>
    <mergeCell ref="D121:F121"/>
    <mergeCell ref="G121:I121"/>
    <mergeCell ref="D118:F118"/>
    <mergeCell ref="D110:F110"/>
    <mergeCell ref="G110:I110"/>
    <mergeCell ref="D115:F115"/>
    <mergeCell ref="G115:I115"/>
    <mergeCell ref="D116:F116"/>
    <mergeCell ref="G116:I116"/>
    <mergeCell ref="D114:F114"/>
    <mergeCell ref="G114:I114"/>
    <mergeCell ref="G118:I118"/>
    <mergeCell ref="D106:F106"/>
    <mergeCell ref="G106:I106"/>
    <mergeCell ref="D108:F108"/>
    <mergeCell ref="G108:I108"/>
    <mergeCell ref="D109:F109"/>
    <mergeCell ref="G109:I109"/>
    <mergeCell ref="D101:F101"/>
    <mergeCell ref="G101:I101"/>
    <mergeCell ref="D102:F102"/>
    <mergeCell ref="G102:I102"/>
    <mergeCell ref="D104:F104"/>
    <mergeCell ref="G104:I104"/>
    <mergeCell ref="D97:F97"/>
    <mergeCell ref="G97:I97"/>
    <mergeCell ref="D98:F98"/>
    <mergeCell ref="G98:I98"/>
    <mergeCell ref="D100:F100"/>
    <mergeCell ref="G100:I100"/>
    <mergeCell ref="D92:F92"/>
    <mergeCell ref="G92:I92"/>
    <mergeCell ref="D93:F93"/>
    <mergeCell ref="G93:I93"/>
    <mergeCell ref="D94:F94"/>
    <mergeCell ref="G94:I94"/>
    <mergeCell ref="D84:F84"/>
    <mergeCell ref="G84:I84"/>
    <mergeCell ref="D89:F89"/>
    <mergeCell ref="G89:I89"/>
    <mergeCell ref="D90:F90"/>
    <mergeCell ref="G90:I90"/>
    <mergeCell ref="D88:F88"/>
    <mergeCell ref="G88:I88"/>
    <mergeCell ref="D80:F80"/>
    <mergeCell ref="G80:I80"/>
    <mergeCell ref="D82:F82"/>
    <mergeCell ref="G82:I82"/>
    <mergeCell ref="D83:F83"/>
    <mergeCell ref="G83:I83"/>
    <mergeCell ref="D81:F81"/>
    <mergeCell ref="D79:F79"/>
    <mergeCell ref="G79:I79"/>
    <mergeCell ref="D71:F71"/>
    <mergeCell ref="G71:I71"/>
    <mergeCell ref="D72:F72"/>
    <mergeCell ref="G72:I72"/>
    <mergeCell ref="D74:F74"/>
    <mergeCell ref="G74:I74"/>
    <mergeCell ref="D66:F66"/>
    <mergeCell ref="G66:I66"/>
    <mergeCell ref="D67:F67"/>
    <mergeCell ref="G67:I67"/>
    <mergeCell ref="D68:F68"/>
    <mergeCell ref="G68:I68"/>
    <mergeCell ref="D54:F54"/>
    <mergeCell ref="G54:I54"/>
    <mergeCell ref="D56:F56"/>
    <mergeCell ref="G56:I56"/>
    <mergeCell ref="D57:F57"/>
    <mergeCell ref="G57:I57"/>
    <mergeCell ref="D55:F55"/>
    <mergeCell ref="D49:F49"/>
    <mergeCell ref="G49:I49"/>
    <mergeCell ref="D50:F50"/>
    <mergeCell ref="G50:I50"/>
    <mergeCell ref="D53:F53"/>
    <mergeCell ref="G53:I53"/>
    <mergeCell ref="D45:F45"/>
    <mergeCell ref="G45:I45"/>
    <mergeCell ref="D46:F46"/>
    <mergeCell ref="G46:I46"/>
    <mergeCell ref="D48:F48"/>
    <mergeCell ref="G48:I48"/>
    <mergeCell ref="D40:F40"/>
    <mergeCell ref="G40:I40"/>
    <mergeCell ref="D41:F41"/>
    <mergeCell ref="G41:I41"/>
    <mergeCell ref="D42:F42"/>
    <mergeCell ref="G42:I42"/>
    <mergeCell ref="C21:E21"/>
    <mergeCell ref="F21:G21"/>
    <mergeCell ref="D32:E32"/>
    <mergeCell ref="D37:F37"/>
    <mergeCell ref="G37:I37"/>
    <mergeCell ref="D38:F38"/>
    <mergeCell ref="G38:I38"/>
    <mergeCell ref="D36:F36"/>
    <mergeCell ref="G36:I36"/>
    <mergeCell ref="F16:J16"/>
    <mergeCell ref="B18:B19"/>
    <mergeCell ref="C18:D19"/>
    <mergeCell ref="F18:J18"/>
    <mergeCell ref="F19:J19"/>
    <mergeCell ref="C20:E20"/>
    <mergeCell ref="F20:G20"/>
    <mergeCell ref="F15:G15"/>
    <mergeCell ref="H15:J15"/>
    <mergeCell ref="C16:D16"/>
    <mergeCell ref="C17:E17"/>
    <mergeCell ref="F17:J17"/>
    <mergeCell ref="I10:J10"/>
    <mergeCell ref="B7:D7"/>
    <mergeCell ref="E7:J7"/>
    <mergeCell ref="B3:J3"/>
    <mergeCell ref="E8:J9"/>
    <mergeCell ref="C14:E14"/>
    <mergeCell ref="F14:J14"/>
    <mergeCell ref="C15:E15"/>
    <mergeCell ref="B8:D9"/>
    <mergeCell ref="B10:D10"/>
    <mergeCell ref="E10:F10"/>
    <mergeCell ref="G10:H10"/>
    <mergeCell ref="C248:D248"/>
    <mergeCell ref="E248:F248"/>
    <mergeCell ref="G248:H248"/>
    <mergeCell ref="I248:L248"/>
    <mergeCell ref="C249:D249"/>
    <mergeCell ref="E249:L249"/>
    <mergeCell ref="C250:D250"/>
    <mergeCell ref="E250:L250"/>
    <mergeCell ref="C251:D251"/>
    <mergeCell ref="E251:L251"/>
    <mergeCell ref="C252:D252"/>
    <mergeCell ref="E252:L252"/>
    <mergeCell ref="C253:D253"/>
    <mergeCell ref="E253:L253"/>
    <mergeCell ref="C254:D254"/>
    <mergeCell ref="E254:L254"/>
    <mergeCell ref="C256:D256"/>
    <mergeCell ref="E256:F256"/>
    <mergeCell ref="G256:H256"/>
    <mergeCell ref="I256:L256"/>
    <mergeCell ref="C257:D257"/>
    <mergeCell ref="E257:L257"/>
    <mergeCell ref="C258:D258"/>
    <mergeCell ref="E258:L258"/>
    <mergeCell ref="C259:D259"/>
    <mergeCell ref="E259:L259"/>
    <mergeCell ref="C260:D260"/>
    <mergeCell ref="E260:L260"/>
    <mergeCell ref="C261:D261"/>
    <mergeCell ref="E261:L261"/>
    <mergeCell ref="C262:D262"/>
    <mergeCell ref="E262:L262"/>
    <mergeCell ref="C264:D264"/>
    <mergeCell ref="E264:L264"/>
    <mergeCell ref="C265:D265"/>
    <mergeCell ref="E265:L265"/>
    <mergeCell ref="C274:J280"/>
    <mergeCell ref="C283:J289"/>
    <mergeCell ref="C266:D266"/>
    <mergeCell ref="E266:L266"/>
    <mergeCell ref="C267:D267"/>
    <mergeCell ref="E267:L267"/>
    <mergeCell ref="C268:D268"/>
    <mergeCell ref="E268:L268"/>
    <mergeCell ref="C269:D269"/>
    <mergeCell ref="E269:L269"/>
    <mergeCell ref="C270:D270"/>
    <mergeCell ref="E270:L270"/>
  </mergeCells>
  <phoneticPr fontId="65"/>
  <conditionalFormatting sqref="F302:J306">
    <cfRule type="expression" dxfId="3" priority="1" stopIfTrue="1">
      <formula>$E302="無"</formula>
    </cfRule>
  </conditionalFormatting>
  <dataValidations count="4">
    <dataValidation type="list" allowBlank="1" showInputMessage="1" showErrorMessage="1" sqref="E302:E306">
      <formula1>"有,無"</formula1>
    </dataValidation>
    <dataValidation type="list" allowBlank="1" showInputMessage="1" showErrorMessage="1" sqref="C274:J280">
      <formula1>"入札、又は複数者からの見積書を徴取し、最安の見積書を選定,その他（競争に付すことが著しく困難又は不適当である）"</formula1>
    </dataValidation>
    <dataValidation type="list" allowBlank="1" showInputMessage="1" showErrorMessage="1" sqref="G240:H240 G248:H248 G256:H256">
      <formula1>"PPA使用者,リース使用者,該当なし"</formula1>
    </dataValidation>
    <dataValidation type="list" allowBlank="1" showInputMessage="1" showErrorMessage="1" sqref="E240:F240 E248:F248 E256:F256">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11" max="12" man="1"/>
    <brk id="148" max="12" man="1"/>
    <brk id="187" max="12" man="1"/>
    <brk id="29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20" r:id="rId4" name="Check Box 28">
              <controlPr defaultSize="0" autoFill="0" autoLine="0" autoPict="0">
                <anchor moveWithCells="1">
                  <from>
                    <xdr:col>3</xdr:col>
                    <xdr:colOff>0</xdr:colOff>
                    <xdr:row>150</xdr:row>
                    <xdr:rowOff>213360</xdr:rowOff>
                  </from>
                  <to>
                    <xdr:col>3</xdr:col>
                    <xdr:colOff>266700</xdr:colOff>
                    <xdr:row>151</xdr:row>
                    <xdr:rowOff>220980</xdr:rowOff>
                  </to>
                </anchor>
              </controlPr>
            </control>
          </mc:Choice>
        </mc:AlternateContent>
        <mc:AlternateContent xmlns:mc="http://schemas.openxmlformats.org/markup-compatibility/2006">
          <mc:Choice Requires="x14">
            <control shapeId="110621" r:id="rId5" name="Check Box 29">
              <controlPr defaultSize="0" autoFill="0" autoLine="0" autoPict="0">
                <anchor moveWithCells="1">
                  <from>
                    <xdr:col>3</xdr:col>
                    <xdr:colOff>784860</xdr:colOff>
                    <xdr:row>151</xdr:row>
                    <xdr:rowOff>0</xdr:rowOff>
                  </from>
                  <to>
                    <xdr:col>4</xdr:col>
                    <xdr:colOff>236220</xdr:colOff>
                    <xdr:row>152</xdr:row>
                    <xdr:rowOff>7620</xdr:rowOff>
                  </to>
                </anchor>
              </controlPr>
            </control>
          </mc:Choice>
        </mc:AlternateContent>
        <mc:AlternateContent xmlns:mc="http://schemas.openxmlformats.org/markup-compatibility/2006">
          <mc:Choice Requires="x14">
            <control shapeId="110622" r:id="rId6" name="Check Box 30">
              <controlPr defaultSize="0" autoFill="0" autoLine="0" autoPict="0">
                <anchor moveWithCells="1">
                  <from>
                    <xdr:col>5</xdr:col>
                    <xdr:colOff>784860</xdr:colOff>
                    <xdr:row>150</xdr:row>
                    <xdr:rowOff>220980</xdr:rowOff>
                  </from>
                  <to>
                    <xdr:col>6</xdr:col>
                    <xdr:colOff>236220</xdr:colOff>
                    <xdr:row>152</xdr:row>
                    <xdr:rowOff>0</xdr:rowOff>
                  </to>
                </anchor>
              </controlPr>
            </control>
          </mc:Choice>
        </mc:AlternateContent>
        <mc:AlternateContent xmlns:mc="http://schemas.openxmlformats.org/markup-compatibility/2006">
          <mc:Choice Requires="x14">
            <control shapeId="110623" r:id="rId7" name="Check Box 31">
              <controlPr defaultSize="0" autoFill="0" autoLine="0" autoPict="0">
                <anchor moveWithCells="1">
                  <from>
                    <xdr:col>4</xdr:col>
                    <xdr:colOff>800100</xdr:colOff>
                    <xdr:row>150</xdr:row>
                    <xdr:rowOff>220980</xdr:rowOff>
                  </from>
                  <to>
                    <xdr:col>5</xdr:col>
                    <xdr:colOff>259080</xdr:colOff>
                    <xdr:row>152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F19:J19</xm:sqref>
        </x14:dataValidation>
        <x14:dataValidation type="list" allowBlank="1" showInputMessage="1" showErrorMessage="1">
          <x14:formula1>
            <xm:f>基本情報入力シート!$Q$133:$Q$165</xm:f>
          </x14:formula1>
          <xm:sqref>F18:J18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324"/>
  <sheetViews>
    <sheetView showGridLines="0" view="pageBreakPreview" topLeftCell="A228" zoomScaleNormal="100" zoomScaleSheetLayoutView="100" workbookViewId="0">
      <selection activeCell="E274" sqref="E274:L274"/>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1.6640625" style="2" customWidth="1"/>
    <col min="14" max="14" width="9" style="2"/>
    <col min="15" max="15" width="0" style="2" hidden="1" customWidth="1"/>
    <col min="16" max="16384" width="9" style="2"/>
  </cols>
  <sheetData>
    <row r="1" spans="2:10">
      <c r="B1" s="1" t="s">
        <v>2728</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45</v>
      </c>
    </row>
    <row r="7" spans="2:10" ht="35.1" customHeight="1">
      <c r="B7" s="1044" t="s">
        <v>30</v>
      </c>
      <c r="C7" s="1512"/>
      <c r="D7" s="1512"/>
      <c r="E7" s="1369">
        <f>基本情報入力シート!$E$59</f>
        <v>0</v>
      </c>
      <c r="F7" s="1513"/>
      <c r="G7" s="1513"/>
      <c r="H7" s="1513"/>
      <c r="I7" s="1513"/>
      <c r="J7" s="1514"/>
    </row>
    <row r="8" spans="2:10" ht="13.5" customHeight="1">
      <c r="B8" s="1372" t="s">
        <v>445</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
        <v>46</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3" t="s">
        <v>446</v>
      </c>
      <c r="D14" s="1343"/>
      <c r="E14" s="1344"/>
      <c r="F14" s="1432"/>
      <c r="G14" s="1433"/>
      <c r="H14" s="1433"/>
      <c r="I14" s="1433"/>
      <c r="J14" s="1448"/>
    </row>
    <row r="15" spans="2:10" ht="24" customHeight="1">
      <c r="B15" s="11"/>
      <c r="C15" s="1352" t="str">
        <f>'第4(太陽光）'!$C$15</f>
        <v xml:space="preserve"> 役職名　代表者名</v>
      </c>
      <c r="D15" s="1352"/>
      <c r="E15" s="1353"/>
      <c r="F15" s="1432"/>
      <c r="G15" s="1433"/>
      <c r="H15" s="1433"/>
      <c r="I15" s="1433"/>
      <c r="J15" s="1448"/>
    </row>
    <row r="16" spans="2:10" ht="30" customHeight="1">
      <c r="B16" s="12"/>
      <c r="C16" s="1343" t="s">
        <v>529</v>
      </c>
      <c r="D16" s="1343"/>
      <c r="E16" s="83"/>
      <c r="F16" s="642"/>
      <c r="G16" s="1433"/>
      <c r="H16" s="1195"/>
      <c r="I16" s="1195"/>
      <c r="J16" s="1196"/>
    </row>
    <row r="17" spans="1:14" ht="30" hidden="1" customHeight="1">
      <c r="B17" s="11"/>
      <c r="C17" s="1343" t="s">
        <v>2729</v>
      </c>
      <c r="D17" s="1343"/>
      <c r="E17" s="1344"/>
      <c r="F17" s="1590"/>
      <c r="G17" s="1591"/>
      <c r="H17" s="1591"/>
      <c r="I17" s="1591"/>
      <c r="J17" s="1592"/>
      <c r="M17" s="5"/>
    </row>
    <row r="18" spans="1:14" ht="24" customHeight="1">
      <c r="B18" s="1359"/>
      <c r="C18" s="1361" t="s">
        <v>449</v>
      </c>
      <c r="D18" s="1362"/>
      <c r="E18" s="84" t="s">
        <v>54</v>
      </c>
      <c r="F18" s="1440"/>
      <c r="G18" s="1441"/>
      <c r="H18" s="1441"/>
      <c r="I18" s="1441"/>
      <c r="J18" s="1442"/>
    </row>
    <row r="19" spans="1:14" ht="24" customHeight="1">
      <c r="B19" s="1360"/>
      <c r="C19" s="1352"/>
      <c r="D19" s="1353"/>
      <c r="E19" s="84" t="s">
        <v>55</v>
      </c>
      <c r="F19" s="1440"/>
      <c r="G19" s="1443"/>
      <c r="H19" s="1443"/>
      <c r="I19" s="1443"/>
      <c r="J19" s="1444"/>
    </row>
    <row r="20" spans="1:14" ht="30" customHeight="1">
      <c r="B20" s="11"/>
      <c r="C20" s="1343" t="s">
        <v>447</v>
      </c>
      <c r="D20" s="1343"/>
      <c r="E20" s="1344"/>
      <c r="F20" s="1438"/>
      <c r="G20" s="1439"/>
      <c r="H20" s="21" t="s">
        <v>2458</v>
      </c>
      <c r="I20" s="133"/>
      <c r="J20" s="25"/>
      <c r="K20" s="18"/>
      <c r="L20" s="18"/>
    </row>
    <row r="21" spans="1:14" ht="30" customHeight="1">
      <c r="B21" s="11"/>
      <c r="C21" s="1343" t="s">
        <v>448</v>
      </c>
      <c r="D21" s="1343"/>
      <c r="E21" s="1344"/>
      <c r="F21" s="1436"/>
      <c r="G21" s="1437"/>
      <c r="H21" s="19" t="s">
        <v>2730</v>
      </c>
      <c r="I21" s="133"/>
      <c r="J21" s="20"/>
      <c r="K21" s="18"/>
      <c r="L21" s="18"/>
    </row>
    <row r="22" spans="1:14" ht="5.25" customHeight="1">
      <c r="C22" s="9"/>
      <c r="D22" s="9"/>
      <c r="E22" s="9"/>
      <c r="F22" s="26"/>
      <c r="G22" s="18"/>
      <c r="H22" s="134"/>
      <c r="I22" s="134"/>
      <c r="J22" s="18"/>
      <c r="K22" s="18"/>
      <c r="L22" s="18"/>
    </row>
    <row r="23" spans="1:14">
      <c r="C23" s="85" t="s">
        <v>2731</v>
      </c>
      <c r="E23" s="28"/>
      <c r="F23" s="29"/>
      <c r="G23" s="29"/>
    </row>
    <row r="24" spans="1:14">
      <c r="C24" s="72" t="s">
        <v>450</v>
      </c>
      <c r="E24" s="30"/>
      <c r="F24" s="29"/>
      <c r="G24" s="29"/>
    </row>
    <row r="25" spans="1:14">
      <c r="C25" s="85" t="s">
        <v>451</v>
      </c>
      <c r="E25" s="30"/>
      <c r="F25" s="31"/>
      <c r="G25" s="31"/>
    </row>
    <row r="26" spans="1:14">
      <c r="C26" s="85"/>
      <c r="E26" s="30"/>
      <c r="F26" s="31"/>
      <c r="G26" s="31"/>
    </row>
    <row r="28" spans="1:14" ht="18" customHeight="1">
      <c r="B28" s="2" t="s">
        <v>59</v>
      </c>
    </row>
    <row r="29" spans="1:14" ht="9.75" customHeight="1">
      <c r="B29" s="35" t="s">
        <v>2732</v>
      </c>
    </row>
    <row r="30" spans="1:14" ht="3.75" customHeight="1">
      <c r="B30" s="35"/>
    </row>
    <row r="31" spans="1:14" ht="18" customHeight="1">
      <c r="A31" s="118"/>
      <c r="B31" s="23" t="s">
        <v>2783</v>
      </c>
      <c r="C31" s="118"/>
      <c r="D31" s="118"/>
    </row>
    <row r="32" spans="1:14" ht="16.5" customHeight="1">
      <c r="D32" s="505"/>
      <c r="N32" s="75" t="s">
        <v>2643</v>
      </c>
    </row>
    <row r="33" spans="2:27" ht="6" customHeight="1"/>
    <row r="34" spans="2:27" ht="18" customHeight="1">
      <c r="B34" s="2" t="s">
        <v>2784</v>
      </c>
    </row>
    <row r="35" spans="2:27" ht="16.5" customHeight="1">
      <c r="D35" s="1027" t="s">
        <v>2785</v>
      </c>
      <c r="E35" s="1027"/>
      <c r="F35" s="8"/>
      <c r="G35" s="1605"/>
      <c r="H35" s="1606"/>
      <c r="I35" s="2" t="s">
        <v>2786</v>
      </c>
      <c r="N35" s="36" t="s">
        <v>2787</v>
      </c>
    </row>
    <row r="36" spans="2:27" ht="16.5" customHeight="1">
      <c r="D36" s="1027" t="s">
        <v>2788</v>
      </c>
      <c r="E36" s="1027"/>
      <c r="F36" s="8"/>
      <c r="G36" s="1607"/>
      <c r="H36" s="1608"/>
      <c r="I36" s="2" t="s">
        <v>2786</v>
      </c>
      <c r="M36" s="36"/>
    </row>
    <row r="37" spans="2:27" ht="6" customHeight="1">
      <c r="D37" s="8"/>
      <c r="E37" s="8"/>
      <c r="F37" s="8"/>
    </row>
    <row r="38" spans="2:27" ht="18" customHeight="1">
      <c r="B38" s="2" t="s">
        <v>2789</v>
      </c>
      <c r="M38" s="36"/>
      <c r="O38" s="2" t="s">
        <v>2790</v>
      </c>
    </row>
    <row r="39" spans="2:27" ht="18" customHeight="1">
      <c r="C39" s="3" t="s">
        <v>440</v>
      </c>
      <c r="D39" s="1323" t="s">
        <v>2888</v>
      </c>
      <c r="E39" s="1324"/>
      <c r="F39" s="1325"/>
      <c r="G39" s="1454"/>
      <c r="H39" s="1455"/>
      <c r="I39" s="1456"/>
      <c r="L39" s="36"/>
      <c r="M39" s="494"/>
      <c r="N39" s="494"/>
      <c r="O39" s="2" t="s">
        <v>2791</v>
      </c>
      <c r="P39" s="494"/>
      <c r="Q39" s="494"/>
      <c r="R39" s="494"/>
      <c r="S39" s="494"/>
      <c r="T39" s="494"/>
      <c r="U39" s="149"/>
      <c r="V39" s="36"/>
      <c r="W39" s="36"/>
      <c r="X39" s="36"/>
      <c r="Y39" s="16"/>
      <c r="Z39" s="16"/>
      <c r="AA39" s="16"/>
    </row>
    <row r="40" spans="2:27" ht="17.100000000000001" customHeight="1">
      <c r="C40" s="3"/>
      <c r="D40" s="1310" t="s">
        <v>2738</v>
      </c>
      <c r="E40" s="1311"/>
      <c r="F40" s="1312"/>
      <c r="G40" s="1231"/>
      <c r="H40" s="1417"/>
      <c r="I40" s="1418"/>
      <c r="O40" s="2" t="s">
        <v>2792</v>
      </c>
    </row>
    <row r="41" spans="2:27" ht="17.100000000000001" customHeight="1">
      <c r="D41" s="1310" t="s">
        <v>69</v>
      </c>
      <c r="E41" s="1311"/>
      <c r="F41" s="1312"/>
      <c r="G41" s="1231"/>
      <c r="H41" s="1232"/>
      <c r="I41" s="1233"/>
      <c r="O41" s="2" t="s">
        <v>103</v>
      </c>
    </row>
    <row r="42" spans="2:27" ht="17.100000000000001" customHeight="1">
      <c r="D42" s="1310" t="s">
        <v>2443</v>
      </c>
      <c r="E42" s="1311"/>
      <c r="F42" s="1312"/>
      <c r="G42" s="1231"/>
      <c r="H42" s="1505"/>
      <c r="I42" s="1506"/>
      <c r="N42" s="36"/>
      <c r="O42" s="36"/>
      <c r="P42" s="36"/>
      <c r="Q42" s="36"/>
      <c r="R42" s="36"/>
      <c r="S42" s="36"/>
      <c r="T42" s="36"/>
      <c r="U42" s="36"/>
      <c r="V42" s="36"/>
      <c r="W42" s="36"/>
      <c r="X42" s="36"/>
      <c r="Y42" s="16"/>
      <c r="Z42" s="16"/>
      <c r="AA42" s="16"/>
    </row>
    <row r="43" spans="2:27" ht="17.100000000000001" customHeight="1">
      <c r="D43" s="1310" t="s">
        <v>2793</v>
      </c>
      <c r="E43" s="1311"/>
      <c r="F43" s="1312"/>
      <c r="G43" s="1429"/>
      <c r="H43" s="1430"/>
      <c r="I43" s="1431"/>
      <c r="J43" s="2" t="s">
        <v>47</v>
      </c>
    </row>
    <row r="44" spans="2:27" ht="17.100000000000001" customHeight="1">
      <c r="D44" s="1310" t="s">
        <v>2794</v>
      </c>
      <c r="E44" s="1311"/>
      <c r="F44" s="1312"/>
      <c r="G44" s="1429"/>
      <c r="H44" s="1430"/>
      <c r="I44" s="1431"/>
      <c r="J44" s="2" t="s">
        <v>47</v>
      </c>
    </row>
    <row r="45" spans="2:27" ht="17.100000000000001" customHeight="1">
      <c r="D45" s="1310" t="s">
        <v>338</v>
      </c>
      <c r="E45" s="1311"/>
      <c r="F45" s="1312"/>
      <c r="G45" s="1425"/>
      <c r="H45" s="1426"/>
      <c r="I45" s="1427"/>
      <c r="J45" s="2" t="s">
        <v>2747</v>
      </c>
    </row>
    <row r="46" spans="2:27" ht="17.100000000000001" customHeight="1">
      <c r="D46" s="1310" t="s">
        <v>2795</v>
      </c>
      <c r="E46" s="1311"/>
      <c r="F46" s="1312"/>
      <c r="G46" s="1609" t="str">
        <f>IF(G43="","",ROUNDDOWN(G43*G45,1))</f>
        <v/>
      </c>
      <c r="H46" s="1341"/>
      <c r="I46" s="1342"/>
      <c r="J46" s="2" t="s">
        <v>47</v>
      </c>
    </row>
    <row r="47" spans="2:27" ht="17.100000000000001" customHeight="1">
      <c r="D47" s="1610" t="s">
        <v>2796</v>
      </c>
      <c r="E47" s="1611"/>
      <c r="F47" s="1612"/>
      <c r="G47" s="1613" t="str">
        <f>IF(G44="","",ROUNDDOWN(G44*G45,1))</f>
        <v/>
      </c>
      <c r="H47" s="1614"/>
      <c r="I47" s="1615"/>
      <c r="J47" s="2" t="s">
        <v>47</v>
      </c>
    </row>
    <row r="48" spans="2:27" ht="7.5" customHeight="1"/>
    <row r="49" spans="3:27" ht="18" customHeight="1">
      <c r="C49" s="3" t="s">
        <v>441</v>
      </c>
      <c r="D49" s="1323" t="s">
        <v>2888</v>
      </c>
      <c r="E49" s="1324"/>
      <c r="F49" s="1325"/>
      <c r="G49" s="1454"/>
      <c r="H49" s="1455"/>
      <c r="I49" s="1456"/>
      <c r="L49" s="36"/>
      <c r="M49" s="494"/>
      <c r="N49" s="494"/>
      <c r="P49" s="494"/>
      <c r="Q49" s="494"/>
      <c r="R49" s="494"/>
      <c r="S49" s="494"/>
      <c r="T49" s="494"/>
      <c r="U49" s="149"/>
      <c r="V49" s="36"/>
      <c r="W49" s="36"/>
      <c r="X49" s="36"/>
      <c r="Y49" s="16"/>
      <c r="Z49" s="16"/>
      <c r="AA49" s="16"/>
    </row>
    <row r="50" spans="3:27" ht="17.100000000000001" customHeight="1">
      <c r="C50" s="3"/>
      <c r="D50" s="1310" t="s">
        <v>2738</v>
      </c>
      <c r="E50" s="1311"/>
      <c r="F50" s="1312"/>
      <c r="G50" s="1231"/>
      <c r="H50" s="1417"/>
      <c r="I50" s="1418"/>
    </row>
    <row r="51" spans="3:27" ht="17.100000000000001" customHeight="1">
      <c r="D51" s="1310" t="s">
        <v>69</v>
      </c>
      <c r="E51" s="1311"/>
      <c r="F51" s="1312"/>
      <c r="G51" s="1231"/>
      <c r="H51" s="1232"/>
      <c r="I51" s="1233"/>
    </row>
    <row r="52" spans="3:27" ht="17.100000000000001" customHeight="1">
      <c r="D52" s="1310" t="s">
        <v>2443</v>
      </c>
      <c r="E52" s="1311"/>
      <c r="F52" s="1312"/>
      <c r="G52" s="1231"/>
      <c r="H52" s="1505"/>
      <c r="I52" s="1506"/>
      <c r="N52" s="36"/>
      <c r="O52" s="36"/>
      <c r="P52" s="36"/>
      <c r="Q52" s="36"/>
      <c r="R52" s="36"/>
      <c r="S52" s="36"/>
      <c r="T52" s="36"/>
      <c r="U52" s="36"/>
      <c r="V52" s="36"/>
      <c r="W52" s="36"/>
      <c r="X52" s="36"/>
      <c r="Y52" s="16"/>
      <c r="Z52" s="16"/>
      <c r="AA52" s="16"/>
    </row>
    <row r="53" spans="3:27" ht="17.100000000000001" customHeight="1">
      <c r="D53" s="1310" t="s">
        <v>2793</v>
      </c>
      <c r="E53" s="1311"/>
      <c r="F53" s="1312"/>
      <c r="G53" s="1429"/>
      <c r="H53" s="1430"/>
      <c r="I53" s="1431"/>
      <c r="J53" s="2" t="s">
        <v>47</v>
      </c>
    </row>
    <row r="54" spans="3:27" ht="17.100000000000001" customHeight="1">
      <c r="D54" s="1310" t="s">
        <v>2794</v>
      </c>
      <c r="E54" s="1311"/>
      <c r="F54" s="1312"/>
      <c r="G54" s="1429"/>
      <c r="H54" s="1430"/>
      <c r="I54" s="1431"/>
      <c r="J54" s="2" t="s">
        <v>47</v>
      </c>
    </row>
    <row r="55" spans="3:27" ht="17.100000000000001" customHeight="1">
      <c r="D55" s="1310" t="s">
        <v>338</v>
      </c>
      <c r="E55" s="1311"/>
      <c r="F55" s="1312"/>
      <c r="G55" s="1425"/>
      <c r="H55" s="1426"/>
      <c r="I55" s="1427"/>
      <c r="J55" s="2" t="s">
        <v>2747</v>
      </c>
    </row>
    <row r="56" spans="3:27" ht="17.100000000000001" customHeight="1">
      <c r="D56" s="1310" t="s">
        <v>2795</v>
      </c>
      <c r="E56" s="1311"/>
      <c r="F56" s="1312"/>
      <c r="G56" s="1609" t="str">
        <f>IF(G53="","",ROUNDDOWN(G53*G55,1))</f>
        <v/>
      </c>
      <c r="H56" s="1341"/>
      <c r="I56" s="1342"/>
      <c r="J56" s="2" t="s">
        <v>47</v>
      </c>
    </row>
    <row r="57" spans="3:27" ht="17.100000000000001" customHeight="1">
      <c r="D57" s="1610" t="s">
        <v>2796</v>
      </c>
      <c r="E57" s="1611"/>
      <c r="F57" s="1612"/>
      <c r="G57" s="1613" t="str">
        <f>IF(G54="","",ROUNDDOWN(G54*G55,1))</f>
        <v/>
      </c>
      <c r="H57" s="1614"/>
      <c r="I57" s="1615"/>
      <c r="J57" s="2" t="s">
        <v>47</v>
      </c>
    </row>
    <row r="58" spans="3:27" ht="7.5" customHeight="1"/>
    <row r="59" spans="3:27" ht="18" customHeight="1">
      <c r="C59" s="3" t="s">
        <v>2743</v>
      </c>
      <c r="D59" s="1323" t="s">
        <v>2888</v>
      </c>
      <c r="E59" s="1324"/>
      <c r="F59" s="1325"/>
      <c r="G59" s="1454"/>
      <c r="H59" s="1455"/>
      <c r="I59" s="1456"/>
      <c r="L59" s="36"/>
      <c r="M59" s="494"/>
      <c r="N59" s="494"/>
      <c r="P59" s="494"/>
      <c r="Q59" s="494"/>
      <c r="R59" s="494"/>
      <c r="S59" s="494"/>
      <c r="T59" s="494"/>
      <c r="U59" s="149"/>
      <c r="V59" s="36"/>
      <c r="W59" s="36"/>
      <c r="X59" s="36"/>
      <c r="Y59" s="16"/>
      <c r="Z59" s="16"/>
      <c r="AA59" s="16"/>
    </row>
    <row r="60" spans="3:27" ht="17.100000000000001" customHeight="1">
      <c r="C60" s="3"/>
      <c r="D60" s="1310" t="s">
        <v>2738</v>
      </c>
      <c r="E60" s="1311"/>
      <c r="F60" s="1312"/>
      <c r="G60" s="1231"/>
      <c r="H60" s="1417"/>
      <c r="I60" s="1418"/>
    </row>
    <row r="61" spans="3:27" ht="17.100000000000001" customHeight="1">
      <c r="D61" s="1310" t="s">
        <v>69</v>
      </c>
      <c r="E61" s="1311"/>
      <c r="F61" s="1312"/>
      <c r="G61" s="1231"/>
      <c r="H61" s="1232"/>
      <c r="I61" s="1233"/>
    </row>
    <row r="62" spans="3:27" ht="17.100000000000001" customHeight="1">
      <c r="D62" s="1310" t="s">
        <v>2443</v>
      </c>
      <c r="E62" s="1311"/>
      <c r="F62" s="1312"/>
      <c r="G62" s="1231"/>
      <c r="H62" s="1505"/>
      <c r="I62" s="1506"/>
      <c r="N62" s="36"/>
      <c r="O62" s="36"/>
      <c r="P62" s="36"/>
      <c r="Q62" s="36"/>
      <c r="R62" s="36"/>
      <c r="S62" s="36"/>
      <c r="T62" s="36"/>
      <c r="U62" s="36"/>
      <c r="V62" s="36"/>
      <c r="W62" s="36"/>
      <c r="X62" s="36"/>
      <c r="Y62" s="16"/>
      <c r="Z62" s="16"/>
      <c r="AA62" s="16"/>
    </row>
    <row r="63" spans="3:27" ht="17.100000000000001" customHeight="1">
      <c r="D63" s="1310" t="s">
        <v>2793</v>
      </c>
      <c r="E63" s="1311"/>
      <c r="F63" s="1312"/>
      <c r="G63" s="1429"/>
      <c r="H63" s="1430"/>
      <c r="I63" s="1431"/>
      <c r="J63" s="2" t="s">
        <v>47</v>
      </c>
    </row>
    <row r="64" spans="3:27" ht="17.100000000000001" customHeight="1">
      <c r="D64" s="1310" t="s">
        <v>2794</v>
      </c>
      <c r="E64" s="1311"/>
      <c r="F64" s="1312"/>
      <c r="G64" s="1429"/>
      <c r="H64" s="1430"/>
      <c r="I64" s="1431"/>
      <c r="J64" s="2" t="s">
        <v>47</v>
      </c>
    </row>
    <row r="65" spans="2:27" ht="17.100000000000001" customHeight="1">
      <c r="D65" s="1310" t="s">
        <v>338</v>
      </c>
      <c r="E65" s="1311"/>
      <c r="F65" s="1312"/>
      <c r="G65" s="1425"/>
      <c r="H65" s="1426"/>
      <c r="I65" s="1427"/>
      <c r="J65" s="2" t="s">
        <v>2747</v>
      </c>
    </row>
    <row r="66" spans="2:27" ht="17.100000000000001" customHeight="1">
      <c r="D66" s="1310" t="s">
        <v>2795</v>
      </c>
      <c r="E66" s="1311"/>
      <c r="F66" s="1312"/>
      <c r="G66" s="1609" t="str">
        <f>IF(G63="","",ROUNDDOWN(G63*G65,1))</f>
        <v/>
      </c>
      <c r="H66" s="1341"/>
      <c r="I66" s="1342"/>
      <c r="J66" s="2" t="s">
        <v>47</v>
      </c>
    </row>
    <row r="67" spans="2:27" ht="17.100000000000001" customHeight="1">
      <c r="D67" s="1610" t="s">
        <v>2796</v>
      </c>
      <c r="E67" s="1611"/>
      <c r="F67" s="1612"/>
      <c r="G67" s="1613" t="str">
        <f>IF(G64="","",ROUNDDOWN(G64*G65,1))</f>
        <v/>
      </c>
      <c r="H67" s="1614"/>
      <c r="I67" s="1615"/>
      <c r="J67" s="2" t="s">
        <v>47</v>
      </c>
    </row>
    <row r="68" spans="2:27" ht="13.5" customHeight="1"/>
    <row r="69" spans="2:27" ht="18" customHeight="1">
      <c r="B69" s="2" t="s">
        <v>2797</v>
      </c>
      <c r="M69" s="36"/>
    </row>
    <row r="70" spans="2:27" ht="18" customHeight="1">
      <c r="C70" s="3" t="s">
        <v>440</v>
      </c>
      <c r="D70" s="1323" t="s">
        <v>2888</v>
      </c>
      <c r="E70" s="1324"/>
      <c r="F70" s="1325"/>
      <c r="G70" s="1454"/>
      <c r="H70" s="1455"/>
      <c r="I70" s="1456"/>
      <c r="L70" s="36"/>
      <c r="M70" s="494"/>
      <c r="N70" s="494"/>
      <c r="P70" s="494"/>
      <c r="Q70" s="494"/>
      <c r="R70" s="494"/>
      <c r="S70" s="494"/>
      <c r="T70" s="494"/>
      <c r="U70" s="149"/>
      <c r="V70" s="36"/>
      <c r="W70" s="36"/>
      <c r="X70" s="36"/>
      <c r="Y70" s="16"/>
      <c r="Z70" s="16"/>
      <c r="AA70" s="16"/>
    </row>
    <row r="71" spans="2:27" ht="17.100000000000001" customHeight="1">
      <c r="C71" s="3"/>
      <c r="D71" s="1310" t="s">
        <v>2738</v>
      </c>
      <c r="E71" s="1311"/>
      <c r="F71" s="1312"/>
      <c r="G71" s="1231"/>
      <c r="H71" s="1417"/>
      <c r="I71" s="1418"/>
    </row>
    <row r="72" spans="2:27" ht="17.100000000000001" customHeight="1">
      <c r="D72" s="1310" t="s">
        <v>69</v>
      </c>
      <c r="E72" s="1311"/>
      <c r="F72" s="1312"/>
      <c r="G72" s="1231"/>
      <c r="H72" s="1232"/>
      <c r="I72" s="1233"/>
    </row>
    <row r="73" spans="2:27" ht="17.100000000000001" customHeight="1">
      <c r="D73" s="1310" t="s">
        <v>2443</v>
      </c>
      <c r="E73" s="1311"/>
      <c r="F73" s="1312"/>
      <c r="G73" s="1231"/>
      <c r="H73" s="1505"/>
      <c r="I73" s="1506"/>
      <c r="N73" s="36"/>
      <c r="O73" s="36"/>
      <c r="P73" s="36"/>
      <c r="Q73" s="36"/>
      <c r="R73" s="36"/>
      <c r="S73" s="36"/>
      <c r="T73" s="36"/>
      <c r="U73" s="36"/>
      <c r="V73" s="36"/>
      <c r="W73" s="36"/>
      <c r="X73" s="36"/>
      <c r="Y73" s="16"/>
      <c r="Z73" s="16"/>
      <c r="AA73" s="16"/>
    </row>
    <row r="74" spans="2:27" ht="17.100000000000001" customHeight="1">
      <c r="D74" s="1310" t="s">
        <v>2745</v>
      </c>
      <c r="E74" s="1311"/>
      <c r="F74" s="1312"/>
      <c r="G74" s="1429"/>
      <c r="H74" s="1430"/>
      <c r="I74" s="1431"/>
      <c r="J74" s="2" t="s">
        <v>2746</v>
      </c>
    </row>
    <row r="75" spans="2:27" ht="17.100000000000001" customHeight="1">
      <c r="D75" s="1310" t="s">
        <v>338</v>
      </c>
      <c r="E75" s="1311"/>
      <c r="F75" s="1312"/>
      <c r="G75" s="1425"/>
      <c r="H75" s="1426"/>
      <c r="I75" s="1427"/>
      <c r="J75" s="2" t="s">
        <v>2747</v>
      </c>
    </row>
    <row r="76" spans="2:27" ht="17.100000000000001" customHeight="1">
      <c r="D76" s="1320" t="s">
        <v>2748</v>
      </c>
      <c r="E76" s="1321"/>
      <c r="F76" s="1322"/>
      <c r="G76" s="1525" t="str">
        <f>IF(G74="","",ROUNDDOWN(G74*G75,1))</f>
        <v/>
      </c>
      <c r="H76" s="1526"/>
      <c r="I76" s="1527"/>
      <c r="J76" s="2" t="s">
        <v>2746</v>
      </c>
    </row>
    <row r="77" spans="2:27" ht="8.25" customHeight="1"/>
    <row r="78" spans="2:27" ht="18" customHeight="1">
      <c r="C78" s="3" t="s">
        <v>441</v>
      </c>
      <c r="D78" s="1323" t="s">
        <v>2888</v>
      </c>
      <c r="E78" s="1324"/>
      <c r="F78" s="1325"/>
      <c r="G78" s="1454"/>
      <c r="H78" s="1455"/>
      <c r="I78" s="1456"/>
      <c r="L78" s="36"/>
      <c r="M78" s="494"/>
      <c r="N78" s="494"/>
      <c r="P78" s="494"/>
      <c r="Q78" s="494"/>
      <c r="R78" s="494"/>
      <c r="S78" s="494"/>
      <c r="T78" s="494"/>
      <c r="U78" s="149"/>
      <c r="V78" s="36"/>
      <c r="W78" s="36"/>
      <c r="X78" s="36"/>
      <c r="Y78" s="16"/>
      <c r="Z78" s="16"/>
      <c r="AA78" s="16"/>
    </row>
    <row r="79" spans="2:27" ht="17.100000000000001" customHeight="1">
      <c r="C79" s="3"/>
      <c r="D79" s="1310" t="s">
        <v>2738</v>
      </c>
      <c r="E79" s="1311"/>
      <c r="F79" s="1312"/>
      <c r="G79" s="1231"/>
      <c r="H79" s="1417"/>
      <c r="I79" s="1418"/>
    </row>
    <row r="80" spans="2:27" ht="17.100000000000001" customHeight="1">
      <c r="D80" s="1310" t="s">
        <v>69</v>
      </c>
      <c r="E80" s="1311"/>
      <c r="F80" s="1312"/>
      <c r="G80" s="1231"/>
      <c r="H80" s="1232"/>
      <c r="I80" s="1233"/>
    </row>
    <row r="81" spans="2:27" ht="17.100000000000001" customHeight="1">
      <c r="D81" s="1310" t="s">
        <v>2443</v>
      </c>
      <c r="E81" s="1311"/>
      <c r="F81" s="1312"/>
      <c r="G81" s="1231"/>
      <c r="H81" s="1505"/>
      <c r="I81" s="1506"/>
      <c r="N81" s="36"/>
      <c r="O81" s="36"/>
      <c r="P81" s="36"/>
      <c r="Q81" s="36"/>
      <c r="R81" s="36"/>
      <c r="S81" s="36"/>
      <c r="T81" s="36"/>
      <c r="U81" s="36"/>
      <c r="V81" s="36"/>
      <c r="W81" s="36"/>
      <c r="X81" s="36"/>
      <c r="Y81" s="16"/>
      <c r="Z81" s="16"/>
      <c r="AA81" s="16"/>
    </row>
    <row r="82" spans="2:27" ht="17.100000000000001" customHeight="1">
      <c r="D82" s="1310" t="s">
        <v>2745</v>
      </c>
      <c r="E82" s="1311"/>
      <c r="F82" s="1312"/>
      <c r="G82" s="1429"/>
      <c r="H82" s="1430"/>
      <c r="I82" s="1431"/>
      <c r="J82" s="2" t="s">
        <v>2746</v>
      </c>
    </row>
    <row r="83" spans="2:27" ht="17.100000000000001" customHeight="1">
      <c r="D83" s="1310" t="s">
        <v>338</v>
      </c>
      <c r="E83" s="1311"/>
      <c r="F83" s="1312"/>
      <c r="G83" s="1425"/>
      <c r="H83" s="1426"/>
      <c r="I83" s="1427"/>
      <c r="J83" s="2" t="s">
        <v>2747</v>
      </c>
    </row>
    <row r="84" spans="2:27" ht="17.100000000000001" customHeight="1">
      <c r="D84" s="1320" t="s">
        <v>2748</v>
      </c>
      <c r="E84" s="1321"/>
      <c r="F84" s="1322"/>
      <c r="G84" s="1525" t="str">
        <f>IF(G82="","",ROUNDDOWN(G82*G83,1))</f>
        <v/>
      </c>
      <c r="H84" s="1526"/>
      <c r="I84" s="1527"/>
      <c r="J84" s="2" t="s">
        <v>2746</v>
      </c>
    </row>
    <row r="85" spans="2:27" ht="7.5" customHeight="1"/>
    <row r="86" spans="2:27" ht="18" customHeight="1">
      <c r="C86" s="3" t="s">
        <v>2743</v>
      </c>
      <c r="D86" s="1323" t="s">
        <v>2888</v>
      </c>
      <c r="E86" s="1324"/>
      <c r="F86" s="1325"/>
      <c r="G86" s="1454"/>
      <c r="H86" s="1455"/>
      <c r="I86" s="1456"/>
      <c r="L86" s="36"/>
      <c r="M86" s="494"/>
      <c r="N86" s="494"/>
      <c r="P86" s="494"/>
      <c r="Q86" s="494"/>
      <c r="R86" s="494"/>
      <c r="S86" s="494"/>
      <c r="T86" s="494"/>
      <c r="U86" s="149"/>
      <c r="V86" s="36"/>
      <c r="W86" s="36"/>
      <c r="X86" s="36"/>
      <c r="Y86" s="16"/>
      <c r="Z86" s="16"/>
      <c r="AA86" s="16"/>
    </row>
    <row r="87" spans="2:27" ht="17.100000000000001" customHeight="1">
      <c r="C87" s="3"/>
      <c r="D87" s="1310" t="s">
        <v>2738</v>
      </c>
      <c r="E87" s="1311"/>
      <c r="F87" s="1312"/>
      <c r="G87" s="1231"/>
      <c r="H87" s="1417"/>
      <c r="I87" s="1418"/>
    </row>
    <row r="88" spans="2:27" ht="17.100000000000001" customHeight="1">
      <c r="D88" s="1310" t="s">
        <v>69</v>
      </c>
      <c r="E88" s="1311"/>
      <c r="F88" s="1312"/>
      <c r="G88" s="1231"/>
      <c r="H88" s="1232"/>
      <c r="I88" s="1233"/>
    </row>
    <row r="89" spans="2:27" ht="17.100000000000001" customHeight="1">
      <c r="D89" s="1310" t="s">
        <v>2443</v>
      </c>
      <c r="E89" s="1311"/>
      <c r="F89" s="1312"/>
      <c r="G89" s="1231"/>
      <c r="H89" s="1505"/>
      <c r="I89" s="1506"/>
      <c r="N89" s="36"/>
      <c r="O89" s="36"/>
      <c r="P89" s="36"/>
      <c r="Q89" s="36"/>
      <c r="R89" s="36"/>
      <c r="S89" s="36"/>
      <c r="T89" s="36"/>
      <c r="U89" s="36"/>
      <c r="V89" s="36"/>
      <c r="W89" s="36"/>
      <c r="X89" s="36"/>
      <c r="Y89" s="16"/>
      <c r="Z89" s="16"/>
      <c r="AA89" s="16"/>
    </row>
    <row r="90" spans="2:27" ht="17.100000000000001" customHeight="1">
      <c r="D90" s="1310" t="s">
        <v>2745</v>
      </c>
      <c r="E90" s="1311"/>
      <c r="F90" s="1312"/>
      <c r="G90" s="1429"/>
      <c r="H90" s="1430"/>
      <c r="I90" s="1431"/>
      <c r="J90" s="2" t="s">
        <v>2746</v>
      </c>
    </row>
    <row r="91" spans="2:27" ht="17.100000000000001" customHeight="1">
      <c r="D91" s="1310" t="s">
        <v>338</v>
      </c>
      <c r="E91" s="1311"/>
      <c r="F91" s="1312"/>
      <c r="G91" s="1425"/>
      <c r="H91" s="1426"/>
      <c r="I91" s="1427"/>
      <c r="J91" s="2" t="s">
        <v>2741</v>
      </c>
    </row>
    <row r="92" spans="2:27" ht="17.100000000000001" customHeight="1">
      <c r="D92" s="1320" t="s">
        <v>2748</v>
      </c>
      <c r="E92" s="1321"/>
      <c r="F92" s="1322"/>
      <c r="G92" s="1525" t="str">
        <f>IF(G90="","",ROUNDDOWN(G90*G91,1))</f>
        <v/>
      </c>
      <c r="H92" s="1526"/>
      <c r="I92" s="1527"/>
      <c r="J92" s="2" t="s">
        <v>2746</v>
      </c>
    </row>
    <row r="93" spans="2:27" ht="13.5" customHeight="1"/>
    <row r="94" spans="2:27" ht="13.5" customHeight="1"/>
    <row r="95" spans="2:27" ht="18" customHeight="1">
      <c r="B95" s="2" t="s">
        <v>2798</v>
      </c>
      <c r="M95" s="36"/>
    </row>
    <row r="96" spans="2:27" ht="18" customHeight="1">
      <c r="C96" s="3" t="s">
        <v>440</v>
      </c>
      <c r="D96" s="1323" t="s">
        <v>2888</v>
      </c>
      <c r="E96" s="1324"/>
      <c r="F96" s="1325"/>
      <c r="G96" s="1454"/>
      <c r="H96" s="1455"/>
      <c r="I96" s="1456"/>
      <c r="L96" s="36"/>
      <c r="M96" s="494"/>
      <c r="N96" s="494"/>
      <c r="P96" s="494"/>
      <c r="Q96" s="494"/>
      <c r="R96" s="494"/>
      <c r="S96" s="494"/>
      <c r="T96" s="494"/>
      <c r="U96" s="149"/>
      <c r="V96" s="36"/>
      <c r="W96" s="36"/>
      <c r="X96" s="36"/>
      <c r="Y96" s="16"/>
      <c r="Z96" s="16"/>
      <c r="AA96" s="16"/>
    </row>
    <row r="97" spans="3:27" ht="17.100000000000001" customHeight="1">
      <c r="C97" s="3"/>
      <c r="D97" s="1310" t="s">
        <v>2738</v>
      </c>
      <c r="E97" s="1311"/>
      <c r="F97" s="1312"/>
      <c r="G97" s="1231"/>
      <c r="H97" s="1417"/>
      <c r="I97" s="1418"/>
    </row>
    <row r="98" spans="3:27" ht="17.100000000000001" customHeight="1">
      <c r="D98" s="1310" t="s">
        <v>69</v>
      </c>
      <c r="E98" s="1311"/>
      <c r="F98" s="1312"/>
      <c r="G98" s="1231"/>
      <c r="H98" s="1232"/>
      <c r="I98" s="1233"/>
    </row>
    <row r="99" spans="3:27" ht="17.100000000000001" customHeight="1">
      <c r="D99" s="1310" t="s">
        <v>2443</v>
      </c>
      <c r="E99" s="1311"/>
      <c r="F99" s="1312"/>
      <c r="G99" s="1231"/>
      <c r="H99" s="1505"/>
      <c r="I99" s="1506"/>
      <c r="N99" s="36"/>
      <c r="O99" s="36"/>
      <c r="P99" s="36"/>
      <c r="Q99" s="36"/>
      <c r="R99" s="36"/>
      <c r="S99" s="36"/>
      <c r="T99" s="36"/>
      <c r="U99" s="36"/>
      <c r="V99" s="36"/>
      <c r="W99" s="36"/>
      <c r="X99" s="36"/>
      <c r="Y99" s="16"/>
      <c r="Z99" s="16"/>
      <c r="AA99" s="16"/>
    </row>
    <row r="100" spans="3:27" ht="17.100000000000001" customHeight="1">
      <c r="D100" s="1310" t="s">
        <v>2750</v>
      </c>
      <c r="E100" s="1311"/>
      <c r="F100" s="1312"/>
      <c r="G100" s="1429"/>
      <c r="H100" s="1430"/>
      <c r="I100" s="1431"/>
      <c r="J100" s="2" t="s">
        <v>47</v>
      </c>
    </row>
    <row r="101" spans="3:27" ht="17.100000000000001" customHeight="1">
      <c r="D101" s="1310" t="s">
        <v>338</v>
      </c>
      <c r="E101" s="1311"/>
      <c r="F101" s="1312"/>
      <c r="G101" s="1425"/>
      <c r="H101" s="1426"/>
      <c r="I101" s="1427"/>
      <c r="J101" s="2" t="s">
        <v>2747</v>
      </c>
    </row>
    <row r="102" spans="3:27" ht="17.100000000000001" customHeight="1">
      <c r="D102" s="1320" t="s">
        <v>2751</v>
      </c>
      <c r="E102" s="1321"/>
      <c r="F102" s="1322"/>
      <c r="G102" s="1525" t="str">
        <f>IF(G100="","",ROUNDDOWN(G100*G101,1))</f>
        <v/>
      </c>
      <c r="H102" s="1526"/>
      <c r="I102" s="1527"/>
      <c r="J102" s="2" t="s">
        <v>47</v>
      </c>
    </row>
    <row r="103" spans="3:27" ht="13.5" customHeight="1"/>
    <row r="104" spans="3:27" ht="18" customHeight="1">
      <c r="C104" s="3" t="s">
        <v>441</v>
      </c>
      <c r="D104" s="1323" t="s">
        <v>2888</v>
      </c>
      <c r="E104" s="1324"/>
      <c r="F104" s="1325"/>
      <c r="G104" s="1454"/>
      <c r="H104" s="1455"/>
      <c r="I104" s="1456"/>
      <c r="L104" s="36"/>
      <c r="M104" s="494"/>
      <c r="N104" s="494"/>
      <c r="P104" s="494"/>
      <c r="Q104" s="494"/>
      <c r="R104" s="494"/>
      <c r="S104" s="494"/>
      <c r="T104" s="494"/>
      <c r="U104" s="149"/>
      <c r="V104" s="36"/>
      <c r="W104" s="36"/>
      <c r="X104" s="36"/>
      <c r="Y104" s="16"/>
      <c r="Z104" s="16"/>
      <c r="AA104" s="16"/>
    </row>
    <row r="105" spans="3:27" ht="17.100000000000001" customHeight="1">
      <c r="C105" s="3"/>
      <c r="D105" s="1310" t="s">
        <v>2738</v>
      </c>
      <c r="E105" s="1311"/>
      <c r="F105" s="1312"/>
      <c r="G105" s="1231"/>
      <c r="H105" s="1417"/>
      <c r="I105" s="1418"/>
    </row>
    <row r="106" spans="3:27" ht="17.100000000000001" customHeight="1">
      <c r="D106" s="1310" t="s">
        <v>69</v>
      </c>
      <c r="E106" s="1311"/>
      <c r="F106" s="1312"/>
      <c r="G106" s="1231"/>
      <c r="H106" s="1232"/>
      <c r="I106" s="1233"/>
    </row>
    <row r="107" spans="3:27" ht="17.100000000000001" customHeight="1">
      <c r="D107" s="1310" t="s">
        <v>2443</v>
      </c>
      <c r="E107" s="1311"/>
      <c r="F107" s="1312"/>
      <c r="G107" s="1231"/>
      <c r="H107" s="1505"/>
      <c r="I107" s="1506"/>
      <c r="N107" s="36"/>
      <c r="O107" s="36"/>
      <c r="P107" s="36"/>
      <c r="Q107" s="36"/>
      <c r="R107" s="36"/>
      <c r="S107" s="36"/>
      <c r="T107" s="36"/>
      <c r="U107" s="36"/>
      <c r="V107" s="36"/>
      <c r="W107" s="36"/>
      <c r="X107" s="36"/>
      <c r="Y107" s="16"/>
      <c r="Z107" s="16"/>
      <c r="AA107" s="16"/>
    </row>
    <row r="108" spans="3:27" ht="17.100000000000001" customHeight="1">
      <c r="D108" s="1310" t="s">
        <v>2750</v>
      </c>
      <c r="E108" s="1311"/>
      <c r="F108" s="1312"/>
      <c r="G108" s="1429"/>
      <c r="H108" s="1430"/>
      <c r="I108" s="1431"/>
      <c r="J108" s="2" t="s">
        <v>47</v>
      </c>
    </row>
    <row r="109" spans="3:27" ht="17.100000000000001" customHeight="1">
      <c r="D109" s="1310" t="s">
        <v>338</v>
      </c>
      <c r="E109" s="1311"/>
      <c r="F109" s="1312"/>
      <c r="G109" s="1425"/>
      <c r="H109" s="1426"/>
      <c r="I109" s="1427"/>
      <c r="J109" s="2" t="s">
        <v>2747</v>
      </c>
    </row>
    <row r="110" spans="3:27" ht="17.100000000000001" customHeight="1">
      <c r="D110" s="1320" t="s">
        <v>2751</v>
      </c>
      <c r="E110" s="1321"/>
      <c r="F110" s="1322"/>
      <c r="G110" s="1525" t="str">
        <f>IF(G108="","",ROUNDDOWN(G108*G109,1))</f>
        <v/>
      </c>
      <c r="H110" s="1526"/>
      <c r="I110" s="1527"/>
      <c r="J110" s="2" t="s">
        <v>47</v>
      </c>
    </row>
    <row r="111" spans="3:27" ht="13.5" customHeight="1"/>
    <row r="112" spans="3:27" ht="18" customHeight="1">
      <c r="C112" s="3" t="s">
        <v>2743</v>
      </c>
      <c r="D112" s="1323" t="s">
        <v>2888</v>
      </c>
      <c r="E112" s="1324"/>
      <c r="F112" s="1325"/>
      <c r="G112" s="1454"/>
      <c r="H112" s="1455"/>
      <c r="I112" s="1456"/>
      <c r="L112" s="36"/>
      <c r="M112" s="494"/>
      <c r="N112" s="494"/>
      <c r="P112" s="494"/>
      <c r="Q112" s="494"/>
      <c r="R112" s="494"/>
      <c r="S112" s="494"/>
      <c r="T112" s="494"/>
      <c r="U112" s="149"/>
      <c r="V112" s="36"/>
      <c r="W112" s="36"/>
      <c r="X112" s="36"/>
      <c r="Y112" s="16"/>
      <c r="Z112" s="16"/>
      <c r="AA112" s="16"/>
    </row>
    <row r="113" spans="2:27" ht="17.100000000000001" customHeight="1">
      <c r="C113" s="3"/>
      <c r="D113" s="1310" t="s">
        <v>2738</v>
      </c>
      <c r="E113" s="1311"/>
      <c r="F113" s="1312"/>
      <c r="G113" s="1231"/>
      <c r="H113" s="1417"/>
      <c r="I113" s="1418"/>
    </row>
    <row r="114" spans="2:27" ht="17.100000000000001" customHeight="1">
      <c r="D114" s="1310" t="s">
        <v>69</v>
      </c>
      <c r="E114" s="1311"/>
      <c r="F114" s="1312"/>
      <c r="G114" s="1231"/>
      <c r="H114" s="1232"/>
      <c r="I114" s="1233"/>
    </row>
    <row r="115" spans="2:27" ht="17.100000000000001" customHeight="1">
      <c r="D115" s="1310" t="s">
        <v>2443</v>
      </c>
      <c r="E115" s="1311"/>
      <c r="F115" s="1312"/>
      <c r="G115" s="1231"/>
      <c r="H115" s="1505"/>
      <c r="I115" s="1506"/>
      <c r="N115" s="36"/>
      <c r="O115" s="36"/>
      <c r="P115" s="36"/>
      <c r="Q115" s="36"/>
      <c r="R115" s="36"/>
      <c r="S115" s="36"/>
      <c r="T115" s="36"/>
      <c r="U115" s="36"/>
      <c r="V115" s="36"/>
      <c r="W115" s="36"/>
      <c r="X115" s="36"/>
      <c r="Y115" s="16"/>
      <c r="Z115" s="16"/>
      <c r="AA115" s="16"/>
    </row>
    <row r="116" spans="2:27" ht="17.100000000000001" customHeight="1">
      <c r="D116" s="1310" t="s">
        <v>2750</v>
      </c>
      <c r="E116" s="1311"/>
      <c r="F116" s="1312"/>
      <c r="G116" s="1429"/>
      <c r="H116" s="1430"/>
      <c r="I116" s="1431"/>
      <c r="J116" s="2" t="s">
        <v>47</v>
      </c>
    </row>
    <row r="117" spans="2:27" ht="17.100000000000001" customHeight="1">
      <c r="D117" s="1310" t="s">
        <v>338</v>
      </c>
      <c r="E117" s="1311"/>
      <c r="F117" s="1312"/>
      <c r="G117" s="1425"/>
      <c r="H117" s="1426"/>
      <c r="I117" s="1427"/>
      <c r="J117" s="2" t="s">
        <v>2747</v>
      </c>
    </row>
    <row r="118" spans="2:27" ht="17.100000000000001" customHeight="1">
      <c r="D118" s="1320" t="s">
        <v>2751</v>
      </c>
      <c r="E118" s="1321"/>
      <c r="F118" s="1322"/>
      <c r="G118" s="1525" t="str">
        <f>IF(G116="","",ROUNDDOWN(G116*G117,1))</f>
        <v/>
      </c>
      <c r="H118" s="1526"/>
      <c r="I118" s="1527"/>
      <c r="J118" s="2" t="s">
        <v>47</v>
      </c>
    </row>
    <row r="119" spans="2:27" ht="13.5" customHeight="1"/>
    <row r="120" spans="2:27" ht="13.5" customHeight="1"/>
    <row r="121" spans="2:27" ht="18" customHeight="1">
      <c r="B121" s="2" t="s">
        <v>2799</v>
      </c>
      <c r="M121" s="36"/>
    </row>
    <row r="122" spans="2:27" ht="18" customHeight="1">
      <c r="C122" s="3" t="s">
        <v>440</v>
      </c>
      <c r="D122" s="1323" t="s">
        <v>2888</v>
      </c>
      <c r="E122" s="1324"/>
      <c r="F122" s="1325"/>
      <c r="G122" s="1454"/>
      <c r="H122" s="1455"/>
      <c r="I122" s="1456"/>
      <c r="L122" s="36"/>
      <c r="M122" s="494"/>
      <c r="N122" s="494"/>
      <c r="P122" s="494"/>
      <c r="Q122" s="494"/>
      <c r="R122" s="494"/>
      <c r="S122" s="494"/>
      <c r="T122" s="494"/>
      <c r="U122" s="149"/>
      <c r="V122" s="36"/>
      <c r="W122" s="36"/>
      <c r="X122" s="36"/>
      <c r="Y122" s="16"/>
      <c r="Z122" s="16"/>
      <c r="AA122" s="16"/>
    </row>
    <row r="123" spans="2:27" ht="17.100000000000001" customHeight="1">
      <c r="C123" s="3"/>
      <c r="D123" s="1310" t="s">
        <v>2738</v>
      </c>
      <c r="E123" s="1311"/>
      <c r="F123" s="1312"/>
      <c r="G123" s="1231"/>
      <c r="H123" s="1417"/>
      <c r="I123" s="1418"/>
    </row>
    <row r="124" spans="2:27" ht="17.100000000000001" customHeight="1">
      <c r="D124" s="1310" t="s">
        <v>69</v>
      </c>
      <c r="E124" s="1311"/>
      <c r="F124" s="1312"/>
      <c r="G124" s="1231"/>
      <c r="H124" s="1232"/>
      <c r="I124" s="1233"/>
    </row>
    <row r="125" spans="2:27" ht="17.100000000000001" customHeight="1">
      <c r="D125" s="1310" t="s">
        <v>2443</v>
      </c>
      <c r="E125" s="1311"/>
      <c r="F125" s="1312"/>
      <c r="G125" s="1231"/>
      <c r="H125" s="1505"/>
      <c r="I125" s="1506"/>
      <c r="N125" s="36"/>
      <c r="O125" s="36"/>
      <c r="P125" s="36"/>
      <c r="Q125" s="36"/>
      <c r="R125" s="36"/>
      <c r="S125" s="36"/>
      <c r="T125" s="36"/>
      <c r="U125" s="36"/>
      <c r="V125" s="36"/>
      <c r="W125" s="36"/>
      <c r="X125" s="36"/>
      <c r="Y125" s="16"/>
      <c r="Z125" s="16"/>
      <c r="AA125" s="16"/>
    </row>
    <row r="126" spans="2:27" ht="17.100000000000001" customHeight="1">
      <c r="D126" s="172" t="s">
        <v>356</v>
      </c>
      <c r="E126" s="173"/>
      <c r="F126" s="174"/>
      <c r="G126" s="1231"/>
      <c r="H126" s="1232"/>
      <c r="I126" s="1233"/>
    </row>
    <row r="127" spans="2:27" ht="17.100000000000001" customHeight="1">
      <c r="D127" s="1310" t="s">
        <v>2753</v>
      </c>
      <c r="E127" s="1311"/>
      <c r="F127" s="1312"/>
      <c r="G127" s="1422"/>
      <c r="H127" s="1423"/>
      <c r="I127" s="1424"/>
      <c r="J127" s="2" t="s">
        <v>47</v>
      </c>
      <c r="N127" s="71" t="s">
        <v>2754</v>
      </c>
    </row>
    <row r="128" spans="2:27" ht="17.100000000000001" customHeight="1">
      <c r="D128" s="1310" t="s">
        <v>338</v>
      </c>
      <c r="E128" s="1311"/>
      <c r="F128" s="1312"/>
      <c r="G128" s="1422"/>
      <c r="H128" s="1423"/>
      <c r="I128" s="1424"/>
      <c r="J128" s="2" t="s">
        <v>2747</v>
      </c>
      <c r="N128" s="71" t="s">
        <v>2755</v>
      </c>
    </row>
    <row r="129" spans="3:27" ht="17.100000000000001" customHeight="1">
      <c r="D129" s="1320" t="s">
        <v>2756</v>
      </c>
      <c r="E129" s="1321"/>
      <c r="F129" s="1322"/>
      <c r="G129" s="1302" t="str">
        <f>IF(G127="","",ROUNDDOWN(G127*G128,2))</f>
        <v/>
      </c>
      <c r="H129" s="1303"/>
      <c r="I129" s="1304"/>
      <c r="J129" s="2" t="s">
        <v>47</v>
      </c>
      <c r="N129" s="71" t="s">
        <v>2757</v>
      </c>
    </row>
    <row r="130" spans="3:27" ht="13.5" customHeight="1"/>
    <row r="131" spans="3:27" ht="18" customHeight="1">
      <c r="C131" s="3" t="s">
        <v>441</v>
      </c>
      <c r="D131" s="1323" t="s">
        <v>2888</v>
      </c>
      <c r="E131" s="1324"/>
      <c r="F131" s="1325"/>
      <c r="G131" s="1454"/>
      <c r="H131" s="1455"/>
      <c r="I131" s="1456"/>
      <c r="L131" s="36"/>
      <c r="M131" s="494"/>
      <c r="N131" s="494"/>
      <c r="P131" s="494"/>
      <c r="Q131" s="494"/>
      <c r="R131" s="494"/>
      <c r="S131" s="494"/>
      <c r="T131" s="494"/>
      <c r="U131" s="149"/>
      <c r="V131" s="36"/>
      <c r="W131" s="36"/>
      <c r="X131" s="36"/>
      <c r="Y131" s="16"/>
      <c r="Z131" s="16"/>
      <c r="AA131" s="16"/>
    </row>
    <row r="132" spans="3:27" ht="17.100000000000001" customHeight="1">
      <c r="C132" s="3"/>
      <c r="D132" s="1310" t="s">
        <v>2738</v>
      </c>
      <c r="E132" s="1311"/>
      <c r="F132" s="1312"/>
      <c r="G132" s="1231"/>
      <c r="H132" s="1417"/>
      <c r="I132" s="1418"/>
    </row>
    <row r="133" spans="3:27" ht="17.100000000000001" customHeight="1">
      <c r="D133" s="1310" t="s">
        <v>69</v>
      </c>
      <c r="E133" s="1311"/>
      <c r="F133" s="1312"/>
      <c r="G133" s="1231"/>
      <c r="H133" s="1232"/>
      <c r="I133" s="1233"/>
    </row>
    <row r="134" spans="3:27" ht="17.100000000000001" customHeight="1">
      <c r="D134" s="1310" t="s">
        <v>2443</v>
      </c>
      <c r="E134" s="1311"/>
      <c r="F134" s="1312"/>
      <c r="G134" s="1231"/>
      <c r="H134" s="1505"/>
      <c r="I134" s="1506"/>
      <c r="N134" s="36"/>
      <c r="O134" s="36"/>
      <c r="P134" s="36"/>
      <c r="Q134" s="36"/>
      <c r="R134" s="36"/>
      <c r="S134" s="36"/>
      <c r="T134" s="36"/>
      <c r="U134" s="36"/>
      <c r="V134" s="36"/>
      <c r="W134" s="36"/>
      <c r="X134" s="36"/>
      <c r="Y134" s="16"/>
      <c r="Z134" s="16"/>
      <c r="AA134" s="16"/>
    </row>
    <row r="135" spans="3:27" ht="17.100000000000001" customHeight="1">
      <c r="D135" s="172" t="s">
        <v>356</v>
      </c>
      <c r="E135" s="173"/>
      <c r="F135" s="174"/>
      <c r="G135" s="1231"/>
      <c r="H135" s="1232"/>
      <c r="I135" s="1233"/>
    </row>
    <row r="136" spans="3:27" ht="17.100000000000001" customHeight="1">
      <c r="D136" s="1310" t="s">
        <v>2753</v>
      </c>
      <c r="E136" s="1311"/>
      <c r="F136" s="1312"/>
      <c r="G136" s="1422"/>
      <c r="H136" s="1423"/>
      <c r="I136" s="1424"/>
      <c r="J136" s="2" t="s">
        <v>47</v>
      </c>
    </row>
    <row r="137" spans="3:27" ht="17.100000000000001" customHeight="1">
      <c r="D137" s="1310" t="s">
        <v>338</v>
      </c>
      <c r="E137" s="1311"/>
      <c r="F137" s="1312"/>
      <c r="G137" s="1422"/>
      <c r="H137" s="1423"/>
      <c r="I137" s="1424"/>
      <c r="J137" s="2" t="s">
        <v>2747</v>
      </c>
    </row>
    <row r="138" spans="3:27" ht="17.100000000000001" customHeight="1">
      <c r="D138" s="1320" t="s">
        <v>2756</v>
      </c>
      <c r="E138" s="1321"/>
      <c r="F138" s="1322"/>
      <c r="G138" s="1302" t="str">
        <f>IF(G136="","",ROUNDDOWN(G136*G137,2))</f>
        <v/>
      </c>
      <c r="H138" s="1303"/>
      <c r="I138" s="1304"/>
      <c r="J138" s="2" t="s">
        <v>47</v>
      </c>
    </row>
    <row r="139" spans="3:27" ht="13.5" customHeight="1"/>
    <row r="140" spans="3:27" ht="18" customHeight="1">
      <c r="C140" s="3" t="s">
        <v>2743</v>
      </c>
      <c r="D140" s="1323" t="s">
        <v>2888</v>
      </c>
      <c r="E140" s="1324"/>
      <c r="F140" s="1325"/>
      <c r="G140" s="1454"/>
      <c r="H140" s="1455"/>
      <c r="I140" s="1456"/>
      <c r="L140" s="36"/>
      <c r="M140" s="494"/>
      <c r="N140" s="494"/>
      <c r="P140" s="494"/>
      <c r="Q140" s="494"/>
      <c r="R140" s="494"/>
      <c r="S140" s="494"/>
      <c r="T140" s="494"/>
      <c r="U140" s="149"/>
      <c r="V140" s="36"/>
      <c r="W140" s="36"/>
      <c r="X140" s="36"/>
      <c r="Y140" s="16"/>
      <c r="Z140" s="16"/>
      <c r="AA140" s="16"/>
    </row>
    <row r="141" spans="3:27" ht="17.100000000000001" customHeight="1">
      <c r="C141" s="3"/>
      <c r="D141" s="1310" t="s">
        <v>2738</v>
      </c>
      <c r="E141" s="1311"/>
      <c r="F141" s="1312"/>
      <c r="G141" s="1231"/>
      <c r="H141" s="1417"/>
      <c r="I141" s="1418"/>
    </row>
    <row r="142" spans="3:27" ht="17.100000000000001" customHeight="1">
      <c r="D142" s="1310" t="s">
        <v>69</v>
      </c>
      <c r="E142" s="1311"/>
      <c r="F142" s="1312"/>
      <c r="G142" s="1231"/>
      <c r="H142" s="1232"/>
      <c r="I142" s="1233"/>
    </row>
    <row r="143" spans="3:27" ht="17.100000000000001" customHeight="1">
      <c r="D143" s="1310" t="s">
        <v>2443</v>
      </c>
      <c r="E143" s="1311"/>
      <c r="F143" s="1312"/>
      <c r="G143" s="1231"/>
      <c r="H143" s="1505"/>
      <c r="I143" s="1506"/>
      <c r="N143" s="36"/>
      <c r="O143" s="36"/>
      <c r="P143" s="36"/>
      <c r="Q143" s="36"/>
      <c r="R143" s="36"/>
      <c r="S143" s="36"/>
      <c r="T143" s="36"/>
      <c r="U143" s="36"/>
      <c r="V143" s="36"/>
      <c r="W143" s="36"/>
      <c r="X143" s="36"/>
      <c r="Y143" s="16"/>
      <c r="Z143" s="16"/>
      <c r="AA143" s="16"/>
    </row>
    <row r="144" spans="3:27" ht="17.100000000000001" customHeight="1">
      <c r="D144" s="172" t="s">
        <v>356</v>
      </c>
      <c r="E144" s="173"/>
      <c r="F144" s="174"/>
      <c r="G144" s="1231"/>
      <c r="H144" s="1232"/>
      <c r="I144" s="1233"/>
    </row>
    <row r="145" spans="2:10" ht="17.100000000000001" customHeight="1">
      <c r="D145" s="1310" t="s">
        <v>2753</v>
      </c>
      <c r="E145" s="1311"/>
      <c r="F145" s="1312"/>
      <c r="G145" s="1422"/>
      <c r="H145" s="1423"/>
      <c r="I145" s="1424"/>
      <c r="J145" s="2" t="s">
        <v>47</v>
      </c>
    </row>
    <row r="146" spans="2:10" ht="17.100000000000001" customHeight="1">
      <c r="D146" s="1310" t="s">
        <v>338</v>
      </c>
      <c r="E146" s="1311"/>
      <c r="F146" s="1312"/>
      <c r="G146" s="1422"/>
      <c r="H146" s="1423"/>
      <c r="I146" s="1424"/>
      <c r="J146" s="2" t="s">
        <v>2747</v>
      </c>
    </row>
    <row r="147" spans="2:10" ht="17.100000000000001" customHeight="1">
      <c r="D147" s="1320" t="s">
        <v>2756</v>
      </c>
      <c r="E147" s="1321"/>
      <c r="F147" s="1322"/>
      <c r="G147" s="1302" t="str">
        <f>IF(G145="","",ROUNDDOWN(G145*G146,2))</f>
        <v/>
      </c>
      <c r="H147" s="1303"/>
      <c r="I147" s="1304"/>
      <c r="J147" s="2" t="s">
        <v>47</v>
      </c>
    </row>
    <row r="148" spans="2:10" ht="13.5" customHeight="1"/>
    <row r="149" spans="2:10" ht="13.5" customHeight="1"/>
    <row r="150" spans="2:10">
      <c r="C150" s="2" t="s">
        <v>76</v>
      </c>
      <c r="G150" s="23"/>
      <c r="H150" s="23"/>
    </row>
    <row r="151" spans="2:10" hidden="1">
      <c r="C151" s="110"/>
      <c r="D151" s="22"/>
      <c r="E151" s="22"/>
      <c r="F151" s="22"/>
      <c r="G151" s="22"/>
      <c r="H151" s="22"/>
    </row>
    <row r="152" spans="2:10">
      <c r="C152" s="110" t="s">
        <v>72</v>
      </c>
      <c r="D152" s="22" t="s">
        <v>73</v>
      </c>
      <c r="E152" s="22"/>
      <c r="F152" s="22"/>
      <c r="G152" s="22" t="s">
        <v>2923</v>
      </c>
      <c r="H152" s="22"/>
      <c r="I152" s="22"/>
      <c r="J152" s="22"/>
    </row>
    <row r="153" spans="2:10">
      <c r="C153" s="110" t="s">
        <v>72</v>
      </c>
      <c r="D153" s="22" t="s">
        <v>74</v>
      </c>
      <c r="E153" s="22"/>
      <c r="F153" s="22"/>
      <c r="G153" s="22" t="s">
        <v>2406</v>
      </c>
      <c r="H153" s="22"/>
      <c r="I153" s="22"/>
      <c r="J153" s="22"/>
    </row>
    <row r="154" spans="2:10">
      <c r="G154" s="23"/>
      <c r="H154" s="23"/>
      <c r="I154" s="23"/>
      <c r="J154" s="23"/>
    </row>
    <row r="155" spans="2:10">
      <c r="G155" s="23"/>
      <c r="H155" s="23"/>
      <c r="I155" s="23"/>
      <c r="J155" s="23"/>
    </row>
    <row r="156" spans="2:10" ht="18" customHeight="1">
      <c r="B156" s="2" t="s">
        <v>390</v>
      </c>
    </row>
    <row r="157" spans="2:10" ht="18" customHeight="1">
      <c r="B157" s="2" t="s">
        <v>2760</v>
      </c>
    </row>
    <row r="158" spans="2:10" ht="18" customHeight="1">
      <c r="C158" s="35" t="s">
        <v>2800</v>
      </c>
    </row>
    <row r="159" spans="2:10" ht="18" customHeight="1">
      <c r="D159" s="99" t="s">
        <v>2762</v>
      </c>
      <c r="E159" s="99" t="s">
        <v>2763</v>
      </c>
      <c r="F159" s="99" t="s">
        <v>2764</v>
      </c>
      <c r="G159" s="497" t="s">
        <v>2765</v>
      </c>
      <c r="H159" s="1599"/>
      <c r="I159" s="1599"/>
      <c r="J159" s="2" t="s">
        <v>2766</v>
      </c>
    </row>
    <row r="160" spans="2:10" ht="13.5" customHeight="1"/>
    <row r="161" spans="2:13" ht="13.5" customHeight="1"/>
    <row r="162" spans="2:13" ht="21" customHeight="1">
      <c r="B162" s="2" t="s">
        <v>2767</v>
      </c>
      <c r="D162" s="3"/>
      <c r="J162" s="7"/>
    </row>
    <row r="163" spans="2:13" ht="24" customHeight="1">
      <c r="B163" s="1600" t="s">
        <v>2768</v>
      </c>
      <c r="C163" s="1601"/>
      <c r="D163" s="1602"/>
      <c r="E163" s="33" t="s">
        <v>77</v>
      </c>
      <c r="F163" s="33" t="s">
        <v>78</v>
      </c>
      <c r="G163" s="33" t="s">
        <v>79</v>
      </c>
      <c r="H163" s="33" t="s">
        <v>80</v>
      </c>
      <c r="I163" s="33" t="s">
        <v>81</v>
      </c>
      <c r="J163" s="33" t="s">
        <v>82</v>
      </c>
    </row>
    <row r="164" spans="2:13" ht="33" customHeight="1">
      <c r="B164" s="1596" t="s">
        <v>2801</v>
      </c>
      <c r="C164" s="1597"/>
      <c r="D164" s="1598"/>
      <c r="E164" s="98"/>
      <c r="F164" s="98"/>
      <c r="G164" s="98"/>
      <c r="H164" s="98"/>
      <c r="I164" s="98"/>
      <c r="J164" s="98"/>
    </row>
    <row r="165" spans="2:13" ht="33" customHeight="1" thickBot="1">
      <c r="B165" s="1596" t="s">
        <v>2770</v>
      </c>
      <c r="C165" s="1597"/>
      <c r="D165" s="1598"/>
      <c r="E165" s="98"/>
      <c r="F165" s="98"/>
      <c r="G165" s="98"/>
      <c r="H165" s="98"/>
      <c r="I165" s="98"/>
      <c r="J165" s="98"/>
    </row>
    <row r="166" spans="2:13" ht="24" customHeight="1" thickTop="1">
      <c r="B166" s="1288"/>
      <c r="C166" s="1595"/>
      <c r="D166" s="1289"/>
      <c r="E166" s="498" t="s">
        <v>83</v>
      </c>
      <c r="F166" s="498" t="s">
        <v>84</v>
      </c>
      <c r="G166" s="498" t="s">
        <v>85</v>
      </c>
      <c r="H166" s="498" t="s">
        <v>86</v>
      </c>
      <c r="I166" s="498" t="s">
        <v>87</v>
      </c>
      <c r="J166" s="498" t="s">
        <v>88</v>
      </c>
    </row>
    <row r="167" spans="2:13" ht="33" customHeight="1">
      <c r="B167" s="1596" t="s">
        <v>2801</v>
      </c>
      <c r="C167" s="1597"/>
      <c r="D167" s="1598"/>
      <c r="E167" s="98"/>
      <c r="F167" s="98"/>
      <c r="G167" s="98"/>
      <c r="H167" s="98"/>
      <c r="I167" s="98"/>
      <c r="J167" s="98"/>
    </row>
    <row r="168" spans="2:13" ht="33" customHeight="1">
      <c r="B168" s="1596" t="s">
        <v>2770</v>
      </c>
      <c r="C168" s="1597"/>
      <c r="D168" s="1598"/>
      <c r="E168" s="98"/>
      <c r="F168" s="98"/>
      <c r="G168" s="98"/>
      <c r="H168" s="98"/>
      <c r="I168" s="98"/>
      <c r="J168" s="98"/>
    </row>
    <row r="169" spans="2:13" ht="7.5" customHeight="1"/>
    <row r="170" spans="2:13" ht="13.5" customHeight="1">
      <c r="B170" s="35" t="s">
        <v>2771</v>
      </c>
    </row>
    <row r="172" spans="2:13" ht="18" customHeight="1">
      <c r="B172" s="2" t="s">
        <v>2802</v>
      </c>
      <c r="H172" s="1498" t="str">
        <f>IF(E164="","",INT(SUM(E164:J164,E167:J167)))</f>
        <v/>
      </c>
      <c r="I172" s="1498"/>
      <c r="J172" s="2" t="s">
        <v>2773</v>
      </c>
    </row>
    <row r="173" spans="2:13" ht="6" customHeight="1">
      <c r="H173" s="499"/>
      <c r="I173" s="499"/>
    </row>
    <row r="174" spans="2:13" ht="18" customHeight="1">
      <c r="B174" s="1024" t="s">
        <v>2774</v>
      </c>
      <c r="C174" s="1024"/>
      <c r="D174" s="1024"/>
      <c r="E174" s="1024"/>
      <c r="F174" s="1024"/>
      <c r="G174" s="1024"/>
      <c r="H174" s="1498" t="str">
        <f>IF(E165="","",INT(SUM(E165:J165,E168:J168)))</f>
        <v/>
      </c>
      <c r="I174" s="1498"/>
      <c r="J174" s="2" t="s">
        <v>2773</v>
      </c>
      <c r="M174" s="73"/>
    </row>
    <row r="175" spans="2:13" ht="6" customHeight="1">
      <c r="H175" s="499"/>
      <c r="I175" s="499"/>
      <c r="M175" s="73"/>
    </row>
    <row r="176" spans="2:13" ht="18" customHeight="1">
      <c r="B176" s="1024" t="s">
        <v>2775</v>
      </c>
      <c r="C176" s="1024"/>
      <c r="D176" s="1024"/>
      <c r="E176" s="1024"/>
      <c r="F176" s="1024"/>
      <c r="G176" s="1024"/>
      <c r="H176" s="1498" t="str">
        <f>IF(H172="","",H172/H174*100)</f>
        <v/>
      </c>
      <c r="I176" s="1498"/>
      <c r="J176" s="2" t="s">
        <v>391</v>
      </c>
      <c r="M176" s="73"/>
    </row>
    <row r="177" spans="2:15">
      <c r="M177" s="73"/>
    </row>
    <row r="178" spans="2:15">
      <c r="O178" s="22"/>
    </row>
    <row r="179" spans="2:15" ht="24" customHeight="1">
      <c r="B179" s="1600" t="s">
        <v>2776</v>
      </c>
      <c r="C179" s="1601"/>
      <c r="D179" s="1602"/>
      <c r="E179" s="33" t="s">
        <v>77</v>
      </c>
      <c r="F179" s="33" t="s">
        <v>78</v>
      </c>
      <c r="G179" s="33" t="s">
        <v>79</v>
      </c>
      <c r="H179" s="33" t="s">
        <v>80</v>
      </c>
      <c r="I179" s="33" t="s">
        <v>81</v>
      </c>
      <c r="J179" s="33" t="s">
        <v>82</v>
      </c>
    </row>
    <row r="180" spans="2:15" ht="33" customHeight="1">
      <c r="B180" s="1596" t="s">
        <v>2801</v>
      </c>
      <c r="C180" s="1597"/>
      <c r="D180" s="1598"/>
      <c r="E180" s="98"/>
      <c r="F180" s="98"/>
      <c r="G180" s="98"/>
      <c r="H180" s="98"/>
      <c r="I180" s="98"/>
      <c r="J180" s="98"/>
    </row>
    <row r="181" spans="2:15" ht="33" customHeight="1" thickBot="1">
      <c r="B181" s="1596" t="s">
        <v>2770</v>
      </c>
      <c r="C181" s="1597"/>
      <c r="D181" s="1598"/>
      <c r="E181" s="98"/>
      <c r="F181" s="98"/>
      <c r="G181" s="98"/>
      <c r="H181" s="98"/>
      <c r="I181" s="98"/>
      <c r="J181" s="98"/>
    </row>
    <row r="182" spans="2:15" ht="24" customHeight="1" thickTop="1">
      <c r="B182" s="1288"/>
      <c r="C182" s="1595"/>
      <c r="D182" s="1289"/>
      <c r="E182" s="498" t="s">
        <v>83</v>
      </c>
      <c r="F182" s="498" t="s">
        <v>84</v>
      </c>
      <c r="G182" s="498" t="s">
        <v>85</v>
      </c>
      <c r="H182" s="498" t="s">
        <v>86</v>
      </c>
      <c r="I182" s="498" t="s">
        <v>87</v>
      </c>
      <c r="J182" s="498" t="s">
        <v>88</v>
      </c>
    </row>
    <row r="183" spans="2:15" ht="33" customHeight="1">
      <c r="B183" s="1596" t="s">
        <v>2801</v>
      </c>
      <c r="C183" s="1597"/>
      <c r="D183" s="1598"/>
      <c r="E183" s="98"/>
      <c r="F183" s="98"/>
      <c r="G183" s="98"/>
      <c r="H183" s="98"/>
      <c r="I183" s="98"/>
      <c r="J183" s="98"/>
    </row>
    <row r="184" spans="2:15" ht="33" customHeight="1">
      <c r="B184" s="1596" t="s">
        <v>2770</v>
      </c>
      <c r="C184" s="1597"/>
      <c r="D184" s="1598"/>
      <c r="E184" s="98"/>
      <c r="F184" s="98"/>
      <c r="G184" s="98"/>
      <c r="H184" s="98"/>
      <c r="I184" s="98"/>
      <c r="J184" s="98"/>
    </row>
    <row r="185" spans="2:15" ht="7.5" customHeight="1"/>
    <row r="186" spans="2:15" ht="13.5" customHeight="1">
      <c r="B186" s="35" t="s">
        <v>2771</v>
      </c>
    </row>
    <row r="188" spans="2:15" ht="18" customHeight="1">
      <c r="B188" s="2" t="s">
        <v>2802</v>
      </c>
      <c r="H188" s="1498" t="str">
        <f>IF(E180="","",INT(SUM(E180:J180,E183:J183)))</f>
        <v/>
      </c>
      <c r="I188" s="1498"/>
      <c r="J188" s="2" t="s">
        <v>2773</v>
      </c>
    </row>
    <row r="189" spans="2:15" ht="6" customHeight="1">
      <c r="H189" s="499"/>
      <c r="I189" s="499"/>
    </row>
    <row r="190" spans="2:15" ht="18" customHeight="1">
      <c r="B190" s="1024" t="s">
        <v>2774</v>
      </c>
      <c r="C190" s="1024"/>
      <c r="D190" s="1024"/>
      <c r="E190" s="1024"/>
      <c r="F190" s="1024"/>
      <c r="G190" s="1024"/>
      <c r="H190" s="1498" t="str">
        <f>IF(E181="","",INT(SUM(E181:J181,E184:J184)))</f>
        <v/>
      </c>
      <c r="I190" s="1498"/>
      <c r="J190" s="2" t="s">
        <v>2773</v>
      </c>
      <c r="M190" s="73"/>
    </row>
    <row r="191" spans="2:15" ht="6" customHeight="1">
      <c r="H191" s="499"/>
      <c r="I191" s="499"/>
      <c r="M191" s="73"/>
    </row>
    <row r="192" spans="2:15" ht="18" customHeight="1">
      <c r="B192" s="1024" t="s">
        <v>2775</v>
      </c>
      <c r="C192" s="1024"/>
      <c r="D192" s="1024"/>
      <c r="E192" s="1024"/>
      <c r="F192" s="1024"/>
      <c r="G192" s="1024"/>
      <c r="H192" s="1498" t="str">
        <f>IF(H188="","",H188/H190*100)</f>
        <v/>
      </c>
      <c r="I192" s="1498"/>
      <c r="J192" s="2" t="s">
        <v>391</v>
      </c>
      <c r="M192" s="73"/>
    </row>
    <row r="193" spans="2:15">
      <c r="M193" s="73"/>
    </row>
    <row r="194" spans="2:15">
      <c r="O194" s="22"/>
    </row>
    <row r="195" spans="2:15" ht="24" customHeight="1">
      <c r="B195" s="1600" t="s">
        <v>2777</v>
      </c>
      <c r="C195" s="1601"/>
      <c r="D195" s="1602"/>
      <c r="E195" s="33" t="s">
        <v>77</v>
      </c>
      <c r="F195" s="33" t="s">
        <v>78</v>
      </c>
      <c r="G195" s="33" t="s">
        <v>79</v>
      </c>
      <c r="H195" s="33" t="s">
        <v>80</v>
      </c>
      <c r="I195" s="33" t="s">
        <v>81</v>
      </c>
      <c r="J195" s="33" t="s">
        <v>82</v>
      </c>
    </row>
    <row r="196" spans="2:15" ht="33" customHeight="1">
      <c r="B196" s="1596" t="s">
        <v>2801</v>
      </c>
      <c r="C196" s="1597"/>
      <c r="D196" s="1598"/>
      <c r="E196" s="98"/>
      <c r="F196" s="98"/>
      <c r="G196" s="98"/>
      <c r="H196" s="98"/>
      <c r="I196" s="98"/>
      <c r="J196" s="98"/>
    </row>
    <row r="197" spans="2:15" ht="33" customHeight="1" thickBot="1">
      <c r="B197" s="1596" t="s">
        <v>2770</v>
      </c>
      <c r="C197" s="1597"/>
      <c r="D197" s="1598"/>
      <c r="E197" s="98"/>
      <c r="F197" s="98"/>
      <c r="G197" s="98"/>
      <c r="H197" s="98"/>
      <c r="I197" s="98"/>
      <c r="J197" s="98"/>
    </row>
    <row r="198" spans="2:15" ht="24" customHeight="1" thickTop="1">
      <c r="B198" s="1288"/>
      <c r="C198" s="1595"/>
      <c r="D198" s="1289"/>
      <c r="E198" s="498" t="s">
        <v>83</v>
      </c>
      <c r="F198" s="498" t="s">
        <v>84</v>
      </c>
      <c r="G198" s="498" t="s">
        <v>85</v>
      </c>
      <c r="H198" s="498" t="s">
        <v>86</v>
      </c>
      <c r="I198" s="498" t="s">
        <v>87</v>
      </c>
      <c r="J198" s="498" t="s">
        <v>88</v>
      </c>
    </row>
    <row r="199" spans="2:15" ht="33" customHeight="1">
      <c r="B199" s="1596" t="s">
        <v>2801</v>
      </c>
      <c r="C199" s="1597"/>
      <c r="D199" s="1598"/>
      <c r="E199" s="98"/>
      <c r="F199" s="98"/>
      <c r="G199" s="98"/>
      <c r="H199" s="98"/>
      <c r="I199" s="98"/>
      <c r="J199" s="98"/>
    </row>
    <row r="200" spans="2:15" ht="33" customHeight="1">
      <c r="B200" s="1596" t="s">
        <v>2770</v>
      </c>
      <c r="C200" s="1597"/>
      <c r="D200" s="1598"/>
      <c r="E200" s="98"/>
      <c r="F200" s="98"/>
      <c r="G200" s="98"/>
      <c r="H200" s="98"/>
      <c r="I200" s="98"/>
      <c r="J200" s="98"/>
    </row>
    <row r="201" spans="2:15" ht="7.5" customHeight="1"/>
    <row r="202" spans="2:15" ht="13.5" customHeight="1">
      <c r="B202" s="35" t="s">
        <v>2771</v>
      </c>
    </row>
    <row r="204" spans="2:15" ht="18" customHeight="1">
      <c r="B204" s="2" t="s">
        <v>2802</v>
      </c>
      <c r="H204" s="1498" t="str">
        <f>IF(E196="","",INT(SUM(E196:J196,E199:J199)))</f>
        <v/>
      </c>
      <c r="I204" s="1498"/>
      <c r="J204" s="2" t="s">
        <v>2773</v>
      </c>
    </row>
    <row r="205" spans="2:15" ht="6" customHeight="1">
      <c r="H205" s="499"/>
      <c r="I205" s="499"/>
    </row>
    <row r="206" spans="2:15" ht="18" customHeight="1">
      <c r="B206" s="1024" t="s">
        <v>2774</v>
      </c>
      <c r="C206" s="1024"/>
      <c r="D206" s="1024"/>
      <c r="E206" s="1024"/>
      <c r="F206" s="1024"/>
      <c r="G206" s="1024"/>
      <c r="H206" s="1498" t="str">
        <f>IF(E197="","",INT(SUM(E197:J197,E200:J200)))</f>
        <v/>
      </c>
      <c r="I206" s="1498"/>
      <c r="J206" s="2" t="s">
        <v>2773</v>
      </c>
      <c r="M206" s="73"/>
    </row>
    <row r="207" spans="2:15" ht="6" customHeight="1">
      <c r="H207" s="499"/>
      <c r="I207" s="499"/>
      <c r="M207" s="73"/>
    </row>
    <row r="208" spans="2:15" ht="18" customHeight="1">
      <c r="B208" s="1024" t="s">
        <v>2775</v>
      </c>
      <c r="C208" s="1024"/>
      <c r="D208" s="1024"/>
      <c r="E208" s="1024"/>
      <c r="F208" s="1024"/>
      <c r="G208" s="1024"/>
      <c r="H208" s="1498" t="str">
        <f>IF(H204="","",H204/H206*100)</f>
        <v/>
      </c>
      <c r="I208" s="1498"/>
      <c r="J208" s="2" t="s">
        <v>391</v>
      </c>
      <c r="M208" s="73"/>
    </row>
    <row r="209" spans="2:15">
      <c r="M209" s="73"/>
    </row>
    <row r="210" spans="2:15">
      <c r="O210" s="22"/>
    </row>
    <row r="211" spans="2:15" ht="24" customHeight="1">
      <c r="B211" s="1600" t="s">
        <v>2778</v>
      </c>
      <c r="C211" s="1601"/>
      <c r="D211" s="1602"/>
      <c r="E211" s="33" t="s">
        <v>77</v>
      </c>
      <c r="F211" s="33" t="s">
        <v>78</v>
      </c>
      <c r="G211" s="33" t="s">
        <v>79</v>
      </c>
      <c r="H211" s="33" t="s">
        <v>80</v>
      </c>
      <c r="I211" s="33" t="s">
        <v>81</v>
      </c>
      <c r="J211" s="33" t="s">
        <v>82</v>
      </c>
    </row>
    <row r="212" spans="2:15" ht="33" customHeight="1">
      <c r="B212" s="1596" t="s">
        <v>2801</v>
      </c>
      <c r="C212" s="1597"/>
      <c r="D212" s="1598"/>
      <c r="E212" s="98"/>
      <c r="F212" s="98"/>
      <c r="G212" s="98"/>
      <c r="H212" s="98"/>
      <c r="I212" s="98"/>
      <c r="J212" s="98"/>
    </row>
    <row r="213" spans="2:15" ht="33" customHeight="1" thickBot="1">
      <c r="B213" s="1596" t="s">
        <v>2770</v>
      </c>
      <c r="C213" s="1597"/>
      <c r="D213" s="1598"/>
      <c r="E213" s="98"/>
      <c r="F213" s="98"/>
      <c r="G213" s="98"/>
      <c r="H213" s="98"/>
      <c r="I213" s="98"/>
      <c r="J213" s="98"/>
    </row>
    <row r="214" spans="2:15" ht="24" customHeight="1" thickTop="1">
      <c r="B214" s="1288"/>
      <c r="C214" s="1595"/>
      <c r="D214" s="1289"/>
      <c r="E214" s="498" t="s">
        <v>83</v>
      </c>
      <c r="F214" s="498" t="s">
        <v>84</v>
      </c>
      <c r="G214" s="498" t="s">
        <v>85</v>
      </c>
      <c r="H214" s="498" t="s">
        <v>86</v>
      </c>
      <c r="I214" s="498" t="s">
        <v>87</v>
      </c>
      <c r="J214" s="498" t="s">
        <v>88</v>
      </c>
    </row>
    <row r="215" spans="2:15" ht="33" customHeight="1">
      <c r="B215" s="1596" t="s">
        <v>2801</v>
      </c>
      <c r="C215" s="1597"/>
      <c r="D215" s="1598"/>
      <c r="E215" s="98"/>
      <c r="F215" s="98"/>
      <c r="G215" s="98"/>
      <c r="H215" s="98"/>
      <c r="I215" s="98"/>
      <c r="J215" s="98"/>
    </row>
    <row r="216" spans="2:15" ht="33" customHeight="1">
      <c r="B216" s="1596" t="s">
        <v>2770</v>
      </c>
      <c r="C216" s="1597"/>
      <c r="D216" s="1598"/>
      <c r="E216" s="98"/>
      <c r="F216" s="98"/>
      <c r="G216" s="98"/>
      <c r="H216" s="98"/>
      <c r="I216" s="98"/>
      <c r="J216" s="98"/>
    </row>
    <row r="217" spans="2:15" ht="7.5" customHeight="1"/>
    <row r="218" spans="2:15" ht="13.5" customHeight="1">
      <c r="B218" s="35" t="s">
        <v>2771</v>
      </c>
    </row>
    <row r="220" spans="2:15" ht="18" customHeight="1">
      <c r="B220" s="2" t="s">
        <v>2802</v>
      </c>
      <c r="H220" s="1498" t="str">
        <f>IF(E212="","",INT(SUM(E212:J212,E215:J215)))</f>
        <v/>
      </c>
      <c r="I220" s="1498"/>
      <c r="J220" s="2" t="s">
        <v>2773</v>
      </c>
    </row>
    <row r="221" spans="2:15" ht="6" customHeight="1">
      <c r="H221" s="499"/>
      <c r="I221" s="499"/>
    </row>
    <row r="222" spans="2:15" ht="18" customHeight="1">
      <c r="B222" s="1024" t="s">
        <v>2774</v>
      </c>
      <c r="C222" s="1024"/>
      <c r="D222" s="1024"/>
      <c r="E222" s="1024"/>
      <c r="F222" s="1024"/>
      <c r="G222" s="1024"/>
      <c r="H222" s="1498" t="str">
        <f>IF(E213="","",INT(SUM(E213:J213,E216:J216)))</f>
        <v/>
      </c>
      <c r="I222" s="1498"/>
      <c r="J222" s="2" t="s">
        <v>2773</v>
      </c>
      <c r="M222" s="73"/>
    </row>
    <row r="223" spans="2:15" ht="6" customHeight="1">
      <c r="H223" s="499"/>
      <c r="I223" s="499"/>
      <c r="M223" s="73"/>
    </row>
    <row r="224" spans="2:15" ht="18" customHeight="1">
      <c r="B224" s="1024" t="s">
        <v>2775</v>
      </c>
      <c r="C224" s="1024"/>
      <c r="D224" s="1024"/>
      <c r="E224" s="1024"/>
      <c r="F224" s="1024"/>
      <c r="G224" s="1024"/>
      <c r="H224" s="1498" t="str">
        <f>IF(H220="","",H220/H222*100)</f>
        <v/>
      </c>
      <c r="I224" s="1498"/>
      <c r="J224" s="2" t="s">
        <v>391</v>
      </c>
      <c r="M224" s="73"/>
    </row>
    <row r="225" spans="2:30">
      <c r="M225" s="73"/>
    </row>
    <row r="226" spans="2:30" ht="13.5" customHeight="1">
      <c r="B226" s="2" t="s">
        <v>76</v>
      </c>
      <c r="C226" s="22"/>
      <c r="D226" s="22"/>
      <c r="E226" s="24"/>
      <c r="F226" s="22"/>
      <c r="G226" s="22"/>
      <c r="H226" s="22"/>
      <c r="I226" s="22"/>
      <c r="J226" s="22"/>
      <c r="K226" s="22"/>
      <c r="L226" s="22"/>
      <c r="M226" s="22"/>
      <c r="N226" s="22"/>
      <c r="O226" s="22"/>
      <c r="P226" s="22"/>
      <c r="Q226" s="22"/>
      <c r="R226" s="22"/>
      <c r="S226" s="22"/>
    </row>
    <row r="227" spans="2:30" ht="13.5" customHeight="1">
      <c r="C227" s="2" t="s">
        <v>2779</v>
      </c>
      <c r="D227" s="22"/>
      <c r="E227" s="22"/>
      <c r="F227" s="24"/>
      <c r="G227" s="22"/>
      <c r="H227" s="22" t="s">
        <v>2379</v>
      </c>
      <c r="I227" s="22"/>
      <c r="J227" s="22"/>
      <c r="K227" s="22"/>
      <c r="L227" s="22"/>
      <c r="M227" s="22"/>
      <c r="N227" s="22"/>
      <c r="O227" s="22"/>
      <c r="P227" s="22"/>
      <c r="Q227" s="22"/>
      <c r="R227" s="22"/>
      <c r="S227" s="22"/>
      <c r="T227" s="22"/>
    </row>
    <row r="228" spans="2:30" ht="13.5" customHeight="1">
      <c r="C228" s="2" t="s">
        <v>2780</v>
      </c>
      <c r="D228" s="22"/>
      <c r="E228" s="22"/>
      <c r="F228" s="24"/>
      <c r="G228" s="22"/>
      <c r="H228" s="22" t="s">
        <v>110</v>
      </c>
      <c r="I228" s="22"/>
      <c r="J228" s="22"/>
      <c r="K228" s="22"/>
      <c r="L228" s="22"/>
      <c r="M228" s="22"/>
      <c r="N228" s="22"/>
      <c r="O228" s="22"/>
      <c r="P228" s="22"/>
      <c r="Q228" s="22"/>
      <c r="R228" s="22"/>
      <c r="S228" s="22"/>
      <c r="T228" s="22"/>
    </row>
    <row r="229" spans="2:30">
      <c r="O229" s="22"/>
    </row>
    <row r="230" spans="2:30" ht="13.5" customHeight="1">
      <c r="B230" s="2" t="s">
        <v>2359</v>
      </c>
      <c r="F230" s="24"/>
      <c r="G230" s="22"/>
      <c r="H230" s="22"/>
      <c r="I230" s="22"/>
      <c r="J230" s="22"/>
      <c r="K230" s="22"/>
      <c r="L230" s="22"/>
      <c r="M230" s="22"/>
      <c r="N230" s="22"/>
      <c r="P230" s="22"/>
      <c r="Q230" s="22"/>
      <c r="R230" s="22"/>
      <c r="S230" s="22"/>
      <c r="T230" s="22"/>
    </row>
    <row r="231" spans="2:30" ht="18" customHeight="1">
      <c r="B231" s="2" t="s">
        <v>98</v>
      </c>
    </row>
    <row r="232" spans="2:30" ht="18" customHeight="1">
      <c r="C232" s="2" t="s">
        <v>2926</v>
      </c>
    </row>
    <row r="234" spans="2:30">
      <c r="B234" s="2" t="s">
        <v>2360</v>
      </c>
    </row>
    <row r="235" spans="2:30" ht="18" customHeight="1">
      <c r="C235" s="2" t="s">
        <v>2926</v>
      </c>
    </row>
    <row r="236" spans="2:30" ht="24" customHeight="1">
      <c r="B236" s="495"/>
      <c r="C236" s="495"/>
      <c r="D236" s="495"/>
      <c r="E236" s="157"/>
      <c r="F236" s="502"/>
      <c r="G236" s="157"/>
      <c r="H236" s="157"/>
      <c r="I236" s="157"/>
      <c r="J236" s="157"/>
      <c r="K236" s="22"/>
      <c r="L236" s="22"/>
      <c r="M236" s="22"/>
      <c r="N236" s="22"/>
      <c r="O236" s="22"/>
      <c r="P236" s="22"/>
      <c r="Q236" s="22"/>
      <c r="R236" s="22"/>
      <c r="S236" s="22"/>
      <c r="T236" s="22"/>
    </row>
    <row r="237" spans="2:30" ht="18" customHeight="1">
      <c r="C237" s="22"/>
      <c r="D237" s="22"/>
      <c r="E237" s="1603"/>
      <c r="F237" s="1603"/>
      <c r="G237" s="503"/>
      <c r="H237" s="1604"/>
      <c r="I237" s="1604"/>
      <c r="J237" s="1604"/>
      <c r="K237" s="22"/>
      <c r="L237" s="22"/>
      <c r="M237" s="108"/>
      <c r="N237" s="22"/>
      <c r="O237" s="22"/>
      <c r="P237" s="22"/>
      <c r="Q237" s="22"/>
      <c r="R237" s="22"/>
      <c r="S237" s="22"/>
      <c r="T237" s="22"/>
      <c r="U237" s="22"/>
      <c r="V237" s="22"/>
      <c r="W237" s="22"/>
      <c r="X237" s="22"/>
      <c r="Y237" s="22"/>
      <c r="Z237" s="22"/>
      <c r="AA237" s="22"/>
    </row>
    <row r="238" spans="2:30" hidden="1">
      <c r="D238" s="22"/>
      <c r="E238" s="157"/>
      <c r="F238" s="157"/>
      <c r="G238" s="157"/>
      <c r="H238" s="1604"/>
      <c r="I238" s="1604"/>
      <c r="J238" s="1604"/>
      <c r="K238" s="22"/>
      <c r="L238" s="22"/>
      <c r="M238" s="22"/>
      <c r="N238" s="22"/>
      <c r="O238" s="22"/>
      <c r="P238" s="22"/>
      <c r="Q238" s="22"/>
      <c r="R238" s="22"/>
      <c r="S238" s="22"/>
      <c r="T238" s="22"/>
      <c r="U238" s="22"/>
      <c r="V238" s="22"/>
      <c r="W238" s="22"/>
      <c r="X238" s="22"/>
      <c r="Y238" s="22"/>
      <c r="Z238" s="22"/>
      <c r="AA238" s="22"/>
      <c r="AB238" s="22"/>
    </row>
    <row r="239" spans="2:30" hidden="1">
      <c r="D239" s="22"/>
      <c r="E239" s="157"/>
      <c r="F239" s="157"/>
      <c r="G239" s="157"/>
      <c r="H239" s="157"/>
      <c r="I239" s="157"/>
      <c r="J239" s="157"/>
      <c r="K239" s="22"/>
      <c r="L239" s="22"/>
      <c r="M239" s="22"/>
      <c r="N239" s="22"/>
      <c r="O239" s="22"/>
      <c r="P239" s="22"/>
      <c r="Q239" s="22"/>
      <c r="R239" s="22"/>
      <c r="S239" s="22"/>
      <c r="T239" s="22"/>
      <c r="U239" s="22"/>
      <c r="V239" s="22"/>
      <c r="W239" s="22"/>
      <c r="X239" s="22"/>
      <c r="Y239" s="22"/>
      <c r="Z239" s="22"/>
      <c r="AA239" s="22"/>
      <c r="AB239" s="22"/>
    </row>
    <row r="240" spans="2:30" ht="18" customHeight="1">
      <c r="B240" s="2" t="s">
        <v>2395</v>
      </c>
      <c r="L240" s="36"/>
      <c r="M240" s="36"/>
      <c r="N240" s="36"/>
      <c r="O240" s="36"/>
      <c r="P240" s="36"/>
      <c r="Q240" s="36"/>
      <c r="R240" s="36"/>
      <c r="S240" s="36"/>
      <c r="T240" s="36"/>
      <c r="U240" s="36"/>
      <c r="V240" s="36"/>
      <c r="W240" s="36"/>
      <c r="X240" s="36"/>
      <c r="Y240" s="16"/>
      <c r="AB240" s="36"/>
      <c r="AC240" s="16"/>
      <c r="AD240" s="16"/>
    </row>
    <row r="241" spans="2:30" ht="13.5" customHeight="1">
      <c r="L241" s="36"/>
      <c r="M241" s="36"/>
      <c r="N241" s="36"/>
      <c r="O241" s="36"/>
      <c r="P241" s="36"/>
      <c r="Q241" s="36"/>
      <c r="R241" s="36"/>
      <c r="S241" s="36"/>
      <c r="T241" s="36"/>
      <c r="U241" s="36"/>
      <c r="V241" s="36"/>
      <c r="W241" s="36"/>
      <c r="X241" s="36"/>
      <c r="Y241" s="16"/>
      <c r="AB241" s="36"/>
      <c r="AC241" s="16"/>
      <c r="AD241" s="16"/>
    </row>
    <row r="242" spans="2:30" ht="13.5" customHeight="1">
      <c r="B242" s="2" t="s">
        <v>3033</v>
      </c>
      <c r="L242" s="36"/>
      <c r="M242" s="36"/>
      <c r="N242" s="36"/>
      <c r="O242" s="36"/>
      <c r="P242" s="36"/>
      <c r="Q242" s="36"/>
      <c r="R242" s="36"/>
      <c r="S242" s="36"/>
      <c r="T242" s="36"/>
      <c r="U242" s="36"/>
      <c r="V242" s="36"/>
      <c r="W242" s="36"/>
      <c r="X242" s="36"/>
      <c r="Y242" s="16"/>
      <c r="AB242" s="36"/>
      <c r="AC242" s="16"/>
      <c r="AD242" s="16"/>
    </row>
    <row r="243" spans="2:30" ht="30" customHeight="1">
      <c r="C243" s="1279" t="s">
        <v>3032</v>
      </c>
      <c r="D243" s="1279"/>
      <c r="E243" s="1279"/>
      <c r="F243" s="1279"/>
      <c r="G243" s="1279"/>
      <c r="H243" s="1279"/>
      <c r="I243" s="1279"/>
      <c r="J243" s="1279"/>
      <c r="L243" s="36"/>
      <c r="M243" s="36"/>
      <c r="N243" s="36"/>
      <c r="O243" s="36"/>
      <c r="P243" s="36"/>
      <c r="Q243" s="36"/>
      <c r="R243" s="36"/>
      <c r="S243" s="36"/>
      <c r="T243" s="36"/>
      <c r="U243" s="36"/>
      <c r="V243" s="36"/>
      <c r="W243" s="36"/>
      <c r="X243" s="36"/>
      <c r="Y243" s="16"/>
      <c r="AB243" s="36"/>
      <c r="AC243" s="16"/>
      <c r="AD243" s="16"/>
    </row>
    <row r="244" spans="2:30" ht="13.5" customHeight="1">
      <c r="B244" s="128"/>
      <c r="C244" s="562"/>
      <c r="D244" s="562"/>
      <c r="E244" s="562"/>
      <c r="F244" s="562"/>
      <c r="G244" s="562"/>
      <c r="H244" s="562"/>
      <c r="I244" s="562"/>
      <c r="J244" s="562"/>
      <c r="K244" s="128"/>
      <c r="L244" s="36"/>
      <c r="M244" s="36"/>
      <c r="N244" s="36"/>
      <c r="O244" s="36"/>
      <c r="P244" s="36"/>
      <c r="Q244" s="36"/>
      <c r="R244" s="36"/>
      <c r="S244" s="36"/>
      <c r="T244" s="36"/>
      <c r="U244" s="36"/>
      <c r="V244" s="36"/>
      <c r="W244" s="36"/>
      <c r="X244" s="36"/>
      <c r="Y244" s="16"/>
      <c r="AB244" s="36"/>
      <c r="AC244" s="16"/>
      <c r="AD244" s="16"/>
    </row>
    <row r="245" spans="2:30" ht="13.5" customHeight="1">
      <c r="B245" s="128"/>
      <c r="C245" s="1520" t="s">
        <v>3024</v>
      </c>
      <c r="D245" s="1459"/>
      <c r="E245" s="1411"/>
      <c r="F245" s="1521"/>
      <c r="G245" s="1411"/>
      <c r="H245" s="1521"/>
      <c r="I245" s="1412" t="s">
        <v>3029</v>
      </c>
      <c r="J245" s="1522"/>
      <c r="K245" s="1522"/>
      <c r="L245" s="1522"/>
      <c r="M245" s="36"/>
      <c r="N245" s="36"/>
      <c r="O245" s="36"/>
      <c r="P245" s="36"/>
      <c r="Q245" s="36"/>
      <c r="R245" s="36"/>
      <c r="S245" s="36"/>
      <c r="T245" s="36"/>
      <c r="U245" s="36"/>
      <c r="V245" s="36"/>
      <c r="W245" s="36"/>
      <c r="X245" s="36"/>
      <c r="Y245" s="16"/>
      <c r="AB245" s="36"/>
      <c r="AC245" s="16"/>
      <c r="AD245" s="16"/>
    </row>
    <row r="246" spans="2:30" ht="13.5" customHeight="1">
      <c r="B246" s="128"/>
      <c r="C246" s="1520" t="s">
        <v>2441</v>
      </c>
      <c r="D246" s="1459"/>
      <c r="E246" s="1386"/>
      <c r="F246" s="1540"/>
      <c r="G246" s="1540"/>
      <c r="H246" s="1540"/>
      <c r="I246" s="1117"/>
      <c r="J246" s="1117"/>
      <c r="K246" s="1117"/>
      <c r="L246" s="1494"/>
      <c r="M246" s="36"/>
      <c r="N246" s="36"/>
      <c r="O246" s="36"/>
      <c r="P246" s="36"/>
      <c r="Q246" s="36"/>
      <c r="R246" s="36"/>
      <c r="S246" s="36"/>
      <c r="T246" s="36"/>
      <c r="U246" s="36"/>
      <c r="V246" s="36"/>
      <c r="W246" s="36"/>
      <c r="X246" s="36"/>
      <c r="Y246" s="16"/>
      <c r="AB246" s="36"/>
      <c r="AC246" s="16"/>
      <c r="AD246" s="16"/>
    </row>
    <row r="247" spans="2:30" ht="13.5" customHeight="1">
      <c r="B247" s="128"/>
      <c r="C247" s="1520" t="s">
        <v>3112</v>
      </c>
      <c r="D247" s="1459"/>
      <c r="E247" s="1386"/>
      <c r="F247" s="1540"/>
      <c r="G247" s="1540"/>
      <c r="H247" s="1540"/>
      <c r="I247" s="1117"/>
      <c r="J247" s="1117"/>
      <c r="K247" s="1117"/>
      <c r="L247" s="1494"/>
      <c r="M247" s="36"/>
      <c r="N247" s="36"/>
      <c r="O247" s="36"/>
      <c r="P247" s="36"/>
      <c r="Q247" s="36"/>
      <c r="R247" s="36"/>
      <c r="S247" s="36"/>
      <c r="T247" s="36"/>
      <c r="U247" s="36"/>
      <c r="V247" s="36"/>
      <c r="W247" s="36"/>
      <c r="X247" s="36"/>
      <c r="Y247" s="16"/>
      <c r="AB247" s="36"/>
      <c r="AC247" s="16"/>
      <c r="AD247" s="16"/>
    </row>
    <row r="248" spans="2:30" ht="13.5" customHeight="1">
      <c r="B248" s="128"/>
      <c r="C248" s="1520" t="s">
        <v>3026</v>
      </c>
      <c r="D248" s="1459"/>
      <c r="E248" s="1386"/>
      <c r="F248" s="1117"/>
      <c r="G248" s="1117"/>
      <c r="H248" s="1117"/>
      <c r="I248" s="1117"/>
      <c r="J248" s="1117"/>
      <c r="K248" s="1117"/>
      <c r="L248" s="1494"/>
      <c r="M248" s="36"/>
      <c r="N248" s="36"/>
      <c r="O248" s="36"/>
      <c r="P248" s="36"/>
      <c r="Q248" s="36"/>
      <c r="R248" s="36"/>
      <c r="S248" s="36"/>
      <c r="T248" s="36"/>
      <c r="U248" s="36"/>
      <c r="V248" s="36"/>
      <c r="W248" s="36"/>
      <c r="X248" s="36"/>
      <c r="Y248" s="16"/>
      <c r="AB248" s="36"/>
      <c r="AC248" s="16"/>
      <c r="AD248" s="16"/>
    </row>
    <row r="249" spans="2:30" ht="13.5" customHeight="1">
      <c r="B249" s="128"/>
      <c r="C249" s="1520" t="s">
        <v>506</v>
      </c>
      <c r="D249" s="1459"/>
      <c r="E249" s="1386"/>
      <c r="F249" s="1117"/>
      <c r="G249" s="1117"/>
      <c r="H249" s="1117"/>
      <c r="I249" s="1117"/>
      <c r="J249" s="1117"/>
      <c r="K249" s="1117"/>
      <c r="L249" s="1494"/>
      <c r="M249" s="36"/>
      <c r="N249" s="36"/>
      <c r="O249" s="36"/>
      <c r="P249" s="36"/>
      <c r="Q249" s="36"/>
      <c r="R249" s="36"/>
      <c r="S249" s="36"/>
      <c r="T249" s="36"/>
      <c r="U249" s="36"/>
      <c r="V249" s="36"/>
      <c r="W249" s="36"/>
      <c r="X249" s="36"/>
      <c r="Y249" s="16"/>
      <c r="AB249" s="36"/>
      <c r="AC249" s="16"/>
      <c r="AD249" s="16"/>
    </row>
    <row r="250" spans="2:30" ht="13.5" customHeight="1">
      <c r="B250" s="128"/>
      <c r="C250" s="1520" t="s">
        <v>3027</v>
      </c>
      <c r="D250" s="1459"/>
      <c r="E250" s="1386"/>
      <c r="F250" s="1540"/>
      <c r="G250" s="1540"/>
      <c r="H250" s="1540"/>
      <c r="I250" s="1117"/>
      <c r="J250" s="1117"/>
      <c r="K250" s="1117"/>
      <c r="L250" s="1494"/>
      <c r="M250" s="36"/>
      <c r="N250" s="36"/>
      <c r="O250" s="36"/>
      <c r="P250" s="36"/>
      <c r="Q250" s="36"/>
      <c r="R250" s="36"/>
      <c r="S250" s="36"/>
      <c r="T250" s="36"/>
      <c r="U250" s="36"/>
      <c r="V250" s="36"/>
      <c r="W250" s="36"/>
      <c r="X250" s="36"/>
      <c r="Y250" s="16"/>
      <c r="AB250" s="36"/>
      <c r="AC250" s="16"/>
      <c r="AD250" s="16"/>
    </row>
    <row r="251" spans="2:30" ht="13.5" customHeight="1">
      <c r="B251" s="128"/>
      <c r="C251" s="1520" t="s">
        <v>507</v>
      </c>
      <c r="D251" s="1459"/>
      <c r="E251" s="1386"/>
      <c r="F251" s="1540"/>
      <c r="G251" s="1540"/>
      <c r="H251" s="1540"/>
      <c r="I251" s="1117"/>
      <c r="J251" s="1117"/>
      <c r="K251" s="1117"/>
      <c r="L251" s="1494"/>
      <c r="M251" s="36"/>
      <c r="N251" s="36"/>
      <c r="O251" s="36"/>
      <c r="P251" s="36"/>
      <c r="Q251" s="36"/>
      <c r="R251" s="36"/>
      <c r="S251" s="36"/>
      <c r="T251" s="36"/>
      <c r="U251" s="36"/>
      <c r="V251" s="36"/>
      <c r="W251" s="36"/>
      <c r="X251" s="36"/>
      <c r="Y251" s="16"/>
      <c r="AB251" s="36"/>
      <c r="AC251" s="16"/>
      <c r="AD251" s="16"/>
    </row>
    <row r="252" spans="2:30" ht="13.5" customHeight="1">
      <c r="B252" s="128"/>
      <c r="C252" s="567"/>
      <c r="D252" s="567"/>
      <c r="E252" s="567"/>
      <c r="F252" s="567"/>
      <c r="G252" s="567"/>
      <c r="H252" s="567"/>
      <c r="I252" s="567"/>
      <c r="J252" s="567"/>
      <c r="K252" s="159"/>
      <c r="L252" s="568"/>
      <c r="M252" s="36"/>
      <c r="N252" s="36"/>
      <c r="O252" s="36"/>
      <c r="P252" s="36"/>
      <c r="Q252" s="36"/>
      <c r="R252" s="36"/>
      <c r="S252" s="36"/>
      <c r="T252" s="36"/>
      <c r="U252" s="36"/>
      <c r="V252" s="36"/>
      <c r="W252" s="36"/>
      <c r="X252" s="36"/>
      <c r="Y252" s="16"/>
      <c r="AB252" s="36"/>
      <c r="AC252" s="16"/>
      <c r="AD252" s="16"/>
    </row>
    <row r="253" spans="2:30" ht="13.5" customHeight="1">
      <c r="B253" s="128"/>
      <c r="C253" s="1520" t="s">
        <v>3030</v>
      </c>
      <c r="D253" s="1459"/>
      <c r="E253" s="1411"/>
      <c r="F253" s="1521"/>
      <c r="G253" s="1411"/>
      <c r="H253" s="1521"/>
      <c r="I253" s="1412" t="s">
        <v>3029</v>
      </c>
      <c r="J253" s="1522"/>
      <c r="K253" s="1522"/>
      <c r="L253" s="1522"/>
      <c r="M253" s="36"/>
      <c r="N253" s="36"/>
      <c r="O253" s="36"/>
      <c r="P253" s="36"/>
      <c r="Q253" s="36"/>
      <c r="R253" s="36"/>
      <c r="S253" s="36"/>
      <c r="T253" s="36"/>
      <c r="U253" s="36"/>
      <c r="V253" s="36"/>
      <c r="W253" s="36"/>
      <c r="X253" s="36"/>
      <c r="Y253" s="16"/>
      <c r="AB253" s="36"/>
      <c r="AC253" s="16"/>
      <c r="AD253" s="16"/>
    </row>
    <row r="254" spans="2:30" ht="13.5" customHeight="1">
      <c r="B254" s="128"/>
      <c r="C254" s="1520" t="s">
        <v>2441</v>
      </c>
      <c r="D254" s="1459"/>
      <c r="E254" s="1386"/>
      <c r="F254" s="1540"/>
      <c r="G254" s="1540"/>
      <c r="H254" s="1540"/>
      <c r="I254" s="1117"/>
      <c r="J254" s="1117"/>
      <c r="K254" s="1117"/>
      <c r="L254" s="1494"/>
      <c r="M254" s="36"/>
      <c r="N254" s="36"/>
      <c r="O254" s="36"/>
      <c r="P254" s="36"/>
      <c r="Q254" s="36"/>
      <c r="R254" s="36"/>
      <c r="S254" s="36"/>
      <c r="T254" s="36"/>
      <c r="U254" s="36"/>
      <c r="V254" s="36"/>
      <c r="W254" s="36"/>
      <c r="X254" s="36"/>
      <c r="Y254" s="16"/>
      <c r="AB254" s="36"/>
      <c r="AC254" s="16"/>
      <c r="AD254" s="16"/>
    </row>
    <row r="255" spans="2:30" ht="13.5" customHeight="1">
      <c r="B255" s="128"/>
      <c r="C255" s="1520" t="s">
        <v>3112</v>
      </c>
      <c r="D255" s="1459"/>
      <c r="E255" s="1386"/>
      <c r="F255" s="1540"/>
      <c r="G255" s="1540"/>
      <c r="H255" s="1540"/>
      <c r="I255" s="1117"/>
      <c r="J255" s="1117"/>
      <c r="K255" s="1117"/>
      <c r="L255" s="1494"/>
      <c r="M255" s="36"/>
      <c r="N255" s="36"/>
      <c r="O255" s="36"/>
      <c r="P255" s="36"/>
      <c r="Q255" s="36"/>
      <c r="R255" s="36"/>
      <c r="S255" s="36"/>
      <c r="T255" s="36"/>
      <c r="U255" s="36"/>
      <c r="V255" s="36"/>
      <c r="W255" s="36"/>
      <c r="X255" s="36"/>
      <c r="Y255" s="16"/>
      <c r="AB255" s="36"/>
      <c r="AC255" s="16"/>
      <c r="AD255" s="16"/>
    </row>
    <row r="256" spans="2:30" ht="13.5" customHeight="1">
      <c r="B256" s="128"/>
      <c r="C256" s="1520" t="s">
        <v>3026</v>
      </c>
      <c r="D256" s="1459"/>
      <c r="E256" s="1386"/>
      <c r="F256" s="1540"/>
      <c r="G256" s="1540"/>
      <c r="H256" s="1540"/>
      <c r="I256" s="1117"/>
      <c r="J256" s="1117"/>
      <c r="K256" s="1117"/>
      <c r="L256" s="1494"/>
      <c r="M256" s="36"/>
      <c r="N256" s="36"/>
      <c r="O256" s="36"/>
      <c r="P256" s="36"/>
      <c r="Q256" s="36"/>
      <c r="R256" s="36"/>
      <c r="S256" s="36"/>
      <c r="T256" s="36"/>
      <c r="U256" s="36"/>
      <c r="V256" s="36"/>
      <c r="W256" s="36"/>
      <c r="X256" s="36"/>
      <c r="Y256" s="16"/>
      <c r="AB256" s="36"/>
      <c r="AC256" s="16"/>
      <c r="AD256" s="16"/>
    </row>
    <row r="257" spans="2:30" ht="13.5" customHeight="1">
      <c r="B257" s="128"/>
      <c r="C257" s="1520" t="s">
        <v>506</v>
      </c>
      <c r="D257" s="1459"/>
      <c r="E257" s="1386"/>
      <c r="F257" s="1117"/>
      <c r="G257" s="1117"/>
      <c r="H257" s="1117"/>
      <c r="I257" s="1117"/>
      <c r="J257" s="1117"/>
      <c r="K257" s="1117"/>
      <c r="L257" s="1494"/>
      <c r="M257" s="36"/>
      <c r="N257" s="36"/>
      <c r="O257" s="36"/>
      <c r="P257" s="36"/>
      <c r="Q257" s="36"/>
      <c r="R257" s="36"/>
      <c r="S257" s="36"/>
      <c r="T257" s="36"/>
      <c r="U257" s="36"/>
      <c r="V257" s="36"/>
      <c r="W257" s="36"/>
      <c r="X257" s="36"/>
      <c r="Y257" s="16"/>
      <c r="AB257" s="36"/>
      <c r="AC257" s="16"/>
      <c r="AD257" s="16"/>
    </row>
    <row r="258" spans="2:30" ht="13.5" customHeight="1">
      <c r="B258" s="128"/>
      <c r="C258" s="1520" t="s">
        <v>3027</v>
      </c>
      <c r="D258" s="1459"/>
      <c r="E258" s="1386"/>
      <c r="F258" s="1540"/>
      <c r="G258" s="1540"/>
      <c r="H258" s="1540"/>
      <c r="I258" s="1117"/>
      <c r="J258" s="1117"/>
      <c r="K258" s="1117"/>
      <c r="L258" s="1494"/>
      <c r="M258" s="36"/>
      <c r="N258" s="36"/>
      <c r="O258" s="36"/>
      <c r="P258" s="36"/>
      <c r="Q258" s="36"/>
      <c r="R258" s="36"/>
      <c r="S258" s="36"/>
      <c r="T258" s="36"/>
      <c r="U258" s="36"/>
      <c r="V258" s="36"/>
      <c r="W258" s="36"/>
      <c r="X258" s="36"/>
      <c r="Y258" s="16"/>
      <c r="AB258" s="36"/>
      <c r="AC258" s="16"/>
      <c r="AD258" s="16"/>
    </row>
    <row r="259" spans="2:30" ht="13.5" customHeight="1">
      <c r="B259" s="128"/>
      <c r="C259" s="1520" t="s">
        <v>507</v>
      </c>
      <c r="D259" s="1459"/>
      <c r="E259" s="1386"/>
      <c r="F259" s="1540"/>
      <c r="G259" s="1540"/>
      <c r="H259" s="1540"/>
      <c r="I259" s="1117"/>
      <c r="J259" s="1117"/>
      <c r="K259" s="1117"/>
      <c r="L259" s="1494"/>
      <c r="M259" s="36"/>
      <c r="N259" s="36"/>
      <c r="O259" s="36"/>
      <c r="P259" s="36"/>
      <c r="Q259" s="36"/>
      <c r="R259" s="36"/>
      <c r="S259" s="36"/>
      <c r="T259" s="36"/>
      <c r="U259" s="36"/>
      <c r="V259" s="36"/>
      <c r="W259" s="36"/>
      <c r="X259" s="36"/>
      <c r="Y259" s="16"/>
      <c r="AB259" s="36"/>
      <c r="AC259" s="16"/>
      <c r="AD259" s="16"/>
    </row>
    <row r="260" spans="2:30" ht="13.5" customHeight="1">
      <c r="B260" s="128"/>
      <c r="C260" s="567"/>
      <c r="D260" s="567"/>
      <c r="E260" s="567"/>
      <c r="F260" s="567"/>
      <c r="G260" s="567"/>
      <c r="H260" s="567"/>
      <c r="I260" s="567"/>
      <c r="J260" s="567"/>
      <c r="K260" s="159"/>
      <c r="L260" s="568"/>
      <c r="M260" s="36"/>
      <c r="N260" s="36"/>
      <c r="O260" s="36"/>
      <c r="P260" s="36"/>
      <c r="Q260" s="36"/>
      <c r="R260" s="36"/>
      <c r="S260" s="36"/>
      <c r="T260" s="36"/>
      <c r="U260" s="36"/>
      <c r="V260" s="36"/>
      <c r="W260" s="36"/>
      <c r="X260" s="36"/>
      <c r="Y260" s="16"/>
      <c r="AB260" s="36"/>
      <c r="AC260" s="16"/>
      <c r="AD260" s="16"/>
    </row>
    <row r="261" spans="2:30" ht="13.5" customHeight="1">
      <c r="B261" s="128"/>
      <c r="C261" s="1520" t="s">
        <v>3030</v>
      </c>
      <c r="D261" s="1459"/>
      <c r="E261" s="1411"/>
      <c r="F261" s="1521"/>
      <c r="G261" s="1411"/>
      <c r="H261" s="1521"/>
      <c r="I261" s="1412" t="s">
        <v>3029</v>
      </c>
      <c r="J261" s="1522"/>
      <c r="K261" s="1522"/>
      <c r="L261" s="1522"/>
      <c r="M261" s="141"/>
      <c r="N261" s="143"/>
      <c r="O261" s="143"/>
      <c r="P261" s="143"/>
      <c r="Q261" s="143"/>
      <c r="R261" s="143"/>
      <c r="S261" s="143"/>
      <c r="T261" s="36"/>
      <c r="U261" s="36"/>
      <c r="V261" s="36"/>
      <c r="W261" s="36"/>
      <c r="X261" s="36"/>
      <c r="Y261" s="16"/>
      <c r="AB261" s="36"/>
      <c r="AC261" s="16"/>
      <c r="AD261" s="16"/>
    </row>
    <row r="262" spans="2:30" ht="13.5" customHeight="1">
      <c r="B262" s="128"/>
      <c r="C262" s="1520" t="s">
        <v>2441</v>
      </c>
      <c r="D262" s="1459"/>
      <c r="E262" s="1386"/>
      <c r="F262" s="1540"/>
      <c r="G262" s="1540"/>
      <c r="H262" s="1540"/>
      <c r="I262" s="1117"/>
      <c r="J262" s="1117"/>
      <c r="K262" s="1117"/>
      <c r="L262" s="1494"/>
      <c r="M262" s="36"/>
      <c r="N262" s="36"/>
      <c r="O262" s="36"/>
      <c r="P262" s="36"/>
      <c r="Q262" s="36"/>
      <c r="R262" s="36"/>
      <c r="S262" s="36"/>
      <c r="T262" s="36"/>
      <c r="U262" s="36"/>
      <c r="V262" s="36"/>
      <c r="W262" s="36"/>
      <c r="X262" s="36"/>
      <c r="Y262" s="16"/>
      <c r="AB262" s="36"/>
      <c r="AC262" s="16"/>
      <c r="AD262" s="16"/>
    </row>
    <row r="263" spans="2:30" ht="13.5" customHeight="1">
      <c r="B263" s="128"/>
      <c r="C263" s="1520" t="s">
        <v>3112</v>
      </c>
      <c r="D263" s="1459"/>
      <c r="E263" s="1386"/>
      <c r="F263" s="1540"/>
      <c r="G263" s="1540"/>
      <c r="H263" s="1540"/>
      <c r="I263" s="1117"/>
      <c r="J263" s="1117"/>
      <c r="K263" s="1117"/>
      <c r="L263" s="1494"/>
      <c r="M263" s="36"/>
      <c r="N263" s="36"/>
      <c r="O263" s="36"/>
      <c r="P263" s="36"/>
      <c r="Q263" s="36"/>
      <c r="R263" s="36"/>
      <c r="S263" s="36"/>
      <c r="T263" s="36"/>
      <c r="U263" s="36"/>
      <c r="V263" s="36"/>
      <c r="W263" s="36"/>
      <c r="X263" s="36"/>
      <c r="Y263" s="16"/>
      <c r="AB263" s="36"/>
      <c r="AC263" s="16"/>
      <c r="AD263" s="16"/>
    </row>
    <row r="264" spans="2:30" ht="13.5" customHeight="1">
      <c r="B264" s="128"/>
      <c r="C264" s="1520" t="s">
        <v>3026</v>
      </c>
      <c r="D264" s="1459"/>
      <c r="E264" s="1386"/>
      <c r="F264" s="1540"/>
      <c r="G264" s="1540"/>
      <c r="H264" s="1540"/>
      <c r="I264" s="1117"/>
      <c r="J264" s="1117"/>
      <c r="K264" s="1117"/>
      <c r="L264" s="1494"/>
      <c r="M264" s="36"/>
      <c r="N264" s="36"/>
      <c r="O264" s="36"/>
      <c r="P264" s="36"/>
      <c r="Q264" s="36"/>
      <c r="R264" s="36"/>
      <c r="S264" s="36"/>
      <c r="T264" s="36"/>
      <c r="U264" s="36"/>
      <c r="V264" s="36"/>
      <c r="W264" s="36"/>
      <c r="X264" s="36"/>
      <c r="Y264" s="16"/>
      <c r="AB264" s="36"/>
      <c r="AC264" s="16"/>
      <c r="AD264" s="16"/>
    </row>
    <row r="265" spans="2:30" ht="13.5" customHeight="1">
      <c r="B265" s="128"/>
      <c r="C265" s="1520" t="s">
        <v>506</v>
      </c>
      <c r="D265" s="1459"/>
      <c r="E265" s="1386"/>
      <c r="F265" s="1117"/>
      <c r="G265" s="1117"/>
      <c r="H265" s="1117"/>
      <c r="I265" s="1117"/>
      <c r="J265" s="1117"/>
      <c r="K265" s="1117"/>
      <c r="L265" s="1494"/>
      <c r="M265" s="36"/>
      <c r="N265" s="36"/>
      <c r="O265" s="36"/>
      <c r="P265" s="36"/>
      <c r="Q265" s="36"/>
      <c r="R265" s="36"/>
      <c r="S265" s="36"/>
      <c r="T265" s="36"/>
      <c r="U265" s="36"/>
      <c r="V265" s="36"/>
      <c r="W265" s="36"/>
      <c r="X265" s="36"/>
      <c r="Y265" s="16"/>
      <c r="AB265" s="36"/>
      <c r="AC265" s="16"/>
      <c r="AD265" s="16"/>
    </row>
    <row r="266" spans="2:30" ht="13.5" customHeight="1">
      <c r="B266" s="128"/>
      <c r="C266" s="1520" t="s">
        <v>3027</v>
      </c>
      <c r="D266" s="1459"/>
      <c r="E266" s="1386"/>
      <c r="F266" s="1540"/>
      <c r="G266" s="1540"/>
      <c r="H266" s="1540"/>
      <c r="I266" s="1117"/>
      <c r="J266" s="1117"/>
      <c r="K266" s="1117"/>
      <c r="L266" s="1494"/>
      <c r="M266" s="36"/>
      <c r="N266" s="36"/>
      <c r="O266" s="36"/>
      <c r="P266" s="36"/>
      <c r="Q266" s="36"/>
      <c r="R266" s="36"/>
      <c r="S266" s="36"/>
      <c r="T266" s="36"/>
      <c r="U266" s="36"/>
      <c r="V266" s="36"/>
      <c r="W266" s="36"/>
      <c r="X266" s="36"/>
      <c r="Y266" s="16"/>
      <c r="AB266" s="36"/>
      <c r="AC266" s="16"/>
      <c r="AD266" s="16"/>
    </row>
    <row r="267" spans="2:30" ht="13.5" customHeight="1">
      <c r="B267" s="128"/>
      <c r="C267" s="1520" t="s">
        <v>507</v>
      </c>
      <c r="D267" s="1459"/>
      <c r="E267" s="1386"/>
      <c r="F267" s="1540"/>
      <c r="G267" s="1540"/>
      <c r="H267" s="1540"/>
      <c r="I267" s="1117"/>
      <c r="J267" s="1117"/>
      <c r="K267" s="1117"/>
      <c r="L267" s="1494"/>
      <c r="M267" s="36"/>
      <c r="N267" s="36"/>
      <c r="O267" s="36"/>
      <c r="P267" s="36"/>
      <c r="Q267" s="36"/>
      <c r="R267" s="36"/>
      <c r="S267" s="36"/>
      <c r="T267" s="36"/>
      <c r="U267" s="36"/>
      <c r="V267" s="36"/>
      <c r="W267" s="36"/>
      <c r="X267" s="36"/>
      <c r="Y267" s="16"/>
      <c r="AB267" s="36"/>
      <c r="AC267" s="16"/>
      <c r="AD267" s="16"/>
    </row>
    <row r="268" spans="2:30" ht="13.5" customHeight="1">
      <c r="B268" s="128"/>
      <c r="C268" s="567"/>
      <c r="D268" s="567"/>
      <c r="E268" s="567"/>
      <c r="F268" s="567"/>
      <c r="G268" s="567"/>
      <c r="H268" s="567"/>
      <c r="I268" s="567"/>
      <c r="J268" s="567"/>
      <c r="K268" s="159"/>
      <c r="L268" s="568"/>
      <c r="M268" s="36"/>
      <c r="N268" s="36"/>
      <c r="O268" s="36"/>
      <c r="P268" s="36"/>
      <c r="Q268" s="36"/>
      <c r="R268" s="36"/>
      <c r="S268" s="36"/>
      <c r="T268" s="36"/>
      <c r="U268" s="36"/>
      <c r="V268" s="36"/>
      <c r="W268" s="36"/>
      <c r="X268" s="36"/>
      <c r="Y268" s="16"/>
      <c r="AB268" s="36"/>
      <c r="AC268" s="16"/>
      <c r="AD268" s="16"/>
    </row>
    <row r="269" spans="2:30" ht="13.5" customHeight="1">
      <c r="B269" s="128"/>
      <c r="C269" s="1545" t="s">
        <v>3031</v>
      </c>
      <c r="D269" s="1474"/>
      <c r="E269" s="1390"/>
      <c r="F269" s="1483"/>
      <c r="G269" s="1484"/>
      <c r="H269" s="1484"/>
      <c r="I269" s="1460"/>
      <c r="J269" s="1460"/>
      <c r="K269" s="1460"/>
      <c r="L269" s="1460"/>
      <c r="M269" s="36"/>
      <c r="N269" s="36"/>
      <c r="O269" s="36"/>
      <c r="P269" s="36"/>
      <c r="Q269" s="36"/>
      <c r="R269" s="36"/>
      <c r="S269" s="36"/>
      <c r="T269" s="36"/>
      <c r="U269" s="36"/>
      <c r="V269" s="36"/>
      <c r="W269" s="36"/>
      <c r="X269" s="36"/>
      <c r="Y269" s="16"/>
      <c r="AB269" s="36"/>
      <c r="AC269" s="16"/>
      <c r="AD269" s="16"/>
    </row>
    <row r="270" spans="2:30" ht="13.5" customHeight="1">
      <c r="B270" s="128"/>
      <c r="C270" s="1545" t="s">
        <v>2441</v>
      </c>
      <c r="D270" s="1474"/>
      <c r="E270" s="1390"/>
      <c r="F270" s="1483"/>
      <c r="G270" s="1484"/>
      <c r="H270" s="1484"/>
      <c r="I270" s="1460"/>
      <c r="J270" s="1460"/>
      <c r="K270" s="1460"/>
      <c r="L270" s="1460"/>
      <c r="M270" s="36"/>
      <c r="N270" s="36"/>
      <c r="O270" s="36"/>
      <c r="P270" s="36"/>
      <c r="Q270" s="36"/>
      <c r="R270" s="36"/>
      <c r="S270" s="36"/>
      <c r="T270" s="36"/>
      <c r="U270" s="36"/>
      <c r="V270" s="36"/>
      <c r="W270" s="36"/>
      <c r="X270" s="36"/>
      <c r="Y270" s="16"/>
      <c r="AB270" s="36"/>
      <c r="AC270" s="16"/>
      <c r="AD270" s="16"/>
    </row>
    <row r="271" spans="2:30" ht="13.5" customHeight="1">
      <c r="B271" s="128"/>
      <c r="C271" s="1520" t="s">
        <v>3112</v>
      </c>
      <c r="D271" s="1459"/>
      <c r="E271" s="1390"/>
      <c r="F271" s="1484"/>
      <c r="G271" s="1484"/>
      <c r="H271" s="1484"/>
      <c r="I271" s="1460"/>
      <c r="J271" s="1460"/>
      <c r="K271" s="1460"/>
      <c r="L271" s="1460"/>
      <c r="M271" s="36"/>
      <c r="N271" s="36"/>
      <c r="O271" s="36"/>
      <c r="P271" s="36"/>
      <c r="Q271" s="36"/>
      <c r="R271" s="36"/>
      <c r="S271" s="36"/>
      <c r="T271" s="36"/>
      <c r="U271" s="36"/>
      <c r="V271" s="36"/>
      <c r="W271" s="36"/>
      <c r="X271" s="36"/>
      <c r="Y271" s="16"/>
      <c r="AB271" s="36"/>
      <c r="AC271" s="16"/>
      <c r="AD271" s="16"/>
    </row>
    <row r="272" spans="2:30" ht="13.5" customHeight="1">
      <c r="B272" s="128"/>
      <c r="C272" s="1520" t="s">
        <v>3026</v>
      </c>
      <c r="D272" s="1459"/>
      <c r="E272" s="1390"/>
      <c r="F272" s="1484"/>
      <c r="G272" s="1484"/>
      <c r="H272" s="1484"/>
      <c r="I272" s="1460"/>
      <c r="J272" s="1460"/>
      <c r="K272" s="1460"/>
      <c r="L272" s="1460"/>
      <c r="M272" s="36"/>
      <c r="N272" s="36"/>
      <c r="O272" s="36"/>
      <c r="P272" s="36"/>
      <c r="Q272" s="36"/>
      <c r="R272" s="36"/>
      <c r="S272" s="36"/>
      <c r="T272" s="36"/>
      <c r="U272" s="36"/>
      <c r="V272" s="36"/>
      <c r="W272" s="36"/>
      <c r="X272" s="36"/>
      <c r="Y272" s="16"/>
      <c r="AB272" s="36"/>
      <c r="AC272" s="16"/>
      <c r="AD272" s="16"/>
    </row>
    <row r="273" spans="2:30" ht="13.5" customHeight="1">
      <c r="B273" s="128"/>
      <c r="C273" s="1520" t="s">
        <v>506</v>
      </c>
      <c r="D273" s="1459"/>
      <c r="E273" s="1390"/>
      <c r="F273" s="1460"/>
      <c r="G273" s="1460"/>
      <c r="H273" s="1460"/>
      <c r="I273" s="1460"/>
      <c r="J273" s="1460"/>
      <c r="K273" s="1460"/>
      <c r="L273" s="1460"/>
      <c r="M273" s="36"/>
      <c r="N273" s="36"/>
      <c r="O273" s="36"/>
      <c r="P273" s="36"/>
      <c r="Q273" s="36"/>
      <c r="R273" s="36"/>
      <c r="S273" s="36"/>
      <c r="T273" s="36"/>
      <c r="U273" s="36"/>
      <c r="V273" s="36"/>
      <c r="W273" s="36"/>
      <c r="X273" s="36"/>
      <c r="Y273" s="16"/>
      <c r="AB273" s="36"/>
      <c r="AC273" s="16"/>
      <c r="AD273" s="16"/>
    </row>
    <row r="274" spans="2:30" ht="13.5" customHeight="1">
      <c r="B274" s="128"/>
      <c r="C274" s="1545" t="s">
        <v>3027</v>
      </c>
      <c r="D274" s="1474"/>
      <c r="E274" s="1390"/>
      <c r="F274" s="1483"/>
      <c r="G274" s="1484"/>
      <c r="H274" s="1484"/>
      <c r="I274" s="1460"/>
      <c r="J274" s="1460"/>
      <c r="K274" s="1460"/>
      <c r="L274" s="1460"/>
      <c r="M274" s="36"/>
      <c r="N274" s="36"/>
      <c r="O274" s="36"/>
      <c r="P274" s="36"/>
      <c r="Q274" s="36"/>
      <c r="R274" s="36"/>
      <c r="S274" s="36"/>
      <c r="T274" s="36"/>
      <c r="U274" s="36"/>
      <c r="V274" s="36"/>
      <c r="W274" s="36"/>
      <c r="X274" s="36"/>
      <c r="Y274" s="16"/>
      <c r="AB274" s="36"/>
      <c r="AC274" s="16"/>
      <c r="AD274" s="16"/>
    </row>
    <row r="275" spans="2:30" ht="13.5" customHeight="1">
      <c r="B275" s="128"/>
      <c r="C275" s="1545" t="s">
        <v>507</v>
      </c>
      <c r="D275" s="1474"/>
      <c r="E275" s="1390"/>
      <c r="F275" s="1390"/>
      <c r="G275" s="1390"/>
      <c r="H275" s="1390"/>
      <c r="I275" s="1460"/>
      <c r="J275" s="1460"/>
      <c r="K275" s="1460"/>
      <c r="L275" s="1460"/>
      <c r="M275" s="36"/>
      <c r="N275" s="36"/>
      <c r="O275" s="36"/>
      <c r="P275" s="36"/>
      <c r="Q275" s="36"/>
      <c r="R275" s="36"/>
      <c r="S275" s="36"/>
      <c r="T275" s="36"/>
      <c r="U275" s="36"/>
      <c r="V275" s="36"/>
      <c r="W275" s="36"/>
      <c r="X275" s="36"/>
      <c r="Y275" s="16"/>
      <c r="AB275" s="36"/>
      <c r="AC275" s="16"/>
      <c r="AD275" s="16"/>
    </row>
    <row r="276" spans="2:30" ht="13.5" customHeight="1">
      <c r="B276" s="128"/>
      <c r="C276" s="567"/>
      <c r="D276" s="567"/>
      <c r="E276" s="567"/>
      <c r="F276" s="567"/>
      <c r="G276" s="567"/>
      <c r="H276" s="567"/>
      <c r="I276" s="567"/>
      <c r="J276" s="567"/>
      <c r="K276" s="159"/>
      <c r="L276" s="568"/>
      <c r="M276" s="36"/>
      <c r="N276" s="36"/>
      <c r="O276" s="36"/>
      <c r="P276" s="36"/>
      <c r="Q276" s="36"/>
      <c r="R276" s="36"/>
      <c r="S276" s="36"/>
      <c r="T276" s="36"/>
      <c r="U276" s="36"/>
      <c r="V276" s="36"/>
      <c r="W276" s="36"/>
      <c r="X276" s="36"/>
      <c r="Y276" s="16"/>
      <c r="AB276" s="36"/>
      <c r="AC276" s="16"/>
      <c r="AD276" s="16"/>
    </row>
    <row r="277" spans="2:30" ht="13.5" customHeight="1">
      <c r="B277" s="2" t="s">
        <v>2420</v>
      </c>
      <c r="D277" s="22"/>
      <c r="E277" s="22"/>
      <c r="F277" s="24"/>
      <c r="G277" s="22"/>
      <c r="H277" s="22"/>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B278" s="35" t="s">
        <v>3034</v>
      </c>
      <c r="D278" s="22"/>
      <c r="E278" s="22"/>
      <c r="F278" s="24"/>
      <c r="G278" s="22"/>
      <c r="H278" s="22"/>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402"/>
      <c r="D279" s="1461"/>
      <c r="E279" s="1461"/>
      <c r="F279" s="1461"/>
      <c r="G279" s="1461"/>
      <c r="H279" s="1461"/>
      <c r="I279" s="1461"/>
      <c r="J279" s="1462"/>
      <c r="K279" s="128"/>
      <c r="L279" s="36"/>
      <c r="M279" s="36"/>
      <c r="N279" s="36"/>
      <c r="O279" s="36"/>
      <c r="P279" s="36"/>
      <c r="Q279" s="36"/>
      <c r="R279" s="36"/>
      <c r="S279" s="36"/>
      <c r="T279" s="36"/>
      <c r="U279" s="36"/>
      <c r="V279" s="36"/>
      <c r="W279" s="36"/>
      <c r="X279" s="36"/>
      <c r="Y279" s="16"/>
      <c r="AA279" s="128"/>
      <c r="AB279" s="36"/>
      <c r="AC279" s="569"/>
      <c r="AD279" s="16"/>
    </row>
    <row r="280" spans="2:30" ht="13.5" customHeight="1">
      <c r="C280" s="1463"/>
      <c r="D280" s="1464"/>
      <c r="E280" s="1464"/>
      <c r="F280" s="1464"/>
      <c r="G280" s="1464"/>
      <c r="H280" s="1464"/>
      <c r="I280" s="1464"/>
      <c r="J280" s="1465"/>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1463"/>
      <c r="D281" s="1464"/>
      <c r="E281" s="1464"/>
      <c r="F281" s="1464"/>
      <c r="G281" s="1464"/>
      <c r="H281" s="1464"/>
      <c r="I281" s="1464"/>
      <c r="J281" s="1465"/>
      <c r="K281" s="128"/>
      <c r="L281" s="36"/>
      <c r="M281" s="36"/>
      <c r="N281" s="36"/>
      <c r="O281" s="36"/>
      <c r="P281" s="36"/>
      <c r="Q281" s="36"/>
      <c r="R281" s="36"/>
      <c r="S281" s="36"/>
      <c r="T281" s="36"/>
      <c r="U281" s="36"/>
      <c r="V281" s="36"/>
      <c r="W281" s="36"/>
      <c r="X281" s="36"/>
      <c r="Y281" s="16"/>
      <c r="AA281" s="128"/>
      <c r="AB281" s="36"/>
      <c r="AC281" s="16"/>
      <c r="AD281" s="16"/>
    </row>
    <row r="282" spans="2:30" ht="13.5" customHeight="1">
      <c r="C282" s="1463"/>
      <c r="D282" s="1464"/>
      <c r="E282" s="1464"/>
      <c r="F282" s="1464"/>
      <c r="G282" s="1464"/>
      <c r="H282" s="1464"/>
      <c r="I282" s="1464"/>
      <c r="J282" s="1465"/>
      <c r="K282" s="128"/>
      <c r="L282" s="36"/>
      <c r="M282" s="36"/>
      <c r="N282" s="36"/>
      <c r="O282" s="36"/>
      <c r="P282" s="36"/>
      <c r="Q282" s="36"/>
      <c r="R282" s="36"/>
      <c r="S282" s="36"/>
      <c r="T282" s="36"/>
      <c r="U282" s="36"/>
      <c r="V282" s="36"/>
      <c r="W282" s="36"/>
      <c r="X282" s="36"/>
      <c r="Y282" s="16"/>
      <c r="AA282" s="128"/>
      <c r="AB282" s="36"/>
      <c r="AC282" s="16"/>
      <c r="AD282" s="16"/>
    </row>
    <row r="283" spans="2:30" ht="13.5" customHeight="1">
      <c r="C283" s="1463"/>
      <c r="D283" s="1464"/>
      <c r="E283" s="1464"/>
      <c r="F283" s="1464"/>
      <c r="G283" s="1464"/>
      <c r="H283" s="1464"/>
      <c r="I283" s="1464"/>
      <c r="J283" s="1465"/>
      <c r="K283" s="128"/>
      <c r="L283" s="36"/>
      <c r="M283" s="36"/>
      <c r="N283" s="36"/>
      <c r="O283" s="36"/>
      <c r="P283" s="36"/>
      <c r="Q283" s="36"/>
      <c r="R283" s="36"/>
      <c r="S283" s="36"/>
      <c r="T283" s="36"/>
      <c r="U283" s="36"/>
      <c r="V283" s="36"/>
      <c r="W283" s="36"/>
      <c r="X283" s="36"/>
      <c r="Y283" s="16"/>
      <c r="AA283" s="128"/>
      <c r="AB283" s="36"/>
      <c r="AC283" s="16"/>
      <c r="AD283" s="16"/>
    </row>
    <row r="284" spans="2:30" ht="13.5" customHeight="1">
      <c r="C284" s="1463"/>
      <c r="D284" s="1464"/>
      <c r="E284" s="1464"/>
      <c r="F284" s="1464"/>
      <c r="G284" s="1464"/>
      <c r="H284" s="1464"/>
      <c r="I284" s="1464"/>
      <c r="J284" s="1465"/>
      <c r="K284" s="128"/>
      <c r="L284" s="36"/>
      <c r="M284" s="36"/>
      <c r="N284" s="36"/>
      <c r="O284" s="36"/>
      <c r="P284" s="36"/>
      <c r="Q284" s="36"/>
      <c r="R284" s="36"/>
      <c r="S284" s="36"/>
      <c r="T284" s="36"/>
      <c r="U284" s="36"/>
      <c r="V284" s="36"/>
      <c r="W284" s="36"/>
      <c r="X284" s="36"/>
      <c r="Y284" s="16"/>
      <c r="AA284" s="128"/>
      <c r="AB284" s="36"/>
      <c r="AC284" s="16"/>
      <c r="AD284" s="16"/>
    </row>
    <row r="285" spans="2:30" ht="13.5" customHeight="1">
      <c r="C285" s="1466"/>
      <c r="D285" s="1467"/>
      <c r="E285" s="1467"/>
      <c r="F285" s="1467"/>
      <c r="G285" s="1467"/>
      <c r="H285" s="1467"/>
      <c r="I285" s="1467"/>
      <c r="J285" s="1468"/>
      <c r="K285" s="128"/>
      <c r="L285" s="36"/>
      <c r="M285" s="36"/>
      <c r="N285" s="36"/>
      <c r="O285" s="36"/>
      <c r="P285" s="36"/>
      <c r="Q285" s="36"/>
      <c r="R285" s="36"/>
      <c r="S285" s="36"/>
      <c r="T285" s="36"/>
      <c r="U285" s="36"/>
      <c r="V285" s="36"/>
      <c r="W285" s="36"/>
      <c r="X285" s="36"/>
      <c r="Y285" s="16"/>
      <c r="AA285" s="128"/>
      <c r="AB285" s="36"/>
      <c r="AC285" s="16"/>
      <c r="AD285" s="16"/>
    </row>
    <row r="286" spans="2:30" ht="13.5" customHeight="1">
      <c r="C286" s="637"/>
      <c r="D286" s="637"/>
      <c r="E286" s="637"/>
      <c r="F286" s="637"/>
      <c r="G286" s="637"/>
      <c r="H286" s="637"/>
      <c r="I286" s="637"/>
      <c r="J286" s="637"/>
      <c r="K286" s="128"/>
      <c r="L286" s="36"/>
      <c r="M286" s="36"/>
      <c r="N286" s="36"/>
      <c r="O286" s="36"/>
      <c r="P286" s="36"/>
      <c r="Q286" s="36"/>
      <c r="R286" s="36"/>
      <c r="S286" s="36"/>
      <c r="T286" s="36"/>
      <c r="U286" s="36"/>
      <c r="V286" s="36"/>
      <c r="W286" s="36"/>
      <c r="X286" s="36"/>
      <c r="Y286" s="16"/>
      <c r="AA286" s="128"/>
      <c r="AB286" s="36"/>
      <c r="AC286" s="16"/>
      <c r="AD286" s="16"/>
    </row>
    <row r="287" spans="2:30" ht="18" customHeight="1">
      <c r="B287" s="128"/>
      <c r="C287" s="129" t="s">
        <v>3039</v>
      </c>
      <c r="D287" s="159"/>
      <c r="E287" s="159"/>
      <c r="F287" s="159"/>
      <c r="G287" s="159"/>
      <c r="H287" s="159"/>
      <c r="I287" s="159"/>
      <c r="J287" s="159"/>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93"/>
      <c r="D288" s="1394"/>
      <c r="E288" s="1394"/>
      <c r="F288" s="1394"/>
      <c r="G288" s="1394"/>
      <c r="H288" s="1394"/>
      <c r="I288" s="1394"/>
      <c r="J288" s="1395"/>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96"/>
      <c r="D289" s="1397"/>
      <c r="E289" s="1397"/>
      <c r="F289" s="1397"/>
      <c r="G289" s="1397"/>
      <c r="H289" s="1397"/>
      <c r="I289" s="1397"/>
      <c r="J289" s="1398"/>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1396"/>
      <c r="D290" s="1397"/>
      <c r="E290" s="1397"/>
      <c r="F290" s="1397"/>
      <c r="G290" s="1397"/>
      <c r="H290" s="1397"/>
      <c r="I290" s="1397"/>
      <c r="J290" s="1398"/>
      <c r="K290" s="128"/>
      <c r="L290" s="36"/>
      <c r="M290" s="36"/>
      <c r="N290" s="36"/>
      <c r="O290" s="36"/>
      <c r="P290" s="36"/>
      <c r="Q290" s="36"/>
      <c r="R290" s="36"/>
      <c r="S290" s="36"/>
      <c r="T290" s="36"/>
      <c r="U290" s="36"/>
      <c r="V290" s="36"/>
      <c r="W290" s="36"/>
      <c r="X290" s="36"/>
      <c r="Y290" s="16"/>
      <c r="AB290" s="36"/>
      <c r="AC290" s="16"/>
      <c r="AD290" s="16"/>
    </row>
    <row r="291" spans="2:30" ht="13.5" customHeight="1">
      <c r="B291" s="128"/>
      <c r="C291" s="1396"/>
      <c r="D291" s="1397"/>
      <c r="E291" s="1397"/>
      <c r="F291" s="1397"/>
      <c r="G291" s="1397"/>
      <c r="H291" s="1397"/>
      <c r="I291" s="1397"/>
      <c r="J291" s="1398"/>
      <c r="K291" s="128"/>
      <c r="L291" s="36"/>
      <c r="M291" s="36"/>
      <c r="N291" s="36"/>
      <c r="O291" s="36"/>
      <c r="P291" s="36"/>
      <c r="Q291" s="36"/>
      <c r="R291" s="36"/>
      <c r="S291" s="36"/>
      <c r="T291" s="36"/>
      <c r="U291" s="36"/>
      <c r="V291" s="36"/>
      <c r="W291" s="36"/>
      <c r="X291" s="36"/>
      <c r="Y291" s="16"/>
      <c r="AB291" s="36"/>
      <c r="AC291" s="16"/>
      <c r="AD291" s="16"/>
    </row>
    <row r="292" spans="2:30" ht="13.5" customHeight="1">
      <c r="B292" s="128"/>
      <c r="C292" s="1396"/>
      <c r="D292" s="1397"/>
      <c r="E292" s="1397"/>
      <c r="F292" s="1397"/>
      <c r="G292" s="1397"/>
      <c r="H292" s="1397"/>
      <c r="I292" s="1397"/>
      <c r="J292" s="1398"/>
      <c r="K292" s="128"/>
      <c r="L292" s="36"/>
      <c r="M292" s="36"/>
      <c r="N292" s="36"/>
      <c r="O292" s="36"/>
      <c r="P292" s="36"/>
      <c r="Q292" s="36"/>
      <c r="R292" s="36"/>
      <c r="S292" s="36"/>
      <c r="T292" s="36"/>
      <c r="U292" s="36"/>
      <c r="V292" s="36"/>
      <c r="W292" s="36"/>
      <c r="X292" s="36"/>
      <c r="Y292" s="16"/>
      <c r="AB292" s="36"/>
      <c r="AC292" s="16"/>
      <c r="AD292" s="16"/>
    </row>
    <row r="293" spans="2:30" ht="13.5" customHeight="1">
      <c r="B293" s="128"/>
      <c r="C293" s="1396"/>
      <c r="D293" s="1397"/>
      <c r="E293" s="1397"/>
      <c r="F293" s="1397"/>
      <c r="G293" s="1397"/>
      <c r="H293" s="1397"/>
      <c r="I293" s="1397"/>
      <c r="J293" s="1398"/>
      <c r="K293" s="128"/>
      <c r="L293" s="36"/>
      <c r="M293" s="36"/>
      <c r="N293" s="36"/>
      <c r="O293" s="36"/>
      <c r="P293" s="36"/>
      <c r="Q293" s="36"/>
      <c r="R293" s="36"/>
      <c r="S293" s="36"/>
      <c r="T293" s="36"/>
      <c r="U293" s="36"/>
      <c r="V293" s="36"/>
      <c r="W293" s="36"/>
      <c r="X293" s="36"/>
      <c r="Y293" s="16"/>
      <c r="AB293" s="36"/>
      <c r="AC293" s="16"/>
      <c r="AD293" s="16"/>
    </row>
    <row r="294" spans="2:30" ht="13.5" customHeight="1">
      <c r="B294" s="128"/>
      <c r="C294" s="1399"/>
      <c r="D294" s="1400"/>
      <c r="E294" s="1400"/>
      <c r="F294" s="1400"/>
      <c r="G294" s="1400"/>
      <c r="H294" s="1400"/>
      <c r="I294" s="1400"/>
      <c r="J294" s="1401"/>
      <c r="K294" s="128"/>
      <c r="L294" s="36"/>
      <c r="M294" s="36"/>
      <c r="N294" s="36"/>
      <c r="O294" s="36"/>
      <c r="P294" s="36"/>
      <c r="Q294" s="36"/>
      <c r="R294" s="36"/>
      <c r="S294" s="36"/>
      <c r="T294" s="36"/>
      <c r="U294" s="36"/>
      <c r="V294" s="36"/>
      <c r="W294" s="36"/>
      <c r="X294" s="36"/>
      <c r="Y294" s="16"/>
      <c r="AB294" s="36"/>
      <c r="AC294" s="16"/>
      <c r="AD294" s="16"/>
    </row>
    <row r="295" spans="2:30" ht="13.5" customHeight="1">
      <c r="B295" s="128"/>
      <c r="C295" s="562"/>
      <c r="D295" s="562"/>
      <c r="E295" s="562"/>
      <c r="F295" s="562"/>
      <c r="G295" s="562"/>
      <c r="H295" s="562"/>
      <c r="I295" s="562"/>
      <c r="J295" s="562"/>
      <c r="K295" s="128"/>
      <c r="L295" s="36"/>
      <c r="M295" s="36"/>
      <c r="N295" s="36"/>
      <c r="O295" s="36"/>
      <c r="P295" s="36"/>
      <c r="Q295" s="36"/>
      <c r="R295" s="36"/>
      <c r="S295" s="36"/>
      <c r="T295" s="36"/>
      <c r="U295" s="36"/>
      <c r="V295" s="36"/>
      <c r="W295" s="36"/>
      <c r="X295" s="36"/>
      <c r="Y295" s="16"/>
      <c r="AB295" s="36"/>
      <c r="AC295" s="16"/>
      <c r="AD295" s="16"/>
    </row>
    <row r="296" spans="2:30" ht="18" customHeight="1">
      <c r="B296" s="111" t="s">
        <v>2396</v>
      </c>
      <c r="C296" s="4"/>
      <c r="U296" s="4"/>
      <c r="V296" s="3"/>
      <c r="W296" s="3"/>
    </row>
    <row r="297" spans="2:30" ht="13.5" customHeight="1">
      <c r="B297" s="111"/>
      <c r="C297" s="4"/>
      <c r="U297" s="4"/>
      <c r="V297" s="3"/>
      <c r="W297" s="3"/>
    </row>
    <row r="298" spans="2:30">
      <c r="B298" s="6" t="s">
        <v>119</v>
      </c>
      <c r="O298" s="32"/>
      <c r="S298" s="3"/>
      <c r="T298" s="3"/>
    </row>
    <row r="299" spans="2:30" ht="15.9" customHeight="1">
      <c r="C299" s="32" t="s">
        <v>123</v>
      </c>
      <c r="D299" s="32"/>
      <c r="E299" s="32"/>
      <c r="F299" s="32"/>
      <c r="G299" s="32"/>
      <c r="H299" s="32"/>
      <c r="I299" s="32"/>
      <c r="J299" s="32"/>
      <c r="K299" s="32"/>
      <c r="L299" s="32"/>
      <c r="O299" s="32"/>
      <c r="P299" s="32"/>
      <c r="Q299" s="32"/>
      <c r="R299" s="32"/>
      <c r="S299" s="3"/>
      <c r="T299" s="3"/>
    </row>
    <row r="300" spans="2:30" ht="15.9" customHeight="1">
      <c r="C300" s="32" t="s">
        <v>122</v>
      </c>
      <c r="D300" s="32"/>
      <c r="E300" s="32"/>
      <c r="F300" s="32"/>
      <c r="G300" s="32"/>
      <c r="H300" s="32"/>
      <c r="I300" s="32"/>
      <c r="J300" s="32"/>
      <c r="K300" s="32"/>
      <c r="L300" s="32"/>
      <c r="M300" s="32"/>
      <c r="P300" s="32"/>
      <c r="Q300" s="32"/>
      <c r="R300" s="32"/>
      <c r="S300" s="3"/>
      <c r="T300" s="3"/>
    </row>
    <row r="301" spans="2:30" ht="15.9" customHeight="1">
      <c r="C301" s="31" t="s">
        <v>109</v>
      </c>
      <c r="E301" s="31"/>
      <c r="L301" s="3"/>
      <c r="M301" s="32"/>
      <c r="N301" s="32"/>
    </row>
    <row r="302" spans="2:30" ht="15.9" customHeight="1">
      <c r="C302" s="31" t="s">
        <v>3193</v>
      </c>
      <c r="E302" s="31"/>
      <c r="L302" s="3"/>
      <c r="M302" s="3"/>
      <c r="N302" s="32"/>
    </row>
    <row r="303" spans="2:30" ht="7.5" customHeight="1">
      <c r="C303" s="31"/>
      <c r="E303" s="31"/>
      <c r="L303" s="3"/>
      <c r="M303" s="3"/>
    </row>
    <row r="304" spans="2:30" ht="30" customHeight="1">
      <c r="B304" s="1104" t="s">
        <v>106</v>
      </c>
      <c r="C304" s="1105"/>
      <c r="D304" s="1273"/>
      <c r="E304" s="33" t="s">
        <v>107</v>
      </c>
      <c r="F304" s="1083" t="s">
        <v>108</v>
      </c>
      <c r="G304" s="1084"/>
      <c r="H304" s="1084"/>
      <c r="I304" s="1084"/>
      <c r="J304" s="1085"/>
      <c r="M304" s="3"/>
    </row>
    <row r="305" spans="2:10" ht="43.8" customHeight="1">
      <c r="B305" s="1235" t="s">
        <v>104</v>
      </c>
      <c r="C305" s="1239"/>
      <c r="D305" s="1240"/>
      <c r="E305" s="100"/>
      <c r="F305" s="1383"/>
      <c r="G305" s="1384"/>
      <c r="H305" s="1384"/>
      <c r="I305" s="1384"/>
      <c r="J305" s="1385"/>
    </row>
    <row r="306" spans="2:10" ht="43.8" customHeight="1">
      <c r="B306" s="1116" t="s">
        <v>101</v>
      </c>
      <c r="C306" s="1138"/>
      <c r="D306" s="1236"/>
      <c r="E306" s="100"/>
      <c r="F306" s="1383"/>
      <c r="G306" s="1384"/>
      <c r="H306" s="1384"/>
      <c r="I306" s="1384"/>
      <c r="J306" s="1385"/>
    </row>
    <row r="307" spans="2:10" ht="43.8" customHeight="1">
      <c r="B307" s="1116" t="s">
        <v>102</v>
      </c>
      <c r="C307" s="1138"/>
      <c r="D307" s="1236"/>
      <c r="E307" s="100"/>
      <c r="F307" s="1383"/>
      <c r="G307" s="1384"/>
      <c r="H307" s="1384"/>
      <c r="I307" s="1384"/>
      <c r="J307" s="1385"/>
    </row>
    <row r="308" spans="2:10" ht="43.8" customHeight="1">
      <c r="B308" s="1235" t="s">
        <v>105</v>
      </c>
      <c r="C308" s="1239"/>
      <c r="D308" s="1240"/>
      <c r="E308" s="100"/>
      <c r="F308" s="1383"/>
      <c r="G308" s="1384"/>
      <c r="H308" s="1384"/>
      <c r="I308" s="1384"/>
      <c r="J308" s="1385"/>
    </row>
    <row r="309" spans="2:10" ht="43.8" customHeight="1">
      <c r="B309" s="1235" t="s">
        <v>103</v>
      </c>
      <c r="C309" s="1239"/>
      <c r="D309" s="1240"/>
      <c r="E309" s="100"/>
      <c r="F309" s="1383"/>
      <c r="G309" s="1384"/>
      <c r="H309" s="1384"/>
      <c r="I309" s="1384"/>
      <c r="J309" s="1385"/>
    </row>
    <row r="310" spans="2:10" ht="13.5" customHeight="1">
      <c r="C310" s="8"/>
      <c r="D310" s="8"/>
      <c r="E310" s="8"/>
      <c r="F310" s="8"/>
      <c r="G310" s="8"/>
      <c r="H310" s="8"/>
      <c r="I310" s="8"/>
      <c r="J310" s="8"/>
    </row>
    <row r="311" spans="2:10" hidden="1"/>
    <row r="312" spans="2:10">
      <c r="B312" s="2" t="s">
        <v>120</v>
      </c>
    </row>
    <row r="313" spans="2:10" ht="84" customHeight="1">
      <c r="B313" s="1495"/>
      <c r="C313" s="1480"/>
      <c r="D313" s="1480"/>
      <c r="E313" s="1480"/>
      <c r="F313" s="1480"/>
      <c r="G313" s="1480"/>
      <c r="H313" s="1480"/>
      <c r="I313" s="1480"/>
      <c r="J313" s="1496"/>
    </row>
    <row r="315" spans="2:10" ht="18" customHeight="1">
      <c r="B315" s="2" t="s">
        <v>121</v>
      </c>
    </row>
    <row r="316" spans="2:10" ht="13.2" customHeight="1">
      <c r="C316" s="2" t="s">
        <v>2781</v>
      </c>
    </row>
    <row r="317" spans="2:10" ht="36" customHeight="1">
      <c r="B317" s="1616" t="s">
        <v>116</v>
      </c>
      <c r="C317" s="1617"/>
      <c r="D317" s="1617"/>
      <c r="E317" s="1617"/>
      <c r="F317" s="1413"/>
      <c r="G317" s="1413"/>
      <c r="H317" s="1413"/>
      <c r="I317" s="1413"/>
      <c r="J317" s="1413"/>
    </row>
    <row r="318" spans="2:10" ht="36" customHeight="1">
      <c r="B318" s="1235" t="s">
        <v>2358</v>
      </c>
      <c r="C318" s="1117"/>
      <c r="D318" s="1117"/>
      <c r="E318" s="1494"/>
      <c r="F318" s="1413"/>
      <c r="G318" s="1413"/>
      <c r="H318" s="1413"/>
      <c r="I318" s="1413"/>
      <c r="J318" s="1413"/>
    </row>
    <row r="319" spans="2:10" ht="36" customHeight="1">
      <c r="B319" s="1616" t="s">
        <v>117</v>
      </c>
      <c r="C319" s="1617"/>
      <c r="D319" s="1617"/>
      <c r="E319" s="1617"/>
      <c r="F319" s="1413"/>
      <c r="G319" s="1413"/>
      <c r="H319" s="1413"/>
      <c r="I319" s="1413"/>
      <c r="J319" s="1413"/>
    </row>
    <row r="321" spans="2:10">
      <c r="C321" s="2" t="s">
        <v>2782</v>
      </c>
    </row>
    <row r="322" spans="2:10" ht="36" customHeight="1">
      <c r="B322" s="1235" t="s">
        <v>116</v>
      </c>
      <c r="C322" s="1117"/>
      <c r="D322" s="1117"/>
      <c r="E322" s="1494"/>
      <c r="F322" s="1413"/>
      <c r="G322" s="1413"/>
      <c r="H322" s="1413"/>
      <c r="I322" s="1413"/>
      <c r="J322" s="1413"/>
    </row>
    <row r="323" spans="2:10" ht="36" customHeight="1">
      <c r="B323" s="1235" t="s">
        <v>2358</v>
      </c>
      <c r="C323" s="1117"/>
      <c r="D323" s="1117"/>
      <c r="E323" s="1494"/>
      <c r="F323" s="1413"/>
      <c r="G323" s="1413"/>
      <c r="H323" s="1413"/>
      <c r="I323" s="1413"/>
      <c r="J323" s="1413"/>
    </row>
    <row r="324" spans="2:10" ht="36" customHeight="1">
      <c r="B324" s="1235" t="s">
        <v>117</v>
      </c>
      <c r="C324" s="1117"/>
      <c r="D324" s="1117"/>
      <c r="E324" s="1494"/>
      <c r="F324" s="1413"/>
      <c r="G324" s="1413"/>
      <c r="H324" s="1413"/>
      <c r="I324" s="1413"/>
      <c r="J324" s="1413"/>
    </row>
  </sheetData>
  <sheetProtection algorithmName="SHA-512" hashValue="k1H1svnznW6UsMDbo8Pdg+l+bDZQ98ZX/S/LTk8+gFsPyPAMFs2dh2u8wDoIkE/1s2lC4y20FVAe60nRjge3mw==" saltValue="KQjxOj4Oc7TFutxLcbByHQ==" spinCount="100000" sheet="1" formatCells="0"/>
  <mergeCells count="350">
    <mergeCell ref="D89:F89"/>
    <mergeCell ref="D96:F96"/>
    <mergeCell ref="G96:I96"/>
    <mergeCell ref="D99:F99"/>
    <mergeCell ref="D104:F104"/>
    <mergeCell ref="G104:I104"/>
    <mergeCell ref="D123:F123"/>
    <mergeCell ref="G123:I123"/>
    <mergeCell ref="D124:F124"/>
    <mergeCell ref="G124:I124"/>
    <mergeCell ref="G115:I115"/>
    <mergeCell ref="D116:F116"/>
    <mergeCell ref="G116:I116"/>
    <mergeCell ref="D117:F117"/>
    <mergeCell ref="G117:I117"/>
    <mergeCell ref="D118:F118"/>
    <mergeCell ref="G118:I118"/>
    <mergeCell ref="D114:F114"/>
    <mergeCell ref="G114:I114"/>
    <mergeCell ref="D115:F115"/>
    <mergeCell ref="D105:F105"/>
    <mergeCell ref="G105:I105"/>
    <mergeCell ref="G107:I107"/>
    <mergeCell ref="D97:F97"/>
    <mergeCell ref="G125:I125"/>
    <mergeCell ref="G134:I134"/>
    <mergeCell ref="G143:I143"/>
    <mergeCell ref="D122:F122"/>
    <mergeCell ref="G122:I122"/>
    <mergeCell ref="D125:F125"/>
    <mergeCell ref="D131:F131"/>
    <mergeCell ref="G131:I131"/>
    <mergeCell ref="G126:I126"/>
    <mergeCell ref="D127:F127"/>
    <mergeCell ref="D138:F138"/>
    <mergeCell ref="G138:I138"/>
    <mergeCell ref="D141:F141"/>
    <mergeCell ref="G141:I141"/>
    <mergeCell ref="D142:F142"/>
    <mergeCell ref="G142:I142"/>
    <mergeCell ref="D140:F140"/>
    <mergeCell ref="G140:I140"/>
    <mergeCell ref="D143:F143"/>
    <mergeCell ref="D136:F136"/>
    <mergeCell ref="G136:I136"/>
    <mergeCell ref="D137:F137"/>
    <mergeCell ref="G137:I137"/>
    <mergeCell ref="D134:F134"/>
    <mergeCell ref="D39:F39"/>
    <mergeCell ref="G39:I39"/>
    <mergeCell ref="D42:F42"/>
    <mergeCell ref="D52:F52"/>
    <mergeCell ref="D59:F59"/>
    <mergeCell ref="G59:I59"/>
    <mergeCell ref="D110:F110"/>
    <mergeCell ref="G110:I110"/>
    <mergeCell ref="D113:F113"/>
    <mergeCell ref="G113:I113"/>
    <mergeCell ref="D112:F112"/>
    <mergeCell ref="G112:I112"/>
    <mergeCell ref="D106:F106"/>
    <mergeCell ref="G106:I106"/>
    <mergeCell ref="G89:I89"/>
    <mergeCell ref="D108:F108"/>
    <mergeCell ref="G108:I108"/>
    <mergeCell ref="D109:F109"/>
    <mergeCell ref="G109:I109"/>
    <mergeCell ref="D107:F107"/>
    <mergeCell ref="D101:F101"/>
    <mergeCell ref="G101:I101"/>
    <mergeCell ref="D102:F102"/>
    <mergeCell ref="G102:I102"/>
    <mergeCell ref="B307:D307"/>
    <mergeCell ref="F307:J307"/>
    <mergeCell ref="B308:D308"/>
    <mergeCell ref="F308:J308"/>
    <mergeCell ref="B309:D309"/>
    <mergeCell ref="F309:J309"/>
    <mergeCell ref="G127:I127"/>
    <mergeCell ref="B304:D304"/>
    <mergeCell ref="F304:J304"/>
    <mergeCell ref="B305:D305"/>
    <mergeCell ref="F305:J305"/>
    <mergeCell ref="B306:D306"/>
    <mergeCell ref="F306:J306"/>
    <mergeCell ref="B224:G224"/>
    <mergeCell ref="H224:I224"/>
    <mergeCell ref="E237:F237"/>
    <mergeCell ref="H237:J238"/>
    <mergeCell ref="B213:D213"/>
    <mergeCell ref="B214:D214"/>
    <mergeCell ref="B215:D215"/>
    <mergeCell ref="B216:D216"/>
    <mergeCell ref="H220:I220"/>
    <mergeCell ref="B222:G222"/>
    <mergeCell ref="H222:I222"/>
    <mergeCell ref="B324:E324"/>
    <mergeCell ref="F324:J324"/>
    <mergeCell ref="B313:J313"/>
    <mergeCell ref="B317:E317"/>
    <mergeCell ref="F317:J317"/>
    <mergeCell ref="B318:E318"/>
    <mergeCell ref="F318:J318"/>
    <mergeCell ref="B319:E319"/>
    <mergeCell ref="F319:J319"/>
    <mergeCell ref="B322:E322"/>
    <mergeCell ref="F322:J322"/>
    <mergeCell ref="B323:E323"/>
    <mergeCell ref="F323:J323"/>
    <mergeCell ref="B206:G206"/>
    <mergeCell ref="H206:I206"/>
    <mergeCell ref="B208:G208"/>
    <mergeCell ref="H208:I208"/>
    <mergeCell ref="B211:D211"/>
    <mergeCell ref="B212:D212"/>
    <mergeCell ref="B196:D196"/>
    <mergeCell ref="B197:D197"/>
    <mergeCell ref="B198:D198"/>
    <mergeCell ref="B199:D199"/>
    <mergeCell ref="B200:D200"/>
    <mergeCell ref="H204:I204"/>
    <mergeCell ref="H188:I188"/>
    <mergeCell ref="B190:G190"/>
    <mergeCell ref="H190:I190"/>
    <mergeCell ref="B192:G192"/>
    <mergeCell ref="H192:I192"/>
    <mergeCell ref="B195:D195"/>
    <mergeCell ref="B179:D179"/>
    <mergeCell ref="B180:D180"/>
    <mergeCell ref="B181:D181"/>
    <mergeCell ref="B182:D182"/>
    <mergeCell ref="B183:D183"/>
    <mergeCell ref="B184:D184"/>
    <mergeCell ref="B168:D168"/>
    <mergeCell ref="H172:I172"/>
    <mergeCell ref="B174:G174"/>
    <mergeCell ref="H174:I174"/>
    <mergeCell ref="B176:G176"/>
    <mergeCell ref="H176:I176"/>
    <mergeCell ref="H159:I159"/>
    <mergeCell ref="B163:D163"/>
    <mergeCell ref="B164:D164"/>
    <mergeCell ref="B165:D165"/>
    <mergeCell ref="B166:D166"/>
    <mergeCell ref="B167:D167"/>
    <mergeCell ref="G144:I144"/>
    <mergeCell ref="D145:F145"/>
    <mergeCell ref="G145:I145"/>
    <mergeCell ref="D146:F146"/>
    <mergeCell ref="G146:I146"/>
    <mergeCell ref="D147:F147"/>
    <mergeCell ref="G147:I147"/>
    <mergeCell ref="D128:F128"/>
    <mergeCell ref="G128:I128"/>
    <mergeCell ref="D129:F129"/>
    <mergeCell ref="G129:I129"/>
    <mergeCell ref="D132:F132"/>
    <mergeCell ref="G132:I132"/>
    <mergeCell ref="D133:F133"/>
    <mergeCell ref="G133:I133"/>
    <mergeCell ref="G135:I135"/>
    <mergeCell ref="G97:I97"/>
    <mergeCell ref="D98:F98"/>
    <mergeCell ref="G98:I98"/>
    <mergeCell ref="D100:F100"/>
    <mergeCell ref="G100:I100"/>
    <mergeCell ref="D90:F90"/>
    <mergeCell ref="G90:I90"/>
    <mergeCell ref="D91:F91"/>
    <mergeCell ref="G91:I91"/>
    <mergeCell ref="D92:F92"/>
    <mergeCell ref="G92:I92"/>
    <mergeCell ref="G99:I99"/>
    <mergeCell ref="D84:F84"/>
    <mergeCell ref="G84:I84"/>
    <mergeCell ref="D87:F87"/>
    <mergeCell ref="G87:I87"/>
    <mergeCell ref="D88:F88"/>
    <mergeCell ref="G88:I88"/>
    <mergeCell ref="D86:F86"/>
    <mergeCell ref="G86:I86"/>
    <mergeCell ref="D80:F80"/>
    <mergeCell ref="G80:I80"/>
    <mergeCell ref="D82:F82"/>
    <mergeCell ref="G82:I82"/>
    <mergeCell ref="D83:F83"/>
    <mergeCell ref="G83:I83"/>
    <mergeCell ref="G81:I81"/>
    <mergeCell ref="D75:F75"/>
    <mergeCell ref="G75:I75"/>
    <mergeCell ref="D76:F76"/>
    <mergeCell ref="G76:I76"/>
    <mergeCell ref="D79:F79"/>
    <mergeCell ref="G79:I79"/>
    <mergeCell ref="D78:F78"/>
    <mergeCell ref="G78:I78"/>
    <mergeCell ref="D81:F81"/>
    <mergeCell ref="D71:F71"/>
    <mergeCell ref="G71:I71"/>
    <mergeCell ref="D72:F72"/>
    <mergeCell ref="G72:I72"/>
    <mergeCell ref="D74:F74"/>
    <mergeCell ref="G74:I74"/>
    <mergeCell ref="D65:F65"/>
    <mergeCell ref="G65:I65"/>
    <mergeCell ref="D66:F66"/>
    <mergeCell ref="G66:I66"/>
    <mergeCell ref="D67:F67"/>
    <mergeCell ref="G67:I67"/>
    <mergeCell ref="D70:F70"/>
    <mergeCell ref="G70:I70"/>
    <mergeCell ref="D73:F73"/>
    <mergeCell ref="G73:I73"/>
    <mergeCell ref="D61:F61"/>
    <mergeCell ref="G61:I61"/>
    <mergeCell ref="D63:F63"/>
    <mergeCell ref="G63:I63"/>
    <mergeCell ref="D64:F64"/>
    <mergeCell ref="G64:I64"/>
    <mergeCell ref="D62:F62"/>
    <mergeCell ref="D56:F56"/>
    <mergeCell ref="G56:I56"/>
    <mergeCell ref="D57:F57"/>
    <mergeCell ref="G57:I57"/>
    <mergeCell ref="D60:F60"/>
    <mergeCell ref="G60:I60"/>
    <mergeCell ref="G62:I62"/>
    <mergeCell ref="D53:F53"/>
    <mergeCell ref="G53:I53"/>
    <mergeCell ref="D54:F54"/>
    <mergeCell ref="G54:I54"/>
    <mergeCell ref="D55:F55"/>
    <mergeCell ref="G55:I55"/>
    <mergeCell ref="D47:F47"/>
    <mergeCell ref="G47:I47"/>
    <mergeCell ref="D49:F49"/>
    <mergeCell ref="G49:I49"/>
    <mergeCell ref="D51:F51"/>
    <mergeCell ref="G51:I51"/>
    <mergeCell ref="D50:F50"/>
    <mergeCell ref="G50:I50"/>
    <mergeCell ref="G52:I52"/>
    <mergeCell ref="D44:F44"/>
    <mergeCell ref="G44:I44"/>
    <mergeCell ref="D45:F45"/>
    <mergeCell ref="G45:I45"/>
    <mergeCell ref="D46:F46"/>
    <mergeCell ref="G46:I46"/>
    <mergeCell ref="D40:F40"/>
    <mergeCell ref="G40:I40"/>
    <mergeCell ref="D41:F41"/>
    <mergeCell ref="G41:I41"/>
    <mergeCell ref="D43:F43"/>
    <mergeCell ref="G43:I43"/>
    <mergeCell ref="G42:I42"/>
    <mergeCell ref="C21:E21"/>
    <mergeCell ref="F21:G21"/>
    <mergeCell ref="D35:E35"/>
    <mergeCell ref="G35:H35"/>
    <mergeCell ref="D36:E36"/>
    <mergeCell ref="G36:H36"/>
    <mergeCell ref="B18:B19"/>
    <mergeCell ref="C18:D19"/>
    <mergeCell ref="F18:J18"/>
    <mergeCell ref="F19:J19"/>
    <mergeCell ref="C20:E20"/>
    <mergeCell ref="F20:G20"/>
    <mergeCell ref="C15:E15"/>
    <mergeCell ref="F15:G15"/>
    <mergeCell ref="H15:J15"/>
    <mergeCell ref="C16:D16"/>
    <mergeCell ref="G16:J16"/>
    <mergeCell ref="C17:E17"/>
    <mergeCell ref="F17:J17"/>
    <mergeCell ref="C14:E14"/>
    <mergeCell ref="F14:J14"/>
    <mergeCell ref="B3:J3"/>
    <mergeCell ref="B8:D9"/>
    <mergeCell ref="E8:J9"/>
    <mergeCell ref="B10:D10"/>
    <mergeCell ref="E10:F10"/>
    <mergeCell ref="G10:H10"/>
    <mergeCell ref="I10:J10"/>
    <mergeCell ref="B7:D7"/>
    <mergeCell ref="E7:J7"/>
    <mergeCell ref="C243:J243"/>
    <mergeCell ref="C245:D245"/>
    <mergeCell ref="E245:F245"/>
    <mergeCell ref="G245:H245"/>
    <mergeCell ref="I245:L245"/>
    <mergeCell ref="C246:D246"/>
    <mergeCell ref="E246:L246"/>
    <mergeCell ref="C247:D247"/>
    <mergeCell ref="E247:L247"/>
    <mergeCell ref="C248:D248"/>
    <mergeCell ref="E248:L248"/>
    <mergeCell ref="C249:D249"/>
    <mergeCell ref="E249:L249"/>
    <mergeCell ref="C250:D250"/>
    <mergeCell ref="E250:L250"/>
    <mergeCell ref="C251:D251"/>
    <mergeCell ref="E251:L251"/>
    <mergeCell ref="C253:D253"/>
    <mergeCell ref="E253:F253"/>
    <mergeCell ref="G253:H253"/>
    <mergeCell ref="I253:L253"/>
    <mergeCell ref="C254:D254"/>
    <mergeCell ref="E254:L254"/>
    <mergeCell ref="C255:D255"/>
    <mergeCell ref="E255:L255"/>
    <mergeCell ref="C256:D256"/>
    <mergeCell ref="E256:L256"/>
    <mergeCell ref="C257:D257"/>
    <mergeCell ref="E257:L257"/>
    <mergeCell ref="C258:D258"/>
    <mergeCell ref="E258:L258"/>
    <mergeCell ref="C259:D259"/>
    <mergeCell ref="E259:L259"/>
    <mergeCell ref="C261:D261"/>
    <mergeCell ref="E261:F261"/>
    <mergeCell ref="G261:H261"/>
    <mergeCell ref="I261:L261"/>
    <mergeCell ref="C262:D262"/>
    <mergeCell ref="E262:L262"/>
    <mergeCell ref="C263:D263"/>
    <mergeCell ref="E263:L263"/>
    <mergeCell ref="C264:D264"/>
    <mergeCell ref="E264:L264"/>
    <mergeCell ref="C265:D265"/>
    <mergeCell ref="E265:L265"/>
    <mergeCell ref="C266:D266"/>
    <mergeCell ref="E266:L266"/>
    <mergeCell ref="C267:D267"/>
    <mergeCell ref="E267:L267"/>
    <mergeCell ref="C269:D269"/>
    <mergeCell ref="E269:L269"/>
    <mergeCell ref="C275:D275"/>
    <mergeCell ref="E275:L275"/>
    <mergeCell ref="C279:J285"/>
    <mergeCell ref="C288:J294"/>
    <mergeCell ref="C270:D270"/>
    <mergeCell ref="E270:L270"/>
    <mergeCell ref="C271:D271"/>
    <mergeCell ref="E271:L271"/>
    <mergeCell ref="C272:D272"/>
    <mergeCell ref="E272:L272"/>
    <mergeCell ref="C273:D273"/>
    <mergeCell ref="E273:L273"/>
    <mergeCell ref="C274:D274"/>
    <mergeCell ref="E274:L274"/>
  </mergeCells>
  <phoneticPr fontId="65"/>
  <conditionalFormatting sqref="F305:J309">
    <cfRule type="expression" dxfId="2" priority="1" stopIfTrue="1">
      <formula>$E305="無"</formula>
    </cfRule>
  </conditionalFormatting>
  <dataValidations count="5">
    <dataValidation type="list" allowBlank="1" showInputMessage="1" showErrorMessage="1" sqref="E305:E309">
      <formula1>"有,無"</formula1>
    </dataValidation>
    <dataValidation type="list" allowBlank="1" showInputMessage="1" showErrorMessage="1" sqref="D32">
      <formula1>$O$38:$O$41</formula1>
    </dataValidation>
    <dataValidation type="list" allowBlank="1" showInputMessage="1" showErrorMessage="1" sqref="C279:J285">
      <formula1>"入札、又は複数者からの見積書を徴取し、最安の見積書を選定,その他（競争に付すことが著しく困難又は不適当である）"</formula1>
    </dataValidation>
    <dataValidation type="list" allowBlank="1" showInputMessage="1" showErrorMessage="1" sqref="G245:H245 G253:H253 G261:H261">
      <formula1>"PPA使用者,リース使用者,該当なし"</formula1>
    </dataValidation>
    <dataValidation type="list" allowBlank="1" showInputMessage="1" showErrorMessage="1" sqref="E245:F245 E253:F253 E261:F261">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20" max="12" man="1"/>
    <brk id="155" max="12" man="1"/>
    <brk id="194" max="12" man="1"/>
    <brk id="29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44" r:id="rId4" name="Check Box 28">
              <controlPr defaultSize="0" autoFill="0" autoLine="0" autoPict="0">
                <anchor moveWithCells="1">
                  <from>
                    <xdr:col>6</xdr:col>
                    <xdr:colOff>45720</xdr:colOff>
                    <xdr:row>158</xdr:row>
                    <xdr:rowOff>7620</xdr:rowOff>
                  </from>
                  <to>
                    <xdr:col>6</xdr:col>
                    <xdr:colOff>312420</xdr:colOff>
                    <xdr:row>159</xdr:row>
                    <xdr:rowOff>22860</xdr:rowOff>
                  </to>
                </anchor>
              </controlPr>
            </control>
          </mc:Choice>
        </mc:AlternateContent>
        <mc:AlternateContent xmlns:mc="http://schemas.openxmlformats.org/markup-compatibility/2006">
          <mc:Choice Requires="x14">
            <control shapeId="111656" r:id="rId5" name="Check Box 40">
              <controlPr defaultSize="0" autoFill="0" autoLine="0" autoPict="0">
                <anchor moveWithCells="1">
                  <from>
                    <xdr:col>3</xdr:col>
                    <xdr:colOff>22860</xdr:colOff>
                    <xdr:row>158</xdr:row>
                    <xdr:rowOff>0</xdr:rowOff>
                  </from>
                  <to>
                    <xdr:col>3</xdr:col>
                    <xdr:colOff>289560</xdr:colOff>
                    <xdr:row>159</xdr:row>
                    <xdr:rowOff>7620</xdr:rowOff>
                  </to>
                </anchor>
              </controlPr>
            </control>
          </mc:Choice>
        </mc:AlternateContent>
        <mc:AlternateContent xmlns:mc="http://schemas.openxmlformats.org/markup-compatibility/2006">
          <mc:Choice Requires="x14">
            <control shapeId="111657" r:id="rId6" name="Check Box 41">
              <controlPr defaultSize="0" autoFill="0" autoLine="0" autoPict="0">
                <anchor moveWithCells="1">
                  <from>
                    <xdr:col>5</xdr:col>
                    <xdr:colOff>7620</xdr:colOff>
                    <xdr:row>158</xdr:row>
                    <xdr:rowOff>0</xdr:rowOff>
                  </from>
                  <to>
                    <xdr:col>5</xdr:col>
                    <xdr:colOff>274320</xdr:colOff>
                    <xdr:row>159</xdr:row>
                    <xdr:rowOff>7620</xdr:rowOff>
                  </to>
                </anchor>
              </controlPr>
            </control>
          </mc:Choice>
        </mc:AlternateContent>
        <mc:AlternateContent xmlns:mc="http://schemas.openxmlformats.org/markup-compatibility/2006">
          <mc:Choice Requires="x14">
            <control shapeId="111658" r:id="rId7" name="Check Box 42">
              <controlPr defaultSize="0" autoFill="0" autoLine="0" autoPict="0">
                <anchor moveWithCells="1">
                  <from>
                    <xdr:col>4</xdr:col>
                    <xdr:colOff>30480</xdr:colOff>
                    <xdr:row>157</xdr:row>
                    <xdr:rowOff>213360</xdr:rowOff>
                  </from>
                  <to>
                    <xdr:col>4</xdr:col>
                    <xdr:colOff>297180</xdr:colOff>
                    <xdr:row>158</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F19:J19</xm:sqref>
        </x14:dataValidation>
        <x14:dataValidation type="list" allowBlank="1" showInputMessage="1" showErrorMessage="1">
          <x14:formula1>
            <xm:f>基本情報入力シート!$Q$133:$Q$165</xm:f>
          </x14:formula1>
          <xm:sqref>F18:J18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44"/>
  <sheetViews>
    <sheetView showGridLines="0" view="pageBreakPreview" zoomScale="85" zoomScaleNormal="100" zoomScaleSheetLayoutView="85" workbookViewId="0">
      <selection activeCell="F6" sqref="F6"/>
    </sheetView>
  </sheetViews>
  <sheetFormatPr defaultColWidth="8.88671875" defaultRowHeight="13.2"/>
  <cols>
    <col min="1" max="1" width="80.21875" style="23" customWidth="1"/>
    <col min="2" max="16384" width="8.88671875" style="23"/>
  </cols>
  <sheetData>
    <row r="1" spans="1:1" ht="24.6" customHeight="1">
      <c r="A1" s="552" t="s">
        <v>2922</v>
      </c>
    </row>
    <row r="2" spans="1:1" ht="24.6" customHeight="1">
      <c r="A2" s="552" t="s">
        <v>2904</v>
      </c>
    </row>
    <row r="3" spans="1:1" ht="21" customHeight="1">
      <c r="A3" s="553" t="s">
        <v>2905</v>
      </c>
    </row>
    <row r="4" spans="1:1" s="2" customFormat="1" ht="21.6" customHeight="1">
      <c r="A4" s="654" t="s">
        <v>2906</v>
      </c>
    </row>
    <row r="5" spans="1:1" s="2" customFormat="1" ht="21" customHeight="1">
      <c r="A5" s="653" t="s">
        <v>2908</v>
      </c>
    </row>
    <row r="6" spans="1:1" s="2" customFormat="1" ht="21" customHeight="1">
      <c r="A6" s="653" t="s">
        <v>2909</v>
      </c>
    </row>
    <row r="7" spans="1:1" s="2" customFormat="1" ht="21" customHeight="1">
      <c r="A7" s="653" t="s">
        <v>3241</v>
      </c>
    </row>
    <row r="8" spans="1:1" s="2" customFormat="1" ht="21" customHeight="1">
      <c r="A8" s="653" t="s">
        <v>2910</v>
      </c>
    </row>
    <row r="9" spans="1:1" s="2" customFormat="1" ht="21" customHeight="1">
      <c r="A9" s="653" t="s">
        <v>3315</v>
      </c>
    </row>
    <row r="10" spans="1:1" s="2" customFormat="1" ht="21" hidden="1" customHeight="1">
      <c r="A10" s="653" t="s">
        <v>2911</v>
      </c>
    </row>
    <row r="11" spans="1:1" s="2" customFormat="1" ht="21" customHeight="1">
      <c r="A11" s="653" t="s">
        <v>2912</v>
      </c>
    </row>
    <row r="12" spans="1:1" s="2" customFormat="1" ht="21" customHeight="1">
      <c r="A12" s="653" t="s">
        <v>2913</v>
      </c>
    </row>
    <row r="13" spans="1:1" s="2" customFormat="1" ht="21" customHeight="1">
      <c r="A13" s="653" t="s">
        <v>3314</v>
      </c>
    </row>
    <row r="14" spans="1:1" s="2" customFormat="1" ht="21" customHeight="1">
      <c r="A14" s="653" t="s">
        <v>2914</v>
      </c>
    </row>
    <row r="15" spans="1:1" s="2" customFormat="1" ht="21" customHeight="1">
      <c r="A15" s="653" t="s">
        <v>2915</v>
      </c>
    </row>
    <row r="16" spans="1:1" s="2" customFormat="1" ht="21" customHeight="1">
      <c r="A16" s="653" t="s">
        <v>2916</v>
      </c>
    </row>
    <row r="17" spans="1:1" s="2" customFormat="1" ht="21" customHeight="1">
      <c r="A17" s="653" t="s">
        <v>2917</v>
      </c>
    </row>
    <row r="18" spans="1:1" s="2" customFormat="1" ht="21" customHeight="1">
      <c r="A18" s="653" t="s">
        <v>2918</v>
      </c>
    </row>
    <row r="19" spans="1:1" s="2" customFormat="1" ht="21" customHeight="1">
      <c r="A19" s="653" t="s">
        <v>2919</v>
      </c>
    </row>
    <row r="20" spans="1:1" s="2" customFormat="1" ht="21" customHeight="1">
      <c r="A20" s="653" t="s">
        <v>2920</v>
      </c>
    </row>
    <row r="21" spans="1:1" s="2" customFormat="1" ht="21" customHeight="1">
      <c r="A21" s="653" t="s">
        <v>2934</v>
      </c>
    </row>
    <row r="22" spans="1:1" s="2" customFormat="1" ht="21" customHeight="1">
      <c r="A22" s="653" t="s">
        <v>2935</v>
      </c>
    </row>
    <row r="23" spans="1:1" s="2" customFormat="1" ht="21" customHeight="1">
      <c r="A23" s="653" t="s">
        <v>2936</v>
      </c>
    </row>
    <row r="24" spans="1:1" s="2" customFormat="1" ht="21" customHeight="1">
      <c r="A24" s="653" t="s">
        <v>2937</v>
      </c>
    </row>
    <row r="25" spans="1:1" s="2" customFormat="1" ht="21" customHeight="1">
      <c r="A25" s="653" t="s">
        <v>3242</v>
      </c>
    </row>
    <row r="26" spans="1:1" s="2" customFormat="1" ht="21" customHeight="1">
      <c r="A26" s="655" t="s">
        <v>3243</v>
      </c>
    </row>
    <row r="27" spans="1:1" s="2" customFormat="1" ht="21" customHeight="1">
      <c r="A27" s="653" t="s">
        <v>3244</v>
      </c>
    </row>
    <row r="28" spans="1:1" s="2" customFormat="1" ht="21" customHeight="1">
      <c r="A28" s="653" t="s">
        <v>2921</v>
      </c>
    </row>
    <row r="29" spans="1:1" s="2" customFormat="1" ht="21" customHeight="1">
      <c r="A29" s="653" t="s">
        <v>2939</v>
      </c>
    </row>
    <row r="30" spans="1:1" s="2" customFormat="1" ht="21" customHeight="1">
      <c r="A30" s="653" t="s">
        <v>2938</v>
      </c>
    </row>
    <row r="31" spans="1:1" s="2" customFormat="1" ht="21" customHeight="1">
      <c r="A31" s="653" t="s">
        <v>2940</v>
      </c>
    </row>
    <row r="32" spans="1:1" s="2" customFormat="1" ht="21" customHeight="1">
      <c r="A32" s="653" t="s">
        <v>3245</v>
      </c>
    </row>
    <row r="33" spans="1:1" s="2" customFormat="1" ht="21" customHeight="1">
      <c r="A33" s="653" t="s">
        <v>3246</v>
      </c>
    </row>
    <row r="34" spans="1:1" s="2" customFormat="1" ht="21" customHeight="1">
      <c r="A34" s="653" t="s">
        <v>3247</v>
      </c>
    </row>
    <row r="35" spans="1:1" s="2" customFormat="1" ht="21" customHeight="1">
      <c r="A35" s="653" t="s">
        <v>3248</v>
      </c>
    </row>
    <row r="36" spans="1:1" s="2" customFormat="1" ht="21" customHeight="1">
      <c r="A36" s="653" t="s">
        <v>3249</v>
      </c>
    </row>
    <row r="37" spans="1:1" s="2" customFormat="1" ht="21" customHeight="1">
      <c r="A37" s="653" t="s">
        <v>3250</v>
      </c>
    </row>
    <row r="38" spans="1:1" s="2" customFormat="1" ht="21" customHeight="1">
      <c r="A38" s="653" t="s">
        <v>3251</v>
      </c>
    </row>
    <row r="39" spans="1:1" s="2" customFormat="1" ht="21" customHeight="1">
      <c r="A39" s="653" t="s">
        <v>3252</v>
      </c>
    </row>
    <row r="40" spans="1:1" s="2" customFormat="1" ht="21" customHeight="1">
      <c r="A40" s="653" t="s">
        <v>3253</v>
      </c>
    </row>
    <row r="41" spans="1:1" s="2" customFormat="1" ht="21" customHeight="1">
      <c r="A41" s="653" t="s">
        <v>3254</v>
      </c>
    </row>
    <row r="42" spans="1:1" s="2" customFormat="1" ht="21" customHeight="1">
      <c r="A42" s="653" t="s">
        <v>3255</v>
      </c>
    </row>
    <row r="43" spans="1:1" s="2" customFormat="1" ht="21" customHeight="1">
      <c r="A43" s="653" t="s">
        <v>3256</v>
      </c>
    </row>
    <row r="44" spans="1:1" s="2" customFormat="1" ht="21.6" customHeight="1">
      <c r="A44" s="653" t="s">
        <v>2907</v>
      </c>
    </row>
  </sheetData>
  <sheetProtection algorithmName="SHA-512" hashValue="SfkhJXIfgL47/jgpqRz4oBrIZ3d/zc8tzdUUSNPB0Z46HKmthGqdeT+MCQUOCWD9CpT6wBbW0hdASmS/LkOycQ==" saltValue="TQFu5pSpwDVpHe4lLHD+xg==" spinCount="100000" sheet="1" objects="1" scenarios="1"/>
  <phoneticPr fontId="65"/>
  <hyperlinks>
    <hyperlink ref="A44" location="提出方法!A1" display="提出方法"/>
    <hyperlink ref="A5" location="記載要領!A1" display="記載要領"/>
    <hyperlink ref="A6" location="日本標準産業中分類!A1" display="日本標準産業中分類"/>
    <hyperlink ref="A7" location="会社規模判断資料!A1" display="会社規模判断材料"/>
    <hyperlink ref="A8" location="基本情報入力シート!Print_Area" display="基本情報入力シート"/>
    <hyperlink ref="A9" location="第1号!A1" display="【第１号様式】助成金交付申請書　第一面"/>
    <hyperlink ref="A10" location="'第1号 第二面'!A1" display="【第１号様式】助成金交付申請書　第二面"/>
    <hyperlink ref="A11" location="'第2号 (助成対象事業者用)'!A1" display="【第２号様式】誓約書（助成対象事業者用）"/>
    <hyperlink ref="A12" location="'第2号 (共同申請者用) '!A1" display="【第２号様式】誓約書（共同申請者用）"/>
    <hyperlink ref="A14" location="'第2号 (手続き代行者用)'!A1" display="【第２号様式】誓約書（手続き代行者用）"/>
    <hyperlink ref="A15" location="第3号!A1" display="【第３号様式】助成対象事業の実施に係る同意書"/>
    <hyperlink ref="A16" location="'第4(太陽光）'!A1" display="【第４号様式】事業実施計画書（太陽光）"/>
    <hyperlink ref="A17" location="'第4（風力)'!A1" display="【第４号様式】事業実施計画書（風力）"/>
    <hyperlink ref="A18" location="'第4（水力)'!A1" display="【第４号様式】事業実施計画書（水力）"/>
    <hyperlink ref="A19" location="'第4（地熱)'!A1" display="【第４号様式】事業実施計画書（地熱）"/>
    <hyperlink ref="A20" location="'第4（ﾊﾞｲｵﾏｽ発電)'!A1" display="【第４号様式】事業実施計画書（バイオマス発電）"/>
    <hyperlink ref="A21" location="'第4（太陽熱)'!A1" display="【第４号様式】事業実施計画書（太陽熱）"/>
    <hyperlink ref="A22" location="'第4（温度差熱)'!A1" display="【第４号様式】事業実施計画書（温度差熱）"/>
    <hyperlink ref="A23" location="'第4（地中熱)'!A1" display="【第４号様式】事業実施計画書（地中熱）"/>
    <hyperlink ref="A24" location="'第4（ﾊﾞｲｵﾏｽ熱)'!A1" display="【第４号様式】事業実施計画書（バイオマス熱）"/>
    <hyperlink ref="A25" location="別紙１!A1" display="【第４号様式：別紙１】発災時の蓄電池活用計画書"/>
    <hyperlink ref="A26" location="別紙２!A1" display="【第４号様式：別紙２】バイオマス依存率計算書（バイオマス発電及びバイオマス熱利用）"/>
    <hyperlink ref="A27" location="'別紙２ (2)'!A1" display="【第４号様式：別紙２（２）】バイオマス依存率計算書（バイオマス燃料製造）"/>
    <hyperlink ref="A28" location="共通様式_全体!A1" display="【共通様式】助成対象事業経費内訳（全体）"/>
    <hyperlink ref="A29" location="太陽光発電!A1" display="【共通様式】助成対象事業経費内訳（太陽光発電設備）"/>
    <hyperlink ref="A30" location="共通様式_太陽光を除く発電設備!A1" display="【共通様式】助成対象事業経費内訳（太陽光を除く発電設備）"/>
    <hyperlink ref="A31" location="共通様式_熱利用設備!A1" display="【共通様式】助成対象事業経費内訳（熱利用設備）"/>
    <hyperlink ref="A32" location="第７号様式!A1" display="【第７号様式】助成金交付申請撤回届出書"/>
    <hyperlink ref="A33" location="第８号様式!A1" display="【第８号様式】助成事業承継承認申請書"/>
    <hyperlink ref="A34" location="第10号様式!A1" display="【第10号様式】助成事業計画変更申請書"/>
    <hyperlink ref="A35" location="第12号様式!A1" display="【第12号様式】事業者情報の変更届出書"/>
    <hyperlink ref="A36" location="第13号様式!A1" display="【第13号様式】工事遅延等報告書"/>
    <hyperlink ref="A37" location="第14号様式!A1" display="【第14号様式】助成事業中止（廃止）申請書"/>
    <hyperlink ref="A38" location="第16号の１様式!A1" display="【第16号様式の１号】実績報告書兼助成金交付請求書"/>
    <hyperlink ref="A39" location="第16号の２様式!A1" display="【第16号様式の２号】実績報告書兼助成金交付請求書"/>
    <hyperlink ref="A40" location="第16号の３様式!A1" display="【第16号様式の３号】実績報告書兼助成金交付請求書"/>
    <hyperlink ref="A41" location="第20号様式!A1" display="【第20号様式】助成金返還報告書"/>
    <hyperlink ref="A42" location="第21号様式!A1" display="【第21号様式】所有者変更承認申請書"/>
    <hyperlink ref="A43" location="第23号様式!A1" display="【第23号様式】取得財産等処分承認申請書"/>
    <hyperlink ref="A13" location="'第2号 (共同申請者用)  (2)'!A1" display="【第２号様式】誓約書（共同申請者用）"/>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AD295"/>
  <sheetViews>
    <sheetView showGridLines="0" showZeros="0" view="pageBreakPreview" zoomScale="85" zoomScaleNormal="100" zoomScaleSheetLayoutView="85" workbookViewId="0">
      <selection activeCell="P296" sqref="P296"/>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1.77734375" style="2" customWidth="1"/>
    <col min="14" max="16384" width="9" style="2"/>
  </cols>
  <sheetData>
    <row r="1" spans="2:10">
      <c r="B1" s="1" t="s">
        <v>2728</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3015</v>
      </c>
    </row>
    <row r="7" spans="2:10" ht="35.1" customHeight="1">
      <c r="B7" s="1044" t="s">
        <v>30</v>
      </c>
      <c r="C7" s="1512"/>
      <c r="D7" s="1512"/>
      <c r="E7" s="1369">
        <f>基本情報入力シート!$E$59</f>
        <v>0</v>
      </c>
      <c r="F7" s="1513"/>
      <c r="G7" s="1513"/>
      <c r="H7" s="1513"/>
      <c r="I7" s="1513"/>
      <c r="J7" s="1514"/>
    </row>
    <row r="8" spans="2:10" ht="13.5" customHeight="1">
      <c r="B8" s="1372" t="s">
        <v>445</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
        <v>46</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3" t="s">
        <v>446</v>
      </c>
      <c r="D14" s="1343"/>
      <c r="E14" s="1344"/>
      <c r="F14" s="1432"/>
      <c r="G14" s="1433"/>
      <c r="H14" s="1433"/>
      <c r="I14" s="1433"/>
      <c r="J14" s="1448"/>
    </row>
    <row r="15" spans="2:10" ht="24" customHeight="1">
      <c r="B15" s="11"/>
      <c r="C15" s="1352" t="str">
        <f>'第4(太陽光）'!$C$15</f>
        <v xml:space="preserve"> 役職名　代表者名</v>
      </c>
      <c r="D15" s="1352"/>
      <c r="E15" s="1353"/>
      <c r="F15" s="1432"/>
      <c r="G15" s="1433"/>
      <c r="H15" s="1433"/>
      <c r="I15" s="1433"/>
      <c r="J15" s="1448"/>
    </row>
    <row r="16" spans="2:10" ht="30" customHeight="1">
      <c r="B16" s="12"/>
      <c r="C16" s="1343" t="s">
        <v>529</v>
      </c>
      <c r="D16" s="1343"/>
      <c r="E16" s="83"/>
      <c r="F16" s="642"/>
      <c r="G16" s="1433"/>
      <c r="H16" s="1195"/>
      <c r="I16" s="1195"/>
      <c r="J16" s="1196"/>
    </row>
    <row r="17" spans="2:13" ht="30" hidden="1" customHeight="1">
      <c r="B17" s="11"/>
      <c r="C17" s="1343" t="s">
        <v>2729</v>
      </c>
      <c r="D17" s="1343"/>
      <c r="E17" s="1344"/>
      <c r="F17" s="1618"/>
      <c r="G17" s="1619"/>
      <c r="H17" s="1619"/>
      <c r="I17" s="1619"/>
      <c r="J17" s="1620"/>
      <c r="M17" s="5"/>
    </row>
    <row r="18" spans="2:13" ht="24" customHeight="1">
      <c r="B18" s="1359"/>
      <c r="C18" s="1361" t="s">
        <v>449</v>
      </c>
      <c r="D18" s="1362"/>
      <c r="E18" s="84" t="s">
        <v>54</v>
      </c>
      <c r="F18" s="1440"/>
      <c r="G18" s="1441"/>
      <c r="H18" s="1441"/>
      <c r="I18" s="1441"/>
      <c r="J18" s="1442"/>
    </row>
    <row r="19" spans="2:13" ht="24" customHeight="1">
      <c r="B19" s="1360"/>
      <c r="C19" s="1352"/>
      <c r="D19" s="1353"/>
      <c r="E19" s="84" t="s">
        <v>55</v>
      </c>
      <c r="F19" s="1440"/>
      <c r="G19" s="1443"/>
      <c r="H19" s="1443"/>
      <c r="I19" s="1443"/>
      <c r="J19" s="1444"/>
    </row>
    <row r="20" spans="2:13" ht="30" customHeight="1">
      <c r="B20" s="11"/>
      <c r="C20" s="1343" t="s">
        <v>447</v>
      </c>
      <c r="D20" s="1343"/>
      <c r="E20" s="1344"/>
      <c r="F20" s="1438"/>
      <c r="G20" s="1439"/>
      <c r="H20" s="21" t="s">
        <v>2458</v>
      </c>
      <c r="I20" s="133"/>
      <c r="J20" s="25"/>
      <c r="K20" s="18"/>
      <c r="L20" s="18"/>
    </row>
    <row r="21" spans="2:13" ht="30" customHeight="1">
      <c r="B21" s="11"/>
      <c r="C21" s="1343" t="s">
        <v>448</v>
      </c>
      <c r="D21" s="1343"/>
      <c r="E21" s="1344"/>
      <c r="F21" s="1436"/>
      <c r="G21" s="1437"/>
      <c r="H21" s="19" t="s">
        <v>2730</v>
      </c>
      <c r="I21" s="133"/>
      <c r="J21" s="20"/>
      <c r="K21" s="18"/>
      <c r="L21" s="18"/>
    </row>
    <row r="22" spans="2:13" ht="5.25" customHeight="1">
      <c r="C22" s="9"/>
      <c r="D22" s="9"/>
      <c r="E22" s="9"/>
      <c r="F22" s="26"/>
      <c r="G22" s="18"/>
      <c r="H22" s="134"/>
      <c r="I22" s="134"/>
      <c r="J22" s="18"/>
      <c r="K22" s="18"/>
      <c r="L22" s="18"/>
    </row>
    <row r="23" spans="2:13">
      <c r="C23" s="85" t="s">
        <v>2731</v>
      </c>
      <c r="E23" s="28"/>
      <c r="F23" s="29"/>
      <c r="G23" s="29"/>
    </row>
    <row r="24" spans="2:13">
      <c r="C24" s="72" t="s">
        <v>450</v>
      </c>
      <c r="E24" s="30"/>
      <c r="F24" s="29"/>
      <c r="G24" s="29"/>
    </row>
    <row r="25" spans="2:13">
      <c r="C25" s="85" t="s">
        <v>451</v>
      </c>
      <c r="E25" s="30"/>
      <c r="F25" s="31"/>
      <c r="G25" s="31"/>
    </row>
    <row r="26" spans="2:13">
      <c r="C26" s="85"/>
      <c r="E26" s="30"/>
      <c r="F26" s="31"/>
      <c r="G26" s="31"/>
    </row>
    <row r="28" spans="2:13" ht="18" customHeight="1">
      <c r="B28" s="2" t="s">
        <v>59</v>
      </c>
    </row>
    <row r="29" spans="2:13" ht="18" customHeight="1">
      <c r="B29" s="35" t="s">
        <v>2732</v>
      </c>
    </row>
    <row r="30" spans="2:13" ht="13.5" customHeight="1">
      <c r="B30" s="35"/>
    </row>
    <row r="31" spans="2:13" ht="18" customHeight="1">
      <c r="B31" s="2" t="s">
        <v>2803</v>
      </c>
    </row>
    <row r="32" spans="2:13" ht="17.100000000000001" customHeight="1">
      <c r="C32" s="3"/>
      <c r="D32" s="1314" t="s">
        <v>2804</v>
      </c>
      <c r="E32" s="1315"/>
      <c r="F32" s="1316"/>
      <c r="G32" s="1419"/>
      <c r="H32" s="1420"/>
      <c r="I32" s="1421"/>
    </row>
    <row r="33" spans="2:27" ht="17.100000000000001" customHeight="1">
      <c r="D33" s="1310" t="s">
        <v>2805</v>
      </c>
      <c r="E33" s="1311"/>
      <c r="F33" s="1312"/>
      <c r="G33" s="1429"/>
      <c r="H33" s="1430"/>
      <c r="I33" s="1431"/>
      <c r="J33" s="2" t="s">
        <v>2806</v>
      </c>
    </row>
    <row r="34" spans="2:27" ht="17.100000000000001" customHeight="1">
      <c r="D34" s="1310" t="s">
        <v>2807</v>
      </c>
      <c r="E34" s="1311"/>
      <c r="F34" s="1312"/>
      <c r="G34" s="1425"/>
      <c r="H34" s="1426"/>
      <c r="I34" s="1427"/>
      <c r="J34" s="2" t="s">
        <v>2808</v>
      </c>
    </row>
    <row r="35" spans="2:27" ht="17.100000000000001" customHeight="1">
      <c r="D35" s="1320" t="s">
        <v>2809</v>
      </c>
      <c r="E35" s="1321"/>
      <c r="F35" s="1322"/>
      <c r="G35" s="1525" t="str">
        <f>IF(G33="","",ROUNDDOWN(G33*G34,1))</f>
        <v/>
      </c>
      <c r="H35" s="1526"/>
      <c r="I35" s="1527"/>
      <c r="J35" s="2" t="s">
        <v>2806</v>
      </c>
    </row>
    <row r="36" spans="2:27" ht="13.5" customHeight="1">
      <c r="D36" s="8"/>
      <c r="E36" s="8"/>
      <c r="F36" s="8"/>
    </row>
    <row r="37" spans="2:27" ht="18" customHeight="1">
      <c r="B37" s="2" t="s">
        <v>2810</v>
      </c>
      <c r="N37" s="36" t="s">
        <v>2811</v>
      </c>
    </row>
    <row r="38" spans="2:27" ht="18" customHeight="1">
      <c r="C38" s="3" t="s">
        <v>440</v>
      </c>
      <c r="D38" s="1323" t="s">
        <v>2888</v>
      </c>
      <c r="E38" s="1324"/>
      <c r="F38" s="1325"/>
      <c r="G38" s="1454"/>
      <c r="H38" s="1455"/>
      <c r="I38" s="1456"/>
      <c r="L38" s="36"/>
      <c r="N38" s="36" t="s">
        <v>2812</v>
      </c>
      <c r="P38" s="494"/>
      <c r="Q38" s="494"/>
      <c r="R38" s="494"/>
      <c r="S38" s="494"/>
      <c r="T38" s="494"/>
      <c r="U38" s="149"/>
      <c r="V38" s="36"/>
      <c r="W38" s="36"/>
      <c r="X38" s="36"/>
      <c r="Y38" s="16"/>
      <c r="Z38" s="16"/>
      <c r="AA38" s="16"/>
    </row>
    <row r="39" spans="2:27" ht="17.100000000000001" customHeight="1">
      <c r="C39" s="3"/>
      <c r="D39" s="1310" t="s">
        <v>2738</v>
      </c>
      <c r="E39" s="1311"/>
      <c r="F39" s="1312"/>
      <c r="G39" s="1231"/>
      <c r="H39" s="1417"/>
      <c r="I39" s="1418"/>
    </row>
    <row r="40" spans="2:27" ht="17.100000000000001" customHeight="1">
      <c r="D40" s="1310" t="s">
        <v>69</v>
      </c>
      <c r="E40" s="1311"/>
      <c r="F40" s="1312"/>
      <c r="G40" s="1231"/>
      <c r="H40" s="1232"/>
      <c r="I40" s="1233"/>
    </row>
    <row r="41" spans="2:27" ht="17.100000000000001" customHeight="1">
      <c r="D41" s="1310" t="s">
        <v>2443</v>
      </c>
      <c r="E41" s="1311"/>
      <c r="F41" s="1312"/>
      <c r="G41" s="1231"/>
      <c r="H41" s="1505"/>
      <c r="I41" s="1506"/>
      <c r="N41" s="36"/>
      <c r="O41" s="36"/>
      <c r="P41" s="36"/>
      <c r="Q41" s="36"/>
      <c r="R41" s="36"/>
      <c r="S41" s="36"/>
      <c r="T41" s="36"/>
      <c r="U41" s="36"/>
      <c r="V41" s="36"/>
      <c r="W41" s="36"/>
      <c r="X41" s="36"/>
      <c r="Y41" s="16"/>
      <c r="Z41" s="16"/>
      <c r="AA41" s="16"/>
    </row>
    <row r="42" spans="2:27" ht="17.100000000000001" customHeight="1">
      <c r="D42" s="1310" t="s">
        <v>2793</v>
      </c>
      <c r="E42" s="1311"/>
      <c r="F42" s="1312"/>
      <c r="G42" s="1429"/>
      <c r="H42" s="1430"/>
      <c r="I42" s="1431"/>
      <c r="J42" s="2" t="s">
        <v>47</v>
      </c>
    </row>
    <row r="43" spans="2:27" ht="17.100000000000001" customHeight="1">
      <c r="D43" s="1310" t="s">
        <v>2794</v>
      </c>
      <c r="E43" s="1311"/>
      <c r="F43" s="1312"/>
      <c r="G43" s="1429"/>
      <c r="H43" s="1430"/>
      <c r="I43" s="1431"/>
      <c r="J43" s="2" t="s">
        <v>47</v>
      </c>
    </row>
    <row r="44" spans="2:27" ht="17.100000000000001" customHeight="1">
      <c r="D44" s="1310" t="s">
        <v>338</v>
      </c>
      <c r="E44" s="1311"/>
      <c r="F44" s="1312"/>
      <c r="G44" s="1425"/>
      <c r="H44" s="1426"/>
      <c r="I44" s="1427"/>
      <c r="J44" s="2" t="s">
        <v>2747</v>
      </c>
    </row>
    <row r="45" spans="2:27" ht="17.100000000000001" customHeight="1">
      <c r="D45" s="1310" t="s">
        <v>2795</v>
      </c>
      <c r="E45" s="1311"/>
      <c r="F45" s="1312"/>
      <c r="G45" s="1609" t="str">
        <f>IF(G42="","",ROUNDDOWN(G42*G44,1))</f>
        <v/>
      </c>
      <c r="H45" s="1341"/>
      <c r="I45" s="1342"/>
      <c r="J45" s="2" t="s">
        <v>47</v>
      </c>
    </row>
    <row r="46" spans="2:27" ht="17.100000000000001" customHeight="1">
      <c r="D46" s="1610" t="s">
        <v>2796</v>
      </c>
      <c r="E46" s="1611"/>
      <c r="F46" s="1612"/>
      <c r="G46" s="1613" t="str">
        <f>IF(G43="","",ROUNDDOWN(G43*G44,1))</f>
        <v/>
      </c>
      <c r="H46" s="1614"/>
      <c r="I46" s="1615"/>
      <c r="J46" s="2" t="s">
        <v>47</v>
      </c>
    </row>
    <row r="47" spans="2:27" ht="13.5" customHeight="1"/>
    <row r="48" spans="2:27" ht="18" customHeight="1">
      <c r="C48" s="3" t="s">
        <v>441</v>
      </c>
      <c r="D48" s="1323" t="s">
        <v>2888</v>
      </c>
      <c r="E48" s="1324"/>
      <c r="F48" s="1325"/>
      <c r="G48" s="1454"/>
      <c r="H48" s="1455"/>
      <c r="I48" s="1456"/>
      <c r="L48" s="36"/>
      <c r="M48" s="494"/>
      <c r="N48" s="494"/>
      <c r="P48" s="494"/>
      <c r="Q48" s="494"/>
      <c r="R48" s="494"/>
      <c r="S48" s="494"/>
      <c r="T48" s="494"/>
      <c r="U48" s="149"/>
      <c r="V48" s="36"/>
      <c r="W48" s="36"/>
      <c r="X48" s="36"/>
      <c r="Y48" s="16"/>
      <c r="Z48" s="16"/>
      <c r="AA48" s="16"/>
    </row>
    <row r="49" spans="3:27" ht="17.100000000000001" customHeight="1">
      <c r="C49" s="3"/>
      <c r="D49" s="1310" t="s">
        <v>2738</v>
      </c>
      <c r="E49" s="1311"/>
      <c r="F49" s="1312"/>
      <c r="G49" s="1231"/>
      <c r="H49" s="1417"/>
      <c r="I49" s="1418"/>
    </row>
    <row r="50" spans="3:27" ht="17.100000000000001" customHeight="1">
      <c r="D50" s="1310" t="s">
        <v>69</v>
      </c>
      <c r="E50" s="1311"/>
      <c r="F50" s="1312"/>
      <c r="G50" s="1231"/>
      <c r="H50" s="1232"/>
      <c r="I50" s="1233"/>
    </row>
    <row r="51" spans="3:27" ht="17.100000000000001" customHeight="1">
      <c r="D51" s="1310" t="s">
        <v>2443</v>
      </c>
      <c r="E51" s="1311"/>
      <c r="F51" s="1312"/>
      <c r="G51" s="1231"/>
      <c r="H51" s="1505"/>
      <c r="I51" s="1506"/>
      <c r="N51" s="36"/>
      <c r="O51" s="36"/>
      <c r="P51" s="36"/>
      <c r="Q51" s="36"/>
      <c r="R51" s="36"/>
      <c r="S51" s="36"/>
      <c r="T51" s="36"/>
      <c r="U51" s="36"/>
      <c r="V51" s="36"/>
      <c r="W51" s="36"/>
      <c r="X51" s="36"/>
      <c r="Y51" s="16"/>
      <c r="Z51" s="16"/>
      <c r="AA51" s="16"/>
    </row>
    <row r="52" spans="3:27" ht="17.100000000000001" customHeight="1">
      <c r="D52" s="1310" t="s">
        <v>2793</v>
      </c>
      <c r="E52" s="1311"/>
      <c r="F52" s="1312"/>
      <c r="G52" s="1429"/>
      <c r="H52" s="1430"/>
      <c r="I52" s="1431"/>
      <c r="J52" s="2" t="s">
        <v>47</v>
      </c>
    </row>
    <row r="53" spans="3:27" ht="17.100000000000001" customHeight="1">
      <c r="D53" s="1310" t="s">
        <v>2794</v>
      </c>
      <c r="E53" s="1311"/>
      <c r="F53" s="1312"/>
      <c r="G53" s="1429"/>
      <c r="H53" s="1430"/>
      <c r="I53" s="1431"/>
      <c r="J53" s="2" t="s">
        <v>47</v>
      </c>
    </row>
    <row r="54" spans="3:27" ht="17.100000000000001" customHeight="1">
      <c r="D54" s="1310" t="s">
        <v>338</v>
      </c>
      <c r="E54" s="1311"/>
      <c r="F54" s="1312"/>
      <c r="G54" s="1425"/>
      <c r="H54" s="1426"/>
      <c r="I54" s="1427"/>
      <c r="J54" s="2" t="s">
        <v>2747</v>
      </c>
    </row>
    <row r="55" spans="3:27" ht="17.100000000000001" customHeight="1">
      <c r="D55" s="1310" t="s">
        <v>2795</v>
      </c>
      <c r="E55" s="1311"/>
      <c r="F55" s="1312"/>
      <c r="G55" s="1609" t="str">
        <f>IF(G52="","",ROUNDDOWN(G52*G54,1))</f>
        <v/>
      </c>
      <c r="H55" s="1341"/>
      <c r="I55" s="1342"/>
      <c r="J55" s="2" t="s">
        <v>47</v>
      </c>
    </row>
    <row r="56" spans="3:27" ht="17.100000000000001" customHeight="1">
      <c r="D56" s="1610" t="s">
        <v>2796</v>
      </c>
      <c r="E56" s="1611"/>
      <c r="F56" s="1612"/>
      <c r="G56" s="1613" t="str">
        <f>IF(G53="","",ROUNDDOWN(G53*G54,1))</f>
        <v/>
      </c>
      <c r="H56" s="1614"/>
      <c r="I56" s="1615"/>
      <c r="J56" s="2" t="s">
        <v>47</v>
      </c>
    </row>
    <row r="57" spans="3:27" ht="13.5" customHeight="1"/>
    <row r="58" spans="3:27" ht="18" customHeight="1">
      <c r="C58" s="3" t="s">
        <v>2743</v>
      </c>
      <c r="D58" s="1323" t="s">
        <v>2888</v>
      </c>
      <c r="E58" s="1324"/>
      <c r="F58" s="1325"/>
      <c r="G58" s="1454"/>
      <c r="H58" s="1455"/>
      <c r="I58" s="1456"/>
      <c r="L58" s="36"/>
      <c r="M58" s="494"/>
      <c r="N58" s="494"/>
      <c r="P58" s="494"/>
      <c r="Q58" s="494"/>
      <c r="R58" s="494"/>
      <c r="S58" s="494"/>
      <c r="T58" s="494"/>
      <c r="U58" s="149"/>
      <c r="V58" s="36"/>
      <c r="W58" s="36"/>
      <c r="X58" s="36"/>
      <c r="Y58" s="16"/>
      <c r="Z58" s="16"/>
      <c r="AA58" s="16"/>
    </row>
    <row r="59" spans="3:27" ht="17.100000000000001" customHeight="1">
      <c r="C59" s="3"/>
      <c r="D59" s="1310" t="s">
        <v>2738</v>
      </c>
      <c r="E59" s="1311"/>
      <c r="F59" s="1312"/>
      <c r="G59" s="1231"/>
      <c r="H59" s="1417"/>
      <c r="I59" s="1418"/>
    </row>
    <row r="60" spans="3:27" ht="17.100000000000001" customHeight="1">
      <c r="D60" s="1310" t="s">
        <v>69</v>
      </c>
      <c r="E60" s="1311"/>
      <c r="F60" s="1312"/>
      <c r="G60" s="1231"/>
      <c r="H60" s="1232"/>
      <c r="I60" s="1233"/>
    </row>
    <row r="61" spans="3:27" ht="17.100000000000001" customHeight="1">
      <c r="D61" s="1310" t="s">
        <v>2443</v>
      </c>
      <c r="E61" s="1311"/>
      <c r="F61" s="1312"/>
      <c r="G61" s="1231"/>
      <c r="H61" s="1505"/>
      <c r="I61" s="1506"/>
      <c r="N61" s="36"/>
      <c r="O61" s="36"/>
      <c r="P61" s="36"/>
      <c r="Q61" s="36"/>
      <c r="R61" s="36"/>
      <c r="S61" s="36"/>
      <c r="T61" s="36"/>
      <c r="U61" s="36"/>
      <c r="V61" s="36"/>
      <c r="W61" s="36"/>
      <c r="X61" s="36"/>
      <c r="Y61" s="16"/>
      <c r="Z61" s="16"/>
      <c r="AA61" s="16"/>
    </row>
    <row r="62" spans="3:27" ht="17.100000000000001" customHeight="1">
      <c r="D62" s="1310" t="s">
        <v>2793</v>
      </c>
      <c r="E62" s="1311"/>
      <c r="F62" s="1312"/>
      <c r="G62" s="1429"/>
      <c r="H62" s="1430"/>
      <c r="I62" s="1431"/>
      <c r="J62" s="2" t="s">
        <v>47</v>
      </c>
    </row>
    <row r="63" spans="3:27" ht="17.100000000000001" customHeight="1">
      <c r="D63" s="1310" t="s">
        <v>2794</v>
      </c>
      <c r="E63" s="1311"/>
      <c r="F63" s="1312"/>
      <c r="G63" s="1429"/>
      <c r="H63" s="1430"/>
      <c r="I63" s="1431"/>
      <c r="J63" s="2" t="s">
        <v>47</v>
      </c>
    </row>
    <row r="64" spans="3:27" ht="17.100000000000001" customHeight="1">
      <c r="D64" s="1310" t="s">
        <v>338</v>
      </c>
      <c r="E64" s="1311"/>
      <c r="F64" s="1312"/>
      <c r="G64" s="1425"/>
      <c r="H64" s="1426"/>
      <c r="I64" s="1427"/>
      <c r="J64" s="2" t="s">
        <v>2747</v>
      </c>
    </row>
    <row r="65" spans="2:27" ht="17.100000000000001" customHeight="1">
      <c r="D65" s="1310" t="s">
        <v>2795</v>
      </c>
      <c r="E65" s="1311"/>
      <c r="F65" s="1312"/>
      <c r="G65" s="1609" t="str">
        <f>IF(G62="","",ROUNDDOWN(G62*G64,1))</f>
        <v/>
      </c>
      <c r="H65" s="1341"/>
      <c r="I65" s="1342"/>
      <c r="J65" s="2" t="s">
        <v>47</v>
      </c>
    </row>
    <row r="66" spans="2:27" ht="17.100000000000001" customHeight="1">
      <c r="D66" s="1610" t="s">
        <v>2796</v>
      </c>
      <c r="E66" s="1611"/>
      <c r="F66" s="1612"/>
      <c r="G66" s="1613" t="str">
        <f>IF(G63="","",ROUNDDOWN(G63*G64,1))</f>
        <v/>
      </c>
      <c r="H66" s="1614"/>
      <c r="I66" s="1615"/>
      <c r="J66" s="2" t="s">
        <v>47</v>
      </c>
    </row>
    <row r="67" spans="2:27" ht="13.5" customHeight="1"/>
    <row r="68" spans="2:27" ht="18" customHeight="1">
      <c r="B68" s="2" t="s">
        <v>2744</v>
      </c>
      <c r="M68" s="36"/>
    </row>
    <row r="69" spans="2:27" ht="18" customHeight="1">
      <c r="C69" s="3" t="s">
        <v>440</v>
      </c>
      <c r="D69" s="1323" t="s">
        <v>2888</v>
      </c>
      <c r="E69" s="1324"/>
      <c r="F69" s="1325"/>
      <c r="G69" s="1454"/>
      <c r="H69" s="1455"/>
      <c r="I69" s="1456"/>
      <c r="L69" s="36"/>
      <c r="M69" s="494"/>
      <c r="N69" s="494"/>
      <c r="P69" s="494"/>
      <c r="Q69" s="494"/>
      <c r="R69" s="494"/>
      <c r="S69" s="494"/>
      <c r="T69" s="494"/>
      <c r="U69" s="149"/>
      <c r="V69" s="36"/>
      <c r="W69" s="36"/>
      <c r="X69" s="36"/>
      <c r="Y69" s="16"/>
      <c r="Z69" s="16"/>
      <c r="AA69" s="16"/>
    </row>
    <row r="70" spans="2:27" ht="17.100000000000001" customHeight="1">
      <c r="C70" s="3"/>
      <c r="D70" s="1310" t="s">
        <v>2738</v>
      </c>
      <c r="E70" s="1311"/>
      <c r="F70" s="1312"/>
      <c r="G70" s="1231"/>
      <c r="H70" s="1417"/>
      <c r="I70" s="1418"/>
    </row>
    <row r="71" spans="2:27" ht="17.100000000000001" customHeight="1">
      <c r="D71" s="1310" t="s">
        <v>69</v>
      </c>
      <c r="E71" s="1311"/>
      <c r="F71" s="1312"/>
      <c r="G71" s="1231"/>
      <c r="H71" s="1232"/>
      <c r="I71" s="1233"/>
    </row>
    <row r="72" spans="2:27" ht="17.100000000000001" customHeight="1">
      <c r="D72" s="1310" t="s">
        <v>2443</v>
      </c>
      <c r="E72" s="1311"/>
      <c r="F72" s="1312"/>
      <c r="G72" s="1231"/>
      <c r="H72" s="1505"/>
      <c r="I72" s="1506"/>
      <c r="N72" s="36"/>
      <c r="O72" s="36"/>
      <c r="P72" s="36"/>
      <c r="Q72" s="36"/>
      <c r="R72" s="36"/>
      <c r="S72" s="36"/>
      <c r="T72" s="36"/>
      <c r="U72" s="36"/>
      <c r="V72" s="36"/>
      <c r="W72" s="36"/>
      <c r="X72" s="36"/>
      <c r="Y72" s="16"/>
      <c r="Z72" s="16"/>
      <c r="AA72" s="16"/>
    </row>
    <row r="73" spans="2:27" ht="17.100000000000001" customHeight="1">
      <c r="D73" s="1310" t="s">
        <v>2745</v>
      </c>
      <c r="E73" s="1311"/>
      <c r="F73" s="1312"/>
      <c r="G73" s="1429"/>
      <c r="H73" s="1430"/>
      <c r="I73" s="1431"/>
      <c r="J73" s="2" t="s">
        <v>2746</v>
      </c>
    </row>
    <row r="74" spans="2:27" ht="17.100000000000001" customHeight="1">
      <c r="D74" s="1310" t="s">
        <v>338</v>
      </c>
      <c r="E74" s="1311"/>
      <c r="F74" s="1312"/>
      <c r="G74" s="1425"/>
      <c r="H74" s="1426"/>
      <c r="I74" s="1427"/>
      <c r="J74" s="2" t="s">
        <v>2747</v>
      </c>
    </row>
    <row r="75" spans="2:27" ht="17.100000000000001" customHeight="1">
      <c r="D75" s="1320" t="s">
        <v>2748</v>
      </c>
      <c r="E75" s="1321"/>
      <c r="F75" s="1322"/>
      <c r="G75" s="1525" t="str">
        <f>IF(G73="","",ROUNDDOWN(G73*G74,1))</f>
        <v/>
      </c>
      <c r="H75" s="1526"/>
      <c r="I75" s="1527"/>
      <c r="J75" s="2" t="s">
        <v>2746</v>
      </c>
    </row>
    <row r="76" spans="2:27" ht="13.5" customHeight="1"/>
    <row r="77" spans="2:27" ht="18" customHeight="1">
      <c r="C77" s="3" t="s">
        <v>441</v>
      </c>
      <c r="D77" s="1323" t="s">
        <v>2888</v>
      </c>
      <c r="E77" s="1324"/>
      <c r="F77" s="1325"/>
      <c r="G77" s="1454"/>
      <c r="H77" s="1455"/>
      <c r="I77" s="1456"/>
      <c r="L77" s="36"/>
      <c r="M77" s="494"/>
      <c r="N77" s="494"/>
      <c r="P77" s="494"/>
      <c r="Q77" s="494"/>
      <c r="R77" s="494"/>
      <c r="S77" s="494"/>
      <c r="T77" s="494"/>
      <c r="U77" s="149"/>
      <c r="V77" s="36"/>
      <c r="W77" s="36"/>
      <c r="X77" s="36"/>
      <c r="Y77" s="16"/>
      <c r="Z77" s="16"/>
      <c r="AA77" s="16"/>
    </row>
    <row r="78" spans="2:27" ht="17.100000000000001" customHeight="1">
      <c r="C78" s="3"/>
      <c r="D78" s="1310" t="s">
        <v>2738</v>
      </c>
      <c r="E78" s="1311"/>
      <c r="F78" s="1312"/>
      <c r="G78" s="1231"/>
      <c r="H78" s="1417"/>
      <c r="I78" s="1418"/>
    </row>
    <row r="79" spans="2:27" ht="17.100000000000001" customHeight="1">
      <c r="D79" s="1310" t="s">
        <v>69</v>
      </c>
      <c r="E79" s="1311"/>
      <c r="F79" s="1312"/>
      <c r="G79" s="1231"/>
      <c r="H79" s="1232"/>
      <c r="I79" s="1233"/>
    </row>
    <row r="80" spans="2:27" ht="17.100000000000001" customHeight="1">
      <c r="D80" s="1310" t="s">
        <v>2443</v>
      </c>
      <c r="E80" s="1311"/>
      <c r="F80" s="1312"/>
      <c r="G80" s="1231"/>
      <c r="H80" s="1505"/>
      <c r="I80" s="1506"/>
      <c r="N80" s="36"/>
      <c r="O80" s="36"/>
      <c r="P80" s="36"/>
      <c r="Q80" s="36"/>
      <c r="R80" s="36"/>
      <c r="S80" s="36"/>
      <c r="T80" s="36"/>
      <c r="U80" s="36"/>
      <c r="V80" s="36"/>
      <c r="W80" s="36"/>
      <c r="X80" s="36"/>
      <c r="Y80" s="16"/>
      <c r="Z80" s="16"/>
      <c r="AA80" s="16"/>
    </row>
    <row r="81" spans="2:27" ht="17.100000000000001" customHeight="1">
      <c r="D81" s="1310" t="s">
        <v>2745</v>
      </c>
      <c r="E81" s="1311"/>
      <c r="F81" s="1312"/>
      <c r="G81" s="1429"/>
      <c r="H81" s="1430"/>
      <c r="I81" s="1431"/>
      <c r="J81" s="2" t="s">
        <v>2746</v>
      </c>
    </row>
    <row r="82" spans="2:27" ht="17.100000000000001" customHeight="1">
      <c r="D82" s="1310" t="s">
        <v>338</v>
      </c>
      <c r="E82" s="1311"/>
      <c r="F82" s="1312"/>
      <c r="G82" s="1425"/>
      <c r="H82" s="1426"/>
      <c r="I82" s="1427"/>
      <c r="J82" s="2" t="s">
        <v>2747</v>
      </c>
    </row>
    <row r="83" spans="2:27" ht="17.100000000000001" customHeight="1">
      <c r="D83" s="1320" t="s">
        <v>2748</v>
      </c>
      <c r="E83" s="1321"/>
      <c r="F83" s="1322"/>
      <c r="G83" s="1525" t="str">
        <f>IF(G81="","",ROUNDDOWN(G81*G82,1))</f>
        <v/>
      </c>
      <c r="H83" s="1526"/>
      <c r="I83" s="1527"/>
      <c r="J83" s="2" t="s">
        <v>2746</v>
      </c>
    </row>
    <row r="84" spans="2:27" ht="13.5" customHeight="1"/>
    <row r="85" spans="2:27" ht="18" customHeight="1">
      <c r="C85" s="3" t="s">
        <v>2743</v>
      </c>
      <c r="D85" s="1323" t="s">
        <v>2888</v>
      </c>
      <c r="E85" s="1324"/>
      <c r="F85" s="1325"/>
      <c r="G85" s="1454"/>
      <c r="H85" s="1455"/>
      <c r="I85" s="1456"/>
      <c r="L85" s="36"/>
      <c r="M85" s="494"/>
      <c r="N85" s="494"/>
      <c r="P85" s="494"/>
      <c r="Q85" s="494"/>
      <c r="R85" s="494"/>
      <c r="S85" s="494"/>
      <c r="T85" s="494"/>
      <c r="U85" s="149"/>
      <c r="V85" s="36"/>
      <c r="W85" s="36"/>
      <c r="X85" s="36"/>
      <c r="Y85" s="16"/>
      <c r="Z85" s="16"/>
      <c r="AA85" s="16"/>
    </row>
    <row r="86" spans="2:27" ht="17.100000000000001" customHeight="1">
      <c r="C86" s="3"/>
      <c r="D86" s="1310" t="s">
        <v>2738</v>
      </c>
      <c r="E86" s="1311"/>
      <c r="F86" s="1312"/>
      <c r="G86" s="1231"/>
      <c r="H86" s="1417"/>
      <c r="I86" s="1418"/>
    </row>
    <row r="87" spans="2:27" ht="17.100000000000001" customHeight="1">
      <c r="D87" s="1310" t="s">
        <v>69</v>
      </c>
      <c r="E87" s="1311"/>
      <c r="F87" s="1312"/>
      <c r="G87" s="1231"/>
      <c r="H87" s="1232"/>
      <c r="I87" s="1233"/>
    </row>
    <row r="88" spans="2:27" ht="17.100000000000001" customHeight="1">
      <c r="D88" s="1310" t="s">
        <v>2443</v>
      </c>
      <c r="E88" s="1311"/>
      <c r="F88" s="1312"/>
      <c r="G88" s="1231"/>
      <c r="H88" s="1505"/>
      <c r="I88" s="1506"/>
      <c r="N88" s="36"/>
      <c r="O88" s="36"/>
      <c r="P88" s="36"/>
      <c r="Q88" s="36"/>
      <c r="R88" s="36"/>
      <c r="S88" s="36"/>
      <c r="T88" s="36"/>
      <c r="U88" s="36"/>
      <c r="V88" s="36"/>
      <c r="W88" s="36"/>
      <c r="X88" s="36"/>
      <c r="Y88" s="16"/>
      <c r="Z88" s="16"/>
      <c r="AA88" s="16"/>
    </row>
    <row r="89" spans="2:27" ht="17.100000000000001" customHeight="1">
      <c r="D89" s="1310" t="s">
        <v>2745</v>
      </c>
      <c r="E89" s="1311"/>
      <c r="F89" s="1312"/>
      <c r="G89" s="1429"/>
      <c r="H89" s="1430"/>
      <c r="I89" s="1431"/>
      <c r="J89" s="2" t="s">
        <v>2746</v>
      </c>
    </row>
    <row r="90" spans="2:27" ht="17.100000000000001" customHeight="1">
      <c r="D90" s="1310" t="s">
        <v>338</v>
      </c>
      <c r="E90" s="1311"/>
      <c r="F90" s="1312"/>
      <c r="G90" s="1425"/>
      <c r="H90" s="1426"/>
      <c r="I90" s="1427"/>
      <c r="J90" s="2" t="s">
        <v>2747</v>
      </c>
    </row>
    <row r="91" spans="2:27" ht="17.100000000000001" customHeight="1">
      <c r="D91" s="1320" t="s">
        <v>2748</v>
      </c>
      <c r="E91" s="1321"/>
      <c r="F91" s="1322"/>
      <c r="G91" s="1525" t="str">
        <f>IF(G89="","",ROUNDDOWN(G89*G90,1))</f>
        <v/>
      </c>
      <c r="H91" s="1526"/>
      <c r="I91" s="1527"/>
      <c r="J91" s="2" t="s">
        <v>2746</v>
      </c>
    </row>
    <row r="92" spans="2:27" ht="13.5" customHeight="1"/>
    <row r="93" spans="2:27" ht="13.5" hidden="1" customHeight="1"/>
    <row r="94" spans="2:27" ht="18" customHeight="1">
      <c r="B94" s="2" t="s">
        <v>2749</v>
      </c>
      <c r="M94" s="36"/>
    </row>
    <row r="95" spans="2:27" ht="18" customHeight="1">
      <c r="C95" s="3" t="s">
        <v>440</v>
      </c>
      <c r="D95" s="1323" t="s">
        <v>2888</v>
      </c>
      <c r="E95" s="1324"/>
      <c r="F95" s="1325"/>
      <c r="G95" s="1454"/>
      <c r="H95" s="1455"/>
      <c r="I95" s="1456"/>
      <c r="L95" s="36"/>
      <c r="M95" s="494"/>
      <c r="N95" s="494"/>
      <c r="P95" s="494"/>
      <c r="Q95" s="494"/>
      <c r="R95" s="494"/>
      <c r="S95" s="494"/>
      <c r="T95" s="494"/>
      <c r="U95" s="149"/>
      <c r="V95" s="36"/>
      <c r="W95" s="36"/>
      <c r="X95" s="36"/>
      <c r="Y95" s="16"/>
      <c r="Z95" s="16"/>
      <c r="AA95" s="16"/>
    </row>
    <row r="96" spans="2:27" ht="17.100000000000001" customHeight="1">
      <c r="C96" s="3"/>
      <c r="D96" s="1310" t="s">
        <v>2738</v>
      </c>
      <c r="E96" s="1311"/>
      <c r="F96" s="1312"/>
      <c r="G96" s="1231"/>
      <c r="H96" s="1417"/>
      <c r="I96" s="1418"/>
    </row>
    <row r="97" spans="3:27" ht="17.100000000000001" customHeight="1">
      <c r="D97" s="1310" t="s">
        <v>69</v>
      </c>
      <c r="E97" s="1311"/>
      <c r="F97" s="1312"/>
      <c r="G97" s="1231"/>
      <c r="H97" s="1232"/>
      <c r="I97" s="1233"/>
    </row>
    <row r="98" spans="3:27" ht="17.100000000000001" customHeight="1">
      <c r="D98" s="1310" t="s">
        <v>2443</v>
      </c>
      <c r="E98" s="1311"/>
      <c r="F98" s="1312"/>
      <c r="G98" s="1231"/>
      <c r="H98" s="1505"/>
      <c r="I98" s="1506"/>
      <c r="N98" s="36"/>
      <c r="O98" s="36"/>
      <c r="P98" s="36"/>
      <c r="Q98" s="36"/>
      <c r="R98" s="36"/>
      <c r="S98" s="36"/>
      <c r="T98" s="36"/>
      <c r="U98" s="36"/>
      <c r="V98" s="36"/>
      <c r="W98" s="36"/>
      <c r="X98" s="36"/>
      <c r="Y98" s="16"/>
      <c r="Z98" s="16"/>
      <c r="AA98" s="16"/>
    </row>
    <row r="99" spans="3:27" ht="17.100000000000001" customHeight="1">
      <c r="D99" s="1310" t="s">
        <v>2750</v>
      </c>
      <c r="E99" s="1311"/>
      <c r="F99" s="1312"/>
      <c r="G99" s="1429"/>
      <c r="H99" s="1430"/>
      <c r="I99" s="1431"/>
      <c r="J99" s="2" t="s">
        <v>47</v>
      </c>
    </row>
    <row r="100" spans="3:27" ht="17.100000000000001" customHeight="1">
      <c r="D100" s="1310" t="s">
        <v>338</v>
      </c>
      <c r="E100" s="1311"/>
      <c r="F100" s="1312"/>
      <c r="G100" s="1425"/>
      <c r="H100" s="1426"/>
      <c r="I100" s="1427"/>
      <c r="J100" s="2" t="s">
        <v>2747</v>
      </c>
    </row>
    <row r="101" spans="3:27" ht="17.100000000000001" customHeight="1">
      <c r="D101" s="1320" t="s">
        <v>2751</v>
      </c>
      <c r="E101" s="1321"/>
      <c r="F101" s="1322"/>
      <c r="G101" s="1525" t="str">
        <f>IF(G99="","",ROUNDDOWN(G99*G100,1))</f>
        <v/>
      </c>
      <c r="H101" s="1526"/>
      <c r="I101" s="1527"/>
      <c r="J101" s="2" t="s">
        <v>47</v>
      </c>
    </row>
    <row r="102" spans="3:27" ht="13.5" customHeight="1"/>
    <row r="103" spans="3:27" ht="18" customHeight="1">
      <c r="C103" s="3" t="s">
        <v>441</v>
      </c>
      <c r="D103" s="1323" t="s">
        <v>2888</v>
      </c>
      <c r="E103" s="1324"/>
      <c r="F103" s="1325"/>
      <c r="G103" s="1454"/>
      <c r="H103" s="1455"/>
      <c r="I103" s="1456"/>
      <c r="L103" s="36"/>
      <c r="M103" s="494"/>
      <c r="N103" s="494"/>
      <c r="P103" s="494"/>
      <c r="Q103" s="494"/>
      <c r="R103" s="494"/>
      <c r="S103" s="494"/>
      <c r="T103" s="494"/>
      <c r="U103" s="149"/>
      <c r="V103" s="36"/>
      <c r="W103" s="36"/>
      <c r="X103" s="36"/>
      <c r="Y103" s="16"/>
      <c r="Z103" s="16"/>
      <c r="AA103" s="16"/>
    </row>
    <row r="104" spans="3:27" ht="17.100000000000001" customHeight="1">
      <c r="C104" s="3"/>
      <c r="D104" s="1310" t="s">
        <v>2738</v>
      </c>
      <c r="E104" s="1311"/>
      <c r="F104" s="1312"/>
      <c r="G104" s="1231"/>
      <c r="H104" s="1417"/>
      <c r="I104" s="1418"/>
    </row>
    <row r="105" spans="3:27" ht="17.100000000000001" customHeight="1">
      <c r="D105" s="1310" t="s">
        <v>69</v>
      </c>
      <c r="E105" s="1311"/>
      <c r="F105" s="1312"/>
      <c r="G105" s="1231"/>
      <c r="H105" s="1232"/>
      <c r="I105" s="1233"/>
    </row>
    <row r="106" spans="3:27" ht="17.100000000000001" customHeight="1">
      <c r="D106" s="1310" t="s">
        <v>2443</v>
      </c>
      <c r="E106" s="1311"/>
      <c r="F106" s="1312"/>
      <c r="G106" s="1231"/>
      <c r="H106" s="1505"/>
      <c r="I106" s="1506"/>
      <c r="N106" s="36"/>
      <c r="O106" s="36"/>
      <c r="P106" s="36"/>
      <c r="Q106" s="36"/>
      <c r="R106" s="36"/>
      <c r="S106" s="36"/>
      <c r="T106" s="36"/>
      <c r="U106" s="36"/>
      <c r="V106" s="36"/>
      <c r="W106" s="36"/>
      <c r="X106" s="36"/>
      <c r="Y106" s="16"/>
      <c r="Z106" s="16"/>
      <c r="AA106" s="16"/>
    </row>
    <row r="107" spans="3:27" ht="17.100000000000001" customHeight="1">
      <c r="D107" s="1310" t="s">
        <v>2750</v>
      </c>
      <c r="E107" s="1311"/>
      <c r="F107" s="1312"/>
      <c r="G107" s="1429"/>
      <c r="H107" s="1430"/>
      <c r="I107" s="1431"/>
      <c r="J107" s="2" t="s">
        <v>47</v>
      </c>
    </row>
    <row r="108" spans="3:27" ht="17.100000000000001" customHeight="1">
      <c r="D108" s="1310" t="s">
        <v>338</v>
      </c>
      <c r="E108" s="1311"/>
      <c r="F108" s="1312"/>
      <c r="G108" s="1425"/>
      <c r="H108" s="1426"/>
      <c r="I108" s="1427"/>
      <c r="J108" s="2" t="s">
        <v>2747</v>
      </c>
    </row>
    <row r="109" spans="3:27" ht="17.100000000000001" customHeight="1">
      <c r="D109" s="1320" t="s">
        <v>2751</v>
      </c>
      <c r="E109" s="1321"/>
      <c r="F109" s="1322"/>
      <c r="G109" s="1525" t="str">
        <f>IF(G107="","",ROUNDDOWN(G107*G108,1))</f>
        <v/>
      </c>
      <c r="H109" s="1526"/>
      <c r="I109" s="1527"/>
      <c r="J109" s="2" t="s">
        <v>47</v>
      </c>
    </row>
    <row r="110" spans="3:27" ht="13.5" customHeight="1"/>
    <row r="111" spans="3:27" ht="18" customHeight="1">
      <c r="C111" s="3" t="s">
        <v>2743</v>
      </c>
      <c r="D111" s="1323" t="s">
        <v>2888</v>
      </c>
      <c r="E111" s="1324"/>
      <c r="F111" s="1325"/>
      <c r="G111" s="1454"/>
      <c r="H111" s="1455"/>
      <c r="I111" s="1456"/>
      <c r="L111" s="36"/>
      <c r="M111" s="494"/>
      <c r="N111" s="494"/>
      <c r="P111" s="494"/>
      <c r="Q111" s="494"/>
      <c r="R111" s="494"/>
      <c r="S111" s="494"/>
      <c r="T111" s="494"/>
      <c r="U111" s="149"/>
      <c r="V111" s="36"/>
      <c r="W111" s="36"/>
      <c r="X111" s="36"/>
      <c r="Y111" s="16"/>
      <c r="Z111" s="16"/>
      <c r="AA111" s="16"/>
    </row>
    <row r="112" spans="3:27" ht="17.100000000000001" customHeight="1">
      <c r="C112" s="3"/>
      <c r="D112" s="1310" t="s">
        <v>2738</v>
      </c>
      <c r="E112" s="1311"/>
      <c r="F112" s="1312"/>
      <c r="G112" s="1231"/>
      <c r="H112" s="1417"/>
      <c r="I112" s="1418"/>
    </row>
    <row r="113" spans="2:27" ht="17.100000000000001" customHeight="1">
      <c r="D113" s="1310" t="s">
        <v>69</v>
      </c>
      <c r="E113" s="1311"/>
      <c r="F113" s="1312"/>
      <c r="G113" s="1231"/>
      <c r="H113" s="1232"/>
      <c r="I113" s="1233"/>
    </row>
    <row r="114" spans="2:27" ht="17.100000000000001" customHeight="1">
      <c r="D114" s="1310" t="s">
        <v>2443</v>
      </c>
      <c r="E114" s="1311"/>
      <c r="F114" s="1312"/>
      <c r="G114" s="1231"/>
      <c r="H114" s="1505"/>
      <c r="I114" s="1506"/>
      <c r="N114" s="36"/>
      <c r="O114" s="36"/>
      <c r="P114" s="36"/>
      <c r="Q114" s="36"/>
      <c r="R114" s="36"/>
      <c r="S114" s="36"/>
      <c r="T114" s="36"/>
      <c r="U114" s="36"/>
      <c r="V114" s="36"/>
      <c r="W114" s="36"/>
      <c r="X114" s="36"/>
      <c r="Y114" s="16"/>
      <c r="Z114" s="16"/>
      <c r="AA114" s="16"/>
    </row>
    <row r="115" spans="2:27" ht="17.100000000000001" customHeight="1">
      <c r="D115" s="1310" t="s">
        <v>2750</v>
      </c>
      <c r="E115" s="1311"/>
      <c r="F115" s="1312"/>
      <c r="G115" s="1429"/>
      <c r="H115" s="1430"/>
      <c r="I115" s="1431"/>
      <c r="J115" s="2" t="s">
        <v>47</v>
      </c>
    </row>
    <row r="116" spans="2:27" ht="17.100000000000001" customHeight="1">
      <c r="D116" s="1310" t="s">
        <v>338</v>
      </c>
      <c r="E116" s="1311"/>
      <c r="F116" s="1312"/>
      <c r="G116" s="1425"/>
      <c r="H116" s="1426"/>
      <c r="I116" s="1427"/>
      <c r="J116" s="2" t="s">
        <v>2747</v>
      </c>
    </row>
    <row r="117" spans="2:27" ht="17.100000000000001" customHeight="1">
      <c r="D117" s="1320" t="s">
        <v>2751</v>
      </c>
      <c r="E117" s="1321"/>
      <c r="F117" s="1322"/>
      <c r="G117" s="1525" t="str">
        <f>IF(G115="","",ROUNDDOWN(G115*G116,1))</f>
        <v/>
      </c>
      <c r="H117" s="1526"/>
      <c r="I117" s="1527"/>
      <c r="J117" s="2" t="s">
        <v>47</v>
      </c>
    </row>
    <row r="118" spans="2:27" ht="6.6" customHeight="1"/>
    <row r="119" spans="2:27" ht="12.75" hidden="1" customHeight="1"/>
    <row r="120" spans="2:27">
      <c r="C120" s="2" t="s">
        <v>76</v>
      </c>
      <c r="G120" s="23"/>
      <c r="H120" s="23"/>
    </row>
    <row r="121" spans="2:27" hidden="1">
      <c r="C121" s="110"/>
      <c r="D121" s="22"/>
      <c r="E121" s="22"/>
      <c r="F121" s="22"/>
      <c r="G121" s="22"/>
      <c r="H121" s="22"/>
    </row>
    <row r="122" spans="2:27">
      <c r="C122" s="110" t="s">
        <v>72</v>
      </c>
      <c r="D122" s="22" t="s">
        <v>73</v>
      </c>
      <c r="E122" s="22"/>
      <c r="F122" s="22"/>
      <c r="G122" s="22" t="s">
        <v>2923</v>
      </c>
      <c r="H122" s="22"/>
      <c r="I122" s="22"/>
      <c r="J122" s="22"/>
    </row>
    <row r="123" spans="2:27">
      <c r="C123" s="110" t="s">
        <v>72</v>
      </c>
      <c r="D123" s="22" t="s">
        <v>74</v>
      </c>
      <c r="E123" s="22"/>
      <c r="F123" s="22"/>
      <c r="G123" s="22" t="s">
        <v>2406</v>
      </c>
      <c r="H123" s="22"/>
      <c r="I123" s="22"/>
      <c r="J123" s="22"/>
    </row>
    <row r="124" spans="2:27">
      <c r="C124" s="110" t="s">
        <v>72</v>
      </c>
      <c r="D124" s="2" t="s">
        <v>2813</v>
      </c>
      <c r="G124" s="23" t="s">
        <v>498</v>
      </c>
      <c r="H124" s="23"/>
      <c r="I124" s="23"/>
      <c r="J124" s="23"/>
    </row>
    <row r="125" spans="2:27" ht="4.2" customHeight="1">
      <c r="G125" s="23"/>
      <c r="H125" s="23"/>
      <c r="I125" s="23"/>
      <c r="J125" s="23"/>
    </row>
    <row r="126" spans="2:27" hidden="1">
      <c r="G126" s="23"/>
      <c r="H126" s="23"/>
      <c r="I126" s="23"/>
      <c r="J126" s="23"/>
    </row>
    <row r="127" spans="2:27" ht="18" customHeight="1">
      <c r="B127" s="2" t="s">
        <v>390</v>
      </c>
    </row>
    <row r="128" spans="2:27" ht="18" customHeight="1">
      <c r="B128" s="2" t="s">
        <v>2760</v>
      </c>
    </row>
    <row r="129" spans="2:10" ht="18" customHeight="1">
      <c r="C129" s="35" t="s">
        <v>2800</v>
      </c>
    </row>
    <row r="130" spans="2:10" ht="18" customHeight="1">
      <c r="D130" s="99" t="s">
        <v>2762</v>
      </c>
      <c r="E130" s="99" t="s">
        <v>2763</v>
      </c>
      <c r="F130" s="99" t="s">
        <v>2764</v>
      </c>
      <c r="G130" s="497" t="s">
        <v>2765</v>
      </c>
      <c r="H130" s="1599"/>
      <c r="I130" s="1599"/>
      <c r="J130" s="2" t="s">
        <v>2766</v>
      </c>
    </row>
    <row r="131" spans="2:10" ht="7.8" customHeight="1"/>
    <row r="132" spans="2:10" ht="13.5" hidden="1" customHeight="1"/>
    <row r="133" spans="2:10" ht="19.2" customHeight="1">
      <c r="B133" s="2" t="s">
        <v>2814</v>
      </c>
      <c r="D133" s="3"/>
      <c r="J133" s="7"/>
    </row>
    <row r="134" spans="2:10" ht="28.05" customHeight="1">
      <c r="B134" s="1600" t="s">
        <v>2768</v>
      </c>
      <c r="C134" s="1601"/>
      <c r="D134" s="1602"/>
      <c r="E134" s="33" t="s">
        <v>77</v>
      </c>
      <c r="F134" s="33" t="s">
        <v>78</v>
      </c>
      <c r="G134" s="33" t="s">
        <v>79</v>
      </c>
      <c r="H134" s="33" t="s">
        <v>80</v>
      </c>
      <c r="I134" s="33" t="s">
        <v>81</v>
      </c>
      <c r="J134" s="33" t="s">
        <v>82</v>
      </c>
    </row>
    <row r="135" spans="2:10" ht="28.05" customHeight="1">
      <c r="B135" s="1596" t="s">
        <v>2815</v>
      </c>
      <c r="C135" s="1597"/>
      <c r="D135" s="1598"/>
      <c r="E135" s="98"/>
      <c r="F135" s="98"/>
      <c r="G135" s="98"/>
      <c r="H135" s="98"/>
      <c r="I135" s="98"/>
      <c r="J135" s="98"/>
    </row>
    <row r="136" spans="2:10" ht="28.05" customHeight="1" thickBot="1">
      <c r="B136" s="1596" t="s">
        <v>2770</v>
      </c>
      <c r="C136" s="1597"/>
      <c r="D136" s="1598"/>
      <c r="E136" s="98"/>
      <c r="F136" s="98"/>
      <c r="G136" s="98"/>
      <c r="H136" s="98"/>
      <c r="I136" s="98"/>
      <c r="J136" s="98"/>
    </row>
    <row r="137" spans="2:10" ht="28.05" customHeight="1" thickTop="1">
      <c r="B137" s="1288"/>
      <c r="C137" s="1595"/>
      <c r="D137" s="1289"/>
      <c r="E137" s="498" t="s">
        <v>83</v>
      </c>
      <c r="F137" s="498" t="s">
        <v>84</v>
      </c>
      <c r="G137" s="498" t="s">
        <v>85</v>
      </c>
      <c r="H137" s="498" t="s">
        <v>86</v>
      </c>
      <c r="I137" s="498" t="s">
        <v>87</v>
      </c>
      <c r="J137" s="498" t="s">
        <v>88</v>
      </c>
    </row>
    <row r="138" spans="2:10" ht="28.05" customHeight="1">
      <c r="B138" s="1596" t="s">
        <v>2815</v>
      </c>
      <c r="C138" s="1597"/>
      <c r="D138" s="1598"/>
      <c r="E138" s="98"/>
      <c r="F138" s="98"/>
      <c r="G138" s="98"/>
      <c r="H138" s="98"/>
      <c r="I138" s="98"/>
      <c r="J138" s="98"/>
    </row>
    <row r="139" spans="2:10" ht="28.05" customHeight="1">
      <c r="B139" s="1596" t="s">
        <v>2770</v>
      </c>
      <c r="C139" s="1597"/>
      <c r="D139" s="1598"/>
      <c r="E139" s="98"/>
      <c r="F139" s="98"/>
      <c r="G139" s="98"/>
      <c r="H139" s="98"/>
      <c r="I139" s="98"/>
      <c r="J139" s="98"/>
    </row>
    <row r="140" spans="2:10" ht="3.6" customHeight="1"/>
    <row r="141" spans="2:10" ht="13.5" customHeight="1">
      <c r="B141" s="35" t="s">
        <v>2771</v>
      </c>
    </row>
    <row r="142" spans="2:10" hidden="1"/>
    <row r="143" spans="2:10" ht="18" customHeight="1">
      <c r="B143" s="2" t="s">
        <v>2816</v>
      </c>
      <c r="H143" s="1498" t="str">
        <f>IF(E135="","",INT(SUM(E135:J135,E138:J138)))</f>
        <v/>
      </c>
      <c r="I143" s="1498"/>
      <c r="J143" s="2" t="s">
        <v>2773</v>
      </c>
    </row>
    <row r="144" spans="2:10" ht="6" customHeight="1">
      <c r="H144" s="499"/>
      <c r="I144" s="499"/>
    </row>
    <row r="145" spans="2:13" ht="18" customHeight="1">
      <c r="B145" s="1024" t="s">
        <v>2774</v>
      </c>
      <c r="C145" s="1024"/>
      <c r="D145" s="1024"/>
      <c r="E145" s="1024"/>
      <c r="F145" s="1024"/>
      <c r="G145" s="1024"/>
      <c r="H145" s="1498" t="str">
        <f>IF(E136="","",INT(SUM(E136:J136,E139:J139)))</f>
        <v/>
      </c>
      <c r="I145" s="1498"/>
      <c r="J145" s="2" t="s">
        <v>2773</v>
      </c>
      <c r="M145" s="1281"/>
    </row>
    <row r="146" spans="2:13" ht="6" customHeight="1">
      <c r="H146" s="499"/>
      <c r="I146" s="499"/>
      <c r="M146" s="1281"/>
    </row>
    <row r="147" spans="2:13" ht="18" customHeight="1">
      <c r="B147" s="1024" t="s">
        <v>2775</v>
      </c>
      <c r="C147" s="1024"/>
      <c r="D147" s="1024"/>
      <c r="E147" s="1024"/>
      <c r="F147" s="1024"/>
      <c r="G147" s="1024"/>
      <c r="H147" s="1498" t="str">
        <f>IF(H143="","",H143/H145*100)</f>
        <v/>
      </c>
      <c r="I147" s="1498"/>
      <c r="J147" s="2" t="s">
        <v>391</v>
      </c>
      <c r="M147" s="1281"/>
    </row>
    <row r="148" spans="2:13" ht="7.2" customHeight="1">
      <c r="M148" s="1281"/>
    </row>
    <row r="149" spans="2:13" hidden="1"/>
    <row r="150" spans="2:13" ht="25.05" customHeight="1">
      <c r="B150" s="1600" t="s">
        <v>2776</v>
      </c>
      <c r="C150" s="1601"/>
      <c r="D150" s="1602"/>
      <c r="E150" s="33" t="s">
        <v>77</v>
      </c>
      <c r="F150" s="33" t="s">
        <v>78</v>
      </c>
      <c r="G150" s="33" t="s">
        <v>79</v>
      </c>
      <c r="H150" s="33" t="s">
        <v>80</v>
      </c>
      <c r="I150" s="33" t="s">
        <v>81</v>
      </c>
      <c r="J150" s="33" t="s">
        <v>82</v>
      </c>
    </row>
    <row r="151" spans="2:13" ht="28.05" customHeight="1">
      <c r="B151" s="1596" t="s">
        <v>2815</v>
      </c>
      <c r="C151" s="1597"/>
      <c r="D151" s="1598"/>
      <c r="E151" s="98"/>
      <c r="F151" s="98"/>
      <c r="G151" s="98"/>
      <c r="H151" s="98"/>
      <c r="I151" s="98"/>
      <c r="J151" s="98"/>
    </row>
    <row r="152" spans="2:13" ht="28.05" customHeight="1" thickBot="1">
      <c r="B152" s="1596" t="s">
        <v>2770</v>
      </c>
      <c r="C152" s="1597"/>
      <c r="D152" s="1598"/>
      <c r="E152" s="98"/>
      <c r="F152" s="98"/>
      <c r="G152" s="98"/>
      <c r="H152" s="98"/>
      <c r="I152" s="98"/>
      <c r="J152" s="98"/>
    </row>
    <row r="153" spans="2:13" ht="25.05" customHeight="1" thickTop="1">
      <c r="B153" s="1288"/>
      <c r="C153" s="1595"/>
      <c r="D153" s="1289"/>
      <c r="E153" s="498" t="s">
        <v>83</v>
      </c>
      <c r="F153" s="498" t="s">
        <v>84</v>
      </c>
      <c r="G153" s="498" t="s">
        <v>85</v>
      </c>
      <c r="H153" s="498" t="s">
        <v>86</v>
      </c>
      <c r="I153" s="498" t="s">
        <v>87</v>
      </c>
      <c r="J153" s="498" t="s">
        <v>88</v>
      </c>
    </row>
    <row r="154" spans="2:13" ht="28.05" customHeight="1">
      <c r="B154" s="1596" t="s">
        <v>2815</v>
      </c>
      <c r="C154" s="1597"/>
      <c r="D154" s="1598"/>
      <c r="E154" s="98"/>
      <c r="F154" s="98"/>
      <c r="G154" s="98"/>
      <c r="H154" s="98"/>
      <c r="I154" s="98"/>
      <c r="J154" s="98"/>
    </row>
    <row r="155" spans="2:13" ht="28.05" customHeight="1">
      <c r="B155" s="1596" t="s">
        <v>2770</v>
      </c>
      <c r="C155" s="1597"/>
      <c r="D155" s="1598"/>
      <c r="E155" s="98"/>
      <c r="F155" s="98"/>
      <c r="G155" s="98"/>
      <c r="H155" s="98"/>
      <c r="I155" s="98"/>
      <c r="J155" s="98"/>
    </row>
    <row r="156" spans="2:13" ht="7.5" hidden="1" customHeight="1"/>
    <row r="157" spans="2:13" ht="13.5" customHeight="1">
      <c r="B157" s="35" t="s">
        <v>2771</v>
      </c>
    </row>
    <row r="158" spans="2:13" hidden="1"/>
    <row r="159" spans="2:13" ht="18" customHeight="1">
      <c r="B159" s="2" t="s">
        <v>2816</v>
      </c>
      <c r="H159" s="1498" t="str">
        <f>IF(E151="","",INT(SUM(E151:J151,E154:J154)))</f>
        <v/>
      </c>
      <c r="I159" s="1498"/>
      <c r="J159" s="2" t="s">
        <v>2773</v>
      </c>
    </row>
    <row r="160" spans="2:13" ht="3.6" customHeight="1">
      <c r="H160" s="499"/>
      <c r="I160" s="499"/>
    </row>
    <row r="161" spans="2:13" ht="18" customHeight="1">
      <c r="B161" s="1024" t="s">
        <v>2774</v>
      </c>
      <c r="C161" s="1024"/>
      <c r="D161" s="1024"/>
      <c r="E161" s="1024"/>
      <c r="F161" s="1024"/>
      <c r="G161" s="1024"/>
      <c r="H161" s="1498" t="str">
        <f>IF(E152="","",INT(SUM(E152:J152,E155:J155)))</f>
        <v/>
      </c>
      <c r="I161" s="1498"/>
      <c r="J161" s="2" t="s">
        <v>2773</v>
      </c>
      <c r="M161" s="1281"/>
    </row>
    <row r="162" spans="2:13" ht="4.2" customHeight="1">
      <c r="H162" s="499"/>
      <c r="I162" s="499"/>
      <c r="M162" s="1281"/>
    </row>
    <row r="163" spans="2:13" ht="16.8" customHeight="1">
      <c r="B163" s="1024" t="s">
        <v>2775</v>
      </c>
      <c r="C163" s="1024"/>
      <c r="D163" s="1024"/>
      <c r="E163" s="1024"/>
      <c r="F163" s="1024"/>
      <c r="G163" s="1024"/>
      <c r="H163" s="1498" t="str">
        <f>IF(H159="","",H159/H161*100)</f>
        <v/>
      </c>
      <c r="I163" s="1498"/>
      <c r="J163" s="2" t="s">
        <v>391</v>
      </c>
      <c r="M163" s="1281"/>
    </row>
    <row r="164" spans="2:13" hidden="1">
      <c r="M164" s="1281"/>
    </row>
    <row r="165" spans="2:13" hidden="1"/>
    <row r="166" spans="2:13" ht="24" customHeight="1">
      <c r="B166" s="1600" t="s">
        <v>2777</v>
      </c>
      <c r="C166" s="1601"/>
      <c r="D166" s="1602"/>
      <c r="E166" s="33" t="s">
        <v>77</v>
      </c>
      <c r="F166" s="33" t="s">
        <v>78</v>
      </c>
      <c r="G166" s="33" t="s">
        <v>79</v>
      </c>
      <c r="H166" s="33" t="s">
        <v>80</v>
      </c>
      <c r="I166" s="33" t="s">
        <v>81</v>
      </c>
      <c r="J166" s="33" t="s">
        <v>82</v>
      </c>
    </row>
    <row r="167" spans="2:13" ht="30" customHeight="1">
      <c r="B167" s="1596" t="s">
        <v>2815</v>
      </c>
      <c r="C167" s="1597"/>
      <c r="D167" s="1598"/>
      <c r="E167" s="98"/>
      <c r="F167" s="98"/>
      <c r="G167" s="98"/>
      <c r="H167" s="98"/>
      <c r="I167" s="98"/>
      <c r="J167" s="98"/>
    </row>
    <row r="168" spans="2:13" ht="30" customHeight="1" thickBot="1">
      <c r="B168" s="1596" t="s">
        <v>2770</v>
      </c>
      <c r="C168" s="1597"/>
      <c r="D168" s="1598"/>
      <c r="E168" s="98"/>
      <c r="F168" s="98"/>
      <c r="G168" s="98"/>
      <c r="H168" s="98"/>
      <c r="I168" s="98"/>
      <c r="J168" s="98"/>
    </row>
    <row r="169" spans="2:13" ht="24" customHeight="1" thickTop="1">
      <c r="B169" s="1288"/>
      <c r="C169" s="1595"/>
      <c r="D169" s="1289"/>
      <c r="E169" s="498" t="s">
        <v>83</v>
      </c>
      <c r="F169" s="498" t="s">
        <v>84</v>
      </c>
      <c r="G169" s="498" t="s">
        <v>85</v>
      </c>
      <c r="H169" s="498" t="s">
        <v>86</v>
      </c>
      <c r="I169" s="498" t="s">
        <v>87</v>
      </c>
      <c r="J169" s="498" t="s">
        <v>88</v>
      </c>
    </row>
    <row r="170" spans="2:13" ht="30" customHeight="1">
      <c r="B170" s="1596" t="s">
        <v>2815</v>
      </c>
      <c r="C170" s="1597"/>
      <c r="D170" s="1598"/>
      <c r="E170" s="98"/>
      <c r="F170" s="98"/>
      <c r="G170" s="98"/>
      <c r="H170" s="98"/>
      <c r="I170" s="98"/>
      <c r="J170" s="98"/>
    </row>
    <row r="171" spans="2:13" ht="30" customHeight="1">
      <c r="B171" s="1596" t="s">
        <v>2770</v>
      </c>
      <c r="C171" s="1597"/>
      <c r="D171" s="1598"/>
      <c r="E171" s="98"/>
      <c r="F171" s="98"/>
      <c r="G171" s="98"/>
      <c r="H171" s="98"/>
      <c r="I171" s="98"/>
      <c r="J171" s="98"/>
    </row>
    <row r="172" spans="2:13" ht="7.5" customHeight="1"/>
    <row r="173" spans="2:13" ht="13.5" customHeight="1">
      <c r="B173" s="35" t="s">
        <v>2771</v>
      </c>
    </row>
    <row r="175" spans="2:13" ht="18" customHeight="1">
      <c r="B175" s="2" t="s">
        <v>2816</v>
      </c>
      <c r="H175" s="1498" t="str">
        <f>IF(E167="","",INT(SUM(E167:J167,E170:J170)))</f>
        <v/>
      </c>
      <c r="I175" s="1498"/>
      <c r="J175" s="2" t="s">
        <v>2773</v>
      </c>
    </row>
    <row r="176" spans="2:13" ht="6" customHeight="1">
      <c r="H176" s="499"/>
      <c r="I176" s="499"/>
    </row>
    <row r="177" spans="2:13" ht="18" customHeight="1">
      <c r="B177" s="1024" t="s">
        <v>2774</v>
      </c>
      <c r="C177" s="1024"/>
      <c r="D177" s="1024"/>
      <c r="E177" s="1024"/>
      <c r="F177" s="1024"/>
      <c r="G177" s="1024"/>
      <c r="H177" s="1498" t="str">
        <f>IF(E168="","",INT(SUM(E168:J168,E171:J171)))</f>
        <v/>
      </c>
      <c r="I177" s="1498"/>
      <c r="J177" s="2" t="s">
        <v>2773</v>
      </c>
      <c r="M177" s="1281"/>
    </row>
    <row r="178" spans="2:13" ht="6" customHeight="1">
      <c r="H178" s="499"/>
      <c r="I178" s="499"/>
      <c r="M178" s="1281"/>
    </row>
    <row r="179" spans="2:13" ht="18" customHeight="1">
      <c r="B179" s="1024" t="s">
        <v>2775</v>
      </c>
      <c r="C179" s="1024"/>
      <c r="D179" s="1024"/>
      <c r="E179" s="1024"/>
      <c r="F179" s="1024"/>
      <c r="G179" s="1024"/>
      <c r="H179" s="1498" t="str">
        <f>IF(H175="","",H175/H177*100)</f>
        <v/>
      </c>
      <c r="I179" s="1498"/>
      <c r="J179" s="2" t="s">
        <v>391</v>
      </c>
      <c r="M179" s="1281"/>
    </row>
    <row r="180" spans="2:13">
      <c r="M180" s="1281"/>
    </row>
    <row r="182" spans="2:13" ht="24" customHeight="1">
      <c r="B182" s="1600" t="s">
        <v>2778</v>
      </c>
      <c r="C182" s="1601"/>
      <c r="D182" s="1602"/>
      <c r="E182" s="33" t="s">
        <v>77</v>
      </c>
      <c r="F182" s="33" t="s">
        <v>78</v>
      </c>
      <c r="G182" s="33" t="s">
        <v>79</v>
      </c>
      <c r="H182" s="33" t="s">
        <v>80</v>
      </c>
      <c r="I182" s="33" t="s">
        <v>81</v>
      </c>
      <c r="J182" s="33" t="s">
        <v>82</v>
      </c>
    </row>
    <row r="183" spans="2:13" ht="30" customHeight="1">
      <c r="B183" s="1596" t="s">
        <v>2815</v>
      </c>
      <c r="C183" s="1597"/>
      <c r="D183" s="1598"/>
      <c r="E183" s="98"/>
      <c r="F183" s="98"/>
      <c r="G183" s="98"/>
      <c r="H183" s="98"/>
      <c r="I183" s="98"/>
      <c r="J183" s="98"/>
    </row>
    <row r="184" spans="2:13" ht="30" customHeight="1" thickBot="1">
      <c r="B184" s="1596" t="s">
        <v>2770</v>
      </c>
      <c r="C184" s="1597"/>
      <c r="D184" s="1598"/>
      <c r="E184" s="98"/>
      <c r="F184" s="98"/>
      <c r="G184" s="98"/>
      <c r="H184" s="98"/>
      <c r="I184" s="98"/>
      <c r="J184" s="98"/>
    </row>
    <row r="185" spans="2:13" ht="24" customHeight="1" thickTop="1">
      <c r="B185" s="1288"/>
      <c r="C185" s="1595"/>
      <c r="D185" s="1289"/>
      <c r="E185" s="498" t="s">
        <v>83</v>
      </c>
      <c r="F185" s="498" t="s">
        <v>84</v>
      </c>
      <c r="G185" s="498" t="s">
        <v>85</v>
      </c>
      <c r="H185" s="498" t="s">
        <v>86</v>
      </c>
      <c r="I185" s="498" t="s">
        <v>87</v>
      </c>
      <c r="J185" s="498" t="s">
        <v>88</v>
      </c>
    </row>
    <row r="186" spans="2:13" ht="30" customHeight="1">
      <c r="B186" s="1596" t="s">
        <v>2815</v>
      </c>
      <c r="C186" s="1597"/>
      <c r="D186" s="1598"/>
      <c r="E186" s="98"/>
      <c r="F186" s="98"/>
      <c r="G186" s="98"/>
      <c r="H186" s="98"/>
      <c r="I186" s="98"/>
      <c r="J186" s="98"/>
    </row>
    <row r="187" spans="2:13" ht="30" customHeight="1">
      <c r="B187" s="1596" t="s">
        <v>2770</v>
      </c>
      <c r="C187" s="1597"/>
      <c r="D187" s="1598"/>
      <c r="E187" s="98"/>
      <c r="F187" s="98"/>
      <c r="G187" s="98"/>
      <c r="H187" s="98"/>
      <c r="I187" s="98"/>
      <c r="J187" s="98"/>
    </row>
    <row r="188" spans="2:13" ht="7.5" customHeight="1"/>
    <row r="189" spans="2:13" ht="13.5" customHeight="1">
      <c r="B189" s="35" t="s">
        <v>2771</v>
      </c>
    </row>
    <row r="191" spans="2:13" ht="18" customHeight="1">
      <c r="B191" s="2" t="s">
        <v>2816</v>
      </c>
      <c r="H191" s="1498" t="str">
        <f>IF(E183="","",INT(SUM(E183:J183,E186:J186)))</f>
        <v/>
      </c>
      <c r="I191" s="1498"/>
      <c r="J191" s="2" t="s">
        <v>2773</v>
      </c>
    </row>
    <row r="192" spans="2:13" ht="6" customHeight="1">
      <c r="H192" s="499"/>
      <c r="I192" s="499"/>
    </row>
    <row r="193" spans="2:27" ht="18" customHeight="1">
      <c r="B193" s="1024" t="s">
        <v>2774</v>
      </c>
      <c r="C193" s="1024"/>
      <c r="D193" s="1024"/>
      <c r="E193" s="1024"/>
      <c r="F193" s="1024"/>
      <c r="G193" s="1024"/>
      <c r="H193" s="1498" t="str">
        <f>IF(E184="","",INT(SUM(E184:J184,E187:J187)))</f>
        <v/>
      </c>
      <c r="I193" s="1498"/>
      <c r="J193" s="2" t="s">
        <v>2773</v>
      </c>
      <c r="M193" s="1281"/>
    </row>
    <row r="194" spans="2:27" ht="6" customHeight="1">
      <c r="H194" s="499"/>
      <c r="I194" s="499"/>
      <c r="M194" s="1281"/>
    </row>
    <row r="195" spans="2:27" ht="18" customHeight="1">
      <c r="B195" s="1024" t="s">
        <v>2775</v>
      </c>
      <c r="C195" s="1024"/>
      <c r="D195" s="1024"/>
      <c r="E195" s="1024"/>
      <c r="F195" s="1024"/>
      <c r="G195" s="1024"/>
      <c r="H195" s="1498" t="str">
        <f>IF(H191="","",H191/H193*100)</f>
        <v/>
      </c>
      <c r="I195" s="1498"/>
      <c r="J195" s="2" t="s">
        <v>391</v>
      </c>
      <c r="M195" s="1281"/>
    </row>
    <row r="196" spans="2:27">
      <c r="M196" s="1281"/>
    </row>
    <row r="197" spans="2:27" ht="13.5" customHeight="1">
      <c r="B197" s="2" t="s">
        <v>76</v>
      </c>
      <c r="C197" s="22"/>
      <c r="D197" s="22"/>
      <c r="E197" s="24"/>
      <c r="F197" s="22"/>
      <c r="G197" s="22"/>
      <c r="H197" s="22"/>
      <c r="I197" s="22"/>
      <c r="J197" s="22"/>
      <c r="K197" s="22"/>
      <c r="L197" s="22"/>
      <c r="M197" s="22"/>
      <c r="N197" s="22"/>
      <c r="O197" s="22"/>
      <c r="P197" s="22"/>
      <c r="Q197" s="22"/>
      <c r="R197" s="22"/>
      <c r="S197" s="22"/>
    </row>
    <row r="198" spans="2:27" ht="13.5" customHeight="1">
      <c r="C198" s="2" t="s">
        <v>2779</v>
      </c>
      <c r="D198" s="22"/>
      <c r="E198" s="22"/>
      <c r="F198" s="24"/>
      <c r="G198" s="22"/>
      <c r="H198" s="22" t="s">
        <v>2379</v>
      </c>
      <c r="I198" s="22"/>
      <c r="J198" s="22"/>
      <c r="K198" s="22"/>
      <c r="L198" s="22"/>
      <c r="M198" s="22"/>
      <c r="N198" s="22"/>
      <c r="O198" s="22"/>
      <c r="P198" s="22"/>
      <c r="Q198" s="22"/>
      <c r="R198" s="22"/>
      <c r="S198" s="22"/>
      <c r="T198" s="22"/>
    </row>
    <row r="199" spans="2:27" ht="13.5" customHeight="1">
      <c r="C199" s="2" t="s">
        <v>2780</v>
      </c>
      <c r="D199" s="22"/>
      <c r="E199" s="22"/>
      <c r="F199" s="24"/>
      <c r="G199" s="22"/>
      <c r="H199" s="22" t="s">
        <v>110</v>
      </c>
      <c r="I199" s="22"/>
      <c r="J199" s="22"/>
      <c r="K199" s="22"/>
      <c r="L199" s="22"/>
      <c r="M199" s="22"/>
      <c r="N199" s="22"/>
      <c r="O199" s="22"/>
      <c r="P199" s="22"/>
      <c r="Q199" s="22"/>
      <c r="R199" s="22"/>
      <c r="S199" s="22"/>
      <c r="T199" s="22"/>
    </row>
    <row r="200" spans="2:27">
      <c r="B200" s="128"/>
      <c r="C200" s="128"/>
      <c r="D200" s="128"/>
      <c r="E200" s="128"/>
      <c r="F200" s="128"/>
      <c r="G200" s="128"/>
      <c r="H200" s="128"/>
      <c r="I200" s="128"/>
      <c r="J200" s="128"/>
    </row>
    <row r="201" spans="2:27" ht="13.5" customHeight="1">
      <c r="B201" s="2" t="s">
        <v>2359</v>
      </c>
      <c r="F201" s="24"/>
      <c r="G201" s="22"/>
      <c r="H201" s="22"/>
      <c r="I201" s="22"/>
      <c r="J201" s="22"/>
      <c r="K201" s="22"/>
      <c r="L201" s="22"/>
      <c r="M201" s="22"/>
      <c r="N201" s="22"/>
      <c r="O201" s="22"/>
      <c r="P201" s="22"/>
      <c r="Q201" s="22"/>
      <c r="R201" s="22"/>
      <c r="S201" s="22"/>
      <c r="T201" s="22"/>
    </row>
    <row r="202" spans="2:27" ht="18" customHeight="1">
      <c r="B202" s="2" t="s">
        <v>98</v>
      </c>
    </row>
    <row r="203" spans="2:27">
      <c r="C203" s="2" t="s">
        <v>2926</v>
      </c>
    </row>
    <row r="205" spans="2:27">
      <c r="B205" s="2" t="s">
        <v>2360</v>
      </c>
    </row>
    <row r="206" spans="2:27" ht="18" customHeight="1">
      <c r="C206" s="2" t="s">
        <v>2926</v>
      </c>
    </row>
    <row r="207" spans="2:27" ht="24" hidden="1" customHeight="1">
      <c r="B207" s="501"/>
      <c r="C207" s="501"/>
      <c r="D207" s="501"/>
      <c r="E207" s="157"/>
      <c r="F207" s="502"/>
      <c r="G207" s="157"/>
      <c r="H207" s="157"/>
      <c r="I207" s="157"/>
      <c r="J207" s="157"/>
      <c r="K207" s="22"/>
      <c r="L207" s="22"/>
      <c r="M207" s="22"/>
      <c r="N207" s="22"/>
      <c r="O207" s="22"/>
      <c r="P207" s="22"/>
      <c r="Q207" s="22"/>
      <c r="R207" s="22"/>
      <c r="S207" s="22"/>
      <c r="T207" s="22"/>
    </row>
    <row r="208" spans="2:27" ht="18" hidden="1" customHeight="1">
      <c r="B208" s="128"/>
      <c r="C208" s="157"/>
      <c r="D208" s="157"/>
      <c r="E208" s="1603"/>
      <c r="F208" s="1603"/>
      <c r="G208" s="503"/>
      <c r="H208" s="1604"/>
      <c r="I208" s="1604"/>
      <c r="J208" s="1604"/>
      <c r="K208" s="22"/>
      <c r="L208" s="22"/>
      <c r="M208" s="108"/>
      <c r="N208" s="22"/>
      <c r="O208" s="22"/>
      <c r="P208" s="22"/>
      <c r="Q208" s="22"/>
      <c r="R208" s="22"/>
      <c r="S208" s="22"/>
      <c r="T208" s="22"/>
      <c r="U208" s="22"/>
      <c r="V208" s="22"/>
      <c r="W208" s="22"/>
      <c r="X208" s="22"/>
      <c r="Y208" s="22"/>
      <c r="Z208" s="22"/>
      <c r="AA208" s="22"/>
    </row>
    <row r="209" spans="2:30" hidden="1">
      <c r="B209" s="128"/>
      <c r="C209" s="128"/>
      <c r="D209" s="157"/>
      <c r="E209" s="157"/>
      <c r="F209" s="157"/>
      <c r="G209" s="157"/>
      <c r="H209" s="1604"/>
      <c r="I209" s="1604"/>
      <c r="J209" s="1604"/>
      <c r="K209" s="22"/>
      <c r="L209" s="22"/>
      <c r="M209" s="22"/>
      <c r="N209" s="22"/>
      <c r="O209" s="22"/>
      <c r="P209" s="22"/>
      <c r="Q209" s="22"/>
      <c r="R209" s="22"/>
      <c r="S209" s="22"/>
      <c r="T209" s="22"/>
      <c r="U209" s="22"/>
      <c r="V209" s="22"/>
      <c r="W209" s="22"/>
      <c r="X209" s="22"/>
      <c r="Y209" s="22"/>
      <c r="Z209" s="22"/>
      <c r="AA209" s="22"/>
      <c r="AB209" s="22"/>
    </row>
    <row r="210" spans="2:30">
      <c r="B210" s="128"/>
      <c r="C210" s="128"/>
      <c r="D210" s="157"/>
      <c r="E210" s="157"/>
      <c r="F210" s="157"/>
      <c r="G210" s="157"/>
      <c r="H210" s="157"/>
      <c r="I210" s="157"/>
      <c r="J210" s="157"/>
      <c r="K210" s="22"/>
      <c r="L210" s="22"/>
      <c r="M210" s="22"/>
      <c r="N210" s="22"/>
      <c r="O210" s="22"/>
      <c r="P210" s="22"/>
      <c r="Q210" s="22"/>
      <c r="R210" s="22"/>
      <c r="S210" s="22"/>
      <c r="T210" s="22"/>
      <c r="U210" s="22"/>
      <c r="V210" s="22"/>
      <c r="W210" s="22"/>
      <c r="X210" s="22"/>
      <c r="Y210" s="22"/>
      <c r="Z210" s="22"/>
      <c r="AA210" s="22"/>
      <c r="AB210" s="22"/>
    </row>
    <row r="211" spans="2:30" ht="18" customHeight="1">
      <c r="B211" s="2" t="s">
        <v>2395</v>
      </c>
      <c r="L211" s="36"/>
      <c r="M211" s="36"/>
      <c r="N211" s="36"/>
      <c r="O211" s="36"/>
      <c r="P211" s="36"/>
      <c r="Q211" s="36"/>
      <c r="R211" s="36"/>
      <c r="S211" s="36"/>
      <c r="T211" s="36"/>
      <c r="U211" s="36"/>
      <c r="V211" s="36"/>
      <c r="W211" s="36"/>
      <c r="X211" s="36"/>
      <c r="Y211" s="16"/>
      <c r="AB211" s="36"/>
      <c r="AC211" s="16"/>
      <c r="AD211" s="16"/>
    </row>
    <row r="212" spans="2:30" ht="13.5" customHeight="1">
      <c r="L212" s="36"/>
      <c r="M212" s="36"/>
      <c r="N212" s="36"/>
      <c r="O212" s="36"/>
      <c r="P212" s="36"/>
      <c r="Q212" s="36"/>
      <c r="R212" s="36"/>
      <c r="S212" s="36"/>
      <c r="T212" s="36"/>
      <c r="U212" s="36"/>
      <c r="V212" s="36"/>
      <c r="W212" s="36"/>
      <c r="X212" s="36"/>
      <c r="Y212" s="16"/>
      <c r="AB212" s="36"/>
      <c r="AC212" s="16"/>
      <c r="AD212" s="16"/>
    </row>
    <row r="213" spans="2:30" ht="13.5" customHeight="1">
      <c r="B213" s="2" t="s">
        <v>3033</v>
      </c>
      <c r="L213" s="36"/>
      <c r="M213" s="36"/>
      <c r="N213" s="36"/>
      <c r="O213" s="36"/>
      <c r="P213" s="36"/>
      <c r="Q213" s="36"/>
      <c r="R213" s="36"/>
      <c r="S213" s="36"/>
      <c r="T213" s="36"/>
      <c r="U213" s="36"/>
      <c r="V213" s="36"/>
      <c r="W213" s="36"/>
      <c r="X213" s="36"/>
      <c r="Y213" s="16"/>
      <c r="AB213" s="36"/>
      <c r="AC213" s="16"/>
      <c r="AD213" s="16"/>
    </row>
    <row r="214" spans="2:30" ht="30" customHeight="1">
      <c r="C214" s="1279" t="s">
        <v>3032</v>
      </c>
      <c r="D214" s="1279"/>
      <c r="E214" s="1279"/>
      <c r="F214" s="1279"/>
      <c r="G214" s="1279"/>
      <c r="H214" s="1279"/>
      <c r="I214" s="1279"/>
      <c r="J214" s="1279"/>
      <c r="L214" s="36"/>
      <c r="M214" s="36"/>
      <c r="N214" s="36"/>
      <c r="O214" s="36"/>
      <c r="P214" s="36"/>
      <c r="Q214" s="36"/>
      <c r="R214" s="36"/>
      <c r="S214" s="36"/>
      <c r="T214" s="36"/>
      <c r="U214" s="36"/>
      <c r="V214" s="36"/>
      <c r="W214" s="36"/>
      <c r="X214" s="36"/>
      <c r="Y214" s="16"/>
      <c r="AB214" s="36"/>
      <c r="AC214" s="16"/>
      <c r="AD214" s="16"/>
    </row>
    <row r="215" spans="2:30" ht="13.5" customHeight="1">
      <c r="B215" s="128"/>
      <c r="C215" s="562"/>
      <c r="D215" s="562"/>
      <c r="E215" s="562"/>
      <c r="F215" s="562"/>
      <c r="G215" s="562"/>
      <c r="H215" s="562"/>
      <c r="I215" s="562"/>
      <c r="J215" s="562"/>
      <c r="K215" s="128"/>
      <c r="L215" s="36"/>
      <c r="M215" s="36"/>
      <c r="N215" s="36"/>
      <c r="O215" s="36"/>
      <c r="P215" s="36"/>
      <c r="Q215" s="36"/>
      <c r="R215" s="36"/>
      <c r="S215" s="36"/>
      <c r="T215" s="36"/>
      <c r="U215" s="36"/>
      <c r="V215" s="36"/>
      <c r="W215" s="36"/>
      <c r="X215" s="36"/>
      <c r="Y215" s="16"/>
      <c r="AB215" s="36"/>
      <c r="AC215" s="16"/>
      <c r="AD215" s="16"/>
    </row>
    <row r="216" spans="2:30" ht="13.5" customHeight="1">
      <c r="B216" s="128"/>
      <c r="C216" s="1520" t="s">
        <v>3024</v>
      </c>
      <c r="D216" s="1459"/>
      <c r="E216" s="1411"/>
      <c r="F216" s="1486"/>
      <c r="G216" s="1411"/>
      <c r="H216" s="1486"/>
      <c r="I216" s="1412" t="s">
        <v>3029</v>
      </c>
      <c r="J216" s="1484"/>
      <c r="K216" s="1484"/>
      <c r="L216" s="1484"/>
      <c r="M216" s="36"/>
      <c r="N216" s="36"/>
      <c r="O216" s="36"/>
      <c r="P216" s="36"/>
      <c r="Q216" s="36"/>
      <c r="R216" s="36"/>
      <c r="S216" s="36"/>
      <c r="T216" s="36"/>
      <c r="U216" s="36"/>
      <c r="V216" s="36"/>
      <c r="W216" s="36"/>
      <c r="X216" s="36"/>
      <c r="Y216" s="16"/>
      <c r="AB216" s="36"/>
      <c r="AC216" s="16"/>
      <c r="AD216" s="16"/>
    </row>
    <row r="217" spans="2:30" ht="13.5" customHeight="1">
      <c r="B217" s="128"/>
      <c r="C217" s="1520" t="s">
        <v>2441</v>
      </c>
      <c r="D217" s="1459"/>
      <c r="E217" s="1386"/>
      <c r="F217" s="1480"/>
      <c r="G217" s="1480"/>
      <c r="H217" s="1480"/>
      <c r="I217" s="1481"/>
      <c r="J217" s="1481"/>
      <c r="K217" s="1481"/>
      <c r="L217" s="1482"/>
      <c r="M217" s="36"/>
      <c r="N217" s="36"/>
      <c r="O217" s="36"/>
      <c r="P217" s="36"/>
      <c r="Q217" s="36"/>
      <c r="R217" s="36"/>
      <c r="S217" s="36"/>
      <c r="T217" s="36"/>
      <c r="U217" s="36"/>
      <c r="V217" s="36"/>
      <c r="W217" s="36"/>
      <c r="X217" s="36"/>
      <c r="Y217" s="16"/>
      <c r="AB217" s="36"/>
      <c r="AC217" s="16"/>
      <c r="AD217" s="16"/>
    </row>
    <row r="218" spans="2:30" ht="13.5" customHeight="1">
      <c r="B218" s="128"/>
      <c r="C218" s="1520" t="s">
        <v>3112</v>
      </c>
      <c r="D218" s="1459"/>
      <c r="E218" s="1386"/>
      <c r="F218" s="1480"/>
      <c r="G218" s="1480"/>
      <c r="H218" s="1480"/>
      <c r="I218" s="1481"/>
      <c r="J218" s="1481"/>
      <c r="K218" s="1481"/>
      <c r="L218" s="1482"/>
      <c r="M218" s="36"/>
      <c r="N218" s="36"/>
      <c r="O218" s="36"/>
      <c r="P218" s="36"/>
      <c r="Q218" s="36"/>
      <c r="R218" s="36"/>
      <c r="S218" s="36"/>
      <c r="T218" s="36"/>
      <c r="U218" s="36"/>
      <c r="V218" s="36"/>
      <c r="W218" s="36"/>
      <c r="X218" s="36"/>
      <c r="Y218" s="16"/>
      <c r="AB218" s="36"/>
      <c r="AC218" s="16"/>
      <c r="AD218" s="16"/>
    </row>
    <row r="219" spans="2:30" ht="13.5" customHeight="1">
      <c r="B219" s="128"/>
      <c r="C219" s="1520" t="s">
        <v>3026</v>
      </c>
      <c r="D219" s="1459"/>
      <c r="E219" s="1386"/>
      <c r="F219" s="1481"/>
      <c r="G219" s="1481"/>
      <c r="H219" s="1481"/>
      <c r="I219" s="1481"/>
      <c r="J219" s="1481"/>
      <c r="K219" s="1481"/>
      <c r="L219" s="1482"/>
      <c r="M219" s="36"/>
      <c r="N219" s="36"/>
      <c r="O219" s="36"/>
      <c r="P219" s="36"/>
      <c r="Q219" s="36"/>
      <c r="R219" s="36"/>
      <c r="S219" s="36"/>
      <c r="T219" s="36"/>
      <c r="U219" s="36"/>
      <c r="V219" s="36"/>
      <c r="W219" s="36"/>
      <c r="X219" s="36"/>
      <c r="Y219" s="16"/>
      <c r="AB219" s="36"/>
      <c r="AC219" s="16"/>
      <c r="AD219" s="16"/>
    </row>
    <row r="220" spans="2:30" ht="13.5" customHeight="1">
      <c r="B220" s="128"/>
      <c r="C220" s="1520" t="s">
        <v>506</v>
      </c>
      <c r="D220" s="1459"/>
      <c r="E220" s="1386"/>
      <c r="F220" s="1481"/>
      <c r="G220" s="1481"/>
      <c r="H220" s="1481"/>
      <c r="I220" s="1481"/>
      <c r="J220" s="1481"/>
      <c r="K220" s="1481"/>
      <c r="L220" s="1482"/>
      <c r="M220" s="36"/>
      <c r="N220" s="36"/>
      <c r="O220" s="36"/>
      <c r="P220" s="36"/>
      <c r="Q220" s="36"/>
      <c r="R220" s="36"/>
      <c r="S220" s="36"/>
      <c r="T220" s="36"/>
      <c r="U220" s="36"/>
      <c r="V220" s="36"/>
      <c r="W220" s="36"/>
      <c r="X220" s="36"/>
      <c r="Y220" s="16"/>
      <c r="AB220" s="36"/>
      <c r="AC220" s="16"/>
      <c r="AD220" s="16"/>
    </row>
    <row r="221" spans="2:30" ht="13.5" customHeight="1">
      <c r="B221" s="128"/>
      <c r="C221" s="1520" t="s">
        <v>3027</v>
      </c>
      <c r="D221" s="1459"/>
      <c r="E221" s="1386"/>
      <c r="F221" s="1480"/>
      <c r="G221" s="1480"/>
      <c r="H221" s="1480"/>
      <c r="I221" s="1481"/>
      <c r="J221" s="1481"/>
      <c r="K221" s="1481"/>
      <c r="L221" s="1482"/>
      <c r="M221" s="36"/>
      <c r="N221" s="36"/>
      <c r="O221" s="36"/>
      <c r="P221" s="36"/>
      <c r="Q221" s="36"/>
      <c r="R221" s="36"/>
      <c r="S221" s="36"/>
      <c r="T221" s="36"/>
      <c r="U221" s="36"/>
      <c r="V221" s="36"/>
      <c r="W221" s="36"/>
      <c r="X221" s="36"/>
      <c r="Y221" s="16"/>
      <c r="AB221" s="36"/>
      <c r="AC221" s="16"/>
      <c r="AD221" s="16"/>
    </row>
    <row r="222" spans="2:30" ht="13.5" customHeight="1">
      <c r="B222" s="128"/>
      <c r="C222" s="1520" t="s">
        <v>507</v>
      </c>
      <c r="D222" s="1459"/>
      <c r="E222" s="1386"/>
      <c r="F222" s="1480"/>
      <c r="G222" s="1480"/>
      <c r="H222" s="1480"/>
      <c r="I222" s="1481"/>
      <c r="J222" s="1481"/>
      <c r="K222" s="1481"/>
      <c r="L222" s="1482"/>
      <c r="M222" s="36"/>
      <c r="N222" s="36"/>
      <c r="O222" s="36"/>
      <c r="P222" s="36"/>
      <c r="Q222" s="36"/>
      <c r="R222" s="36"/>
      <c r="S222" s="36"/>
      <c r="T222" s="36"/>
      <c r="U222" s="36"/>
      <c r="V222" s="36"/>
      <c r="W222" s="36"/>
      <c r="X222" s="36"/>
      <c r="Y222" s="16"/>
      <c r="AB222" s="36"/>
      <c r="AC222" s="16"/>
      <c r="AD222" s="16"/>
    </row>
    <row r="223" spans="2:30" ht="13.5" customHeight="1">
      <c r="B223" s="128"/>
      <c r="C223" s="567"/>
      <c r="D223" s="567"/>
      <c r="E223" s="567"/>
      <c r="F223" s="567"/>
      <c r="G223" s="567"/>
      <c r="H223" s="567"/>
      <c r="I223" s="567"/>
      <c r="J223" s="567"/>
      <c r="K223" s="159"/>
      <c r="L223" s="568"/>
      <c r="M223" s="36"/>
      <c r="N223" s="36"/>
      <c r="O223" s="36"/>
      <c r="P223" s="36"/>
      <c r="Q223" s="36"/>
      <c r="R223" s="36"/>
      <c r="S223" s="36"/>
      <c r="T223" s="36"/>
      <c r="U223" s="36"/>
      <c r="V223" s="36"/>
      <c r="W223" s="36"/>
      <c r="X223" s="36"/>
      <c r="Y223" s="16"/>
      <c r="AB223" s="36"/>
      <c r="AC223" s="16"/>
      <c r="AD223" s="16"/>
    </row>
    <row r="224" spans="2:30" ht="13.5" customHeight="1">
      <c r="B224" s="128"/>
      <c r="C224" s="1520" t="s">
        <v>3030</v>
      </c>
      <c r="D224" s="1459"/>
      <c r="E224" s="1411"/>
      <c r="F224" s="1486"/>
      <c r="G224" s="1411"/>
      <c r="H224" s="1486"/>
      <c r="I224" s="1412" t="s">
        <v>3029</v>
      </c>
      <c r="J224" s="1484"/>
      <c r="K224" s="1484"/>
      <c r="L224" s="1484"/>
      <c r="M224" s="36"/>
      <c r="N224" s="36"/>
      <c r="O224" s="36"/>
      <c r="P224" s="36"/>
      <c r="Q224" s="36"/>
      <c r="R224" s="36"/>
      <c r="S224" s="36"/>
      <c r="T224" s="36"/>
      <c r="U224" s="36"/>
      <c r="V224" s="36"/>
      <c r="W224" s="36"/>
      <c r="X224" s="36"/>
      <c r="Y224" s="16"/>
      <c r="AB224" s="36"/>
      <c r="AC224" s="16"/>
      <c r="AD224" s="16"/>
    </row>
    <row r="225" spans="2:30" ht="13.5" customHeight="1">
      <c r="B225" s="128"/>
      <c r="C225" s="1520" t="s">
        <v>2441</v>
      </c>
      <c r="D225" s="1459"/>
      <c r="E225" s="1386"/>
      <c r="F225" s="1480"/>
      <c r="G225" s="1480"/>
      <c r="H225" s="1480"/>
      <c r="I225" s="1481"/>
      <c r="J225" s="1481"/>
      <c r="K225" s="1481"/>
      <c r="L225" s="1482"/>
      <c r="M225" s="36"/>
      <c r="N225" s="36"/>
      <c r="O225" s="36"/>
      <c r="P225" s="36"/>
      <c r="Q225" s="36"/>
      <c r="R225" s="36"/>
      <c r="S225" s="36"/>
      <c r="T225" s="36"/>
      <c r="U225" s="36"/>
      <c r="V225" s="36"/>
      <c r="W225" s="36"/>
      <c r="X225" s="36"/>
      <c r="Y225" s="16"/>
      <c r="AB225" s="36"/>
      <c r="AC225" s="16"/>
      <c r="AD225" s="16"/>
    </row>
    <row r="226" spans="2:30" ht="13.5" customHeight="1">
      <c r="B226" s="128"/>
      <c r="C226" s="1520" t="s">
        <v>3112</v>
      </c>
      <c r="D226" s="1459"/>
      <c r="E226" s="1386"/>
      <c r="F226" s="1480"/>
      <c r="G226" s="1480"/>
      <c r="H226" s="1480"/>
      <c r="I226" s="1481"/>
      <c r="J226" s="1481"/>
      <c r="K226" s="1481"/>
      <c r="L226" s="1482"/>
      <c r="M226" s="36"/>
      <c r="N226" s="36"/>
      <c r="O226" s="36"/>
      <c r="P226" s="36"/>
      <c r="Q226" s="36"/>
      <c r="R226" s="36"/>
      <c r="S226" s="36"/>
      <c r="T226" s="36"/>
      <c r="U226" s="36"/>
      <c r="V226" s="36"/>
      <c r="W226" s="36"/>
      <c r="X226" s="36"/>
      <c r="Y226" s="16"/>
      <c r="AB226" s="36"/>
      <c r="AC226" s="16"/>
      <c r="AD226" s="16"/>
    </row>
    <row r="227" spans="2:30" ht="13.5" customHeight="1">
      <c r="B227" s="128"/>
      <c r="C227" s="1520" t="s">
        <v>3026</v>
      </c>
      <c r="D227" s="1459"/>
      <c r="E227" s="1386"/>
      <c r="F227" s="1481"/>
      <c r="G227" s="1481"/>
      <c r="H227" s="1481"/>
      <c r="I227" s="1481"/>
      <c r="J227" s="1481"/>
      <c r="K227" s="1481"/>
      <c r="L227" s="1482"/>
      <c r="M227" s="36"/>
      <c r="N227" s="36"/>
      <c r="O227" s="36"/>
      <c r="P227" s="36"/>
      <c r="Q227" s="36"/>
      <c r="R227" s="36"/>
      <c r="S227" s="36"/>
      <c r="T227" s="36"/>
      <c r="U227" s="36"/>
      <c r="V227" s="36"/>
      <c r="W227" s="36"/>
      <c r="X227" s="36"/>
      <c r="Y227" s="16"/>
      <c r="AB227" s="36"/>
      <c r="AC227" s="16"/>
      <c r="AD227" s="16"/>
    </row>
    <row r="228" spans="2:30" ht="13.5" customHeight="1">
      <c r="B228" s="128"/>
      <c r="C228" s="1520" t="s">
        <v>506</v>
      </c>
      <c r="D228" s="1459"/>
      <c r="E228" s="1386"/>
      <c r="F228" s="1481"/>
      <c r="G228" s="1481"/>
      <c r="H228" s="1481"/>
      <c r="I228" s="1481"/>
      <c r="J228" s="1481"/>
      <c r="K228" s="1481"/>
      <c r="L228" s="1482"/>
      <c r="M228" s="36"/>
      <c r="N228" s="36"/>
      <c r="O228" s="36"/>
      <c r="P228" s="36"/>
      <c r="Q228" s="36"/>
      <c r="R228" s="36"/>
      <c r="S228" s="36"/>
      <c r="T228" s="36"/>
      <c r="U228" s="36"/>
      <c r="V228" s="36"/>
      <c r="W228" s="36"/>
      <c r="X228" s="36"/>
      <c r="Y228" s="16"/>
      <c r="AB228" s="36"/>
      <c r="AC228" s="16"/>
      <c r="AD228" s="16"/>
    </row>
    <row r="229" spans="2:30" ht="13.5" customHeight="1">
      <c r="B229" s="128"/>
      <c r="C229" s="1520" t="s">
        <v>3027</v>
      </c>
      <c r="D229" s="1459"/>
      <c r="E229" s="1386"/>
      <c r="F229" s="1480"/>
      <c r="G229" s="1480"/>
      <c r="H229" s="1480"/>
      <c r="I229" s="1481"/>
      <c r="J229" s="1481"/>
      <c r="K229" s="1481"/>
      <c r="L229" s="1482"/>
      <c r="M229" s="36"/>
      <c r="N229" s="36"/>
      <c r="O229" s="36"/>
      <c r="P229" s="36"/>
      <c r="Q229" s="36"/>
      <c r="R229" s="36"/>
      <c r="S229" s="36"/>
      <c r="T229" s="36"/>
      <c r="U229" s="36"/>
      <c r="V229" s="36"/>
      <c r="W229" s="36"/>
      <c r="X229" s="36"/>
      <c r="Y229" s="16"/>
      <c r="AB229" s="36"/>
      <c r="AC229" s="16"/>
      <c r="AD229" s="16"/>
    </row>
    <row r="230" spans="2:30" ht="13.5" customHeight="1">
      <c r="B230" s="128"/>
      <c r="C230" s="1520" t="s">
        <v>507</v>
      </c>
      <c r="D230" s="1459"/>
      <c r="E230" s="1386"/>
      <c r="F230" s="1480"/>
      <c r="G230" s="1480"/>
      <c r="H230" s="1480"/>
      <c r="I230" s="1481"/>
      <c r="J230" s="1481"/>
      <c r="K230" s="1481"/>
      <c r="L230" s="1482"/>
      <c r="M230" s="36"/>
      <c r="N230" s="36"/>
      <c r="O230" s="36"/>
      <c r="P230" s="36"/>
      <c r="Q230" s="36"/>
      <c r="R230" s="36"/>
      <c r="S230" s="36"/>
      <c r="T230" s="36"/>
      <c r="U230" s="36"/>
      <c r="V230" s="36"/>
      <c r="W230" s="36"/>
      <c r="X230" s="36"/>
      <c r="Y230" s="16"/>
      <c r="AB230" s="36"/>
      <c r="AC230" s="16"/>
      <c r="AD230" s="16"/>
    </row>
    <row r="231" spans="2:30" ht="13.5" customHeight="1">
      <c r="B231" s="128"/>
      <c r="C231" s="567"/>
      <c r="D231" s="567"/>
      <c r="E231" s="567"/>
      <c r="F231" s="567"/>
      <c r="G231" s="567"/>
      <c r="H231" s="567"/>
      <c r="I231" s="567"/>
      <c r="J231" s="567"/>
      <c r="K231" s="159"/>
      <c r="L231" s="568"/>
      <c r="M231" s="36"/>
      <c r="N231" s="36"/>
      <c r="O231" s="36"/>
      <c r="P231" s="36"/>
      <c r="Q231" s="36"/>
      <c r="R231" s="36"/>
      <c r="S231" s="36"/>
      <c r="T231" s="36"/>
      <c r="U231" s="36"/>
      <c r="V231" s="36"/>
      <c r="W231" s="36"/>
      <c r="X231" s="36"/>
      <c r="Y231" s="16"/>
      <c r="AB231" s="36"/>
      <c r="AC231" s="16"/>
      <c r="AD231" s="16"/>
    </row>
    <row r="232" spans="2:30" ht="13.5" customHeight="1">
      <c r="B232" s="128"/>
      <c r="C232" s="1520" t="s">
        <v>3030</v>
      </c>
      <c r="D232" s="1459"/>
      <c r="E232" s="1411"/>
      <c r="F232" s="1486"/>
      <c r="G232" s="1411"/>
      <c r="H232" s="1486"/>
      <c r="I232" s="1412" t="s">
        <v>3029</v>
      </c>
      <c r="J232" s="1484"/>
      <c r="K232" s="1484"/>
      <c r="L232" s="1484"/>
      <c r="M232" s="141"/>
      <c r="N232" s="143"/>
      <c r="O232" s="143"/>
      <c r="P232" s="143"/>
      <c r="Q232" s="143"/>
      <c r="R232" s="143"/>
      <c r="S232" s="143"/>
      <c r="T232" s="36"/>
      <c r="U232" s="36"/>
      <c r="V232" s="36"/>
      <c r="W232" s="36"/>
      <c r="X232" s="36"/>
      <c r="Y232" s="16"/>
      <c r="AB232" s="36"/>
      <c r="AC232" s="16"/>
      <c r="AD232" s="16"/>
    </row>
    <row r="233" spans="2:30" ht="13.5" customHeight="1">
      <c r="B233" s="128"/>
      <c r="C233" s="1520" t="s">
        <v>2441</v>
      </c>
      <c r="D233" s="1459"/>
      <c r="E233" s="1386"/>
      <c r="F233" s="1480"/>
      <c r="G233" s="1480"/>
      <c r="H233" s="1480"/>
      <c r="I233" s="1481"/>
      <c r="J233" s="1481"/>
      <c r="K233" s="1481"/>
      <c r="L233" s="1482"/>
      <c r="M233" s="36"/>
      <c r="N233" s="36"/>
      <c r="O233" s="36"/>
      <c r="P233" s="36"/>
      <c r="Q233" s="36"/>
      <c r="R233" s="36"/>
      <c r="S233" s="36"/>
      <c r="T233" s="36"/>
      <c r="U233" s="36"/>
      <c r="V233" s="36"/>
      <c r="W233" s="36"/>
      <c r="X233" s="36"/>
      <c r="Y233" s="16"/>
      <c r="AB233" s="36"/>
      <c r="AC233" s="16"/>
      <c r="AD233" s="16"/>
    </row>
    <row r="234" spans="2:30" ht="13.5" customHeight="1">
      <c r="B234" s="128"/>
      <c r="C234" s="1520" t="s">
        <v>3112</v>
      </c>
      <c r="D234" s="1459"/>
      <c r="E234" s="1386"/>
      <c r="F234" s="1480"/>
      <c r="G234" s="1480"/>
      <c r="H234" s="1480"/>
      <c r="I234" s="1481"/>
      <c r="J234" s="1481"/>
      <c r="K234" s="1481"/>
      <c r="L234" s="1482"/>
      <c r="M234" s="36"/>
      <c r="N234" s="36"/>
      <c r="O234" s="36"/>
      <c r="P234" s="36"/>
      <c r="Q234" s="36"/>
      <c r="R234" s="36"/>
      <c r="S234" s="36"/>
      <c r="T234" s="36"/>
      <c r="U234" s="36"/>
      <c r="V234" s="36"/>
      <c r="W234" s="36"/>
      <c r="X234" s="36"/>
      <c r="Y234" s="16"/>
      <c r="AB234" s="36"/>
      <c r="AC234" s="16"/>
      <c r="AD234" s="16"/>
    </row>
    <row r="235" spans="2:30" ht="13.5" customHeight="1">
      <c r="B235" s="128"/>
      <c r="C235" s="1520" t="s">
        <v>3026</v>
      </c>
      <c r="D235" s="1459"/>
      <c r="E235" s="1386"/>
      <c r="F235" s="1481"/>
      <c r="G235" s="1481"/>
      <c r="H235" s="1481"/>
      <c r="I235" s="1481"/>
      <c r="J235" s="1481"/>
      <c r="K235" s="1481"/>
      <c r="L235" s="1482"/>
      <c r="M235" s="36"/>
      <c r="N235" s="36"/>
      <c r="O235" s="36"/>
      <c r="P235" s="36"/>
      <c r="Q235" s="36"/>
      <c r="R235" s="36"/>
      <c r="S235" s="36"/>
      <c r="T235" s="36"/>
      <c r="U235" s="36"/>
      <c r="V235" s="36"/>
      <c r="W235" s="36"/>
      <c r="X235" s="36"/>
      <c r="Y235" s="16"/>
      <c r="AB235" s="36"/>
      <c r="AC235" s="16"/>
      <c r="AD235" s="16"/>
    </row>
    <row r="236" spans="2:30" ht="13.5" customHeight="1">
      <c r="B236" s="128"/>
      <c r="C236" s="1520" t="s">
        <v>506</v>
      </c>
      <c r="D236" s="1459"/>
      <c r="E236" s="1386"/>
      <c r="F236" s="1481"/>
      <c r="G236" s="1481"/>
      <c r="H236" s="1481"/>
      <c r="I236" s="1481"/>
      <c r="J236" s="1481"/>
      <c r="K236" s="1481"/>
      <c r="L236" s="1482"/>
      <c r="M236" s="36"/>
      <c r="N236" s="36"/>
      <c r="O236" s="36"/>
      <c r="P236" s="36"/>
      <c r="Q236" s="36"/>
      <c r="R236" s="36"/>
      <c r="S236" s="36"/>
      <c r="T236" s="36"/>
      <c r="U236" s="36"/>
      <c r="V236" s="36"/>
      <c r="W236" s="36"/>
      <c r="X236" s="36"/>
      <c r="Y236" s="16"/>
      <c r="AB236" s="36"/>
      <c r="AC236" s="16"/>
      <c r="AD236" s="16"/>
    </row>
    <row r="237" spans="2:30" ht="13.5" customHeight="1">
      <c r="B237" s="128"/>
      <c r="C237" s="1520" t="s">
        <v>3027</v>
      </c>
      <c r="D237" s="1459"/>
      <c r="E237" s="1386"/>
      <c r="F237" s="1480"/>
      <c r="G237" s="1480"/>
      <c r="H237" s="1480"/>
      <c r="I237" s="1481"/>
      <c r="J237" s="1481"/>
      <c r="K237" s="1481"/>
      <c r="L237" s="1482"/>
      <c r="M237" s="36"/>
      <c r="N237" s="36"/>
      <c r="O237" s="36"/>
      <c r="P237" s="36"/>
      <c r="Q237" s="36"/>
      <c r="R237" s="36"/>
      <c r="S237" s="36"/>
      <c r="T237" s="36"/>
      <c r="U237" s="36"/>
      <c r="V237" s="36"/>
      <c r="W237" s="36"/>
      <c r="X237" s="36"/>
      <c r="Y237" s="16"/>
      <c r="AB237" s="36"/>
      <c r="AC237" s="16"/>
      <c r="AD237" s="16"/>
    </row>
    <row r="238" spans="2:30" ht="13.5" customHeight="1">
      <c r="B238" s="128"/>
      <c r="C238" s="1520" t="s">
        <v>507</v>
      </c>
      <c r="D238" s="1459"/>
      <c r="E238" s="1386"/>
      <c r="F238" s="1480"/>
      <c r="G238" s="1480"/>
      <c r="H238" s="1480"/>
      <c r="I238" s="1481"/>
      <c r="J238" s="1481"/>
      <c r="K238" s="1481"/>
      <c r="L238" s="1482"/>
      <c r="M238" s="36"/>
      <c r="N238" s="36"/>
      <c r="O238" s="36"/>
      <c r="P238" s="36"/>
      <c r="Q238" s="36"/>
      <c r="R238" s="36"/>
      <c r="S238" s="36"/>
      <c r="T238" s="36"/>
      <c r="U238" s="36"/>
      <c r="V238" s="36"/>
      <c r="W238" s="36"/>
      <c r="X238" s="36"/>
      <c r="Y238" s="16"/>
      <c r="AB238" s="36"/>
      <c r="AC238" s="16"/>
      <c r="AD238" s="16"/>
    </row>
    <row r="239" spans="2:30" ht="13.5" customHeight="1">
      <c r="B239" s="128"/>
      <c r="C239" s="567"/>
      <c r="D239" s="567"/>
      <c r="E239" s="567"/>
      <c r="F239" s="567"/>
      <c r="G239" s="567"/>
      <c r="H239" s="567"/>
      <c r="I239" s="567"/>
      <c r="J239" s="567"/>
      <c r="K239" s="159"/>
      <c r="L239" s="568"/>
      <c r="M239" s="36"/>
      <c r="N239" s="36"/>
      <c r="O239" s="36"/>
      <c r="P239" s="36"/>
      <c r="Q239" s="36"/>
      <c r="R239" s="36"/>
      <c r="S239" s="36"/>
      <c r="T239" s="36"/>
      <c r="U239" s="36"/>
      <c r="V239" s="36"/>
      <c r="W239" s="36"/>
      <c r="X239" s="36"/>
      <c r="Y239" s="16"/>
      <c r="AB239" s="36"/>
      <c r="AC239" s="16"/>
      <c r="AD239" s="16"/>
    </row>
    <row r="240" spans="2:30" ht="13.5" customHeight="1">
      <c r="B240" s="128"/>
      <c r="C240" s="1545" t="s">
        <v>3031</v>
      </c>
      <c r="D240" s="1474"/>
      <c r="E240" s="1390"/>
      <c r="F240" s="1483"/>
      <c r="G240" s="1484"/>
      <c r="H240" s="1484"/>
      <c r="I240" s="1460"/>
      <c r="J240" s="1460"/>
      <c r="K240" s="1460"/>
      <c r="L240" s="1460"/>
      <c r="M240" s="36"/>
      <c r="N240" s="36"/>
      <c r="O240" s="36"/>
      <c r="P240" s="36"/>
      <c r="Q240" s="36"/>
      <c r="R240" s="36"/>
      <c r="S240" s="36"/>
      <c r="T240" s="36"/>
      <c r="U240" s="36"/>
      <c r="V240" s="36"/>
      <c r="W240" s="36"/>
      <c r="X240" s="36"/>
      <c r="Y240" s="16"/>
      <c r="AB240" s="36"/>
      <c r="AC240" s="16"/>
      <c r="AD240" s="16"/>
    </row>
    <row r="241" spans="2:30" ht="13.5" customHeight="1">
      <c r="B241" s="128"/>
      <c r="C241" s="1545" t="s">
        <v>2441</v>
      </c>
      <c r="D241" s="1474"/>
      <c r="E241" s="1390"/>
      <c r="F241" s="1483"/>
      <c r="G241" s="1484"/>
      <c r="H241" s="1484"/>
      <c r="I241" s="1460"/>
      <c r="J241" s="1460"/>
      <c r="K241" s="1460"/>
      <c r="L241" s="1460"/>
      <c r="M241" s="36"/>
      <c r="N241" s="36"/>
      <c r="O241" s="36"/>
      <c r="P241" s="36"/>
      <c r="Q241" s="36"/>
      <c r="R241" s="36"/>
      <c r="S241" s="36"/>
      <c r="T241" s="36"/>
      <c r="U241" s="36"/>
      <c r="V241" s="36"/>
      <c r="W241" s="36"/>
      <c r="X241" s="36"/>
      <c r="Y241" s="16"/>
      <c r="AB241" s="36"/>
      <c r="AC241" s="16"/>
      <c r="AD241" s="16"/>
    </row>
    <row r="242" spans="2:30" ht="13.5" customHeight="1">
      <c r="B242" s="128"/>
      <c r="C242" s="1520" t="s">
        <v>3112</v>
      </c>
      <c r="D242" s="1459"/>
      <c r="E242" s="1390"/>
      <c r="F242" s="1484"/>
      <c r="G242" s="1484"/>
      <c r="H242" s="1484"/>
      <c r="I242" s="1460"/>
      <c r="J242" s="1460"/>
      <c r="K242" s="1460"/>
      <c r="L242" s="1460"/>
      <c r="M242" s="36"/>
      <c r="N242" s="36"/>
      <c r="O242" s="36"/>
      <c r="P242" s="36"/>
      <c r="Q242" s="36"/>
      <c r="R242" s="36"/>
      <c r="S242" s="36"/>
      <c r="T242" s="36"/>
      <c r="U242" s="36"/>
      <c r="V242" s="36"/>
      <c r="W242" s="36"/>
      <c r="X242" s="36"/>
      <c r="Y242" s="16"/>
      <c r="AB242" s="36"/>
      <c r="AC242" s="16"/>
      <c r="AD242" s="16"/>
    </row>
    <row r="243" spans="2:30" ht="13.5" customHeight="1">
      <c r="B243" s="128"/>
      <c r="C243" s="1520" t="s">
        <v>3026</v>
      </c>
      <c r="D243" s="1459"/>
      <c r="E243" s="1390"/>
      <c r="F243" s="1484"/>
      <c r="G243" s="1484"/>
      <c r="H243" s="1484"/>
      <c r="I243" s="1460"/>
      <c r="J243" s="1460"/>
      <c r="K243" s="1460"/>
      <c r="L243" s="1460"/>
      <c r="M243" s="36"/>
      <c r="N243" s="36"/>
      <c r="O243" s="36"/>
      <c r="P243" s="36"/>
      <c r="Q243" s="36"/>
      <c r="R243" s="36"/>
      <c r="S243" s="36"/>
      <c r="T243" s="36"/>
      <c r="U243" s="36"/>
      <c r="V243" s="36"/>
      <c r="W243" s="36"/>
      <c r="X243" s="36"/>
      <c r="Y243" s="16"/>
      <c r="AB243" s="36"/>
      <c r="AC243" s="16"/>
      <c r="AD243" s="16"/>
    </row>
    <row r="244" spans="2:30" ht="13.5" customHeight="1">
      <c r="B244" s="128"/>
      <c r="C244" s="1520" t="s">
        <v>506</v>
      </c>
      <c r="D244" s="1459"/>
      <c r="E244" s="1390"/>
      <c r="F244" s="1460"/>
      <c r="G244" s="1460"/>
      <c r="H244" s="1460"/>
      <c r="I244" s="1460"/>
      <c r="J244" s="1460"/>
      <c r="K244" s="1460"/>
      <c r="L244" s="1460"/>
      <c r="M244" s="36"/>
      <c r="N244" s="36"/>
      <c r="O244" s="36"/>
      <c r="P244" s="36"/>
      <c r="Q244" s="36"/>
      <c r="R244" s="36"/>
      <c r="S244" s="36"/>
      <c r="T244" s="36"/>
      <c r="U244" s="36"/>
      <c r="V244" s="36"/>
      <c r="W244" s="36"/>
      <c r="X244" s="36"/>
      <c r="Y244" s="16"/>
      <c r="AB244" s="36"/>
      <c r="AC244" s="16"/>
      <c r="AD244" s="16"/>
    </row>
    <row r="245" spans="2:30" ht="13.5" customHeight="1">
      <c r="B245" s="128"/>
      <c r="C245" s="1545" t="s">
        <v>3027</v>
      </c>
      <c r="D245" s="1474"/>
      <c r="E245" s="1390"/>
      <c r="F245" s="1483"/>
      <c r="G245" s="1484"/>
      <c r="H245" s="1484"/>
      <c r="I245" s="1460"/>
      <c r="J245" s="1460"/>
      <c r="K245" s="1460"/>
      <c r="L245" s="1460"/>
      <c r="M245" s="36"/>
      <c r="N245" s="36"/>
      <c r="O245" s="36"/>
      <c r="P245" s="36"/>
      <c r="Q245" s="36"/>
      <c r="R245" s="36"/>
      <c r="S245" s="36"/>
      <c r="T245" s="36"/>
      <c r="U245" s="36"/>
      <c r="V245" s="36"/>
      <c r="W245" s="36"/>
      <c r="X245" s="36"/>
      <c r="Y245" s="16"/>
      <c r="AB245" s="36"/>
      <c r="AC245" s="16"/>
      <c r="AD245" s="16"/>
    </row>
    <row r="246" spans="2:30" ht="13.5" customHeight="1">
      <c r="B246" s="128"/>
      <c r="C246" s="1545" t="s">
        <v>507</v>
      </c>
      <c r="D246" s="1474"/>
      <c r="E246" s="1390"/>
      <c r="F246" s="1390"/>
      <c r="G246" s="1390"/>
      <c r="H246" s="1390"/>
      <c r="I246" s="1617"/>
      <c r="J246" s="1617"/>
      <c r="K246" s="1617"/>
      <c r="L246" s="1617"/>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2" t="s">
        <v>2420</v>
      </c>
      <c r="D248" s="22"/>
      <c r="E248" s="22"/>
      <c r="F248" s="24"/>
      <c r="G248" s="22"/>
      <c r="H248" s="22"/>
      <c r="K248" s="128"/>
      <c r="L248" s="36"/>
      <c r="M248" s="36"/>
      <c r="N248" s="36"/>
      <c r="O248" s="36"/>
      <c r="P248" s="36"/>
      <c r="Q248" s="36"/>
      <c r="R248" s="36"/>
      <c r="S248" s="36"/>
      <c r="T248" s="36"/>
      <c r="U248" s="36"/>
      <c r="V248" s="36"/>
      <c r="W248" s="36"/>
      <c r="X248" s="36"/>
      <c r="Y248" s="16"/>
      <c r="AA248" s="128"/>
      <c r="AB248" s="36"/>
      <c r="AC248" s="16"/>
      <c r="AD248" s="16"/>
    </row>
    <row r="249" spans="2:30" ht="13.5" customHeight="1">
      <c r="B249" s="35" t="s">
        <v>3034</v>
      </c>
      <c r="D249" s="22"/>
      <c r="E249" s="22"/>
      <c r="F249" s="24"/>
      <c r="G249" s="22"/>
      <c r="H249" s="22"/>
      <c r="K249" s="128"/>
      <c r="L249" s="36"/>
      <c r="M249" s="36"/>
      <c r="N249" s="36"/>
      <c r="O249" s="36"/>
      <c r="P249" s="36"/>
      <c r="Q249" s="36"/>
      <c r="R249" s="36"/>
      <c r="S249" s="36"/>
      <c r="T249" s="36"/>
      <c r="U249" s="36"/>
      <c r="V249" s="36"/>
      <c r="W249" s="36"/>
      <c r="X249" s="36"/>
      <c r="Y249" s="16"/>
      <c r="AA249" s="128"/>
      <c r="AB249" s="36"/>
      <c r="AC249" s="16"/>
      <c r="AD249" s="16"/>
    </row>
    <row r="250" spans="2:30" ht="13.5" customHeight="1">
      <c r="C250" s="1402"/>
      <c r="D250" s="1461"/>
      <c r="E250" s="1461"/>
      <c r="F250" s="1461"/>
      <c r="G250" s="1461"/>
      <c r="H250" s="1461"/>
      <c r="I250" s="1461"/>
      <c r="J250" s="1462"/>
      <c r="K250" s="128"/>
      <c r="L250" s="36"/>
      <c r="M250" s="36"/>
      <c r="N250" s="36"/>
      <c r="O250" s="36"/>
      <c r="P250" s="36"/>
      <c r="Q250" s="36"/>
      <c r="R250" s="36"/>
      <c r="S250" s="36"/>
      <c r="T250" s="36"/>
      <c r="U250" s="36"/>
      <c r="V250" s="36"/>
      <c r="W250" s="36"/>
      <c r="X250" s="36"/>
      <c r="Y250" s="16"/>
      <c r="AA250" s="128"/>
      <c r="AB250" s="36"/>
      <c r="AC250" s="569"/>
      <c r="AD250" s="16"/>
    </row>
    <row r="251" spans="2:30" ht="13.5" customHeight="1">
      <c r="C251" s="1463"/>
      <c r="D251" s="1464"/>
      <c r="E251" s="1464"/>
      <c r="F251" s="1464"/>
      <c r="G251" s="1464"/>
      <c r="H251" s="1464"/>
      <c r="I251" s="1464"/>
      <c r="J251" s="1465"/>
      <c r="K251" s="128"/>
      <c r="L251" s="36"/>
      <c r="M251" s="36"/>
      <c r="N251" s="36"/>
      <c r="O251" s="36"/>
      <c r="P251" s="36"/>
      <c r="Q251" s="36"/>
      <c r="R251" s="36"/>
      <c r="S251" s="36"/>
      <c r="T251" s="36"/>
      <c r="U251" s="36"/>
      <c r="V251" s="36"/>
      <c r="W251" s="36"/>
      <c r="X251" s="36"/>
      <c r="Y251" s="16"/>
      <c r="AA251" s="128"/>
      <c r="AB251" s="36"/>
      <c r="AC251" s="16"/>
      <c r="AD251" s="16"/>
    </row>
    <row r="252" spans="2:30" ht="13.5" customHeight="1">
      <c r="C252" s="1463"/>
      <c r="D252" s="1464"/>
      <c r="E252" s="1464"/>
      <c r="F252" s="1464"/>
      <c r="G252" s="1464"/>
      <c r="H252" s="1464"/>
      <c r="I252" s="1464"/>
      <c r="J252" s="1465"/>
      <c r="K252" s="128"/>
      <c r="L252" s="36"/>
      <c r="M252" s="36"/>
      <c r="N252" s="36"/>
      <c r="O252" s="36"/>
      <c r="P252" s="36"/>
      <c r="Q252" s="36"/>
      <c r="R252" s="36"/>
      <c r="S252" s="36"/>
      <c r="T252" s="36"/>
      <c r="U252" s="36"/>
      <c r="V252" s="36"/>
      <c r="W252" s="36"/>
      <c r="X252" s="36"/>
      <c r="Y252" s="16"/>
      <c r="AA252" s="128"/>
      <c r="AB252" s="36"/>
      <c r="AC252" s="16"/>
      <c r="AD252" s="16"/>
    </row>
    <row r="253" spans="2:30" ht="13.5" customHeight="1">
      <c r="C253" s="1463"/>
      <c r="D253" s="1464"/>
      <c r="E253" s="1464"/>
      <c r="F253" s="1464"/>
      <c r="G253" s="1464"/>
      <c r="H253" s="1464"/>
      <c r="I253" s="1464"/>
      <c r="J253" s="1465"/>
      <c r="K253" s="128"/>
      <c r="L253" s="36"/>
      <c r="M253" s="36"/>
      <c r="N253" s="36"/>
      <c r="O253" s="36"/>
      <c r="P253" s="36"/>
      <c r="Q253" s="36"/>
      <c r="R253" s="36"/>
      <c r="S253" s="36"/>
      <c r="T253" s="36"/>
      <c r="U253" s="36"/>
      <c r="V253" s="36"/>
      <c r="W253" s="36"/>
      <c r="X253" s="36"/>
      <c r="Y253" s="16"/>
      <c r="AA253" s="128"/>
      <c r="AB253" s="36"/>
      <c r="AC253" s="16"/>
      <c r="AD253" s="16"/>
    </row>
    <row r="254" spans="2:30" ht="13.5" customHeight="1">
      <c r="C254" s="1463"/>
      <c r="D254" s="1464"/>
      <c r="E254" s="1464"/>
      <c r="F254" s="1464"/>
      <c r="G254" s="1464"/>
      <c r="H254" s="1464"/>
      <c r="I254" s="1464"/>
      <c r="J254" s="1465"/>
      <c r="K254" s="128"/>
      <c r="L254" s="36"/>
      <c r="M254" s="36"/>
      <c r="N254" s="36"/>
      <c r="O254" s="36"/>
      <c r="P254" s="36"/>
      <c r="Q254" s="36"/>
      <c r="R254" s="36"/>
      <c r="S254" s="36"/>
      <c r="T254" s="36"/>
      <c r="U254" s="36"/>
      <c r="V254" s="36"/>
      <c r="W254" s="36"/>
      <c r="X254" s="36"/>
      <c r="Y254" s="16"/>
      <c r="AA254" s="128"/>
      <c r="AB254" s="36"/>
      <c r="AC254" s="16"/>
      <c r="AD254" s="16"/>
    </row>
    <row r="255" spans="2:30" ht="13.5" customHeight="1">
      <c r="C255" s="1463"/>
      <c r="D255" s="1464"/>
      <c r="E255" s="1464"/>
      <c r="F255" s="1464"/>
      <c r="G255" s="1464"/>
      <c r="H255" s="1464"/>
      <c r="I255" s="1464"/>
      <c r="J255" s="1465"/>
      <c r="K255" s="128"/>
      <c r="L255" s="36"/>
      <c r="M255" s="36"/>
      <c r="N255" s="36"/>
      <c r="O255" s="36"/>
      <c r="P255" s="36"/>
      <c r="Q255" s="36"/>
      <c r="R255" s="36"/>
      <c r="S255" s="36"/>
      <c r="T255" s="36"/>
      <c r="U255" s="36"/>
      <c r="V255" s="36"/>
      <c r="W255" s="36"/>
      <c r="X255" s="36"/>
      <c r="Y255" s="16"/>
      <c r="AA255" s="128"/>
      <c r="AB255" s="36"/>
      <c r="AC255" s="16"/>
      <c r="AD255" s="16"/>
    </row>
    <row r="256" spans="2:30" ht="13.5" customHeight="1">
      <c r="C256" s="1466"/>
      <c r="D256" s="1467"/>
      <c r="E256" s="1467"/>
      <c r="F256" s="1467"/>
      <c r="G256" s="1467"/>
      <c r="H256" s="1467"/>
      <c r="I256" s="1467"/>
      <c r="J256" s="1468"/>
      <c r="K256" s="128"/>
      <c r="L256" s="36"/>
      <c r="M256" s="36"/>
      <c r="N256" s="36"/>
      <c r="O256" s="36"/>
      <c r="P256" s="36"/>
      <c r="Q256" s="36"/>
      <c r="R256" s="36"/>
      <c r="S256" s="36"/>
      <c r="T256" s="36"/>
      <c r="U256" s="36"/>
      <c r="V256" s="36"/>
      <c r="W256" s="36"/>
      <c r="X256" s="36"/>
      <c r="Y256" s="16"/>
      <c r="AA256" s="128"/>
      <c r="AB256" s="36"/>
      <c r="AC256" s="16"/>
      <c r="AD256" s="16"/>
    </row>
    <row r="257" spans="2:30" ht="13.5" customHeight="1">
      <c r="C257" s="637"/>
      <c r="D257" s="637"/>
      <c r="E257" s="637"/>
      <c r="F257" s="637"/>
      <c r="G257" s="637"/>
      <c r="H257" s="637"/>
      <c r="I257" s="637"/>
      <c r="J257" s="637"/>
      <c r="K257" s="128"/>
      <c r="L257" s="36"/>
      <c r="M257" s="36"/>
      <c r="N257" s="36"/>
      <c r="O257" s="36"/>
      <c r="P257" s="36"/>
      <c r="Q257" s="36"/>
      <c r="R257" s="36"/>
      <c r="S257" s="36"/>
      <c r="T257" s="36"/>
      <c r="U257" s="36"/>
      <c r="V257" s="36"/>
      <c r="W257" s="36"/>
      <c r="X257" s="36"/>
      <c r="Y257" s="16"/>
      <c r="AA257" s="128"/>
      <c r="AB257" s="36"/>
      <c r="AC257" s="16"/>
      <c r="AD257" s="16"/>
    </row>
    <row r="258" spans="2:30" ht="18" customHeight="1">
      <c r="B258" s="128"/>
      <c r="C258" s="129" t="s">
        <v>3039</v>
      </c>
      <c r="D258" s="159"/>
      <c r="E258" s="159"/>
      <c r="F258" s="159"/>
      <c r="G258" s="159"/>
      <c r="H258" s="159"/>
      <c r="I258" s="159"/>
      <c r="J258" s="159"/>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393"/>
      <c r="D259" s="1394"/>
      <c r="E259" s="1394"/>
      <c r="F259" s="1394"/>
      <c r="G259" s="1394"/>
      <c r="H259" s="1394"/>
      <c r="I259" s="1394"/>
      <c r="J259" s="1395"/>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396"/>
      <c r="D260" s="1397"/>
      <c r="E260" s="1397"/>
      <c r="F260" s="1397"/>
      <c r="G260" s="1397"/>
      <c r="H260" s="1397"/>
      <c r="I260" s="1397"/>
      <c r="J260" s="1398"/>
      <c r="K260" s="128"/>
      <c r="L260" s="36"/>
      <c r="M260" s="36"/>
      <c r="N260" s="36"/>
      <c r="O260" s="36"/>
      <c r="P260" s="36"/>
      <c r="Q260" s="36"/>
      <c r="R260" s="36"/>
      <c r="S260" s="36"/>
      <c r="T260" s="36"/>
      <c r="U260" s="36"/>
      <c r="V260" s="36"/>
      <c r="W260" s="36"/>
      <c r="X260" s="36"/>
      <c r="Y260" s="16"/>
      <c r="AB260" s="36"/>
      <c r="AC260" s="16"/>
      <c r="AD260" s="16"/>
    </row>
    <row r="261" spans="2:30" ht="13.5" customHeight="1">
      <c r="B261" s="128"/>
      <c r="C261" s="1396"/>
      <c r="D261" s="1397"/>
      <c r="E261" s="1397"/>
      <c r="F261" s="1397"/>
      <c r="G261" s="1397"/>
      <c r="H261" s="1397"/>
      <c r="I261" s="1397"/>
      <c r="J261" s="1398"/>
      <c r="K261" s="128"/>
      <c r="L261" s="36"/>
      <c r="M261" s="36"/>
      <c r="N261" s="36"/>
      <c r="O261" s="36"/>
      <c r="P261" s="36"/>
      <c r="Q261" s="36"/>
      <c r="R261" s="36"/>
      <c r="S261" s="36"/>
      <c r="T261" s="36"/>
      <c r="U261" s="36"/>
      <c r="V261" s="36"/>
      <c r="W261" s="36"/>
      <c r="X261" s="36"/>
      <c r="Y261" s="16"/>
      <c r="AB261" s="36"/>
      <c r="AC261" s="16"/>
      <c r="AD261" s="16"/>
    </row>
    <row r="262" spans="2:30" ht="13.5" customHeight="1">
      <c r="B262" s="128"/>
      <c r="C262" s="1396"/>
      <c r="D262" s="1397"/>
      <c r="E262" s="1397"/>
      <c r="F262" s="1397"/>
      <c r="G262" s="1397"/>
      <c r="H262" s="1397"/>
      <c r="I262" s="1397"/>
      <c r="J262" s="1398"/>
      <c r="K262" s="128"/>
      <c r="L262" s="36"/>
      <c r="M262" s="36"/>
      <c r="N262" s="36"/>
      <c r="O262" s="36"/>
      <c r="P262" s="36"/>
      <c r="Q262" s="36"/>
      <c r="R262" s="36"/>
      <c r="S262" s="36"/>
      <c r="T262" s="36"/>
      <c r="U262" s="36"/>
      <c r="V262" s="36"/>
      <c r="W262" s="36"/>
      <c r="X262" s="36"/>
      <c r="Y262" s="16"/>
      <c r="AB262" s="36"/>
      <c r="AC262" s="16"/>
      <c r="AD262" s="16"/>
    </row>
    <row r="263" spans="2:30" ht="13.5" customHeight="1">
      <c r="B263" s="128"/>
      <c r="C263" s="1396"/>
      <c r="D263" s="1397"/>
      <c r="E263" s="1397"/>
      <c r="F263" s="1397"/>
      <c r="G263" s="1397"/>
      <c r="H263" s="1397"/>
      <c r="I263" s="1397"/>
      <c r="J263" s="1398"/>
      <c r="K263" s="128"/>
      <c r="L263" s="36"/>
      <c r="M263" s="36"/>
      <c r="N263" s="36"/>
      <c r="O263" s="36"/>
      <c r="P263" s="36"/>
      <c r="Q263" s="36"/>
      <c r="R263" s="36"/>
      <c r="S263" s="36"/>
      <c r="T263" s="36"/>
      <c r="U263" s="36"/>
      <c r="V263" s="36"/>
      <c r="W263" s="36"/>
      <c r="X263" s="36"/>
      <c r="Y263" s="16"/>
      <c r="AB263" s="36"/>
      <c r="AC263" s="16"/>
      <c r="AD263" s="16"/>
    </row>
    <row r="264" spans="2:30" ht="13.5" customHeight="1">
      <c r="B264" s="128"/>
      <c r="C264" s="1396"/>
      <c r="D264" s="1397"/>
      <c r="E264" s="1397"/>
      <c r="F264" s="1397"/>
      <c r="G264" s="1397"/>
      <c r="H264" s="1397"/>
      <c r="I264" s="1397"/>
      <c r="J264" s="1398"/>
      <c r="K264" s="128"/>
      <c r="L264" s="36"/>
      <c r="M264" s="36"/>
      <c r="N264" s="36"/>
      <c r="O264" s="36"/>
      <c r="P264" s="36"/>
      <c r="Q264" s="36"/>
      <c r="R264" s="36"/>
      <c r="S264" s="36"/>
      <c r="T264" s="36"/>
      <c r="U264" s="36"/>
      <c r="V264" s="36"/>
      <c r="W264" s="36"/>
      <c r="X264" s="36"/>
      <c r="Y264" s="16"/>
      <c r="AB264" s="36"/>
      <c r="AC264" s="16"/>
      <c r="AD264" s="16"/>
    </row>
    <row r="265" spans="2:30" ht="13.5" customHeight="1">
      <c r="B265" s="128"/>
      <c r="C265" s="1399"/>
      <c r="D265" s="1400"/>
      <c r="E265" s="1400"/>
      <c r="F265" s="1400"/>
      <c r="G265" s="1400"/>
      <c r="H265" s="1400"/>
      <c r="I265" s="1400"/>
      <c r="J265" s="1401"/>
      <c r="K265" s="128"/>
      <c r="L265" s="36"/>
      <c r="M265" s="36"/>
      <c r="N265" s="36"/>
      <c r="O265" s="36"/>
      <c r="P265" s="36"/>
      <c r="Q265" s="36"/>
      <c r="R265" s="36"/>
      <c r="S265" s="36"/>
      <c r="T265" s="36"/>
      <c r="U265" s="36"/>
      <c r="V265" s="36"/>
      <c r="W265" s="36"/>
      <c r="X265" s="36"/>
      <c r="Y265" s="16"/>
      <c r="AB265" s="36"/>
      <c r="AC265" s="16"/>
      <c r="AD265" s="16"/>
    </row>
    <row r="266" spans="2:30" ht="13.5" customHeight="1">
      <c r="B266" s="128"/>
      <c r="C266" s="562"/>
      <c r="D266" s="562"/>
      <c r="E266" s="562"/>
      <c r="F266" s="562"/>
      <c r="G266" s="562"/>
      <c r="H266" s="562"/>
      <c r="I266" s="562"/>
      <c r="J266" s="562"/>
      <c r="K266" s="128"/>
      <c r="L266" s="36"/>
      <c r="M266" s="36"/>
      <c r="N266" s="36"/>
      <c r="O266" s="36"/>
      <c r="P266" s="36"/>
      <c r="Q266" s="36"/>
      <c r="R266" s="36"/>
      <c r="S266" s="36"/>
      <c r="T266" s="36"/>
      <c r="U266" s="36"/>
      <c r="V266" s="36"/>
      <c r="W266" s="36"/>
      <c r="X266" s="36"/>
      <c r="Y266" s="16"/>
      <c r="AB266" s="36"/>
      <c r="AC266" s="16"/>
      <c r="AD266" s="16"/>
    </row>
    <row r="267" spans="2:30" ht="18" customHeight="1">
      <c r="B267" s="111" t="s">
        <v>2396</v>
      </c>
      <c r="C267" s="4"/>
      <c r="U267" s="4"/>
      <c r="V267" s="3"/>
      <c r="W267" s="3"/>
    </row>
    <row r="268" spans="2:30" ht="13.5" customHeight="1">
      <c r="B268" s="111"/>
      <c r="C268" s="4"/>
      <c r="U268" s="4"/>
      <c r="V268" s="3"/>
      <c r="W268" s="3"/>
    </row>
    <row r="269" spans="2:30">
      <c r="B269" s="6" t="s">
        <v>119</v>
      </c>
      <c r="S269" s="3"/>
      <c r="T269" s="3"/>
    </row>
    <row r="270" spans="2:30" ht="15.9" customHeight="1">
      <c r="C270" s="32" t="s">
        <v>123</v>
      </c>
      <c r="D270" s="32"/>
      <c r="E270" s="32"/>
      <c r="F270" s="32"/>
      <c r="G270" s="32"/>
      <c r="H270" s="32"/>
      <c r="I270" s="32"/>
      <c r="J270" s="32"/>
      <c r="K270" s="32"/>
      <c r="L270" s="32"/>
      <c r="O270" s="32"/>
      <c r="P270" s="32"/>
      <c r="Q270" s="32"/>
      <c r="R270" s="32"/>
      <c r="S270" s="3"/>
      <c r="T270" s="3"/>
    </row>
    <row r="271" spans="2:30" ht="15.9" customHeight="1">
      <c r="C271" s="32" t="s">
        <v>122</v>
      </c>
      <c r="D271" s="32"/>
      <c r="E271" s="32"/>
      <c r="F271" s="32"/>
      <c r="G271" s="32"/>
      <c r="H271" s="32"/>
      <c r="I271" s="32"/>
      <c r="J271" s="32"/>
      <c r="K271" s="32"/>
      <c r="L271" s="32"/>
      <c r="M271" s="32"/>
      <c r="O271" s="32"/>
      <c r="P271" s="32"/>
      <c r="Q271" s="32"/>
      <c r="R271" s="32"/>
      <c r="S271" s="3"/>
      <c r="T271" s="3"/>
    </row>
    <row r="272" spans="2:30" ht="15.9" customHeight="1">
      <c r="C272" s="31" t="s">
        <v>109</v>
      </c>
      <c r="E272" s="31"/>
      <c r="L272" s="3"/>
      <c r="M272" s="32"/>
      <c r="N272" s="32"/>
    </row>
    <row r="273" spans="2:14" ht="15.9" customHeight="1">
      <c r="C273" s="31" t="s">
        <v>3193</v>
      </c>
      <c r="E273" s="31"/>
      <c r="L273" s="3"/>
      <c r="M273" s="3"/>
      <c r="N273" s="32"/>
    </row>
    <row r="274" spans="2:14" ht="7.5" customHeight="1">
      <c r="C274" s="31"/>
      <c r="E274" s="31"/>
      <c r="L274" s="3"/>
      <c r="M274" s="3"/>
    </row>
    <row r="275" spans="2:14" ht="30" customHeight="1">
      <c r="B275" s="1104" t="s">
        <v>106</v>
      </c>
      <c r="C275" s="1105"/>
      <c r="D275" s="1273"/>
      <c r="E275" s="33" t="s">
        <v>107</v>
      </c>
      <c r="F275" s="1083" t="s">
        <v>108</v>
      </c>
      <c r="G275" s="1084"/>
      <c r="H275" s="1084"/>
      <c r="I275" s="1084"/>
      <c r="J275" s="1085"/>
      <c r="M275" s="3"/>
    </row>
    <row r="276" spans="2:14" ht="49.5" customHeight="1">
      <c r="B276" s="1235" t="s">
        <v>104</v>
      </c>
      <c r="C276" s="1239"/>
      <c r="D276" s="1240"/>
      <c r="E276" s="100"/>
      <c r="F276" s="1383"/>
      <c r="G276" s="1384"/>
      <c r="H276" s="1384"/>
      <c r="I276" s="1384"/>
      <c r="J276" s="1385"/>
    </row>
    <row r="277" spans="2:14" ht="50.1" customHeight="1">
      <c r="B277" s="1116" t="s">
        <v>101</v>
      </c>
      <c r="C277" s="1138"/>
      <c r="D277" s="1236"/>
      <c r="E277" s="100"/>
      <c r="F277" s="1383"/>
      <c r="G277" s="1384"/>
      <c r="H277" s="1384"/>
      <c r="I277" s="1384"/>
      <c r="J277" s="1385"/>
    </row>
    <row r="278" spans="2:14" ht="50.1" customHeight="1">
      <c r="B278" s="1116" t="s">
        <v>102</v>
      </c>
      <c r="C278" s="1138"/>
      <c r="D278" s="1236"/>
      <c r="E278" s="100"/>
      <c r="F278" s="1383"/>
      <c r="G278" s="1384"/>
      <c r="H278" s="1384"/>
      <c r="I278" s="1384"/>
      <c r="J278" s="1385"/>
    </row>
    <row r="279" spans="2:14" ht="50.1" customHeight="1">
      <c r="B279" s="1235" t="s">
        <v>105</v>
      </c>
      <c r="C279" s="1239"/>
      <c r="D279" s="1240"/>
      <c r="E279" s="100"/>
      <c r="F279" s="1383"/>
      <c r="G279" s="1384"/>
      <c r="H279" s="1384"/>
      <c r="I279" s="1384"/>
      <c r="J279" s="1385"/>
    </row>
    <row r="280" spans="2:14" ht="50.1" customHeight="1">
      <c r="B280" s="1235" t="s">
        <v>103</v>
      </c>
      <c r="C280" s="1239"/>
      <c r="D280" s="1240"/>
      <c r="E280" s="100"/>
      <c r="F280" s="1383"/>
      <c r="G280" s="1384"/>
      <c r="H280" s="1384"/>
      <c r="I280" s="1384"/>
      <c r="J280" s="1385"/>
    </row>
    <row r="281" spans="2:14" ht="13.5" customHeight="1">
      <c r="C281" s="8"/>
      <c r="D281" s="8"/>
      <c r="E281" s="8"/>
      <c r="F281" s="8"/>
      <c r="G281" s="8"/>
      <c r="H281" s="8"/>
      <c r="I281" s="8"/>
      <c r="J281" s="8"/>
    </row>
    <row r="283" spans="2:14">
      <c r="B283" s="2" t="s">
        <v>120</v>
      </c>
    </row>
    <row r="284" spans="2:14" ht="70.8" customHeight="1">
      <c r="B284" s="1495"/>
      <c r="C284" s="1480"/>
      <c r="D284" s="1480"/>
      <c r="E284" s="1480"/>
      <c r="F284" s="1480"/>
      <c r="G284" s="1480"/>
      <c r="H284" s="1480"/>
      <c r="I284" s="1480"/>
      <c r="J284" s="1496"/>
    </row>
    <row r="286" spans="2:14" ht="18" customHeight="1">
      <c r="B286" s="2" t="s">
        <v>121</v>
      </c>
    </row>
    <row r="287" spans="2:14">
      <c r="C287" s="2" t="s">
        <v>2781</v>
      </c>
    </row>
    <row r="288" spans="2:14" ht="30.6" customHeight="1">
      <c r="B288" s="1616" t="s">
        <v>116</v>
      </c>
      <c r="C288" s="1617"/>
      <c r="D288" s="1617"/>
      <c r="E288" s="1617"/>
      <c r="F288" s="1413"/>
      <c r="G288" s="1413"/>
      <c r="H288" s="1413"/>
      <c r="I288" s="1413"/>
      <c r="J288" s="1413"/>
    </row>
    <row r="289" spans="2:10" ht="30.6" customHeight="1">
      <c r="B289" s="1235" t="s">
        <v>2358</v>
      </c>
      <c r="C289" s="1117"/>
      <c r="D289" s="1117"/>
      <c r="E289" s="1494"/>
      <c r="F289" s="1413"/>
      <c r="G289" s="1413"/>
      <c r="H289" s="1413"/>
      <c r="I289" s="1413"/>
      <c r="J289" s="1413"/>
    </row>
    <row r="290" spans="2:10" ht="30.6" customHeight="1">
      <c r="B290" s="1235" t="s">
        <v>117</v>
      </c>
      <c r="C290" s="1239"/>
      <c r="D290" s="1239"/>
      <c r="E290" s="1240"/>
      <c r="F290" s="1413"/>
      <c r="G290" s="1413"/>
      <c r="H290" s="1413"/>
      <c r="I290" s="1413"/>
      <c r="J290" s="1413"/>
    </row>
    <row r="292" spans="2:10">
      <c r="C292" s="2" t="s">
        <v>2782</v>
      </c>
    </row>
    <row r="293" spans="2:10" ht="30.6" customHeight="1">
      <c r="B293" s="1235" t="s">
        <v>116</v>
      </c>
      <c r="C293" s="1117"/>
      <c r="D293" s="1117"/>
      <c r="E293" s="1494"/>
      <c r="F293" s="1413"/>
      <c r="G293" s="1413"/>
      <c r="H293" s="1413"/>
      <c r="I293" s="1413"/>
      <c r="J293" s="1413"/>
    </row>
    <row r="294" spans="2:10" ht="30.6" customHeight="1">
      <c r="B294" s="1235" t="s">
        <v>2358</v>
      </c>
      <c r="C294" s="1117"/>
      <c r="D294" s="1117"/>
      <c r="E294" s="1494"/>
      <c r="F294" s="1413"/>
      <c r="G294" s="1413"/>
      <c r="H294" s="1413"/>
      <c r="I294" s="1413"/>
      <c r="J294" s="1413"/>
    </row>
    <row r="295" spans="2:10" ht="30.6" customHeight="1">
      <c r="B295" s="1235" t="s">
        <v>117</v>
      </c>
      <c r="C295" s="1117"/>
      <c r="D295" s="1117"/>
      <c r="E295" s="1494"/>
      <c r="F295" s="1413"/>
      <c r="G295" s="1413"/>
      <c r="H295" s="1413"/>
      <c r="I295" s="1413"/>
      <c r="J295" s="1413"/>
    </row>
  </sheetData>
  <sheetProtection algorithmName="SHA-512" hashValue="km/GIh3Io96QwF3mzLLywxz7If1/QfnvfYHMo7N6vGas+Rdc7NMoP3z9bW+mZY68vb+uNyMqEASyTS/aqDPkoA==" saltValue="OcTvHfDoSTr0nqwdRRYKPQ==" spinCount="100000" sheet="1" formatCells="0"/>
  <mergeCells count="313">
    <mergeCell ref="G61:I61"/>
    <mergeCell ref="G72:I72"/>
    <mergeCell ref="G80:I80"/>
    <mergeCell ref="G88:I88"/>
    <mergeCell ref="G98:I98"/>
    <mergeCell ref="G106:I106"/>
    <mergeCell ref="G114:I114"/>
    <mergeCell ref="D106:F106"/>
    <mergeCell ref="D111:F111"/>
    <mergeCell ref="G111:I111"/>
    <mergeCell ref="D114:F114"/>
    <mergeCell ref="D80:F80"/>
    <mergeCell ref="D85:F85"/>
    <mergeCell ref="G85:I85"/>
    <mergeCell ref="D88:F88"/>
    <mergeCell ref="D95:F95"/>
    <mergeCell ref="G95:I95"/>
    <mergeCell ref="D107:F107"/>
    <mergeCell ref="G107:I107"/>
    <mergeCell ref="D108:F108"/>
    <mergeCell ref="G108:I108"/>
    <mergeCell ref="D109:F109"/>
    <mergeCell ref="G109:I109"/>
    <mergeCell ref="D101:F101"/>
    <mergeCell ref="G101:I101"/>
    <mergeCell ref="D104:F104"/>
    <mergeCell ref="G104:I104"/>
    <mergeCell ref="D105:F105"/>
    <mergeCell ref="G105:I105"/>
    <mergeCell ref="D103:F103"/>
    <mergeCell ref="G103:I103"/>
    <mergeCell ref="D61:F61"/>
    <mergeCell ref="D69:F69"/>
    <mergeCell ref="G69:I69"/>
    <mergeCell ref="D72:F72"/>
    <mergeCell ref="D77:F77"/>
    <mergeCell ref="G77:I77"/>
    <mergeCell ref="D97:F97"/>
    <mergeCell ref="G97:I97"/>
    <mergeCell ref="D99:F99"/>
    <mergeCell ref="G99:I99"/>
    <mergeCell ref="D100:F100"/>
    <mergeCell ref="G100:I100"/>
    <mergeCell ref="D98:F98"/>
    <mergeCell ref="D90:F90"/>
    <mergeCell ref="G90:I90"/>
    <mergeCell ref="D91:F91"/>
    <mergeCell ref="G91:I91"/>
    <mergeCell ref="B295:E295"/>
    <mergeCell ref="F295:J295"/>
    <mergeCell ref="D38:F38"/>
    <mergeCell ref="G38:I38"/>
    <mergeCell ref="D48:F48"/>
    <mergeCell ref="G48:I48"/>
    <mergeCell ref="D51:F51"/>
    <mergeCell ref="D41:F41"/>
    <mergeCell ref="D58:F58"/>
    <mergeCell ref="G58:I58"/>
    <mergeCell ref="B290:E290"/>
    <mergeCell ref="F290:J290"/>
    <mergeCell ref="B293:E293"/>
    <mergeCell ref="F293:J293"/>
    <mergeCell ref="B294:E294"/>
    <mergeCell ref="F294:J294"/>
    <mergeCell ref="B280:D280"/>
    <mergeCell ref="F280:J280"/>
    <mergeCell ref="B284:J284"/>
    <mergeCell ref="B288:E288"/>
    <mergeCell ref="F288:J288"/>
    <mergeCell ref="B289:E289"/>
    <mergeCell ref="F289:J289"/>
    <mergeCell ref="B277:D277"/>
    <mergeCell ref="F277:J277"/>
    <mergeCell ref="B278:D278"/>
    <mergeCell ref="F278:J278"/>
    <mergeCell ref="B279:D279"/>
    <mergeCell ref="F279:J279"/>
    <mergeCell ref="B275:D275"/>
    <mergeCell ref="F275:J275"/>
    <mergeCell ref="B276:D276"/>
    <mergeCell ref="F276:J276"/>
    <mergeCell ref="B193:G193"/>
    <mergeCell ref="H193:I193"/>
    <mergeCell ref="M193:M196"/>
    <mergeCell ref="B195:G195"/>
    <mergeCell ref="H195:I195"/>
    <mergeCell ref="E208:F208"/>
    <mergeCell ref="H208:J209"/>
    <mergeCell ref="B183:D183"/>
    <mergeCell ref="B184:D184"/>
    <mergeCell ref="B185:D185"/>
    <mergeCell ref="B186:D186"/>
    <mergeCell ref="B187:D187"/>
    <mergeCell ref="H191:I191"/>
    <mergeCell ref="B177:G177"/>
    <mergeCell ref="H177:I177"/>
    <mergeCell ref="M177:M180"/>
    <mergeCell ref="B179:G179"/>
    <mergeCell ref="H179:I179"/>
    <mergeCell ref="B182:D182"/>
    <mergeCell ref="B167:D167"/>
    <mergeCell ref="B168:D168"/>
    <mergeCell ref="B169:D169"/>
    <mergeCell ref="B170:D170"/>
    <mergeCell ref="B171:D171"/>
    <mergeCell ref="H175:I175"/>
    <mergeCell ref="B161:G161"/>
    <mergeCell ref="H161:I161"/>
    <mergeCell ref="M161:M164"/>
    <mergeCell ref="B163:G163"/>
    <mergeCell ref="H163:I163"/>
    <mergeCell ref="B166:D166"/>
    <mergeCell ref="B151:D151"/>
    <mergeCell ref="B152:D152"/>
    <mergeCell ref="B153:D153"/>
    <mergeCell ref="B154:D154"/>
    <mergeCell ref="B155:D155"/>
    <mergeCell ref="H159:I159"/>
    <mergeCell ref="B145:G145"/>
    <mergeCell ref="H145:I145"/>
    <mergeCell ref="M145:M148"/>
    <mergeCell ref="B147:G147"/>
    <mergeCell ref="H147:I147"/>
    <mergeCell ref="B150:D150"/>
    <mergeCell ref="B135:D135"/>
    <mergeCell ref="B136:D136"/>
    <mergeCell ref="B137:D137"/>
    <mergeCell ref="B138:D138"/>
    <mergeCell ref="B139:D139"/>
    <mergeCell ref="H143:I143"/>
    <mergeCell ref="D116:F116"/>
    <mergeCell ref="G116:I116"/>
    <mergeCell ref="D117:F117"/>
    <mergeCell ref="G117:I117"/>
    <mergeCell ref="H130:I130"/>
    <mergeCell ref="B134:D134"/>
    <mergeCell ref="D112:F112"/>
    <mergeCell ref="G112:I112"/>
    <mergeCell ref="D113:F113"/>
    <mergeCell ref="G113:I113"/>
    <mergeCell ref="D115:F115"/>
    <mergeCell ref="G115:I115"/>
    <mergeCell ref="D96:F96"/>
    <mergeCell ref="G96:I96"/>
    <mergeCell ref="D86:F86"/>
    <mergeCell ref="G86:I86"/>
    <mergeCell ref="D87:F87"/>
    <mergeCell ref="G87:I87"/>
    <mergeCell ref="D89:F89"/>
    <mergeCell ref="G89:I89"/>
    <mergeCell ref="D81:F81"/>
    <mergeCell ref="G81:I81"/>
    <mergeCell ref="D82:F82"/>
    <mergeCell ref="G82:I82"/>
    <mergeCell ref="D83:F83"/>
    <mergeCell ref="G83:I83"/>
    <mergeCell ref="D75:F75"/>
    <mergeCell ref="G75:I75"/>
    <mergeCell ref="D78:F78"/>
    <mergeCell ref="G78:I78"/>
    <mergeCell ref="D79:F79"/>
    <mergeCell ref="G79:I79"/>
    <mergeCell ref="D71:F71"/>
    <mergeCell ref="G71:I71"/>
    <mergeCell ref="D73:F73"/>
    <mergeCell ref="G73:I73"/>
    <mergeCell ref="D74:F74"/>
    <mergeCell ref="G74:I74"/>
    <mergeCell ref="D65:F65"/>
    <mergeCell ref="G65:I65"/>
    <mergeCell ref="D66:F66"/>
    <mergeCell ref="G66:I66"/>
    <mergeCell ref="D70:F70"/>
    <mergeCell ref="G70:I70"/>
    <mergeCell ref="D62:F62"/>
    <mergeCell ref="G62:I62"/>
    <mergeCell ref="D63:F63"/>
    <mergeCell ref="G63:I63"/>
    <mergeCell ref="D64:F64"/>
    <mergeCell ref="G64:I64"/>
    <mergeCell ref="D56:F56"/>
    <mergeCell ref="G56:I56"/>
    <mergeCell ref="D59:F59"/>
    <mergeCell ref="G59:I59"/>
    <mergeCell ref="D60:F60"/>
    <mergeCell ref="G60:I60"/>
    <mergeCell ref="D53:F53"/>
    <mergeCell ref="G53:I53"/>
    <mergeCell ref="D54:F54"/>
    <mergeCell ref="G54:I54"/>
    <mergeCell ref="D55:F55"/>
    <mergeCell ref="G55:I55"/>
    <mergeCell ref="D49:F49"/>
    <mergeCell ref="G49:I49"/>
    <mergeCell ref="D50:F50"/>
    <mergeCell ref="G50:I50"/>
    <mergeCell ref="D52:F52"/>
    <mergeCell ref="G52:I52"/>
    <mergeCell ref="D44:F44"/>
    <mergeCell ref="G44:I44"/>
    <mergeCell ref="D45:F45"/>
    <mergeCell ref="G45:I45"/>
    <mergeCell ref="D46:F46"/>
    <mergeCell ref="G46:I46"/>
    <mergeCell ref="G51:I51"/>
    <mergeCell ref="D40:F40"/>
    <mergeCell ref="G40:I40"/>
    <mergeCell ref="D42:F42"/>
    <mergeCell ref="G42:I42"/>
    <mergeCell ref="D43:F43"/>
    <mergeCell ref="G43:I43"/>
    <mergeCell ref="D34:F34"/>
    <mergeCell ref="G34:I34"/>
    <mergeCell ref="D35:F35"/>
    <mergeCell ref="G35:I35"/>
    <mergeCell ref="D39:F39"/>
    <mergeCell ref="G39:I39"/>
    <mergeCell ref="G41:I41"/>
    <mergeCell ref="C21:E21"/>
    <mergeCell ref="F21:G21"/>
    <mergeCell ref="D32:F32"/>
    <mergeCell ref="G32:I32"/>
    <mergeCell ref="D33:F33"/>
    <mergeCell ref="G33:I33"/>
    <mergeCell ref="B18:B19"/>
    <mergeCell ref="C18:D19"/>
    <mergeCell ref="F18:J18"/>
    <mergeCell ref="F19:J19"/>
    <mergeCell ref="C20:E20"/>
    <mergeCell ref="F20:G20"/>
    <mergeCell ref="C15:E15"/>
    <mergeCell ref="F15:G15"/>
    <mergeCell ref="H15:J15"/>
    <mergeCell ref="C16:D16"/>
    <mergeCell ref="G16:J16"/>
    <mergeCell ref="C17:E17"/>
    <mergeCell ref="F17:J17"/>
    <mergeCell ref="C14:E14"/>
    <mergeCell ref="F14:J14"/>
    <mergeCell ref="B3:J3"/>
    <mergeCell ref="B8:D9"/>
    <mergeCell ref="E8:J9"/>
    <mergeCell ref="B10:D10"/>
    <mergeCell ref="E10:F10"/>
    <mergeCell ref="G10:H10"/>
    <mergeCell ref="I10:J10"/>
    <mergeCell ref="B7:D7"/>
    <mergeCell ref="E7:J7"/>
    <mergeCell ref="C214:J214"/>
    <mergeCell ref="C216:D216"/>
    <mergeCell ref="E216:F216"/>
    <mergeCell ref="G216:H216"/>
    <mergeCell ref="I216:L216"/>
    <mergeCell ref="C217:D217"/>
    <mergeCell ref="E217:L217"/>
    <mergeCell ref="C218:D218"/>
    <mergeCell ref="E218:L218"/>
    <mergeCell ref="C219:D219"/>
    <mergeCell ref="E219:L219"/>
    <mergeCell ref="C220:D220"/>
    <mergeCell ref="E220:L220"/>
    <mergeCell ref="C221:D221"/>
    <mergeCell ref="E221:L221"/>
    <mergeCell ref="C222:D222"/>
    <mergeCell ref="E222:L222"/>
    <mergeCell ref="C224:D224"/>
    <mergeCell ref="E224:F224"/>
    <mergeCell ref="G224:H224"/>
    <mergeCell ref="I224:L224"/>
    <mergeCell ref="C225:D225"/>
    <mergeCell ref="E225:L225"/>
    <mergeCell ref="C226:D226"/>
    <mergeCell ref="E226:L226"/>
    <mergeCell ref="C227:D227"/>
    <mergeCell ref="E227:L227"/>
    <mergeCell ref="C228:D228"/>
    <mergeCell ref="E228:L228"/>
    <mergeCell ref="C229:D229"/>
    <mergeCell ref="E229:L229"/>
    <mergeCell ref="C230:D230"/>
    <mergeCell ref="E230:L230"/>
    <mergeCell ref="C232:D232"/>
    <mergeCell ref="E232:F232"/>
    <mergeCell ref="G232:H232"/>
    <mergeCell ref="I232:L232"/>
    <mergeCell ref="C233:D233"/>
    <mergeCell ref="E233:L233"/>
    <mergeCell ref="C234:D234"/>
    <mergeCell ref="E234:L234"/>
    <mergeCell ref="C235:D235"/>
    <mergeCell ref="E235:L235"/>
    <mergeCell ref="C236:D236"/>
    <mergeCell ref="E236:L236"/>
    <mergeCell ref="C237:D237"/>
    <mergeCell ref="E237:L237"/>
    <mergeCell ref="C238:D238"/>
    <mergeCell ref="E238:L238"/>
    <mergeCell ref="C240:D240"/>
    <mergeCell ref="E240:L240"/>
    <mergeCell ref="C246:D246"/>
    <mergeCell ref="E246:L246"/>
    <mergeCell ref="C250:J256"/>
    <mergeCell ref="C259:J265"/>
    <mergeCell ref="C241:D241"/>
    <mergeCell ref="E241:L241"/>
    <mergeCell ref="C242:D242"/>
    <mergeCell ref="E242:L242"/>
    <mergeCell ref="C243:D243"/>
    <mergeCell ref="E243:L243"/>
    <mergeCell ref="C244:D244"/>
    <mergeCell ref="E244:L244"/>
    <mergeCell ref="C245:D245"/>
    <mergeCell ref="E245:L245"/>
  </mergeCells>
  <phoneticPr fontId="65"/>
  <conditionalFormatting sqref="F276:J280">
    <cfRule type="expression" dxfId="1" priority="1" stopIfTrue="1">
      <formula>$E276="無"</formula>
    </cfRule>
  </conditionalFormatting>
  <dataValidations count="4">
    <dataValidation type="list" allowBlank="1" showInputMessage="1" showErrorMessage="1" sqref="E276:E280">
      <formula1>"有,無"</formula1>
    </dataValidation>
    <dataValidation type="list" allowBlank="1" showInputMessage="1" showErrorMessage="1" sqref="C250:J256">
      <formula1>"入札、又は複数者からの見積書を徴取し、最安の見積書を選定,その他（競争に付すことが著しく困難又は不適当である）"</formula1>
    </dataValidation>
    <dataValidation type="list" allowBlank="1" showInputMessage="1" showErrorMessage="1" sqref="G216:H216 G224:H224 G232:H232">
      <formula1>"PPA使用者,リース使用者,該当なし"</formula1>
    </dataValidation>
    <dataValidation type="list" allowBlank="1" showInputMessage="1" showErrorMessage="1" sqref="E216:F216 E224:F224 E232:F232">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67" max="12" man="1"/>
    <brk id="110" max="12" man="1"/>
    <brk id="165" max="12" man="1"/>
    <brk id="210" max="12" man="1"/>
    <brk id="26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83" r:id="rId4" name="Check Box 43">
              <controlPr defaultSize="0" autoFill="0" autoLine="0" autoPict="0">
                <anchor moveWithCells="1">
                  <from>
                    <xdr:col>6</xdr:col>
                    <xdr:colOff>38100</xdr:colOff>
                    <xdr:row>128</xdr:row>
                    <xdr:rowOff>213360</xdr:rowOff>
                  </from>
                  <to>
                    <xdr:col>6</xdr:col>
                    <xdr:colOff>304800</xdr:colOff>
                    <xdr:row>129</xdr:row>
                    <xdr:rowOff>220980</xdr:rowOff>
                  </to>
                </anchor>
              </controlPr>
            </control>
          </mc:Choice>
        </mc:AlternateContent>
        <mc:AlternateContent xmlns:mc="http://schemas.openxmlformats.org/markup-compatibility/2006">
          <mc:Choice Requires="x14">
            <control shapeId="112684" r:id="rId5" name="Check Box 44">
              <controlPr defaultSize="0" autoFill="0" autoLine="0" autoPict="0">
                <anchor moveWithCells="1">
                  <from>
                    <xdr:col>5</xdr:col>
                    <xdr:colOff>83820</xdr:colOff>
                    <xdr:row>128</xdr:row>
                    <xdr:rowOff>213360</xdr:rowOff>
                  </from>
                  <to>
                    <xdr:col>5</xdr:col>
                    <xdr:colOff>365760</xdr:colOff>
                    <xdr:row>129</xdr:row>
                    <xdr:rowOff>220980</xdr:rowOff>
                  </to>
                </anchor>
              </controlPr>
            </control>
          </mc:Choice>
        </mc:AlternateContent>
        <mc:AlternateContent xmlns:mc="http://schemas.openxmlformats.org/markup-compatibility/2006">
          <mc:Choice Requires="x14">
            <control shapeId="112685" r:id="rId6" name="Check Box 45">
              <controlPr defaultSize="0" autoFill="0" autoLine="0" autoPict="0">
                <anchor moveWithCells="1">
                  <from>
                    <xdr:col>4</xdr:col>
                    <xdr:colOff>106680</xdr:colOff>
                    <xdr:row>129</xdr:row>
                    <xdr:rowOff>7620</xdr:rowOff>
                  </from>
                  <to>
                    <xdr:col>4</xdr:col>
                    <xdr:colOff>312420</xdr:colOff>
                    <xdr:row>129</xdr:row>
                    <xdr:rowOff>213360</xdr:rowOff>
                  </to>
                </anchor>
              </controlPr>
            </control>
          </mc:Choice>
        </mc:AlternateContent>
        <mc:AlternateContent xmlns:mc="http://schemas.openxmlformats.org/markup-compatibility/2006">
          <mc:Choice Requires="x14">
            <control shapeId="112686" r:id="rId7" name="Check Box 46">
              <controlPr defaultSize="0" autoFill="0" autoLine="0" autoPict="0">
                <anchor moveWithCells="1">
                  <from>
                    <xdr:col>3</xdr:col>
                    <xdr:colOff>68580</xdr:colOff>
                    <xdr:row>128</xdr:row>
                    <xdr:rowOff>220980</xdr:rowOff>
                  </from>
                  <to>
                    <xdr:col>3</xdr:col>
                    <xdr:colOff>335280</xdr:colOff>
                    <xdr:row>130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F19:J19</xm:sqref>
        </x14:dataValidation>
        <x14:dataValidation type="list" allowBlank="1" showInputMessage="1" showErrorMessage="1">
          <x14:formula1>
            <xm:f>基本情報入力シート!$Q$133:$Q$165</xm:f>
          </x14:formula1>
          <xm:sqref>F18:J18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B1:AD578"/>
  <sheetViews>
    <sheetView showGridLines="0" showZeros="0" view="pageBreakPreview" topLeftCell="A58" zoomScaleNormal="100" zoomScaleSheetLayoutView="100" workbookViewId="0">
      <selection activeCell="T89" sqref="T89"/>
    </sheetView>
  </sheetViews>
  <sheetFormatPr defaultColWidth="9" defaultRowHeight="13.2"/>
  <cols>
    <col min="1" max="1" width="1.6640625" style="2" customWidth="1"/>
    <col min="2" max="2" width="2.6640625" style="2" customWidth="1"/>
    <col min="3" max="3" width="2.44140625" style="2" customWidth="1"/>
    <col min="4" max="6" width="10.6640625" style="2" customWidth="1"/>
    <col min="7" max="7" width="11.77734375" style="2" customWidth="1"/>
    <col min="8" max="10" width="10.6640625" style="2" customWidth="1"/>
    <col min="11" max="11" width="1.77734375" style="2" customWidth="1"/>
    <col min="12" max="12" width="2.21875" style="2" customWidth="1"/>
    <col min="13" max="13" width="1.21875" style="2" customWidth="1"/>
    <col min="14" max="16384" width="9" style="2"/>
  </cols>
  <sheetData>
    <row r="1" spans="2:10">
      <c r="B1" s="1" t="s">
        <v>2728</v>
      </c>
      <c r="E1" s="1"/>
      <c r="F1" s="1"/>
    </row>
    <row r="3" spans="2:10" ht="21" customHeight="1">
      <c r="B3" s="1368" t="s">
        <v>436</v>
      </c>
      <c r="C3" s="1368"/>
      <c r="D3" s="1368"/>
      <c r="E3" s="1368"/>
      <c r="F3" s="1368"/>
      <c r="G3" s="1368"/>
      <c r="H3" s="1368"/>
      <c r="I3" s="1368"/>
      <c r="J3" s="1368"/>
    </row>
    <row r="5" spans="2:10" ht="18" customHeight="1">
      <c r="B5" s="2" t="s">
        <v>29</v>
      </c>
    </row>
    <row r="6" spans="2:10" ht="21" customHeight="1">
      <c r="B6" s="2" t="s">
        <v>3015</v>
      </c>
    </row>
    <row r="7" spans="2:10" ht="35.1" customHeight="1">
      <c r="B7" s="1044" t="s">
        <v>30</v>
      </c>
      <c r="C7" s="1512"/>
      <c r="D7" s="1512"/>
      <c r="E7" s="1369">
        <f>基本情報入力シート!$E$59</f>
        <v>0</v>
      </c>
      <c r="F7" s="1513"/>
      <c r="G7" s="1513"/>
      <c r="H7" s="1513"/>
      <c r="I7" s="1513"/>
      <c r="J7" s="1514"/>
    </row>
    <row r="8" spans="2:10" ht="13.5" customHeight="1">
      <c r="B8" s="1372" t="s">
        <v>445</v>
      </c>
      <c r="C8" s="1515"/>
      <c r="D8" s="1515"/>
      <c r="E8" s="1373">
        <f>基本情報入力シート!$E$61</f>
        <v>0</v>
      </c>
      <c r="F8" s="1469"/>
      <c r="G8" s="1469"/>
      <c r="H8" s="1469"/>
      <c r="I8" s="1469"/>
      <c r="J8" s="1470"/>
    </row>
    <row r="9" spans="2:10" ht="24" customHeight="1">
      <c r="B9" s="1516"/>
      <c r="C9" s="1517"/>
      <c r="D9" s="1517"/>
      <c r="E9" s="1471"/>
      <c r="F9" s="1472"/>
      <c r="G9" s="1472"/>
      <c r="H9" s="1472"/>
      <c r="I9" s="1472"/>
      <c r="J9" s="1473"/>
    </row>
    <row r="10" spans="2:10" ht="35.1" customHeight="1">
      <c r="B10" s="1044" t="s">
        <v>46</v>
      </c>
      <c r="C10" s="1512"/>
      <c r="D10" s="1512"/>
      <c r="E10" s="1379">
        <f>基本情報入力シート!$E$49</f>
        <v>0</v>
      </c>
      <c r="F10" s="1381"/>
      <c r="G10" s="1381">
        <f>基本情報入力シート!$E$52</f>
        <v>0</v>
      </c>
      <c r="H10" s="1381"/>
      <c r="I10" s="1381">
        <f>基本情報入力シート!$E$53</f>
        <v>0</v>
      </c>
      <c r="J10" s="1382"/>
    </row>
    <row r="13" spans="2:10" ht="21" customHeight="1">
      <c r="B13" s="2" t="s">
        <v>3016</v>
      </c>
    </row>
    <row r="14" spans="2:10" ht="24" customHeight="1">
      <c r="B14" s="11"/>
      <c r="C14" s="1343" t="str">
        <f>'第4(太陽光）'!$C$14</f>
        <v xml:space="preserve"> 名称</v>
      </c>
      <c r="D14" s="1343"/>
      <c r="E14" s="1344"/>
      <c r="F14" s="1432"/>
      <c r="G14" s="1433"/>
      <c r="H14" s="1433"/>
      <c r="I14" s="1433"/>
      <c r="J14" s="1448"/>
    </row>
    <row r="15" spans="2:10" ht="24" customHeight="1">
      <c r="B15" s="12"/>
      <c r="C15" s="1352" t="str">
        <f>'第4(太陽光）'!$C$15</f>
        <v xml:space="preserve"> 役職名　代表者名</v>
      </c>
      <c r="D15" s="1352"/>
      <c r="E15" s="1353"/>
      <c r="F15" s="1432"/>
      <c r="G15" s="1433"/>
      <c r="H15" s="1433"/>
      <c r="I15" s="1433"/>
      <c r="J15" s="1448"/>
    </row>
    <row r="16" spans="2:10" ht="30" customHeight="1">
      <c r="B16" s="12"/>
      <c r="C16" s="1343" t="s">
        <v>529</v>
      </c>
      <c r="D16" s="1343"/>
      <c r="E16" s="83"/>
      <c r="F16" s="642"/>
      <c r="G16" s="1433"/>
      <c r="H16" s="1195"/>
      <c r="I16" s="1195"/>
      <c r="J16" s="1196"/>
    </row>
    <row r="17" spans="2:14" ht="30" hidden="1" customHeight="1">
      <c r="B17" s="11"/>
      <c r="C17" s="1343" t="s">
        <v>2729</v>
      </c>
      <c r="D17" s="1343"/>
      <c r="E17" s="1344"/>
      <c r="F17" s="1590"/>
      <c r="G17" s="1591"/>
      <c r="H17" s="1591"/>
      <c r="I17" s="1591"/>
      <c r="J17" s="1592"/>
      <c r="M17" s="5"/>
    </row>
    <row r="18" spans="2:14" ht="24" customHeight="1">
      <c r="B18" s="1359"/>
      <c r="C18" s="1361" t="s">
        <v>449</v>
      </c>
      <c r="D18" s="1362"/>
      <c r="E18" s="84" t="s">
        <v>54</v>
      </c>
      <c r="F18" s="1440"/>
      <c r="G18" s="1441"/>
      <c r="H18" s="1441"/>
      <c r="I18" s="1441"/>
      <c r="J18" s="1442"/>
    </row>
    <row r="19" spans="2:14" ht="24" customHeight="1">
      <c r="B19" s="1360"/>
      <c r="C19" s="1352"/>
      <c r="D19" s="1353"/>
      <c r="E19" s="84" t="s">
        <v>55</v>
      </c>
      <c r="F19" s="1440"/>
      <c r="G19" s="1443"/>
      <c r="H19" s="1443"/>
      <c r="I19" s="1443"/>
      <c r="J19" s="1444"/>
    </row>
    <row r="20" spans="2:14" ht="30" customHeight="1">
      <c r="B20" s="11"/>
      <c r="C20" s="1343" t="s">
        <v>447</v>
      </c>
      <c r="D20" s="1343"/>
      <c r="E20" s="1344"/>
      <c r="F20" s="1438"/>
      <c r="G20" s="1439"/>
      <c r="H20" s="21" t="s">
        <v>2458</v>
      </c>
      <c r="I20" s="133"/>
      <c r="J20" s="25"/>
      <c r="K20" s="18"/>
      <c r="L20" s="18"/>
    </row>
    <row r="21" spans="2:14" ht="30" customHeight="1">
      <c r="B21" s="11"/>
      <c r="C21" s="1343" t="s">
        <v>448</v>
      </c>
      <c r="D21" s="1343"/>
      <c r="E21" s="1344"/>
      <c r="F21" s="1436"/>
      <c r="G21" s="1437"/>
      <c r="H21" s="19" t="s">
        <v>2730</v>
      </c>
      <c r="I21" s="133"/>
      <c r="J21" s="20"/>
      <c r="K21" s="18"/>
      <c r="L21" s="18"/>
    </row>
    <row r="22" spans="2:14" ht="5.25" customHeight="1">
      <c r="C22" s="9"/>
      <c r="D22" s="9"/>
      <c r="E22" s="9"/>
      <c r="F22" s="26"/>
      <c r="G22" s="18"/>
      <c r="H22" s="27"/>
      <c r="I22" s="27"/>
      <c r="J22" s="18"/>
      <c r="K22" s="18"/>
      <c r="L22" s="18"/>
    </row>
    <row r="23" spans="2:14">
      <c r="C23" s="85" t="s">
        <v>2731</v>
      </c>
      <c r="E23" s="28"/>
      <c r="F23" s="29"/>
      <c r="G23" s="29"/>
    </row>
    <row r="24" spans="2:14">
      <c r="C24" s="72" t="s">
        <v>450</v>
      </c>
      <c r="E24" s="30"/>
      <c r="F24" s="29"/>
      <c r="G24" s="29"/>
    </row>
    <row r="25" spans="2:14">
      <c r="C25" s="85" t="s">
        <v>451</v>
      </c>
      <c r="E25" s="30"/>
      <c r="F25" s="31"/>
      <c r="G25" s="31"/>
    </row>
    <row r="26" spans="2:14">
      <c r="C26" s="85"/>
      <c r="E26" s="30"/>
      <c r="F26" s="31"/>
      <c r="G26" s="31"/>
    </row>
    <row r="28" spans="2:14" ht="18" customHeight="1">
      <c r="B28" s="2" t="s">
        <v>59</v>
      </c>
    </row>
    <row r="29" spans="2:14" ht="13.5" customHeight="1">
      <c r="B29" s="35" t="s">
        <v>2732</v>
      </c>
    </row>
    <row r="30" spans="2:14" ht="8.4" customHeight="1">
      <c r="B30" s="35"/>
    </row>
    <row r="31" spans="2:14" ht="18" customHeight="1">
      <c r="B31" s="2" t="s">
        <v>2817</v>
      </c>
    </row>
    <row r="32" spans="2:14" ht="18" customHeight="1">
      <c r="D32" s="1027" t="s">
        <v>397</v>
      </c>
      <c r="E32" s="1027"/>
      <c r="F32" s="8"/>
      <c r="G32" s="1568"/>
      <c r="H32" s="1568"/>
      <c r="I32" s="1568"/>
      <c r="N32" s="36" t="s">
        <v>2643</v>
      </c>
    </row>
    <row r="33" spans="2:21" ht="6.6" customHeight="1">
      <c r="D33" s="8"/>
      <c r="E33" s="8"/>
      <c r="F33" s="8"/>
    </row>
    <row r="34" spans="2:21" ht="18" customHeight="1">
      <c r="B34" s="2" t="s">
        <v>2784</v>
      </c>
    </row>
    <row r="35" spans="2:21" ht="15" customHeight="1">
      <c r="C35" s="3"/>
      <c r="D35" s="1314" t="s">
        <v>2818</v>
      </c>
      <c r="E35" s="1315"/>
      <c r="F35" s="1316"/>
      <c r="G35" s="1575"/>
      <c r="H35" s="1576"/>
      <c r="I35" s="1577"/>
      <c r="J35" s="2" t="s">
        <v>2819</v>
      </c>
      <c r="N35" s="36" t="s">
        <v>2820</v>
      </c>
    </row>
    <row r="36" spans="2:21" ht="15" customHeight="1">
      <c r="D36" s="1310" t="s">
        <v>2821</v>
      </c>
      <c r="E36" s="1311"/>
      <c r="F36" s="1312"/>
      <c r="G36" s="1585"/>
      <c r="H36" s="1586"/>
      <c r="I36" s="1587"/>
      <c r="J36" s="2" t="s">
        <v>2822</v>
      </c>
      <c r="N36" s="36" t="s">
        <v>2823</v>
      </c>
    </row>
    <row r="37" spans="2:21" ht="15" customHeight="1">
      <c r="D37" s="1310" t="s">
        <v>393</v>
      </c>
      <c r="E37" s="1311"/>
      <c r="F37" s="1312"/>
      <c r="G37" s="1429"/>
      <c r="H37" s="1430"/>
      <c r="I37" s="1431"/>
      <c r="J37" s="2" t="s">
        <v>2824</v>
      </c>
      <c r="N37" s="36"/>
    </row>
    <row r="38" spans="2:21" ht="15" customHeight="1">
      <c r="D38" s="1310" t="s">
        <v>368</v>
      </c>
      <c r="E38" s="1311"/>
      <c r="F38" s="1312"/>
      <c r="G38" s="1425"/>
      <c r="H38" s="1426"/>
      <c r="I38" s="1427"/>
      <c r="J38" s="2" t="s">
        <v>2573</v>
      </c>
      <c r="N38" s="36" t="s">
        <v>2825</v>
      </c>
    </row>
    <row r="39" spans="2:21" ht="15" customHeight="1">
      <c r="D39" s="1320" t="s">
        <v>2826</v>
      </c>
      <c r="E39" s="1321"/>
      <c r="F39" s="1322"/>
      <c r="G39" s="1525" t="str">
        <f>IF(G37="","",ROUNDDOWN((G37/G38),1))</f>
        <v/>
      </c>
      <c r="H39" s="1526"/>
      <c r="I39" s="1527"/>
      <c r="J39" s="2" t="s">
        <v>2827</v>
      </c>
    </row>
    <row r="40" spans="2:21" ht="5.4" customHeight="1">
      <c r="D40" s="8"/>
      <c r="E40" s="8"/>
      <c r="F40" s="8"/>
    </row>
    <row r="41" spans="2:21" ht="18" customHeight="1">
      <c r="B41" s="2" t="s">
        <v>2828</v>
      </c>
      <c r="N41" s="36"/>
    </row>
    <row r="42" spans="2:21" ht="15" customHeight="1">
      <c r="D42" s="1314" t="s">
        <v>2829</v>
      </c>
      <c r="E42" s="1315"/>
      <c r="F42" s="1316"/>
      <c r="G42" s="1575"/>
      <c r="H42" s="1576"/>
      <c r="I42" s="1577"/>
    </row>
    <row r="43" spans="2:21" ht="15" customHeight="1">
      <c r="D43" s="1320" t="s">
        <v>371</v>
      </c>
      <c r="E43" s="1321"/>
      <c r="F43" s="1322"/>
      <c r="G43" s="1525">
        <f>別紙２!H47</f>
        <v>0</v>
      </c>
      <c r="H43" s="1526"/>
      <c r="I43" s="1527"/>
      <c r="J43" s="2" t="s">
        <v>391</v>
      </c>
      <c r="N43" s="36" t="s">
        <v>2830</v>
      </c>
    </row>
    <row r="44" spans="2:21" ht="6" customHeight="1">
      <c r="N44" s="1453" t="s">
        <v>2831</v>
      </c>
      <c r="O44" s="1206"/>
      <c r="P44" s="1206"/>
      <c r="Q44" s="1206"/>
      <c r="R44" s="1206"/>
      <c r="S44" s="1206"/>
      <c r="T44" s="1206"/>
      <c r="U44" s="1206"/>
    </row>
    <row r="45" spans="2:21" ht="18" customHeight="1">
      <c r="B45" s="2" t="s">
        <v>2832</v>
      </c>
      <c r="M45" s="36"/>
      <c r="N45" s="1206"/>
      <c r="O45" s="1206"/>
      <c r="P45" s="1206"/>
      <c r="Q45" s="1206"/>
      <c r="R45" s="1206"/>
      <c r="S45" s="1206"/>
      <c r="T45" s="1206"/>
      <c r="U45" s="1206"/>
    </row>
    <row r="46" spans="2:21" ht="16.5" customHeight="1">
      <c r="D46" s="2" t="s">
        <v>2833</v>
      </c>
      <c r="M46" s="36"/>
    </row>
    <row r="47" spans="2:21" ht="15" customHeight="1">
      <c r="D47" s="1314" t="s">
        <v>2834</v>
      </c>
      <c r="E47" s="1315"/>
      <c r="F47" s="1316"/>
      <c r="G47" s="1575"/>
      <c r="H47" s="1576"/>
      <c r="I47" s="1577"/>
      <c r="J47" s="2" t="s">
        <v>2835</v>
      </c>
    </row>
    <row r="48" spans="2:21" ht="15" customHeight="1">
      <c r="D48" s="1320" t="s">
        <v>374</v>
      </c>
      <c r="E48" s="1321"/>
      <c r="F48" s="1322"/>
      <c r="G48" s="1565"/>
      <c r="H48" s="1578"/>
      <c r="I48" s="1579"/>
      <c r="J48" s="2" t="s">
        <v>2836</v>
      </c>
      <c r="M48" s="36"/>
    </row>
    <row r="49" spans="2:27" ht="16.5" customHeight="1">
      <c r="D49" s="2" t="s">
        <v>103</v>
      </c>
      <c r="M49" s="36"/>
    </row>
    <row r="50" spans="2:27" ht="15" customHeight="1">
      <c r="D50" s="1314" t="s">
        <v>2834</v>
      </c>
      <c r="E50" s="1315"/>
      <c r="F50" s="1316"/>
      <c r="G50" s="1575"/>
      <c r="H50" s="1576"/>
      <c r="I50" s="1577"/>
      <c r="J50" s="2" t="s">
        <v>2835</v>
      </c>
    </row>
    <row r="51" spans="2:27" ht="15" customHeight="1">
      <c r="D51" s="1320" t="s">
        <v>374</v>
      </c>
      <c r="E51" s="1321"/>
      <c r="F51" s="1322"/>
      <c r="G51" s="1565"/>
      <c r="H51" s="1578"/>
      <c r="I51" s="1579"/>
      <c r="J51" s="2" t="s">
        <v>2836</v>
      </c>
      <c r="M51" s="36"/>
    </row>
    <row r="52" spans="2:27" ht="3.6" customHeight="1">
      <c r="D52" s="8"/>
      <c r="E52" s="8"/>
      <c r="F52" s="8"/>
    </row>
    <row r="53" spans="2:27" ht="13.5" hidden="1" customHeight="1"/>
    <row r="54" spans="2:27" ht="18" customHeight="1">
      <c r="B54" s="2" t="s">
        <v>2837</v>
      </c>
      <c r="M54" s="36"/>
    </row>
    <row r="55" spans="2:27" ht="15" customHeight="1">
      <c r="C55" s="3" t="s">
        <v>440</v>
      </c>
      <c r="D55" s="1323" t="s">
        <v>2888</v>
      </c>
      <c r="E55" s="1324"/>
      <c r="F55" s="1325"/>
      <c r="G55" s="1454"/>
      <c r="H55" s="1455"/>
      <c r="I55" s="1456"/>
      <c r="L55" s="36"/>
      <c r="M55" s="494"/>
      <c r="N55" s="494"/>
      <c r="P55" s="494"/>
      <c r="Q55" s="494"/>
      <c r="R55" s="494"/>
      <c r="S55" s="494"/>
      <c r="T55" s="494"/>
      <c r="U55" s="149"/>
      <c r="V55" s="36"/>
      <c r="W55" s="36"/>
      <c r="X55" s="36"/>
      <c r="Y55" s="16"/>
      <c r="Z55" s="16"/>
      <c r="AA55" s="16"/>
    </row>
    <row r="56" spans="2:27" ht="15" customHeight="1">
      <c r="D56" s="1310" t="s">
        <v>69</v>
      </c>
      <c r="E56" s="1311"/>
      <c r="F56" s="1312"/>
      <c r="G56" s="1231"/>
      <c r="H56" s="1232"/>
      <c r="I56" s="1233"/>
    </row>
    <row r="57" spans="2:27" ht="15" customHeight="1">
      <c r="D57" s="1310" t="s">
        <v>2443</v>
      </c>
      <c r="E57" s="1311"/>
      <c r="F57" s="1312"/>
      <c r="G57" s="1231"/>
      <c r="H57" s="1621"/>
      <c r="I57" s="1622"/>
      <c r="J57" s="515"/>
      <c r="N57" s="36"/>
      <c r="O57" s="36"/>
      <c r="P57" s="36"/>
      <c r="Q57" s="36"/>
      <c r="R57" s="36"/>
      <c r="S57" s="36"/>
      <c r="T57" s="36"/>
      <c r="U57" s="36"/>
      <c r="V57" s="36"/>
      <c r="W57" s="36"/>
      <c r="X57" s="36"/>
      <c r="Y57" s="16"/>
      <c r="Z57" s="16"/>
      <c r="AA57" s="16"/>
    </row>
    <row r="58" spans="2:27" ht="15" customHeight="1">
      <c r="D58" s="1310" t="s">
        <v>356</v>
      </c>
      <c r="E58" s="1311"/>
      <c r="F58" s="1312"/>
      <c r="G58" s="1231"/>
      <c r="H58" s="1232"/>
      <c r="I58" s="1233"/>
    </row>
    <row r="59" spans="2:27" ht="15" customHeight="1">
      <c r="D59" s="1310" t="s">
        <v>2753</v>
      </c>
      <c r="E59" s="1311"/>
      <c r="F59" s="1312"/>
      <c r="G59" s="1429"/>
      <c r="H59" s="1430"/>
      <c r="I59" s="1431"/>
      <c r="J59" s="2" t="s">
        <v>47</v>
      </c>
    </row>
    <row r="60" spans="2:27" ht="15" customHeight="1">
      <c r="D60" s="1310" t="s">
        <v>338</v>
      </c>
      <c r="E60" s="1311"/>
      <c r="F60" s="1312"/>
      <c r="G60" s="1425"/>
      <c r="H60" s="1426"/>
      <c r="I60" s="1427"/>
      <c r="J60" s="2" t="s">
        <v>2747</v>
      </c>
    </row>
    <row r="61" spans="2:27" ht="15" customHeight="1">
      <c r="D61" s="1320" t="s">
        <v>2756</v>
      </c>
      <c r="E61" s="1321"/>
      <c r="F61" s="1322"/>
      <c r="G61" s="1525" t="str">
        <f>IF(G59="","",ROUNDDOWN(G59*G60,2))</f>
        <v/>
      </c>
      <c r="H61" s="1526"/>
      <c r="I61" s="1527"/>
      <c r="J61" s="2" t="s">
        <v>47</v>
      </c>
    </row>
    <row r="62" spans="2:27" ht="8.4" customHeight="1"/>
    <row r="63" spans="2:27" ht="15" customHeight="1">
      <c r="C63" s="3" t="s">
        <v>441</v>
      </c>
      <c r="D63" s="1323" t="s">
        <v>2888</v>
      </c>
      <c r="E63" s="1324"/>
      <c r="F63" s="1325"/>
      <c r="G63" s="1454"/>
      <c r="H63" s="1455"/>
      <c r="I63" s="1456"/>
      <c r="L63" s="36"/>
      <c r="M63" s="494"/>
      <c r="N63" s="494"/>
      <c r="P63" s="494"/>
      <c r="Q63" s="494"/>
      <c r="R63" s="494"/>
      <c r="S63" s="494"/>
      <c r="T63" s="494"/>
      <c r="U63" s="149"/>
      <c r="V63" s="36"/>
      <c r="W63" s="36"/>
      <c r="X63" s="36"/>
      <c r="Y63" s="16"/>
      <c r="Z63" s="16"/>
      <c r="AA63" s="16"/>
    </row>
    <row r="64" spans="2:27" ht="15" customHeight="1">
      <c r="C64" s="3"/>
      <c r="D64" s="1310" t="s">
        <v>2738</v>
      </c>
      <c r="E64" s="1311"/>
      <c r="F64" s="1312"/>
      <c r="G64" s="1231"/>
      <c r="H64" s="1232"/>
      <c r="I64" s="1233"/>
    </row>
    <row r="65" spans="3:27" ht="15" customHeight="1">
      <c r="D65" s="1310" t="s">
        <v>69</v>
      </c>
      <c r="E65" s="1311"/>
      <c r="F65" s="1312"/>
      <c r="G65" s="1231"/>
      <c r="H65" s="1621"/>
      <c r="I65" s="1622"/>
    </row>
    <row r="66" spans="3:27" ht="15" customHeight="1">
      <c r="D66" s="1310" t="s">
        <v>2443</v>
      </c>
      <c r="E66" s="1311"/>
      <c r="F66" s="1312"/>
      <c r="G66" s="1231"/>
      <c r="H66" s="1232"/>
      <c r="I66" s="1233"/>
      <c r="J66" s="515"/>
      <c r="N66" s="36"/>
      <c r="O66" s="36"/>
      <c r="P66" s="36"/>
      <c r="Q66" s="36"/>
      <c r="R66" s="36"/>
      <c r="S66" s="36"/>
      <c r="T66" s="36"/>
      <c r="U66" s="36"/>
      <c r="V66" s="36"/>
      <c r="W66" s="36"/>
      <c r="X66" s="36"/>
      <c r="Y66" s="16"/>
      <c r="Z66" s="16"/>
      <c r="AA66" s="16"/>
    </row>
    <row r="67" spans="3:27" ht="15" customHeight="1">
      <c r="D67" s="1310" t="s">
        <v>356</v>
      </c>
      <c r="E67" s="1311"/>
      <c r="F67" s="1312"/>
      <c r="G67" s="1429"/>
      <c r="H67" s="1430"/>
      <c r="I67" s="1431"/>
    </row>
    <row r="68" spans="3:27" ht="15" customHeight="1">
      <c r="D68" s="1310" t="s">
        <v>2753</v>
      </c>
      <c r="E68" s="1311"/>
      <c r="F68" s="1312"/>
      <c r="G68" s="1425"/>
      <c r="H68" s="1426"/>
      <c r="I68" s="1427"/>
      <c r="J68" s="2" t="s">
        <v>47</v>
      </c>
    </row>
    <row r="69" spans="3:27" ht="15" customHeight="1">
      <c r="D69" s="1310" t="s">
        <v>338</v>
      </c>
      <c r="E69" s="1311"/>
      <c r="F69" s="1312"/>
      <c r="G69" s="1425"/>
      <c r="H69" s="1426"/>
      <c r="I69" s="1427"/>
      <c r="J69" s="2" t="s">
        <v>2747</v>
      </c>
    </row>
    <row r="70" spans="3:27" ht="15" customHeight="1">
      <c r="D70" s="1320" t="s">
        <v>2756</v>
      </c>
      <c r="E70" s="1321"/>
      <c r="F70" s="1322"/>
      <c r="G70" s="1525" t="str">
        <f>IF(G68="","",ROUNDDOWN(G68*G69,2))</f>
        <v/>
      </c>
      <c r="H70" s="1526"/>
      <c r="I70" s="1527"/>
      <c r="J70" s="2" t="s">
        <v>47</v>
      </c>
    </row>
    <row r="71" spans="3:27" ht="8.4" customHeight="1"/>
    <row r="72" spans="3:27" ht="15" customHeight="1">
      <c r="C72" s="3" t="s">
        <v>2743</v>
      </c>
      <c r="D72" s="1323" t="s">
        <v>2888</v>
      </c>
      <c r="E72" s="1324"/>
      <c r="F72" s="1325"/>
      <c r="G72" s="1454"/>
      <c r="H72" s="1455"/>
      <c r="I72" s="1456"/>
      <c r="L72" s="36"/>
      <c r="M72" s="494"/>
      <c r="N72" s="494"/>
      <c r="P72" s="494"/>
      <c r="Q72" s="494"/>
      <c r="R72" s="494"/>
      <c r="S72" s="494"/>
      <c r="T72" s="494"/>
      <c r="U72" s="149"/>
      <c r="V72" s="36"/>
      <c r="W72" s="36"/>
      <c r="X72" s="36"/>
      <c r="Y72" s="16"/>
      <c r="Z72" s="16"/>
      <c r="AA72" s="16"/>
    </row>
    <row r="73" spans="3:27" ht="15" customHeight="1">
      <c r="C73" s="3"/>
      <c r="D73" s="1310" t="s">
        <v>2738</v>
      </c>
      <c r="E73" s="1311"/>
      <c r="F73" s="1312"/>
      <c r="G73" s="1231"/>
      <c r="H73" s="1232"/>
      <c r="I73" s="1233"/>
    </row>
    <row r="74" spans="3:27" ht="15" customHeight="1">
      <c r="D74" s="1310" t="s">
        <v>69</v>
      </c>
      <c r="E74" s="1311"/>
      <c r="F74" s="1312"/>
      <c r="G74" s="1231"/>
      <c r="H74" s="1621"/>
      <c r="I74" s="1622"/>
    </row>
    <row r="75" spans="3:27" ht="15" customHeight="1">
      <c r="D75" s="1310" t="s">
        <v>2443</v>
      </c>
      <c r="E75" s="1311"/>
      <c r="F75" s="1312"/>
      <c r="G75" s="1231"/>
      <c r="H75" s="1232"/>
      <c r="I75" s="1233"/>
      <c r="J75" s="515"/>
      <c r="N75" s="36"/>
      <c r="O75" s="36"/>
      <c r="P75" s="36"/>
      <c r="Q75" s="36"/>
      <c r="R75" s="36"/>
      <c r="S75" s="36"/>
      <c r="T75" s="36"/>
      <c r="U75" s="36"/>
      <c r="V75" s="36"/>
      <c r="W75" s="36"/>
      <c r="X75" s="36"/>
      <c r="Y75" s="16"/>
      <c r="Z75" s="16"/>
      <c r="AA75" s="16"/>
    </row>
    <row r="76" spans="3:27" ht="15" customHeight="1">
      <c r="D76" s="1310" t="s">
        <v>356</v>
      </c>
      <c r="E76" s="1311"/>
      <c r="F76" s="1312"/>
      <c r="G76" s="1429"/>
      <c r="H76" s="1430"/>
      <c r="I76" s="1431"/>
    </row>
    <row r="77" spans="3:27" ht="15" customHeight="1">
      <c r="D77" s="1310" t="s">
        <v>2753</v>
      </c>
      <c r="E77" s="1311"/>
      <c r="F77" s="1312"/>
      <c r="G77" s="1425"/>
      <c r="H77" s="1426"/>
      <c r="I77" s="1427"/>
      <c r="J77" s="2" t="s">
        <v>47</v>
      </c>
    </row>
    <row r="78" spans="3:27" ht="15" customHeight="1">
      <c r="D78" s="1310" t="s">
        <v>338</v>
      </c>
      <c r="E78" s="1311"/>
      <c r="F78" s="1312"/>
      <c r="G78" s="1425"/>
      <c r="H78" s="1426"/>
      <c r="I78" s="1427"/>
      <c r="J78" s="2" t="s">
        <v>2747</v>
      </c>
    </row>
    <row r="79" spans="3:27" ht="15" customHeight="1">
      <c r="D79" s="1320" t="s">
        <v>2756</v>
      </c>
      <c r="E79" s="1321"/>
      <c r="F79" s="1322"/>
      <c r="G79" s="1525" t="str">
        <f>IF(G77="","",ROUNDDOWN(G77*G78,2))</f>
        <v/>
      </c>
      <c r="H79" s="1526"/>
      <c r="I79" s="1527"/>
      <c r="J79" s="2" t="s">
        <v>47</v>
      </c>
    </row>
    <row r="80" spans="3:27" ht="13.5" hidden="1" customHeight="1"/>
    <row r="81" spans="2:27" ht="13.5" hidden="1" customHeight="1"/>
    <row r="82" spans="2:27" ht="12" customHeight="1">
      <c r="B82" s="2" t="s">
        <v>2838</v>
      </c>
      <c r="M82" s="36"/>
    </row>
    <row r="83" spans="2:27" ht="15" customHeight="1">
      <c r="C83" s="3" t="s">
        <v>440</v>
      </c>
      <c r="D83" s="1323" t="s">
        <v>2888</v>
      </c>
      <c r="E83" s="1324"/>
      <c r="F83" s="1325"/>
      <c r="G83" s="1454"/>
      <c r="H83" s="1455"/>
      <c r="I83" s="1456"/>
      <c r="L83" s="36"/>
      <c r="M83" s="494"/>
      <c r="N83" s="494"/>
      <c r="P83" s="494"/>
      <c r="Q83" s="494"/>
      <c r="R83" s="494"/>
      <c r="S83" s="494"/>
      <c r="T83" s="494"/>
      <c r="U83" s="149"/>
      <c r="V83" s="36"/>
      <c r="W83" s="36"/>
      <c r="X83" s="36"/>
      <c r="Y83" s="16"/>
      <c r="Z83" s="16"/>
      <c r="AA83" s="16"/>
    </row>
    <row r="84" spans="2:27" ht="15" customHeight="1">
      <c r="C84" s="3"/>
      <c r="D84" s="1310" t="s">
        <v>2738</v>
      </c>
      <c r="E84" s="1311"/>
      <c r="F84" s="1312"/>
      <c r="G84" s="1231"/>
      <c r="H84" s="1232"/>
      <c r="I84" s="1233"/>
    </row>
    <row r="85" spans="2:27" ht="15" customHeight="1">
      <c r="D85" s="1310" t="s">
        <v>69</v>
      </c>
      <c r="E85" s="1311"/>
      <c r="F85" s="1312"/>
      <c r="G85" s="1231"/>
      <c r="H85" s="1621"/>
      <c r="I85" s="1622"/>
    </row>
    <row r="86" spans="2:27" ht="15" customHeight="1">
      <c r="D86" s="1310" t="s">
        <v>2443</v>
      </c>
      <c r="E86" s="1311"/>
      <c r="F86" s="1312"/>
      <c r="G86" s="1231"/>
      <c r="H86" s="1232"/>
      <c r="I86" s="1233"/>
      <c r="J86" s="515"/>
      <c r="N86" s="36"/>
      <c r="O86" s="36"/>
      <c r="P86" s="36"/>
      <c r="Q86" s="36"/>
      <c r="R86" s="36"/>
      <c r="S86" s="36"/>
      <c r="T86" s="36"/>
      <c r="U86" s="36"/>
      <c r="V86" s="36"/>
      <c r="W86" s="36"/>
      <c r="X86" s="36"/>
      <c r="Y86" s="16"/>
      <c r="Z86" s="16"/>
      <c r="AA86" s="16"/>
    </row>
    <row r="87" spans="2:27" ht="15" customHeight="1">
      <c r="D87" s="1310" t="s">
        <v>356</v>
      </c>
      <c r="E87" s="1311"/>
      <c r="F87" s="1312"/>
      <c r="G87" s="1429"/>
      <c r="H87" s="1430"/>
      <c r="I87" s="1431"/>
    </row>
    <row r="88" spans="2:27" ht="15" customHeight="1">
      <c r="D88" s="1310" t="s">
        <v>2839</v>
      </c>
      <c r="E88" s="1311"/>
      <c r="F88" s="1312"/>
      <c r="G88" s="1425"/>
      <c r="H88" s="1426"/>
      <c r="I88" s="1427"/>
      <c r="J88" s="2" t="s">
        <v>437</v>
      </c>
    </row>
    <row r="89" spans="2:27" ht="15" customHeight="1">
      <c r="D89" s="1310" t="s">
        <v>336</v>
      </c>
      <c r="E89" s="1311"/>
      <c r="F89" s="1312"/>
      <c r="G89" s="1425"/>
      <c r="H89" s="1426"/>
      <c r="I89" s="1427"/>
      <c r="J89" s="2" t="s">
        <v>2840</v>
      </c>
    </row>
    <row r="90" spans="2:27" ht="15" customHeight="1">
      <c r="D90" s="1320" t="s">
        <v>2841</v>
      </c>
      <c r="E90" s="1321"/>
      <c r="F90" s="1322"/>
      <c r="G90" s="1525" t="str">
        <f>IF(G88="","",ROUNDDOWN(G88*G89,2))</f>
        <v/>
      </c>
      <c r="H90" s="1526"/>
      <c r="I90" s="1527"/>
      <c r="J90" s="2" t="s">
        <v>437</v>
      </c>
    </row>
    <row r="91" spans="2:27" ht="4.8" customHeight="1"/>
    <row r="92" spans="2:27" ht="15" customHeight="1">
      <c r="C92" s="3" t="s">
        <v>441</v>
      </c>
      <c r="D92" s="1323" t="s">
        <v>2888</v>
      </c>
      <c r="E92" s="1324"/>
      <c r="F92" s="1325"/>
      <c r="G92" s="1454"/>
      <c r="H92" s="1455"/>
      <c r="I92" s="1456"/>
      <c r="L92" s="36"/>
      <c r="M92" s="494"/>
      <c r="N92" s="494"/>
      <c r="P92" s="494"/>
      <c r="Q92" s="494"/>
      <c r="R92" s="494"/>
      <c r="S92" s="494"/>
      <c r="T92" s="494"/>
      <c r="U92" s="149"/>
      <c r="V92" s="36"/>
      <c r="W92" s="36"/>
      <c r="X92" s="36"/>
      <c r="Y92" s="16"/>
      <c r="Z92" s="16"/>
      <c r="AA92" s="16"/>
    </row>
    <row r="93" spans="2:27" ht="15" customHeight="1">
      <c r="C93" s="3"/>
      <c r="D93" s="1310" t="s">
        <v>2738</v>
      </c>
      <c r="E93" s="1311"/>
      <c r="F93" s="1312"/>
      <c r="G93" s="1231"/>
      <c r="H93" s="1232"/>
      <c r="I93" s="1233"/>
    </row>
    <row r="94" spans="2:27" ht="15" customHeight="1">
      <c r="D94" s="1310" t="s">
        <v>69</v>
      </c>
      <c r="E94" s="1311"/>
      <c r="F94" s="1312"/>
      <c r="G94" s="1231"/>
      <c r="H94" s="1621"/>
      <c r="I94" s="1622"/>
    </row>
    <row r="95" spans="2:27" ht="15" customHeight="1">
      <c r="D95" s="1310" t="s">
        <v>2443</v>
      </c>
      <c r="E95" s="1311"/>
      <c r="F95" s="1312"/>
      <c r="G95" s="1231"/>
      <c r="H95" s="1232"/>
      <c r="I95" s="1233"/>
      <c r="J95" s="515"/>
      <c r="N95" s="36"/>
      <c r="O95" s="36"/>
      <c r="P95" s="36"/>
      <c r="Q95" s="36"/>
      <c r="R95" s="36"/>
      <c r="S95" s="36"/>
      <c r="T95" s="36"/>
      <c r="U95" s="36"/>
      <c r="V95" s="36"/>
      <c r="W95" s="36"/>
      <c r="X95" s="36"/>
      <c r="Y95" s="16"/>
      <c r="Z95" s="16"/>
      <c r="AA95" s="16"/>
    </row>
    <row r="96" spans="2:27" ht="15" customHeight="1">
      <c r="D96" s="1310" t="s">
        <v>356</v>
      </c>
      <c r="E96" s="1311"/>
      <c r="F96" s="1312"/>
      <c r="G96" s="1429"/>
      <c r="H96" s="1430"/>
      <c r="I96" s="1431"/>
    </row>
    <row r="97" spans="2:27" ht="15" customHeight="1">
      <c r="D97" s="1310" t="s">
        <v>2839</v>
      </c>
      <c r="E97" s="1311"/>
      <c r="F97" s="1312"/>
      <c r="G97" s="1425"/>
      <c r="H97" s="1426"/>
      <c r="I97" s="1427"/>
      <c r="J97" s="2" t="s">
        <v>437</v>
      </c>
    </row>
    <row r="98" spans="2:27" ht="15" customHeight="1">
      <c r="D98" s="1310" t="s">
        <v>336</v>
      </c>
      <c r="E98" s="1311"/>
      <c r="F98" s="1312"/>
      <c r="G98" s="1425"/>
      <c r="H98" s="1426"/>
      <c r="I98" s="1427"/>
      <c r="J98" s="2" t="s">
        <v>2840</v>
      </c>
    </row>
    <row r="99" spans="2:27" ht="15" customHeight="1">
      <c r="D99" s="1320" t="s">
        <v>2841</v>
      </c>
      <c r="E99" s="1321"/>
      <c r="F99" s="1322"/>
      <c r="G99" s="1525" t="str">
        <f>IF(G97="","",ROUNDDOWN(G97*G98,2))</f>
        <v/>
      </c>
      <c r="H99" s="1580"/>
      <c r="I99" s="1581"/>
      <c r="J99" s="2" t="s">
        <v>437</v>
      </c>
    </row>
    <row r="100" spans="2:27" ht="4.8" customHeight="1"/>
    <row r="101" spans="2:27" ht="15" customHeight="1">
      <c r="C101" s="3" t="s">
        <v>2743</v>
      </c>
      <c r="D101" s="1323" t="s">
        <v>2888</v>
      </c>
      <c r="E101" s="1324"/>
      <c r="F101" s="1325"/>
      <c r="G101" s="1454"/>
      <c r="H101" s="1455"/>
      <c r="I101" s="1456"/>
      <c r="L101" s="36"/>
      <c r="M101" s="494"/>
      <c r="N101" s="494"/>
      <c r="P101" s="494"/>
      <c r="Q101" s="494"/>
      <c r="R101" s="494"/>
      <c r="S101" s="494"/>
      <c r="T101" s="494"/>
      <c r="U101" s="149"/>
      <c r="V101" s="36"/>
      <c r="W101" s="36"/>
      <c r="X101" s="36"/>
      <c r="Y101" s="16"/>
      <c r="Z101" s="16"/>
      <c r="AA101" s="16"/>
    </row>
    <row r="102" spans="2:27" ht="15" customHeight="1">
      <c r="C102" s="3"/>
      <c r="D102" s="1310" t="s">
        <v>2738</v>
      </c>
      <c r="E102" s="1311"/>
      <c r="F102" s="1312"/>
      <c r="G102" s="1231"/>
      <c r="H102" s="1232"/>
      <c r="I102" s="1233"/>
    </row>
    <row r="103" spans="2:27" ht="15" customHeight="1">
      <c r="D103" s="1310" t="s">
        <v>69</v>
      </c>
      <c r="E103" s="1311"/>
      <c r="F103" s="1312"/>
      <c r="G103" s="1231"/>
      <c r="H103" s="1621"/>
      <c r="I103" s="1622"/>
    </row>
    <row r="104" spans="2:27" ht="15" customHeight="1">
      <c r="D104" s="1310" t="s">
        <v>2443</v>
      </c>
      <c r="E104" s="1311"/>
      <c r="F104" s="1312"/>
      <c r="G104" s="1231"/>
      <c r="H104" s="1232"/>
      <c r="I104" s="1233"/>
      <c r="J104" s="515"/>
      <c r="N104" s="36"/>
      <c r="O104" s="36"/>
      <c r="P104" s="36"/>
      <c r="Q104" s="36"/>
      <c r="R104" s="36"/>
      <c r="S104" s="36"/>
      <c r="T104" s="36"/>
      <c r="U104" s="36"/>
      <c r="V104" s="36"/>
      <c r="W104" s="36"/>
      <c r="X104" s="36"/>
      <c r="Y104" s="16"/>
      <c r="Z104" s="16"/>
      <c r="AA104" s="16"/>
    </row>
    <row r="105" spans="2:27" ht="15" customHeight="1">
      <c r="D105" s="1310" t="s">
        <v>356</v>
      </c>
      <c r="E105" s="1311"/>
      <c r="F105" s="1312"/>
      <c r="G105" s="1429"/>
      <c r="H105" s="1430"/>
      <c r="I105" s="1431"/>
    </row>
    <row r="106" spans="2:27" ht="15" customHeight="1">
      <c r="D106" s="1310" t="s">
        <v>2839</v>
      </c>
      <c r="E106" s="1311"/>
      <c r="F106" s="1312"/>
      <c r="G106" s="1425"/>
      <c r="H106" s="1426"/>
      <c r="I106" s="1427"/>
      <c r="J106" s="2" t="s">
        <v>437</v>
      </c>
    </row>
    <row r="107" spans="2:27" ht="15" customHeight="1">
      <c r="D107" s="1310" t="s">
        <v>336</v>
      </c>
      <c r="E107" s="1311"/>
      <c r="F107" s="1312"/>
      <c r="G107" s="1425"/>
      <c r="H107" s="1426"/>
      <c r="I107" s="1427"/>
      <c r="J107" s="2" t="s">
        <v>2840</v>
      </c>
    </row>
    <row r="108" spans="2:27" ht="15" customHeight="1">
      <c r="D108" s="1320" t="s">
        <v>2841</v>
      </c>
      <c r="E108" s="1321"/>
      <c r="F108" s="1322"/>
      <c r="G108" s="1525" t="str">
        <f>IF(G106="","",ROUNDDOWN(G106*G107,2))</f>
        <v/>
      </c>
      <c r="H108" s="1526"/>
      <c r="I108" s="1527"/>
      <c r="J108" s="2" t="s">
        <v>437</v>
      </c>
    </row>
    <row r="109" spans="2:27" ht="4.8" customHeight="1"/>
    <row r="110" spans="2:27" ht="13.5" hidden="1" customHeight="1"/>
    <row r="111" spans="2:27" ht="12" customHeight="1">
      <c r="B111" s="2" t="s">
        <v>2842</v>
      </c>
      <c r="M111" s="36"/>
    </row>
    <row r="112" spans="2:27" ht="15" customHeight="1">
      <c r="C112" s="3" t="s">
        <v>440</v>
      </c>
      <c r="D112" s="1323" t="s">
        <v>2888</v>
      </c>
      <c r="E112" s="1324"/>
      <c r="F112" s="1325"/>
      <c r="G112" s="1419"/>
      <c r="H112" s="1629"/>
      <c r="I112" s="1630"/>
      <c r="L112" s="36"/>
      <c r="M112" s="494"/>
      <c r="N112" s="494"/>
      <c r="P112" s="494"/>
      <c r="Q112" s="494"/>
      <c r="R112" s="494"/>
      <c r="S112" s="494"/>
      <c r="T112" s="494"/>
      <c r="U112" s="149"/>
      <c r="V112" s="36"/>
      <c r="W112" s="36"/>
      <c r="X112" s="36"/>
      <c r="Y112" s="16"/>
      <c r="Z112" s="16"/>
      <c r="AA112" s="16"/>
    </row>
    <row r="113" spans="3:27" ht="15" customHeight="1">
      <c r="C113" s="3"/>
      <c r="D113" s="1310" t="s">
        <v>2738</v>
      </c>
      <c r="E113" s="1311"/>
      <c r="F113" s="1312"/>
      <c r="G113" s="1231"/>
      <c r="H113" s="1232"/>
      <c r="I113" s="1233"/>
    </row>
    <row r="114" spans="3:27" ht="15" customHeight="1">
      <c r="D114" s="1310" t="s">
        <v>69</v>
      </c>
      <c r="E114" s="1311"/>
      <c r="F114" s="1312"/>
      <c r="G114" s="1231"/>
      <c r="H114" s="1232"/>
      <c r="I114" s="1233"/>
    </row>
    <row r="115" spans="3:27" ht="15" customHeight="1">
      <c r="D115" s="1310" t="s">
        <v>2443</v>
      </c>
      <c r="E115" s="1311"/>
      <c r="F115" s="1312"/>
      <c r="G115" s="1231"/>
      <c r="H115" s="1232"/>
      <c r="I115" s="1233"/>
      <c r="J115" s="515"/>
      <c r="N115" s="36"/>
      <c r="O115" s="36"/>
      <c r="P115" s="36"/>
      <c r="Q115" s="36"/>
      <c r="R115" s="36"/>
      <c r="S115" s="36"/>
      <c r="T115" s="36"/>
      <c r="U115" s="36"/>
      <c r="V115" s="36"/>
      <c r="W115" s="36"/>
      <c r="X115" s="36"/>
      <c r="Y115" s="16"/>
      <c r="Z115" s="16"/>
      <c r="AA115" s="16"/>
    </row>
    <row r="116" spans="3:27" ht="15" customHeight="1">
      <c r="D116" s="1310" t="s">
        <v>2745</v>
      </c>
      <c r="E116" s="1311"/>
      <c r="F116" s="1312"/>
      <c r="G116" s="1429"/>
      <c r="H116" s="1625"/>
      <c r="I116" s="1626"/>
      <c r="J116" s="2" t="s">
        <v>2746</v>
      </c>
    </row>
    <row r="117" spans="3:27" ht="15" customHeight="1">
      <c r="D117" s="1310" t="s">
        <v>338</v>
      </c>
      <c r="E117" s="1311"/>
      <c r="F117" s="1312"/>
      <c r="G117" s="1425"/>
      <c r="H117" s="1627"/>
      <c r="I117" s="1628"/>
      <c r="J117" s="2" t="s">
        <v>2747</v>
      </c>
    </row>
    <row r="118" spans="3:27" ht="15" customHeight="1">
      <c r="D118" s="1320" t="s">
        <v>2748</v>
      </c>
      <c r="E118" s="1321"/>
      <c r="F118" s="1322"/>
      <c r="G118" s="1525" t="str">
        <f>IF(G116="","",ROUNDDOWN(G116*G117,1))</f>
        <v/>
      </c>
      <c r="H118" s="1580"/>
      <c r="I118" s="1581"/>
      <c r="J118" s="2" t="s">
        <v>2746</v>
      </c>
    </row>
    <row r="119" spans="3:27" ht="4.8" customHeight="1"/>
    <row r="120" spans="3:27" ht="15" customHeight="1">
      <c r="C120" s="3" t="s">
        <v>441</v>
      </c>
      <c r="D120" s="1323" t="s">
        <v>2888</v>
      </c>
      <c r="E120" s="1324"/>
      <c r="F120" s="1325"/>
      <c r="G120" s="1419"/>
      <c r="H120" s="1629"/>
      <c r="I120" s="1630"/>
      <c r="L120" s="36"/>
      <c r="M120" s="494"/>
      <c r="N120" s="494"/>
      <c r="P120" s="494"/>
      <c r="Q120" s="494"/>
      <c r="R120" s="494"/>
      <c r="S120" s="494"/>
      <c r="T120" s="494"/>
      <c r="U120" s="149"/>
      <c r="V120" s="36"/>
      <c r="W120" s="36"/>
      <c r="X120" s="36"/>
      <c r="Y120" s="16"/>
      <c r="Z120" s="16"/>
      <c r="AA120" s="16"/>
    </row>
    <row r="121" spans="3:27" ht="15" customHeight="1">
      <c r="C121" s="3"/>
      <c r="D121" s="1310" t="s">
        <v>2738</v>
      </c>
      <c r="E121" s="1311"/>
      <c r="F121" s="1312"/>
      <c r="G121" s="1231"/>
      <c r="H121" s="1232"/>
      <c r="I121" s="1233"/>
    </row>
    <row r="122" spans="3:27" ht="15" customHeight="1">
      <c r="D122" s="1310" t="s">
        <v>69</v>
      </c>
      <c r="E122" s="1311"/>
      <c r="F122" s="1312"/>
      <c r="G122" s="1231"/>
      <c r="H122" s="1232"/>
      <c r="I122" s="1233"/>
    </row>
    <row r="123" spans="3:27" ht="15" customHeight="1">
      <c r="D123" s="1310" t="s">
        <v>2443</v>
      </c>
      <c r="E123" s="1311"/>
      <c r="F123" s="1312"/>
      <c r="G123" s="1231"/>
      <c r="H123" s="1232"/>
      <c r="I123" s="1233"/>
      <c r="J123" s="515"/>
      <c r="N123" s="36"/>
      <c r="O123" s="36"/>
      <c r="P123" s="36"/>
      <c r="Q123" s="36"/>
      <c r="R123" s="36"/>
      <c r="S123" s="36"/>
      <c r="T123" s="36"/>
      <c r="U123" s="36"/>
      <c r="V123" s="36"/>
      <c r="W123" s="36"/>
      <c r="X123" s="36"/>
      <c r="Y123" s="16"/>
      <c r="Z123" s="16"/>
      <c r="AA123" s="16"/>
    </row>
    <row r="124" spans="3:27" ht="15" customHeight="1">
      <c r="D124" s="1310" t="s">
        <v>2745</v>
      </c>
      <c r="E124" s="1311"/>
      <c r="F124" s="1312"/>
      <c r="G124" s="1429"/>
      <c r="H124" s="1625"/>
      <c r="I124" s="1626"/>
      <c r="J124" s="2" t="s">
        <v>2746</v>
      </c>
    </row>
    <row r="125" spans="3:27" ht="15" customHeight="1">
      <c r="D125" s="1310" t="s">
        <v>338</v>
      </c>
      <c r="E125" s="1311"/>
      <c r="F125" s="1312"/>
      <c r="G125" s="1425"/>
      <c r="H125" s="1627"/>
      <c r="I125" s="1628"/>
      <c r="J125" s="2" t="s">
        <v>2747</v>
      </c>
    </row>
    <row r="126" spans="3:27" ht="15" customHeight="1">
      <c r="D126" s="1320" t="s">
        <v>2748</v>
      </c>
      <c r="E126" s="1321"/>
      <c r="F126" s="1322"/>
      <c r="G126" s="1525" t="str">
        <f>IF(G124="","",ROUNDDOWN(G124*G125,1))</f>
        <v/>
      </c>
      <c r="H126" s="1526"/>
      <c r="I126" s="1527"/>
      <c r="J126" s="2" t="s">
        <v>2746</v>
      </c>
    </row>
    <row r="127" spans="3:27" ht="4.8" customHeight="1"/>
    <row r="128" spans="3:27" ht="15" customHeight="1">
      <c r="C128" s="3" t="s">
        <v>2743</v>
      </c>
      <c r="D128" s="1323" t="s">
        <v>2888</v>
      </c>
      <c r="E128" s="1324"/>
      <c r="F128" s="1325"/>
      <c r="G128" s="1419"/>
      <c r="H128" s="1629"/>
      <c r="I128" s="1630"/>
      <c r="L128" s="36"/>
      <c r="M128" s="494"/>
      <c r="N128" s="494"/>
      <c r="P128" s="494"/>
      <c r="Q128" s="494"/>
      <c r="R128" s="494"/>
      <c r="S128" s="494"/>
      <c r="T128" s="494"/>
      <c r="U128" s="149"/>
      <c r="V128" s="36"/>
      <c r="W128" s="36"/>
      <c r="X128" s="36"/>
      <c r="Y128" s="16"/>
      <c r="Z128" s="16"/>
      <c r="AA128" s="16"/>
    </row>
    <row r="129" spans="2:27" ht="15" customHeight="1">
      <c r="C129" s="3"/>
      <c r="D129" s="1310" t="s">
        <v>2738</v>
      </c>
      <c r="E129" s="1311"/>
      <c r="F129" s="1312"/>
      <c r="G129" s="1231"/>
      <c r="H129" s="1232"/>
      <c r="I129" s="1233"/>
    </row>
    <row r="130" spans="2:27" ht="15" customHeight="1">
      <c r="D130" s="1310" t="s">
        <v>69</v>
      </c>
      <c r="E130" s="1311"/>
      <c r="F130" s="1312"/>
      <c r="G130" s="1231"/>
      <c r="H130" s="1232"/>
      <c r="I130" s="1233"/>
    </row>
    <row r="131" spans="2:27" ht="15" customHeight="1">
      <c r="D131" s="1310" t="s">
        <v>2443</v>
      </c>
      <c r="E131" s="1311"/>
      <c r="F131" s="1312"/>
      <c r="G131" s="1231"/>
      <c r="H131" s="1232"/>
      <c r="I131" s="1233"/>
      <c r="J131" s="515"/>
      <c r="N131" s="36"/>
      <c r="O131" s="36"/>
      <c r="P131" s="36"/>
      <c r="Q131" s="36"/>
      <c r="R131" s="36"/>
      <c r="S131" s="36"/>
      <c r="T131" s="36"/>
      <c r="U131" s="36"/>
      <c r="V131" s="36"/>
      <c r="W131" s="36"/>
      <c r="X131" s="36"/>
      <c r="Y131" s="16"/>
      <c r="Z131" s="16"/>
      <c r="AA131" s="16"/>
    </row>
    <row r="132" spans="2:27" ht="15" customHeight="1">
      <c r="D132" s="1310" t="s">
        <v>2745</v>
      </c>
      <c r="E132" s="1311"/>
      <c r="F132" s="1312"/>
      <c r="G132" s="1429"/>
      <c r="H132" s="1625"/>
      <c r="I132" s="1626"/>
      <c r="J132" s="2" t="s">
        <v>2746</v>
      </c>
    </row>
    <row r="133" spans="2:27" ht="15" customHeight="1">
      <c r="D133" s="1310" t="s">
        <v>338</v>
      </c>
      <c r="E133" s="1311"/>
      <c r="F133" s="1312"/>
      <c r="G133" s="1425"/>
      <c r="H133" s="1627"/>
      <c r="I133" s="1628"/>
      <c r="J133" s="2" t="s">
        <v>2747</v>
      </c>
    </row>
    <row r="134" spans="2:27" ht="15" customHeight="1">
      <c r="D134" s="1320" t="s">
        <v>2748</v>
      </c>
      <c r="E134" s="1321"/>
      <c r="F134" s="1322"/>
      <c r="G134" s="1631" t="str">
        <f>IF(G132="","",ROUNDDOWN(G132*G133,1))</f>
        <v/>
      </c>
      <c r="H134" s="1632"/>
      <c r="I134" s="1633"/>
      <c r="J134" s="2" t="s">
        <v>2746</v>
      </c>
    </row>
    <row r="135" spans="2:27" ht="13.5" customHeight="1"/>
    <row r="136" spans="2:27" ht="13.5" customHeight="1"/>
    <row r="137" spans="2:27" ht="18" customHeight="1">
      <c r="B137" s="2" t="s">
        <v>2843</v>
      </c>
      <c r="M137" s="36"/>
    </row>
    <row r="138" spans="2:27" ht="15" customHeight="1">
      <c r="C138" s="3" t="s">
        <v>440</v>
      </c>
      <c r="D138" s="1323" t="s">
        <v>2888</v>
      </c>
      <c r="E138" s="1324"/>
      <c r="F138" s="1325"/>
      <c r="G138" s="1419"/>
      <c r="H138" s="1629"/>
      <c r="I138" s="1630"/>
      <c r="L138" s="36"/>
      <c r="M138" s="494"/>
      <c r="N138" s="494"/>
      <c r="P138" s="494"/>
      <c r="Q138" s="494"/>
      <c r="R138" s="494"/>
      <c r="S138" s="494"/>
      <c r="T138" s="494"/>
      <c r="U138" s="149"/>
      <c r="V138" s="36"/>
      <c r="W138" s="36"/>
      <c r="X138" s="36"/>
      <c r="Y138" s="16"/>
      <c r="Z138" s="16"/>
      <c r="AA138" s="16"/>
    </row>
    <row r="139" spans="2:27" ht="15" customHeight="1">
      <c r="C139" s="3"/>
      <c r="D139" s="1310" t="s">
        <v>2738</v>
      </c>
      <c r="E139" s="1311"/>
      <c r="F139" s="1312"/>
      <c r="G139" s="1231"/>
      <c r="H139" s="1232"/>
      <c r="I139" s="1233"/>
    </row>
    <row r="140" spans="2:27" ht="15" customHeight="1">
      <c r="D140" s="1310" t="s">
        <v>69</v>
      </c>
      <c r="E140" s="1311"/>
      <c r="F140" s="1312"/>
      <c r="G140" s="1231"/>
      <c r="H140" s="1232"/>
      <c r="I140" s="1233"/>
    </row>
    <row r="141" spans="2:27" ht="15" customHeight="1">
      <c r="D141" s="1310" t="s">
        <v>2443</v>
      </c>
      <c r="E141" s="1311"/>
      <c r="F141" s="1312"/>
      <c r="G141" s="1231"/>
      <c r="H141" s="1232"/>
      <c r="I141" s="1233"/>
      <c r="J141" s="515"/>
      <c r="N141" s="36"/>
      <c r="O141" s="36"/>
      <c r="P141" s="36"/>
      <c r="Q141" s="36"/>
      <c r="R141" s="36"/>
      <c r="S141" s="36"/>
      <c r="T141" s="36"/>
      <c r="U141" s="36"/>
      <c r="V141" s="36"/>
      <c r="W141" s="36"/>
      <c r="X141" s="36"/>
      <c r="Y141" s="16"/>
      <c r="Z141" s="16"/>
      <c r="AA141" s="16"/>
    </row>
    <row r="142" spans="2:27" ht="15" customHeight="1">
      <c r="D142" s="1310" t="s">
        <v>2750</v>
      </c>
      <c r="E142" s="1311"/>
      <c r="F142" s="1312"/>
      <c r="G142" s="1429"/>
      <c r="H142" s="1625"/>
      <c r="I142" s="1626"/>
      <c r="J142" s="2" t="s">
        <v>47</v>
      </c>
    </row>
    <row r="143" spans="2:27" ht="15" customHeight="1">
      <c r="D143" s="1310" t="s">
        <v>338</v>
      </c>
      <c r="E143" s="1311"/>
      <c r="F143" s="1312"/>
      <c r="G143" s="1425"/>
      <c r="H143" s="1627"/>
      <c r="I143" s="1628"/>
      <c r="J143" s="2" t="s">
        <v>2747</v>
      </c>
    </row>
    <row r="144" spans="2:27" ht="15" customHeight="1">
      <c r="D144" s="1320" t="s">
        <v>2751</v>
      </c>
      <c r="E144" s="1321"/>
      <c r="F144" s="1322"/>
      <c r="G144" s="1525" t="str">
        <f>IF(G142="","",ROUNDDOWN(G142*G143,1))</f>
        <v/>
      </c>
      <c r="H144" s="1526"/>
      <c r="I144" s="1527"/>
      <c r="J144" s="2" t="s">
        <v>47</v>
      </c>
    </row>
    <row r="145" spans="3:27" ht="13.5" customHeight="1"/>
    <row r="146" spans="3:27" ht="15" customHeight="1">
      <c r="C146" s="3" t="s">
        <v>441</v>
      </c>
      <c r="D146" s="1323" t="s">
        <v>2888</v>
      </c>
      <c r="E146" s="1324"/>
      <c r="F146" s="1325"/>
      <c r="G146" s="1419"/>
      <c r="H146" s="1629"/>
      <c r="I146" s="1630"/>
      <c r="L146" s="36"/>
      <c r="M146" s="494"/>
      <c r="N146" s="494"/>
      <c r="P146" s="494"/>
      <c r="Q146" s="494"/>
      <c r="R146" s="494"/>
      <c r="S146" s="494"/>
      <c r="T146" s="494"/>
      <c r="U146" s="149"/>
      <c r="V146" s="36"/>
      <c r="W146" s="36"/>
      <c r="X146" s="36"/>
      <c r="Y146" s="16"/>
      <c r="Z146" s="16"/>
      <c r="AA146" s="16"/>
    </row>
    <row r="147" spans="3:27" ht="15" customHeight="1">
      <c r="C147" s="3"/>
      <c r="D147" s="1310" t="s">
        <v>2738</v>
      </c>
      <c r="E147" s="1311"/>
      <c r="F147" s="1312"/>
      <c r="G147" s="1231"/>
      <c r="H147" s="1232"/>
      <c r="I147" s="1233"/>
    </row>
    <row r="148" spans="3:27" ht="15" customHeight="1">
      <c r="D148" s="1310" t="s">
        <v>69</v>
      </c>
      <c r="E148" s="1311"/>
      <c r="F148" s="1312"/>
      <c r="G148" s="1231"/>
      <c r="H148" s="1232"/>
      <c r="I148" s="1233"/>
    </row>
    <row r="149" spans="3:27" ht="15" customHeight="1">
      <c r="D149" s="1310" t="s">
        <v>2443</v>
      </c>
      <c r="E149" s="1311"/>
      <c r="F149" s="1312"/>
      <c r="G149" s="1231"/>
      <c r="H149" s="1232"/>
      <c r="I149" s="1233"/>
      <c r="J149" s="515"/>
      <c r="N149" s="36"/>
      <c r="O149" s="36"/>
      <c r="P149" s="36"/>
      <c r="Q149" s="36"/>
      <c r="R149" s="36"/>
      <c r="S149" s="36"/>
      <c r="T149" s="36"/>
      <c r="U149" s="36"/>
      <c r="V149" s="36"/>
      <c r="W149" s="36"/>
      <c r="X149" s="36"/>
      <c r="Y149" s="16"/>
      <c r="Z149" s="16"/>
      <c r="AA149" s="16"/>
    </row>
    <row r="150" spans="3:27" ht="15" customHeight="1">
      <c r="D150" s="1310" t="s">
        <v>2750</v>
      </c>
      <c r="E150" s="1311"/>
      <c r="F150" s="1312"/>
      <c r="G150" s="1429"/>
      <c r="H150" s="1625"/>
      <c r="I150" s="1626"/>
      <c r="J150" s="2" t="s">
        <v>47</v>
      </c>
    </row>
    <row r="151" spans="3:27" ht="15" customHeight="1">
      <c r="D151" s="1310" t="s">
        <v>338</v>
      </c>
      <c r="E151" s="1311"/>
      <c r="F151" s="1312"/>
      <c r="G151" s="1425"/>
      <c r="H151" s="1627"/>
      <c r="I151" s="1628"/>
      <c r="J151" s="2" t="s">
        <v>2747</v>
      </c>
    </row>
    <row r="152" spans="3:27" ht="15" customHeight="1">
      <c r="D152" s="1320" t="s">
        <v>2751</v>
      </c>
      <c r="E152" s="1321"/>
      <c r="F152" s="1322"/>
      <c r="G152" s="1525" t="str">
        <f>IF(G150="","",ROUNDDOWN(G150*G151,1))</f>
        <v/>
      </c>
      <c r="H152" s="1526"/>
      <c r="I152" s="1527"/>
      <c r="J152" s="2" t="s">
        <v>47</v>
      </c>
    </row>
    <row r="153" spans="3:27" ht="13.5" customHeight="1"/>
    <row r="154" spans="3:27" ht="15" customHeight="1">
      <c r="C154" s="3" t="s">
        <v>2743</v>
      </c>
      <c r="D154" s="1323" t="s">
        <v>2888</v>
      </c>
      <c r="E154" s="1324"/>
      <c r="F154" s="1325"/>
      <c r="G154" s="1419"/>
      <c r="H154" s="1629"/>
      <c r="I154" s="1630"/>
      <c r="L154" s="36"/>
      <c r="M154" s="494"/>
      <c r="N154" s="494"/>
      <c r="P154" s="494"/>
      <c r="Q154" s="494"/>
      <c r="R154" s="494"/>
      <c r="S154" s="494"/>
      <c r="T154" s="494"/>
      <c r="U154" s="149"/>
      <c r="V154" s="36"/>
      <c r="W154" s="36"/>
      <c r="X154" s="36"/>
      <c r="Y154" s="16"/>
      <c r="Z154" s="16"/>
      <c r="AA154" s="16"/>
    </row>
    <row r="155" spans="3:27" ht="15" customHeight="1">
      <c r="C155" s="3"/>
      <c r="D155" s="1310" t="s">
        <v>2738</v>
      </c>
      <c r="E155" s="1311"/>
      <c r="F155" s="1312"/>
      <c r="G155" s="1231"/>
      <c r="H155" s="1232"/>
      <c r="I155" s="1233"/>
    </row>
    <row r="156" spans="3:27" ht="15" customHeight="1">
      <c r="D156" s="1310" t="s">
        <v>69</v>
      </c>
      <c r="E156" s="1311"/>
      <c r="F156" s="1312"/>
      <c r="G156" s="1231"/>
      <c r="H156" s="1232"/>
      <c r="I156" s="1233"/>
    </row>
    <row r="157" spans="3:27" ht="15" customHeight="1">
      <c r="D157" s="1310" t="s">
        <v>2443</v>
      </c>
      <c r="E157" s="1311"/>
      <c r="F157" s="1312"/>
      <c r="G157" s="1231"/>
      <c r="H157" s="1232"/>
      <c r="I157" s="1233"/>
      <c r="J157" s="515"/>
      <c r="N157" s="36"/>
      <c r="O157" s="36"/>
      <c r="P157" s="36"/>
      <c r="Q157" s="36"/>
      <c r="R157" s="36"/>
      <c r="S157" s="36"/>
      <c r="T157" s="36"/>
      <c r="U157" s="36"/>
      <c r="V157" s="36"/>
      <c r="W157" s="36"/>
      <c r="X157" s="36"/>
      <c r="Y157" s="16"/>
      <c r="Z157" s="16"/>
      <c r="AA157" s="16"/>
    </row>
    <row r="158" spans="3:27" ht="15" customHeight="1">
      <c r="D158" s="1310" t="s">
        <v>2750</v>
      </c>
      <c r="E158" s="1311"/>
      <c r="F158" s="1312"/>
      <c r="G158" s="1429"/>
      <c r="H158" s="1625"/>
      <c r="I158" s="1626"/>
      <c r="J158" s="2" t="s">
        <v>47</v>
      </c>
    </row>
    <row r="159" spans="3:27" ht="15" customHeight="1">
      <c r="D159" s="1310" t="s">
        <v>338</v>
      </c>
      <c r="E159" s="1311"/>
      <c r="F159" s="1312"/>
      <c r="G159" s="1425"/>
      <c r="H159" s="1627"/>
      <c r="I159" s="1628"/>
      <c r="J159" s="2" t="s">
        <v>2747</v>
      </c>
    </row>
    <row r="160" spans="3:27" ht="15" customHeight="1">
      <c r="D160" s="1320" t="s">
        <v>2751</v>
      </c>
      <c r="E160" s="1321"/>
      <c r="F160" s="1322"/>
      <c r="G160" s="1525" t="str">
        <f>IF(G158="","",ROUNDDOWN(G158*G159,1))</f>
        <v/>
      </c>
      <c r="H160" s="1526"/>
      <c r="I160" s="1527"/>
      <c r="J160" s="2" t="s">
        <v>47</v>
      </c>
    </row>
    <row r="161" spans="2:27" ht="13.5" customHeight="1"/>
    <row r="162" spans="2:27" ht="13.5" hidden="1" customHeight="1"/>
    <row r="163" spans="2:27" ht="18" customHeight="1">
      <c r="B163" s="2" t="s">
        <v>2844</v>
      </c>
      <c r="M163" s="36"/>
    </row>
    <row r="164" spans="2:27" ht="15" customHeight="1">
      <c r="C164" s="3" t="s">
        <v>440</v>
      </c>
      <c r="D164" s="1323" t="s">
        <v>2888</v>
      </c>
      <c r="E164" s="1324"/>
      <c r="F164" s="1325"/>
      <c r="G164" s="1419"/>
      <c r="H164" s="1629"/>
      <c r="I164" s="1630"/>
      <c r="L164" s="36"/>
      <c r="M164" s="494"/>
      <c r="N164" s="494"/>
      <c r="P164" s="494"/>
      <c r="Q164" s="494"/>
      <c r="R164" s="494"/>
      <c r="S164" s="494"/>
      <c r="T164" s="494"/>
      <c r="U164" s="149"/>
      <c r="V164" s="36"/>
      <c r="W164" s="36"/>
      <c r="X164" s="36"/>
      <c r="Y164" s="16"/>
      <c r="Z164" s="16"/>
      <c r="AA164" s="16"/>
    </row>
    <row r="165" spans="2:27" ht="15" customHeight="1">
      <c r="C165" s="3"/>
      <c r="D165" s="1310" t="s">
        <v>2738</v>
      </c>
      <c r="E165" s="1311"/>
      <c r="F165" s="1312"/>
      <c r="G165" s="1231"/>
      <c r="H165" s="1232"/>
      <c r="I165" s="1233"/>
    </row>
    <row r="166" spans="2:27" ht="15" customHeight="1">
      <c r="D166" s="1310" t="s">
        <v>69</v>
      </c>
      <c r="E166" s="1311"/>
      <c r="F166" s="1312"/>
      <c r="G166" s="1231"/>
      <c r="H166" s="1232"/>
      <c r="I166" s="1233"/>
    </row>
    <row r="167" spans="2:27" ht="15" customHeight="1">
      <c r="D167" s="1310" t="s">
        <v>2443</v>
      </c>
      <c r="E167" s="1311"/>
      <c r="F167" s="1312"/>
      <c r="G167" s="1231"/>
      <c r="H167" s="1232"/>
      <c r="I167" s="1233"/>
      <c r="J167" s="515"/>
      <c r="N167" s="36"/>
      <c r="O167" s="36"/>
      <c r="P167" s="36"/>
      <c r="Q167" s="36"/>
      <c r="R167" s="36"/>
      <c r="S167" s="36"/>
      <c r="T167" s="36"/>
      <c r="U167" s="36"/>
      <c r="V167" s="36"/>
      <c r="W167" s="36"/>
      <c r="X167" s="36"/>
      <c r="Y167" s="16"/>
      <c r="Z167" s="16"/>
      <c r="AA167" s="16"/>
    </row>
    <row r="168" spans="2:27" ht="15" customHeight="1">
      <c r="D168" s="172" t="s">
        <v>356</v>
      </c>
      <c r="E168" s="173"/>
      <c r="F168" s="174"/>
      <c r="G168" s="1429"/>
      <c r="H168" s="1625"/>
      <c r="I168" s="1626"/>
    </row>
    <row r="169" spans="2:27" ht="15" customHeight="1">
      <c r="D169" s="1310" t="s">
        <v>2753</v>
      </c>
      <c r="E169" s="1311"/>
      <c r="F169" s="1312"/>
      <c r="G169" s="1425"/>
      <c r="H169" s="1627"/>
      <c r="I169" s="1628"/>
      <c r="J169" s="2" t="s">
        <v>47</v>
      </c>
      <c r="N169" s="71" t="s">
        <v>2754</v>
      </c>
    </row>
    <row r="170" spans="2:27" ht="15" customHeight="1">
      <c r="D170" s="1310" t="s">
        <v>338</v>
      </c>
      <c r="E170" s="1311"/>
      <c r="F170" s="1312"/>
      <c r="G170" s="1422"/>
      <c r="H170" s="1423"/>
      <c r="I170" s="1424"/>
      <c r="J170" s="2" t="s">
        <v>2747</v>
      </c>
      <c r="N170" s="71" t="s">
        <v>2755</v>
      </c>
    </row>
    <row r="171" spans="2:27" ht="15" customHeight="1">
      <c r="D171" s="1320" t="s">
        <v>2756</v>
      </c>
      <c r="E171" s="1321"/>
      <c r="F171" s="1322"/>
      <c r="G171" s="1302" t="str">
        <f>IF(G169="","",ROUNDDOWN(G169*G170,2))</f>
        <v/>
      </c>
      <c r="H171" s="1303"/>
      <c r="I171" s="1304"/>
      <c r="J171" s="2" t="s">
        <v>47</v>
      </c>
      <c r="N171" s="71" t="s">
        <v>2757</v>
      </c>
    </row>
    <row r="172" spans="2:27" ht="4.8" customHeight="1"/>
    <row r="173" spans="2:27" ht="15" customHeight="1">
      <c r="C173" s="3" t="s">
        <v>441</v>
      </c>
      <c r="D173" s="1323" t="s">
        <v>2888</v>
      </c>
      <c r="E173" s="1324"/>
      <c r="F173" s="1325"/>
      <c r="G173" s="1419"/>
      <c r="H173" s="1629"/>
      <c r="I173" s="1630"/>
      <c r="L173" s="36"/>
      <c r="M173" s="494"/>
      <c r="N173" s="494"/>
      <c r="P173" s="494"/>
      <c r="Q173" s="494"/>
      <c r="R173" s="494"/>
      <c r="S173" s="494"/>
      <c r="T173" s="494"/>
      <c r="U173" s="149"/>
      <c r="V173" s="36"/>
      <c r="W173" s="36"/>
      <c r="X173" s="36"/>
      <c r="Y173" s="16"/>
      <c r="Z173" s="16"/>
      <c r="AA173" s="16"/>
    </row>
    <row r="174" spans="2:27" ht="15" customHeight="1">
      <c r="C174" s="3"/>
      <c r="D174" s="1310" t="s">
        <v>2738</v>
      </c>
      <c r="E174" s="1311"/>
      <c r="F174" s="1312"/>
      <c r="G174" s="1231"/>
      <c r="H174" s="1232"/>
      <c r="I174" s="1233"/>
    </row>
    <row r="175" spans="2:27" ht="15" customHeight="1">
      <c r="D175" s="1310" t="s">
        <v>69</v>
      </c>
      <c r="E175" s="1311"/>
      <c r="F175" s="1312"/>
      <c r="G175" s="1231"/>
      <c r="H175" s="1232"/>
      <c r="I175" s="1233"/>
    </row>
    <row r="176" spans="2:27" ht="15" customHeight="1">
      <c r="D176" s="1310" t="s">
        <v>2443</v>
      </c>
      <c r="E176" s="1311"/>
      <c r="F176" s="1312"/>
      <c r="G176" s="1231"/>
      <c r="H176" s="1232"/>
      <c r="I176" s="1233"/>
      <c r="J176" s="515"/>
      <c r="N176" s="36"/>
      <c r="O176" s="36"/>
      <c r="P176" s="36"/>
      <c r="Q176" s="36"/>
      <c r="R176" s="36"/>
      <c r="S176" s="36"/>
      <c r="T176" s="36"/>
      <c r="U176" s="36"/>
      <c r="V176" s="36"/>
      <c r="W176" s="36"/>
      <c r="X176" s="36"/>
      <c r="Y176" s="16"/>
      <c r="Z176" s="16"/>
      <c r="AA176" s="16"/>
    </row>
    <row r="177" spans="2:27" ht="15" customHeight="1">
      <c r="D177" s="172" t="s">
        <v>356</v>
      </c>
      <c r="E177" s="173"/>
      <c r="F177" s="174"/>
      <c r="G177" s="1429"/>
      <c r="H177" s="1625"/>
      <c r="I177" s="1626"/>
    </row>
    <row r="178" spans="2:27" ht="15" customHeight="1">
      <c r="D178" s="1310" t="s">
        <v>2753</v>
      </c>
      <c r="E178" s="1311"/>
      <c r="F178" s="1312"/>
      <c r="G178" s="1425"/>
      <c r="H178" s="1627"/>
      <c r="I178" s="1628"/>
      <c r="J178" s="2" t="s">
        <v>47</v>
      </c>
    </row>
    <row r="179" spans="2:27" ht="15" customHeight="1">
      <c r="D179" s="1310" t="s">
        <v>338</v>
      </c>
      <c r="E179" s="1311"/>
      <c r="F179" s="1312"/>
      <c r="G179" s="1422"/>
      <c r="H179" s="1423"/>
      <c r="I179" s="1424"/>
      <c r="J179" s="2" t="s">
        <v>2747</v>
      </c>
    </row>
    <row r="180" spans="2:27" ht="15" customHeight="1">
      <c r="D180" s="1320" t="s">
        <v>2756</v>
      </c>
      <c r="E180" s="1321"/>
      <c r="F180" s="1322"/>
      <c r="G180" s="1302" t="str">
        <f>IF(G178="","",ROUNDDOWN(G178*G179,2))</f>
        <v/>
      </c>
      <c r="H180" s="1303"/>
      <c r="I180" s="1304"/>
      <c r="J180" s="2" t="s">
        <v>47</v>
      </c>
    </row>
    <row r="181" spans="2:27" ht="4.8" customHeight="1"/>
    <row r="182" spans="2:27" ht="15" customHeight="1">
      <c r="C182" s="3" t="s">
        <v>2743</v>
      </c>
      <c r="D182" s="1323" t="s">
        <v>2888</v>
      </c>
      <c r="E182" s="1324"/>
      <c r="F182" s="1325"/>
      <c r="G182" s="1419"/>
      <c r="H182" s="1629"/>
      <c r="I182" s="1630"/>
      <c r="L182" s="36"/>
      <c r="M182" s="494"/>
      <c r="N182" s="494"/>
      <c r="P182" s="494"/>
      <c r="Q182" s="494"/>
      <c r="R182" s="494"/>
      <c r="S182" s="494"/>
      <c r="T182" s="494"/>
      <c r="U182" s="149"/>
      <c r="V182" s="36"/>
      <c r="W182" s="36"/>
      <c r="X182" s="36"/>
      <c r="Y182" s="16"/>
      <c r="Z182" s="16"/>
      <c r="AA182" s="16"/>
    </row>
    <row r="183" spans="2:27" ht="15" customHeight="1">
      <c r="C183" s="3"/>
      <c r="D183" s="1310" t="s">
        <v>2738</v>
      </c>
      <c r="E183" s="1311"/>
      <c r="F183" s="1312"/>
      <c r="G183" s="1231"/>
      <c r="H183" s="1232"/>
      <c r="I183" s="1233"/>
    </row>
    <row r="184" spans="2:27" ht="15" customHeight="1">
      <c r="D184" s="1310" t="s">
        <v>69</v>
      </c>
      <c r="E184" s="1311"/>
      <c r="F184" s="1312"/>
      <c r="G184" s="1231"/>
      <c r="H184" s="1232"/>
      <c r="I184" s="1233"/>
    </row>
    <row r="185" spans="2:27" ht="15" customHeight="1">
      <c r="D185" s="1310" t="s">
        <v>2443</v>
      </c>
      <c r="E185" s="1311"/>
      <c r="F185" s="1312"/>
      <c r="G185" s="1231"/>
      <c r="H185" s="1232"/>
      <c r="I185" s="1233"/>
      <c r="J185" s="515"/>
      <c r="N185" s="36"/>
      <c r="O185" s="36"/>
      <c r="P185" s="36"/>
      <c r="Q185" s="36"/>
      <c r="R185" s="36"/>
      <c r="S185" s="36"/>
      <c r="T185" s="36"/>
      <c r="U185" s="36"/>
      <c r="V185" s="36"/>
      <c r="W185" s="36"/>
      <c r="X185" s="36"/>
      <c r="Y185" s="16"/>
      <c r="Z185" s="16"/>
      <c r="AA185" s="16"/>
    </row>
    <row r="186" spans="2:27" ht="15" customHeight="1">
      <c r="D186" s="172" t="s">
        <v>356</v>
      </c>
      <c r="E186" s="173"/>
      <c r="F186" s="174"/>
      <c r="G186" s="1429"/>
      <c r="H186" s="1625"/>
      <c r="I186" s="1626"/>
    </row>
    <row r="187" spans="2:27" ht="15" customHeight="1">
      <c r="D187" s="1310" t="s">
        <v>2753</v>
      </c>
      <c r="E187" s="1311"/>
      <c r="F187" s="1312"/>
      <c r="G187" s="1425"/>
      <c r="H187" s="1627"/>
      <c r="I187" s="1628"/>
      <c r="J187" s="2" t="s">
        <v>47</v>
      </c>
    </row>
    <row r="188" spans="2:27" ht="15" customHeight="1">
      <c r="D188" s="1310" t="s">
        <v>338</v>
      </c>
      <c r="E188" s="1311"/>
      <c r="F188" s="1312"/>
      <c r="G188" s="1422"/>
      <c r="H188" s="1423"/>
      <c r="I188" s="1424"/>
      <c r="J188" s="2" t="s">
        <v>2747</v>
      </c>
    </row>
    <row r="189" spans="2:27" ht="15" customHeight="1">
      <c r="D189" s="1320" t="s">
        <v>2756</v>
      </c>
      <c r="E189" s="1321"/>
      <c r="F189" s="1322"/>
      <c r="G189" s="1302" t="str">
        <f>IF(G187="","",ROUNDDOWN(G187*G188,2))</f>
        <v/>
      </c>
      <c r="H189" s="1303"/>
      <c r="I189" s="1304"/>
      <c r="J189" s="2" t="s">
        <v>47</v>
      </c>
    </row>
    <row r="190" spans="2:27" ht="7.8" customHeight="1"/>
    <row r="191" spans="2:27" ht="13.5" hidden="1" customHeight="1">
      <c r="D191" s="8"/>
      <c r="E191" s="8"/>
      <c r="F191" s="8"/>
    </row>
    <row r="192" spans="2:27" ht="18" customHeight="1">
      <c r="B192" s="2" t="s">
        <v>2845</v>
      </c>
      <c r="M192" s="36"/>
    </row>
    <row r="193" spans="3:27" ht="15" customHeight="1">
      <c r="C193" s="3" t="s">
        <v>440</v>
      </c>
      <c r="D193" s="1323" t="s">
        <v>2888</v>
      </c>
      <c r="E193" s="1324"/>
      <c r="F193" s="1325"/>
      <c r="G193" s="1454"/>
      <c r="H193" s="1455"/>
      <c r="I193" s="1456"/>
      <c r="L193" s="36"/>
      <c r="M193" s="494"/>
      <c r="N193" s="494"/>
      <c r="P193" s="494"/>
      <c r="Q193" s="494"/>
      <c r="R193" s="494"/>
      <c r="S193" s="494"/>
      <c r="T193" s="494"/>
      <c r="U193" s="149"/>
      <c r="V193" s="36"/>
      <c r="W193" s="36"/>
      <c r="X193" s="36"/>
      <c r="Y193" s="16"/>
      <c r="Z193" s="16"/>
      <c r="AA193" s="16"/>
    </row>
    <row r="194" spans="3:27" ht="15" customHeight="1">
      <c r="C194" s="3"/>
      <c r="D194" s="1310" t="s">
        <v>2738</v>
      </c>
      <c r="E194" s="1311"/>
      <c r="F194" s="1312"/>
      <c r="G194" s="1231"/>
      <c r="H194" s="1417"/>
      <c r="I194" s="1418"/>
    </row>
    <row r="195" spans="3:27" ht="15" customHeight="1">
      <c r="D195" s="1310" t="s">
        <v>69</v>
      </c>
      <c r="E195" s="1311"/>
      <c r="F195" s="1312"/>
      <c r="G195" s="1231"/>
      <c r="H195" s="1232"/>
      <c r="I195" s="1233"/>
    </row>
    <row r="196" spans="3:27" ht="15" customHeight="1">
      <c r="D196" s="1310" t="s">
        <v>2443</v>
      </c>
      <c r="E196" s="1311"/>
      <c r="F196" s="1312"/>
      <c r="G196" s="1231"/>
      <c r="H196" s="1621"/>
      <c r="I196" s="1622"/>
      <c r="J196" s="515"/>
      <c r="N196" s="36"/>
      <c r="O196" s="36"/>
      <c r="P196" s="36"/>
      <c r="Q196" s="36"/>
      <c r="R196" s="36"/>
      <c r="S196" s="36"/>
      <c r="T196" s="36"/>
      <c r="U196" s="36"/>
      <c r="V196" s="36"/>
      <c r="W196" s="36"/>
      <c r="X196" s="36"/>
      <c r="Y196" s="16"/>
      <c r="Z196" s="16"/>
      <c r="AA196" s="16"/>
    </row>
    <row r="197" spans="3:27" ht="15" customHeight="1">
      <c r="D197" s="1310" t="s">
        <v>363</v>
      </c>
      <c r="E197" s="1311"/>
      <c r="F197" s="1312"/>
      <c r="G197" s="1572"/>
      <c r="H197" s="1573"/>
      <c r="I197" s="1574"/>
      <c r="N197" s="36" t="s">
        <v>2643</v>
      </c>
    </row>
    <row r="198" spans="3:27" ht="15" customHeight="1">
      <c r="D198" s="1310" t="s">
        <v>2846</v>
      </c>
      <c r="E198" s="1311"/>
      <c r="F198" s="1312"/>
      <c r="G198" s="1429"/>
      <c r="H198" s="1430"/>
      <c r="I198" s="1431"/>
      <c r="J198" s="2" t="s">
        <v>47</v>
      </c>
    </row>
    <row r="199" spans="3:27" ht="15" customHeight="1">
      <c r="D199" s="1310" t="s">
        <v>338</v>
      </c>
      <c r="E199" s="1311"/>
      <c r="F199" s="1312"/>
      <c r="G199" s="1425"/>
      <c r="H199" s="1426"/>
      <c r="I199" s="1427"/>
      <c r="J199" s="2" t="s">
        <v>2747</v>
      </c>
    </row>
    <row r="200" spans="3:27" ht="15" customHeight="1">
      <c r="D200" s="1310" t="s">
        <v>2847</v>
      </c>
      <c r="E200" s="1311"/>
      <c r="F200" s="1312"/>
      <c r="G200" s="1609" t="str">
        <f>IF(G198="","",ROUNDDOWN(G198*G199,1))</f>
        <v/>
      </c>
      <c r="H200" s="1341"/>
      <c r="I200" s="1342"/>
      <c r="J200" s="2" t="s">
        <v>47</v>
      </c>
    </row>
    <row r="201" spans="3:27" ht="15" customHeight="1">
      <c r="D201" s="1299" t="s">
        <v>2848</v>
      </c>
      <c r="E201" s="1300"/>
      <c r="F201" s="1301"/>
      <c r="G201" s="1634"/>
      <c r="H201" s="1635"/>
      <c r="I201" s="1636"/>
      <c r="N201" s="36" t="s">
        <v>2643</v>
      </c>
    </row>
    <row r="202" spans="3:27" ht="13.5" customHeight="1">
      <c r="N202" s="36" t="s">
        <v>2849</v>
      </c>
    </row>
    <row r="203" spans="3:27" ht="15" customHeight="1">
      <c r="C203" s="3" t="s">
        <v>441</v>
      </c>
      <c r="D203" s="1314" t="s">
        <v>2738</v>
      </c>
      <c r="E203" s="1315"/>
      <c r="F203" s="1316"/>
      <c r="G203" s="1419"/>
      <c r="H203" s="1420"/>
      <c r="I203" s="1421"/>
      <c r="N203" s="36"/>
    </row>
    <row r="204" spans="3:27" ht="15" customHeight="1">
      <c r="D204" s="1310" t="s">
        <v>69</v>
      </c>
      <c r="E204" s="1311"/>
      <c r="F204" s="1312"/>
      <c r="G204" s="1231"/>
      <c r="H204" s="1232"/>
      <c r="I204" s="1233"/>
    </row>
    <row r="205" spans="3:27" ht="15" customHeight="1">
      <c r="D205" s="1310" t="s">
        <v>2443</v>
      </c>
      <c r="E205" s="1311"/>
      <c r="F205" s="1312"/>
      <c r="G205" s="1231"/>
      <c r="H205" s="1621"/>
      <c r="I205" s="1622"/>
      <c r="J205" s="515"/>
      <c r="O205" s="36"/>
      <c r="P205" s="36"/>
      <c r="Q205" s="36"/>
      <c r="R205" s="36"/>
      <c r="S205" s="36"/>
      <c r="T205" s="36"/>
      <c r="U205" s="36"/>
      <c r="V205" s="36"/>
      <c r="W205" s="36"/>
      <c r="X205" s="36"/>
      <c r="Y205" s="16"/>
      <c r="Z205" s="16"/>
      <c r="AA205" s="16"/>
    </row>
    <row r="206" spans="3:27" ht="15" customHeight="1">
      <c r="D206" s="1310" t="s">
        <v>363</v>
      </c>
      <c r="E206" s="1311"/>
      <c r="F206" s="1312"/>
      <c r="G206" s="1572"/>
      <c r="H206" s="1573"/>
      <c r="I206" s="1574"/>
      <c r="N206" s="36" t="s">
        <v>2643</v>
      </c>
    </row>
    <row r="207" spans="3:27" ht="15" customHeight="1">
      <c r="D207" s="1310" t="s">
        <v>2846</v>
      </c>
      <c r="E207" s="1311"/>
      <c r="F207" s="1312"/>
      <c r="G207" s="1429"/>
      <c r="H207" s="1430"/>
      <c r="I207" s="1431"/>
      <c r="J207" s="2" t="s">
        <v>47</v>
      </c>
    </row>
    <row r="208" spans="3:27" ht="15" customHeight="1">
      <c r="D208" s="1310" t="s">
        <v>338</v>
      </c>
      <c r="E208" s="1311"/>
      <c r="F208" s="1312"/>
      <c r="G208" s="1425"/>
      <c r="H208" s="1426"/>
      <c r="I208" s="1427"/>
      <c r="J208" s="2" t="s">
        <v>2747</v>
      </c>
    </row>
    <row r="209" spans="3:27" ht="15" customHeight="1">
      <c r="D209" s="1310" t="s">
        <v>2847</v>
      </c>
      <c r="E209" s="1311"/>
      <c r="F209" s="1312"/>
      <c r="G209" s="1609" t="str">
        <f>IF(G207="","",ROUNDDOWN(G207*G208,1))</f>
        <v/>
      </c>
      <c r="H209" s="1341"/>
      <c r="I209" s="1342"/>
      <c r="J209" s="2" t="s">
        <v>47</v>
      </c>
    </row>
    <row r="210" spans="3:27" ht="15" customHeight="1">
      <c r="D210" s="1299" t="s">
        <v>2848</v>
      </c>
      <c r="E210" s="1300"/>
      <c r="F210" s="1301"/>
      <c r="G210" s="1634"/>
      <c r="H210" s="1635"/>
      <c r="I210" s="1636"/>
      <c r="N210" s="36" t="s">
        <v>2643</v>
      </c>
    </row>
    <row r="211" spans="3:27" ht="13.5" customHeight="1">
      <c r="N211" s="36" t="s">
        <v>2849</v>
      </c>
    </row>
    <row r="212" spans="3:27" ht="15" customHeight="1">
      <c r="C212" s="3" t="s">
        <v>2743</v>
      </c>
      <c r="D212" s="1314" t="s">
        <v>2738</v>
      </c>
      <c r="E212" s="1315"/>
      <c r="F212" s="1316"/>
      <c r="G212" s="1419"/>
      <c r="H212" s="1420"/>
      <c r="I212" s="1421"/>
      <c r="N212" s="36"/>
    </row>
    <row r="213" spans="3:27" ht="15" customHeight="1">
      <c r="D213" s="1310" t="s">
        <v>69</v>
      </c>
      <c r="E213" s="1311"/>
      <c r="F213" s="1312"/>
      <c r="G213" s="1231"/>
      <c r="H213" s="1232"/>
      <c r="I213" s="1233"/>
    </row>
    <row r="214" spans="3:27" ht="15" customHeight="1">
      <c r="D214" s="1310" t="s">
        <v>2443</v>
      </c>
      <c r="E214" s="1311"/>
      <c r="F214" s="1312"/>
      <c r="G214" s="1231"/>
      <c r="H214" s="1621"/>
      <c r="I214" s="1622"/>
      <c r="J214" s="515"/>
      <c r="O214" s="36"/>
      <c r="P214" s="36"/>
      <c r="Q214" s="36"/>
      <c r="R214" s="36"/>
      <c r="S214" s="36"/>
      <c r="T214" s="36"/>
      <c r="U214" s="36"/>
      <c r="V214" s="36"/>
      <c r="W214" s="36"/>
      <c r="X214" s="36"/>
      <c r="Y214" s="16"/>
      <c r="Z214" s="16"/>
      <c r="AA214" s="16"/>
    </row>
    <row r="215" spans="3:27" ht="15" customHeight="1">
      <c r="D215" s="1310" t="s">
        <v>363</v>
      </c>
      <c r="E215" s="1311"/>
      <c r="F215" s="1312"/>
      <c r="G215" s="1572"/>
      <c r="H215" s="1573"/>
      <c r="I215" s="1574"/>
      <c r="N215" s="36" t="s">
        <v>2643</v>
      </c>
    </row>
    <row r="216" spans="3:27" ht="15" customHeight="1">
      <c r="D216" s="1310" t="s">
        <v>2846</v>
      </c>
      <c r="E216" s="1311"/>
      <c r="F216" s="1312"/>
      <c r="G216" s="1429"/>
      <c r="H216" s="1430"/>
      <c r="I216" s="1431"/>
      <c r="J216" s="2" t="s">
        <v>47</v>
      </c>
    </row>
    <row r="217" spans="3:27" ht="15" customHeight="1">
      <c r="D217" s="1310" t="s">
        <v>338</v>
      </c>
      <c r="E217" s="1311"/>
      <c r="F217" s="1312"/>
      <c r="G217" s="1425"/>
      <c r="H217" s="1426"/>
      <c r="I217" s="1427"/>
      <c r="J217" s="2" t="s">
        <v>2747</v>
      </c>
    </row>
    <row r="218" spans="3:27" ht="15" customHeight="1">
      <c r="D218" s="1310" t="s">
        <v>2847</v>
      </c>
      <c r="E218" s="1311"/>
      <c r="F218" s="1312"/>
      <c r="G218" s="1609" t="str">
        <f>IF(G216="","",ROUNDDOWN(G216*G217,1))</f>
        <v/>
      </c>
      <c r="H218" s="1341"/>
      <c r="I218" s="1342"/>
      <c r="J218" s="2" t="s">
        <v>47</v>
      </c>
    </row>
    <row r="219" spans="3:27" ht="15" customHeight="1">
      <c r="D219" s="1299" t="s">
        <v>2848</v>
      </c>
      <c r="E219" s="1300"/>
      <c r="F219" s="1301"/>
      <c r="G219" s="1634"/>
      <c r="H219" s="1635"/>
      <c r="I219" s="1636"/>
      <c r="N219" s="36" t="s">
        <v>2643</v>
      </c>
    </row>
    <row r="220" spans="3:27" ht="13.5" customHeight="1">
      <c r="D220" s="23" t="s">
        <v>2850</v>
      </c>
      <c r="N220" s="36" t="s">
        <v>2849</v>
      </c>
    </row>
    <row r="221" spans="3:27" ht="13.5" customHeight="1">
      <c r="N221" s="36"/>
    </row>
    <row r="222" spans="3:27">
      <c r="C222" s="2" t="s">
        <v>76</v>
      </c>
      <c r="G222" s="23"/>
      <c r="H222" s="23"/>
    </row>
    <row r="223" spans="3:27">
      <c r="C223" s="7" t="s">
        <v>72</v>
      </c>
      <c r="D223" s="2" t="s">
        <v>2851</v>
      </c>
      <c r="G223" s="23" t="s">
        <v>3169</v>
      </c>
      <c r="H223" s="23"/>
    </row>
    <row r="224" spans="3:27">
      <c r="C224" s="110"/>
      <c r="D224" s="22"/>
      <c r="E224" s="22"/>
      <c r="F224" s="22"/>
      <c r="G224" s="22"/>
      <c r="H224" s="22"/>
    </row>
    <row r="225" spans="2:16">
      <c r="C225" s="110" t="s">
        <v>72</v>
      </c>
      <c r="D225" s="22" t="s">
        <v>73</v>
      </c>
      <c r="E225" s="22"/>
      <c r="F225" s="22"/>
      <c r="G225" s="22" t="s">
        <v>2923</v>
      </c>
      <c r="H225" s="22"/>
      <c r="I225" s="22"/>
      <c r="J225" s="22"/>
    </row>
    <row r="226" spans="2:16">
      <c r="C226" s="110" t="s">
        <v>72</v>
      </c>
      <c r="D226" s="22" t="s">
        <v>75</v>
      </c>
      <c r="E226" s="22"/>
      <c r="F226" s="22"/>
      <c r="G226" s="22" t="s">
        <v>2405</v>
      </c>
      <c r="H226" s="22"/>
      <c r="I226" s="22"/>
      <c r="J226" s="22"/>
    </row>
    <row r="227" spans="2:16" ht="11.25" customHeight="1">
      <c r="C227" s="110" t="s">
        <v>72</v>
      </c>
      <c r="D227" s="22" t="s">
        <v>74</v>
      </c>
      <c r="E227" s="22"/>
      <c r="F227" s="22"/>
      <c r="G227" s="22" t="s">
        <v>2406</v>
      </c>
      <c r="H227" s="22"/>
      <c r="I227" s="22"/>
      <c r="J227" s="22"/>
    </row>
    <row r="228" spans="2:16">
      <c r="C228" s="110" t="s">
        <v>72</v>
      </c>
      <c r="D228" s="22" t="s">
        <v>471</v>
      </c>
      <c r="E228" s="22"/>
      <c r="F228" s="22"/>
      <c r="G228" s="22" t="s">
        <v>112</v>
      </c>
      <c r="H228" s="22"/>
      <c r="I228" s="22"/>
      <c r="J228" s="22"/>
    </row>
    <row r="229" spans="2:16">
      <c r="C229" s="110" t="s">
        <v>72</v>
      </c>
      <c r="D229" s="22" t="s">
        <v>394</v>
      </c>
      <c r="E229" s="22"/>
      <c r="F229" s="22"/>
      <c r="G229" s="22" t="s">
        <v>113</v>
      </c>
      <c r="H229" s="22"/>
      <c r="I229" s="22"/>
      <c r="J229" s="22"/>
    </row>
    <row r="230" spans="2:16">
      <c r="C230" s="119" t="s">
        <v>72</v>
      </c>
      <c r="D230" s="22" t="s">
        <v>2930</v>
      </c>
      <c r="E230" s="22"/>
      <c r="F230" s="22"/>
      <c r="G230" s="22" t="s">
        <v>114</v>
      </c>
      <c r="H230" s="22"/>
      <c r="I230" s="22"/>
      <c r="J230" s="22"/>
    </row>
    <row r="231" spans="2:16">
      <c r="C231" s="110"/>
      <c r="D231" s="72" t="s">
        <v>2852</v>
      </c>
      <c r="E231" s="22"/>
      <c r="F231" s="22"/>
      <c r="G231" s="22"/>
      <c r="H231" s="23"/>
      <c r="I231" s="23"/>
      <c r="J231" s="23"/>
    </row>
    <row r="232" spans="2:16" ht="13.2" hidden="1" customHeight="1">
      <c r="G232" s="23"/>
      <c r="H232" s="23"/>
      <c r="I232" s="23"/>
      <c r="J232" s="23"/>
    </row>
    <row r="233" spans="2:16">
      <c r="G233" s="23"/>
      <c r="H233" s="23"/>
      <c r="I233" s="23"/>
      <c r="J233" s="23"/>
    </row>
    <row r="234" spans="2:16" s="23" customFormat="1">
      <c r="B234" s="120" t="s">
        <v>473</v>
      </c>
      <c r="C234" s="110"/>
      <c r="D234" s="72"/>
      <c r="E234" s="22"/>
      <c r="F234" s="22"/>
      <c r="G234" s="22"/>
    </row>
    <row r="235" spans="2:16" s="23" customFormat="1" ht="18" customHeight="1">
      <c r="B235" s="23" t="s">
        <v>2853</v>
      </c>
    </row>
    <row r="236" spans="2:16" ht="18" customHeight="1">
      <c r="D236" s="1027" t="s">
        <v>397</v>
      </c>
      <c r="E236" s="1027"/>
      <c r="F236" s="8"/>
      <c r="G236" s="1568"/>
      <c r="H236" s="1568"/>
      <c r="I236" s="1568"/>
      <c r="N236" s="36" t="s">
        <v>2643</v>
      </c>
    </row>
    <row r="237" spans="2:16" ht="7.5" customHeight="1">
      <c r="D237" s="8"/>
      <c r="E237" s="8"/>
      <c r="F237" s="8"/>
      <c r="O237" s="36"/>
      <c r="P237" s="36"/>
    </row>
    <row r="238" spans="2:16" ht="7.5" customHeight="1">
      <c r="D238" s="8"/>
      <c r="E238" s="8"/>
      <c r="F238" s="8"/>
      <c r="O238" s="36"/>
      <c r="P238" s="36"/>
    </row>
    <row r="239" spans="2:16" ht="18" customHeight="1">
      <c r="B239" s="2" t="s">
        <v>2854</v>
      </c>
      <c r="N239" s="36"/>
    </row>
    <row r="240" spans="2:16" ht="17.100000000000001" customHeight="1">
      <c r="D240" s="1569" t="s">
        <v>371</v>
      </c>
      <c r="E240" s="1570"/>
      <c r="F240" s="1571"/>
      <c r="G240" s="1553">
        <f>'別紙２ (2)'!H47</f>
        <v>0</v>
      </c>
      <c r="H240" s="1554"/>
      <c r="I240" s="1555"/>
      <c r="J240" s="2" t="s">
        <v>391</v>
      </c>
      <c r="N240" s="36" t="s">
        <v>2855</v>
      </c>
    </row>
    <row r="241" spans="2:27" ht="7.5" customHeight="1">
      <c r="N241" s="36" t="s">
        <v>2831</v>
      </c>
    </row>
    <row r="242" spans="2:27" ht="7.5" customHeight="1">
      <c r="N242" s="36"/>
    </row>
    <row r="243" spans="2:27" ht="18" customHeight="1">
      <c r="B243" s="2" t="s">
        <v>2856</v>
      </c>
      <c r="N243" s="36"/>
    </row>
    <row r="244" spans="2:27" ht="15" customHeight="1">
      <c r="C244" s="3"/>
      <c r="D244" s="1314" t="s">
        <v>2441</v>
      </c>
      <c r="E244" s="1315"/>
      <c r="F244" s="1316"/>
      <c r="G244" s="1419"/>
      <c r="H244" s="1420"/>
      <c r="I244" s="1421"/>
    </row>
    <row r="245" spans="2:27" ht="15" customHeight="1">
      <c r="D245" s="1310" t="s">
        <v>396</v>
      </c>
      <c r="E245" s="1311"/>
      <c r="F245" s="1312"/>
      <c r="G245" s="1572"/>
      <c r="H245" s="1573"/>
      <c r="I245" s="1574"/>
      <c r="N245" s="36" t="s">
        <v>2643</v>
      </c>
    </row>
    <row r="246" spans="2:27" ht="15" customHeight="1">
      <c r="D246" s="1310" t="s">
        <v>2857</v>
      </c>
      <c r="E246" s="1311"/>
      <c r="F246" s="1312"/>
      <c r="G246" s="1429"/>
      <c r="H246" s="1430"/>
      <c r="I246" s="1431"/>
      <c r="J246" s="2" t="str">
        <f>IF(G245&lt;&gt;"気体","kg/日","N㎥/日")</f>
        <v>kg/日</v>
      </c>
    </row>
    <row r="247" spans="2:27" ht="15" customHeight="1">
      <c r="D247" s="1320" t="s">
        <v>400</v>
      </c>
      <c r="E247" s="1321"/>
      <c r="F247" s="1322"/>
      <c r="G247" s="1565"/>
      <c r="H247" s="1566"/>
      <c r="I247" s="1567"/>
      <c r="J247" s="2" t="str">
        <f>IF(G245&lt;&gt;"気体","MJ/kg","MJ/N㎥")</f>
        <v>MJ/kg</v>
      </c>
    </row>
    <row r="248" spans="2:27" ht="7.5" customHeight="1"/>
    <row r="249" spans="2:27" ht="7.5" customHeight="1"/>
    <row r="250" spans="2:27" ht="18" customHeight="1">
      <c r="B250" s="2" t="s">
        <v>2858</v>
      </c>
      <c r="M250" s="36"/>
    </row>
    <row r="251" spans="2:27" ht="15" customHeight="1">
      <c r="C251" s="3" t="s">
        <v>440</v>
      </c>
      <c r="D251" s="1323" t="s">
        <v>2888</v>
      </c>
      <c r="E251" s="1324"/>
      <c r="F251" s="1325"/>
      <c r="G251" s="1454"/>
      <c r="H251" s="1455"/>
      <c r="I251" s="1456"/>
      <c r="L251" s="36"/>
      <c r="M251" s="494"/>
      <c r="N251" s="494"/>
      <c r="P251" s="494"/>
      <c r="Q251" s="494"/>
      <c r="R251" s="494"/>
      <c r="S251" s="494"/>
      <c r="T251" s="494"/>
      <c r="U251" s="149"/>
      <c r="V251" s="36"/>
      <c r="W251" s="36"/>
      <c r="X251" s="36"/>
      <c r="Y251" s="16"/>
      <c r="Z251" s="16"/>
      <c r="AA251" s="16"/>
    </row>
    <row r="252" spans="2:27" ht="15" customHeight="1">
      <c r="C252" s="3"/>
      <c r="D252" s="1310" t="s">
        <v>2738</v>
      </c>
      <c r="E252" s="1311"/>
      <c r="F252" s="1312"/>
      <c r="G252" s="1231"/>
      <c r="H252" s="1417"/>
      <c r="I252" s="1418"/>
    </row>
    <row r="253" spans="2:27" ht="15" customHeight="1">
      <c r="D253" s="1310" t="s">
        <v>69</v>
      </c>
      <c r="E253" s="1311"/>
      <c r="F253" s="1312"/>
      <c r="G253" s="1231"/>
      <c r="H253" s="1232"/>
      <c r="I253" s="1233"/>
    </row>
    <row r="254" spans="2:27" ht="15" customHeight="1">
      <c r="D254" s="1310" t="s">
        <v>2443</v>
      </c>
      <c r="E254" s="1311"/>
      <c r="F254" s="1312"/>
      <c r="G254" s="1231"/>
      <c r="H254" s="1621"/>
      <c r="I254" s="1622"/>
      <c r="J254" s="515"/>
      <c r="N254" s="36"/>
      <c r="O254" s="36"/>
      <c r="P254" s="36"/>
      <c r="Q254" s="36"/>
      <c r="R254" s="36"/>
      <c r="S254" s="36"/>
      <c r="T254" s="36"/>
      <c r="U254" s="36"/>
      <c r="V254" s="36"/>
      <c r="W254" s="36"/>
      <c r="X254" s="36"/>
      <c r="Y254" s="16"/>
      <c r="Z254" s="16"/>
      <c r="AA254" s="16"/>
    </row>
    <row r="255" spans="2:27" ht="15" customHeight="1">
      <c r="D255" s="1310" t="s">
        <v>356</v>
      </c>
      <c r="E255" s="1311"/>
      <c r="F255" s="1312"/>
      <c r="G255" s="1231"/>
      <c r="H255" s="1232"/>
      <c r="I255" s="1233"/>
    </row>
    <row r="256" spans="2:27" ht="15" customHeight="1">
      <c r="D256" s="1320" t="s">
        <v>2859</v>
      </c>
      <c r="E256" s="1321"/>
      <c r="F256" s="1322"/>
      <c r="G256" s="1562"/>
      <c r="H256" s="1623"/>
      <c r="I256" s="1624"/>
      <c r="J256" s="515"/>
    </row>
    <row r="257" spans="3:27" ht="7.5" customHeight="1"/>
    <row r="258" spans="3:27" ht="15" customHeight="1">
      <c r="C258" s="3" t="s">
        <v>441</v>
      </c>
      <c r="D258" s="1323" t="s">
        <v>2888</v>
      </c>
      <c r="E258" s="1324"/>
      <c r="F258" s="1325"/>
      <c r="G258" s="1454"/>
      <c r="H258" s="1455"/>
      <c r="I258" s="1456"/>
      <c r="L258" s="36"/>
      <c r="M258" s="494"/>
      <c r="N258" s="494"/>
      <c r="P258" s="494"/>
      <c r="Q258" s="494"/>
      <c r="R258" s="494"/>
      <c r="S258" s="494"/>
      <c r="T258" s="494"/>
      <c r="U258" s="149"/>
      <c r="V258" s="36"/>
      <c r="W258" s="36"/>
      <c r="X258" s="36"/>
      <c r="Y258" s="16"/>
      <c r="Z258" s="16"/>
      <c r="AA258" s="16"/>
    </row>
    <row r="259" spans="3:27" ht="15" customHeight="1">
      <c r="C259" s="3"/>
      <c r="D259" s="1310" t="s">
        <v>2738</v>
      </c>
      <c r="E259" s="1311"/>
      <c r="F259" s="1312"/>
      <c r="G259" s="1231"/>
      <c r="H259" s="1417"/>
      <c r="I259" s="1418"/>
    </row>
    <row r="260" spans="3:27" ht="15" customHeight="1">
      <c r="D260" s="1310" t="s">
        <v>69</v>
      </c>
      <c r="E260" s="1311"/>
      <c r="F260" s="1312"/>
      <c r="G260" s="1231"/>
      <c r="H260" s="1232"/>
      <c r="I260" s="1233"/>
    </row>
    <row r="261" spans="3:27" ht="15" customHeight="1">
      <c r="D261" s="1310" t="s">
        <v>2443</v>
      </c>
      <c r="E261" s="1311"/>
      <c r="F261" s="1312"/>
      <c r="G261" s="1231"/>
      <c r="H261" s="1621"/>
      <c r="I261" s="1622"/>
      <c r="J261" s="515"/>
      <c r="N261" s="36"/>
      <c r="O261" s="36"/>
      <c r="P261" s="36"/>
      <c r="Q261" s="36"/>
      <c r="R261" s="36"/>
      <c r="S261" s="36"/>
      <c r="T261" s="36"/>
      <c r="U261" s="36"/>
      <c r="V261" s="36"/>
      <c r="W261" s="36"/>
      <c r="X261" s="36"/>
      <c r="Y261" s="16"/>
      <c r="Z261" s="16"/>
      <c r="AA261" s="16"/>
    </row>
    <row r="262" spans="3:27" ht="15" customHeight="1">
      <c r="D262" s="1310" t="s">
        <v>356</v>
      </c>
      <c r="E262" s="1311"/>
      <c r="F262" s="1312"/>
      <c r="G262" s="1231"/>
      <c r="H262" s="1232"/>
      <c r="I262" s="1233"/>
    </row>
    <row r="263" spans="3:27" ht="15" customHeight="1">
      <c r="D263" s="1320" t="s">
        <v>2859</v>
      </c>
      <c r="E263" s="1321"/>
      <c r="F263" s="1322"/>
      <c r="G263" s="1562"/>
      <c r="H263" s="1623"/>
      <c r="I263" s="1624"/>
      <c r="J263" s="515"/>
    </row>
    <row r="264" spans="3:27" ht="7.5" customHeight="1"/>
    <row r="265" spans="3:27" ht="15" customHeight="1">
      <c r="C265" s="3" t="s">
        <v>2743</v>
      </c>
      <c r="D265" s="1323" t="s">
        <v>2888</v>
      </c>
      <c r="E265" s="1324"/>
      <c r="F265" s="1325"/>
      <c r="G265" s="1454"/>
      <c r="H265" s="1455"/>
      <c r="I265" s="1456"/>
      <c r="L265" s="36"/>
      <c r="M265" s="494"/>
      <c r="N265" s="494"/>
      <c r="P265" s="494"/>
      <c r="Q265" s="494"/>
      <c r="R265" s="494"/>
      <c r="S265" s="494"/>
      <c r="T265" s="494"/>
      <c r="U265" s="149"/>
      <c r="V265" s="36"/>
      <c r="W265" s="36"/>
      <c r="X265" s="36"/>
      <c r="Y265" s="16"/>
      <c r="Z265" s="16"/>
      <c r="AA265" s="16"/>
    </row>
    <row r="266" spans="3:27" ht="15" customHeight="1">
      <c r="C266" s="3"/>
      <c r="D266" s="1310" t="s">
        <v>2738</v>
      </c>
      <c r="E266" s="1311"/>
      <c r="F266" s="1312"/>
      <c r="G266" s="1231"/>
      <c r="H266" s="1417"/>
      <c r="I266" s="1418"/>
    </row>
    <row r="267" spans="3:27" ht="15" customHeight="1">
      <c r="D267" s="1310" t="s">
        <v>69</v>
      </c>
      <c r="E267" s="1311"/>
      <c r="F267" s="1312"/>
      <c r="G267" s="1231"/>
      <c r="H267" s="1232"/>
      <c r="I267" s="1233"/>
    </row>
    <row r="268" spans="3:27" ht="15" customHeight="1">
      <c r="D268" s="1310" t="s">
        <v>2443</v>
      </c>
      <c r="E268" s="1311"/>
      <c r="F268" s="1312"/>
      <c r="G268" s="1231"/>
      <c r="H268" s="1621"/>
      <c r="I268" s="1622"/>
      <c r="J268" s="515"/>
      <c r="N268" s="36"/>
      <c r="O268" s="36"/>
      <c r="P268" s="36"/>
      <c r="Q268" s="36"/>
      <c r="R268" s="36"/>
      <c r="S268" s="36"/>
      <c r="T268" s="36"/>
      <c r="U268" s="36"/>
      <c r="V268" s="36"/>
      <c r="W268" s="36"/>
      <c r="X268" s="36"/>
      <c r="Y268" s="16"/>
      <c r="Z268" s="16"/>
      <c r="AA268" s="16"/>
    </row>
    <row r="269" spans="3:27" ht="15" customHeight="1">
      <c r="D269" s="1310" t="s">
        <v>356</v>
      </c>
      <c r="E269" s="1311"/>
      <c r="F269" s="1312"/>
      <c r="G269" s="1231"/>
      <c r="H269" s="1232"/>
      <c r="I269" s="1233"/>
    </row>
    <row r="270" spans="3:27" ht="15" customHeight="1">
      <c r="D270" s="1320" t="s">
        <v>2859</v>
      </c>
      <c r="E270" s="1321"/>
      <c r="F270" s="1322"/>
      <c r="G270" s="1562"/>
      <c r="H270" s="1623"/>
      <c r="I270" s="1624"/>
      <c r="J270" s="515"/>
    </row>
    <row r="271" spans="3:27" ht="7.5" customHeight="1"/>
    <row r="272" spans="3:27" ht="7.5" customHeight="1">
      <c r="M272" s="36"/>
    </row>
    <row r="273" spans="2:27" ht="18" customHeight="1">
      <c r="B273" s="2" t="s">
        <v>2860</v>
      </c>
      <c r="M273" s="36"/>
    </row>
    <row r="274" spans="2:27" ht="15" customHeight="1">
      <c r="C274" s="3" t="s">
        <v>440</v>
      </c>
      <c r="D274" s="1323" t="s">
        <v>2888</v>
      </c>
      <c r="E274" s="1324"/>
      <c r="F274" s="1325"/>
      <c r="G274" s="1454"/>
      <c r="H274" s="1455"/>
      <c r="I274" s="1456"/>
      <c r="L274" s="36"/>
      <c r="M274" s="494"/>
      <c r="N274" s="494"/>
      <c r="P274" s="494"/>
      <c r="Q274" s="494"/>
      <c r="R274" s="494"/>
      <c r="S274" s="494"/>
      <c r="T274" s="494"/>
      <c r="U274" s="149"/>
      <c r="V274" s="36"/>
      <c r="W274" s="36"/>
      <c r="X274" s="36"/>
      <c r="Y274" s="16"/>
      <c r="Z274" s="16"/>
      <c r="AA274" s="16"/>
    </row>
    <row r="275" spans="2:27" ht="15" customHeight="1">
      <c r="C275" s="3"/>
      <c r="D275" s="1310" t="s">
        <v>2738</v>
      </c>
      <c r="E275" s="1311"/>
      <c r="F275" s="1312"/>
      <c r="G275" s="1231"/>
      <c r="H275" s="1417"/>
      <c r="I275" s="1418"/>
    </row>
    <row r="276" spans="2:27" ht="15" customHeight="1">
      <c r="D276" s="1310" t="s">
        <v>69</v>
      </c>
      <c r="E276" s="1311"/>
      <c r="F276" s="1312"/>
      <c r="G276" s="1231"/>
      <c r="H276" s="1232"/>
      <c r="I276" s="1233"/>
    </row>
    <row r="277" spans="2:27" ht="15" customHeight="1">
      <c r="D277" s="1310" t="s">
        <v>2443</v>
      </c>
      <c r="E277" s="1311"/>
      <c r="F277" s="1312"/>
      <c r="G277" s="1231"/>
      <c r="H277" s="1621"/>
      <c r="I277" s="1622"/>
      <c r="J277" s="515"/>
      <c r="N277" s="36"/>
      <c r="O277" s="36"/>
      <c r="P277" s="36"/>
      <c r="Q277" s="36"/>
      <c r="R277" s="36"/>
      <c r="S277" s="36"/>
      <c r="T277" s="36"/>
      <c r="U277" s="36"/>
      <c r="V277" s="36"/>
      <c r="W277" s="36"/>
      <c r="X277" s="36"/>
      <c r="Y277" s="16"/>
      <c r="Z277" s="16"/>
      <c r="AA277" s="16"/>
    </row>
    <row r="278" spans="2:27" ht="15" customHeight="1">
      <c r="D278" s="1310" t="s">
        <v>356</v>
      </c>
      <c r="E278" s="1311"/>
      <c r="F278" s="1312"/>
      <c r="G278" s="1231"/>
      <c r="H278" s="1232"/>
      <c r="I278" s="1233"/>
    </row>
    <row r="279" spans="2:27" ht="15" customHeight="1">
      <c r="D279" s="1320" t="s">
        <v>2859</v>
      </c>
      <c r="E279" s="1321"/>
      <c r="F279" s="1322"/>
      <c r="G279" s="1562"/>
      <c r="H279" s="1623"/>
      <c r="I279" s="1624"/>
      <c r="J279" s="515"/>
    </row>
    <row r="280" spans="2:27" ht="7.5" customHeight="1"/>
    <row r="281" spans="2:27" ht="15" customHeight="1">
      <c r="C281" s="3" t="s">
        <v>441</v>
      </c>
      <c r="D281" s="1323" t="s">
        <v>2888</v>
      </c>
      <c r="E281" s="1324"/>
      <c r="F281" s="1325"/>
      <c r="G281" s="1454"/>
      <c r="H281" s="1455"/>
      <c r="I281" s="1456"/>
      <c r="L281" s="36"/>
      <c r="M281" s="494"/>
      <c r="N281" s="494"/>
      <c r="P281" s="494"/>
      <c r="Q281" s="494"/>
      <c r="R281" s="494"/>
      <c r="S281" s="494"/>
      <c r="T281" s="494"/>
      <c r="U281" s="149"/>
      <c r="V281" s="36"/>
      <c r="W281" s="36"/>
      <c r="X281" s="36"/>
      <c r="Y281" s="16"/>
      <c r="Z281" s="16"/>
      <c r="AA281" s="16"/>
    </row>
    <row r="282" spans="2:27" ht="15" customHeight="1">
      <c r="C282" s="3"/>
      <c r="D282" s="1310" t="s">
        <v>2738</v>
      </c>
      <c r="E282" s="1311"/>
      <c r="F282" s="1312"/>
      <c r="G282" s="1231"/>
      <c r="H282" s="1417"/>
      <c r="I282" s="1418"/>
    </row>
    <row r="283" spans="2:27" ht="15" customHeight="1">
      <c r="C283" s="2" t="s">
        <v>2894</v>
      </c>
      <c r="D283" s="1310" t="s">
        <v>69</v>
      </c>
      <c r="E283" s="1311"/>
      <c r="F283" s="1312"/>
      <c r="G283" s="1231"/>
      <c r="H283" s="1232"/>
      <c r="I283" s="1233"/>
    </row>
    <row r="284" spans="2:27" ht="15" customHeight="1">
      <c r="D284" s="1310" t="s">
        <v>2443</v>
      </c>
      <c r="E284" s="1311"/>
      <c r="F284" s="1312"/>
      <c r="G284" s="1231"/>
      <c r="H284" s="1621"/>
      <c r="I284" s="1622"/>
      <c r="J284" s="515"/>
      <c r="N284" s="36"/>
      <c r="O284" s="36"/>
      <c r="P284" s="36"/>
      <c r="Q284" s="36"/>
      <c r="R284" s="36"/>
      <c r="S284" s="36"/>
      <c r="T284" s="36"/>
      <c r="U284" s="36"/>
      <c r="V284" s="36"/>
      <c r="W284" s="36"/>
      <c r="X284" s="36"/>
      <c r="Y284" s="16"/>
      <c r="Z284" s="16"/>
      <c r="AA284" s="16"/>
    </row>
    <row r="285" spans="2:27" ht="15" customHeight="1">
      <c r="D285" s="1310" t="s">
        <v>356</v>
      </c>
      <c r="E285" s="1311"/>
      <c r="F285" s="1312"/>
      <c r="G285" s="1231"/>
      <c r="H285" s="1232"/>
      <c r="I285" s="1233"/>
    </row>
    <row r="286" spans="2:27" ht="15" customHeight="1">
      <c r="D286" s="1320" t="s">
        <v>2859</v>
      </c>
      <c r="E286" s="1321"/>
      <c r="F286" s="1322"/>
      <c r="G286" s="1562"/>
      <c r="H286" s="1623"/>
      <c r="I286" s="1624"/>
      <c r="J286" s="515"/>
    </row>
    <row r="287" spans="2:27" ht="7.5" customHeight="1"/>
    <row r="288" spans="2:27" ht="15" customHeight="1">
      <c r="C288" s="3" t="s">
        <v>2743</v>
      </c>
      <c r="D288" s="1323" t="s">
        <v>2888</v>
      </c>
      <c r="E288" s="1324"/>
      <c r="F288" s="1325"/>
      <c r="G288" s="1454"/>
      <c r="H288" s="1455"/>
      <c r="I288" s="1456"/>
      <c r="L288" s="36"/>
      <c r="M288" s="494"/>
      <c r="N288" s="494"/>
      <c r="P288" s="494"/>
      <c r="Q288" s="494"/>
      <c r="R288" s="494"/>
      <c r="S288" s="494"/>
      <c r="T288" s="494"/>
      <c r="U288" s="149"/>
      <c r="V288" s="36"/>
      <c r="W288" s="36"/>
      <c r="X288" s="36"/>
      <c r="Y288" s="16"/>
      <c r="Z288" s="16"/>
      <c r="AA288" s="16"/>
    </row>
    <row r="289" spans="2:27" ht="15" customHeight="1">
      <c r="C289" s="3"/>
      <c r="D289" s="1310" t="s">
        <v>2738</v>
      </c>
      <c r="E289" s="1311"/>
      <c r="F289" s="1312"/>
      <c r="G289" s="1231"/>
      <c r="H289" s="1417"/>
      <c r="I289" s="1418"/>
    </row>
    <row r="290" spans="2:27" ht="15" customHeight="1">
      <c r="D290" s="1310" t="s">
        <v>69</v>
      </c>
      <c r="E290" s="1311"/>
      <c r="F290" s="1312"/>
      <c r="G290" s="1231"/>
      <c r="H290" s="1232"/>
      <c r="I290" s="1233"/>
    </row>
    <row r="291" spans="2:27" ht="15" customHeight="1">
      <c r="D291" s="1310" t="s">
        <v>2443</v>
      </c>
      <c r="E291" s="1311"/>
      <c r="F291" s="1312"/>
      <c r="G291" s="1231"/>
      <c r="H291" s="1621"/>
      <c r="I291" s="1622"/>
      <c r="J291" s="515"/>
      <c r="N291" s="36"/>
      <c r="O291" s="36"/>
      <c r="P291" s="36"/>
      <c r="Q291" s="36"/>
      <c r="R291" s="36"/>
      <c r="S291" s="36"/>
      <c r="T291" s="36"/>
      <c r="U291" s="36"/>
      <c r="V291" s="36"/>
      <c r="W291" s="36"/>
      <c r="X291" s="36"/>
      <c r="Y291" s="16"/>
      <c r="Z291" s="16"/>
      <c r="AA291" s="16"/>
    </row>
    <row r="292" spans="2:27" ht="15" customHeight="1">
      <c r="D292" s="1310" t="s">
        <v>356</v>
      </c>
      <c r="E292" s="1311"/>
      <c r="F292" s="1312"/>
      <c r="G292" s="1231"/>
      <c r="H292" s="1232"/>
      <c r="I292" s="1233"/>
    </row>
    <row r="293" spans="2:27" ht="15" customHeight="1">
      <c r="D293" s="1320" t="s">
        <v>2859</v>
      </c>
      <c r="E293" s="1321"/>
      <c r="F293" s="1322"/>
      <c r="G293" s="1562"/>
      <c r="H293" s="1623"/>
      <c r="I293" s="1624"/>
      <c r="J293" s="515"/>
    </row>
    <row r="294" spans="2:27" ht="7.5" customHeight="1"/>
    <row r="295" spans="2:27" ht="7.5" customHeight="1">
      <c r="M295" s="36"/>
    </row>
    <row r="296" spans="2:27" ht="18" customHeight="1">
      <c r="B296" s="2" t="s">
        <v>2861</v>
      </c>
      <c r="M296" s="36"/>
    </row>
    <row r="297" spans="2:27" ht="15" customHeight="1">
      <c r="C297" s="3" t="s">
        <v>440</v>
      </c>
      <c r="D297" s="1323" t="s">
        <v>2888</v>
      </c>
      <c r="E297" s="1324"/>
      <c r="F297" s="1325"/>
      <c r="G297" s="1454"/>
      <c r="H297" s="1455"/>
      <c r="I297" s="1456"/>
      <c r="L297" s="36"/>
      <c r="M297" s="494"/>
      <c r="N297" s="494"/>
      <c r="P297" s="494"/>
      <c r="Q297" s="494"/>
      <c r="R297" s="494"/>
      <c r="S297" s="494"/>
      <c r="T297" s="494"/>
      <c r="U297" s="149"/>
      <c r="V297" s="36"/>
      <c r="W297" s="36"/>
      <c r="X297" s="36"/>
      <c r="Y297" s="16"/>
      <c r="Z297" s="16"/>
      <c r="AA297" s="16"/>
    </row>
    <row r="298" spans="2:27" ht="15" customHeight="1">
      <c r="C298" s="3"/>
      <c r="D298" s="1310" t="s">
        <v>2738</v>
      </c>
      <c r="E298" s="1311"/>
      <c r="F298" s="1312"/>
      <c r="G298" s="1231"/>
      <c r="H298" s="1417"/>
      <c r="I298" s="1418"/>
    </row>
    <row r="299" spans="2:27" ht="15" customHeight="1">
      <c r="D299" s="1310" t="s">
        <v>69</v>
      </c>
      <c r="E299" s="1311"/>
      <c r="F299" s="1312"/>
      <c r="G299" s="1231"/>
      <c r="H299" s="1232"/>
      <c r="I299" s="1233"/>
    </row>
    <row r="300" spans="2:27" ht="15" customHeight="1">
      <c r="D300" s="1310" t="s">
        <v>2443</v>
      </c>
      <c r="E300" s="1311"/>
      <c r="F300" s="1312"/>
      <c r="G300" s="1231"/>
      <c r="H300" s="1621"/>
      <c r="I300" s="1622"/>
      <c r="J300" s="515"/>
      <c r="N300" s="36"/>
      <c r="O300" s="36"/>
      <c r="P300" s="36"/>
      <c r="Q300" s="36"/>
      <c r="R300" s="36"/>
      <c r="S300" s="36"/>
      <c r="T300" s="36"/>
      <c r="U300" s="36"/>
      <c r="V300" s="36"/>
      <c r="W300" s="36"/>
      <c r="X300" s="36"/>
      <c r="Y300" s="16"/>
      <c r="Z300" s="16"/>
      <c r="AA300" s="16"/>
    </row>
    <row r="301" spans="2:27" ht="15" customHeight="1">
      <c r="D301" s="1310" t="s">
        <v>356</v>
      </c>
      <c r="E301" s="1311"/>
      <c r="F301" s="1312"/>
      <c r="G301" s="1231"/>
      <c r="H301" s="1232"/>
      <c r="I301" s="1233"/>
    </row>
    <row r="302" spans="2:27" ht="15" customHeight="1">
      <c r="D302" s="1320" t="s">
        <v>2859</v>
      </c>
      <c r="E302" s="1321"/>
      <c r="F302" s="1322"/>
      <c r="G302" s="1562"/>
      <c r="H302" s="1623"/>
      <c r="I302" s="1624"/>
      <c r="J302" s="515"/>
    </row>
    <row r="303" spans="2:27" ht="7.5" customHeight="1"/>
    <row r="304" spans="2:27" ht="15" customHeight="1">
      <c r="C304" s="3" t="s">
        <v>441</v>
      </c>
      <c r="D304" s="1323" t="s">
        <v>2888</v>
      </c>
      <c r="E304" s="1324"/>
      <c r="F304" s="1325"/>
      <c r="G304" s="1454"/>
      <c r="H304" s="1455"/>
      <c r="I304" s="1456"/>
      <c r="L304" s="36"/>
      <c r="M304" s="494"/>
      <c r="N304" s="494"/>
      <c r="P304" s="494"/>
      <c r="Q304" s="494"/>
      <c r="R304" s="494"/>
      <c r="S304" s="494"/>
      <c r="T304" s="494"/>
      <c r="U304" s="149"/>
      <c r="V304" s="36"/>
      <c r="W304" s="36"/>
      <c r="X304" s="36"/>
      <c r="Y304" s="16"/>
      <c r="Z304" s="16"/>
      <c r="AA304" s="16"/>
    </row>
    <row r="305" spans="2:27" ht="15" customHeight="1">
      <c r="C305" s="3"/>
      <c r="D305" s="1310" t="s">
        <v>2738</v>
      </c>
      <c r="E305" s="1311"/>
      <c r="F305" s="1312"/>
      <c r="G305" s="1231"/>
      <c r="H305" s="1417"/>
      <c r="I305" s="1418"/>
    </row>
    <row r="306" spans="2:27" ht="15" customHeight="1">
      <c r="D306" s="1310" t="s">
        <v>69</v>
      </c>
      <c r="E306" s="1311"/>
      <c r="F306" s="1312"/>
      <c r="G306" s="1231"/>
      <c r="H306" s="1232"/>
      <c r="I306" s="1233"/>
    </row>
    <row r="307" spans="2:27" ht="15" customHeight="1">
      <c r="D307" s="1310" t="s">
        <v>2443</v>
      </c>
      <c r="E307" s="1311"/>
      <c r="F307" s="1312"/>
      <c r="G307" s="1231"/>
      <c r="H307" s="1621"/>
      <c r="I307" s="1622"/>
      <c r="J307" s="515"/>
      <c r="N307" s="36"/>
      <c r="O307" s="36"/>
      <c r="P307" s="36"/>
      <c r="Q307" s="36"/>
      <c r="R307" s="36"/>
      <c r="S307" s="36"/>
      <c r="T307" s="36"/>
      <c r="U307" s="36"/>
      <c r="V307" s="36"/>
      <c r="W307" s="36"/>
      <c r="X307" s="36"/>
      <c r="Y307" s="16"/>
      <c r="Z307" s="16"/>
      <c r="AA307" s="16"/>
    </row>
    <row r="308" spans="2:27" ht="15" customHeight="1">
      <c r="D308" s="1310" t="s">
        <v>356</v>
      </c>
      <c r="E308" s="1311"/>
      <c r="F308" s="1312"/>
      <c r="G308" s="1231"/>
      <c r="H308" s="1232"/>
      <c r="I308" s="1233"/>
    </row>
    <row r="309" spans="2:27" ht="15" customHeight="1">
      <c r="D309" s="1320" t="s">
        <v>2859</v>
      </c>
      <c r="E309" s="1321"/>
      <c r="F309" s="1322"/>
      <c r="G309" s="1562"/>
      <c r="H309" s="1623"/>
      <c r="I309" s="1624"/>
      <c r="J309" s="515"/>
    </row>
    <row r="310" spans="2:27" ht="7.5" customHeight="1"/>
    <row r="311" spans="2:27" ht="15" customHeight="1">
      <c r="C311" s="3" t="s">
        <v>2743</v>
      </c>
      <c r="D311" s="1323" t="s">
        <v>2888</v>
      </c>
      <c r="E311" s="1324"/>
      <c r="F311" s="1325"/>
      <c r="G311" s="1454"/>
      <c r="H311" s="1455"/>
      <c r="I311" s="1456"/>
      <c r="L311" s="36"/>
      <c r="M311" s="494"/>
      <c r="N311" s="494"/>
      <c r="P311" s="494"/>
      <c r="Q311" s="494"/>
      <c r="R311" s="494"/>
      <c r="S311" s="494"/>
      <c r="T311" s="494"/>
      <c r="U311" s="149"/>
      <c r="V311" s="36"/>
      <c r="W311" s="36"/>
      <c r="X311" s="36"/>
      <c r="Y311" s="16"/>
      <c r="Z311" s="16"/>
      <c r="AA311" s="16"/>
    </row>
    <row r="312" spans="2:27" ht="15" customHeight="1">
      <c r="C312" s="3"/>
      <c r="D312" s="1310" t="s">
        <v>2738</v>
      </c>
      <c r="E312" s="1311"/>
      <c r="F312" s="1312"/>
      <c r="G312" s="1231"/>
      <c r="H312" s="1417"/>
      <c r="I312" s="1418"/>
    </row>
    <row r="313" spans="2:27" ht="15" customHeight="1">
      <c r="C313" s="2" t="s">
        <v>2894</v>
      </c>
      <c r="D313" s="1310" t="s">
        <v>69</v>
      </c>
      <c r="E313" s="1311"/>
      <c r="F313" s="1312"/>
      <c r="G313" s="1231"/>
      <c r="H313" s="1232"/>
      <c r="I313" s="1233"/>
    </row>
    <row r="314" spans="2:27" ht="15" customHeight="1">
      <c r="D314" s="1310" t="s">
        <v>2443</v>
      </c>
      <c r="E314" s="1311"/>
      <c r="F314" s="1312"/>
      <c r="G314" s="1231"/>
      <c r="H314" s="1621"/>
      <c r="I314" s="1622"/>
      <c r="J314" s="515"/>
      <c r="N314" s="36"/>
      <c r="O314" s="36"/>
      <c r="P314" s="36"/>
      <c r="Q314" s="36"/>
      <c r="R314" s="36"/>
      <c r="S314" s="36"/>
      <c r="T314" s="36"/>
      <c r="U314" s="36"/>
      <c r="V314" s="36"/>
      <c r="W314" s="36"/>
      <c r="X314" s="36"/>
      <c r="Y314" s="16"/>
      <c r="Z314" s="16"/>
      <c r="AA314" s="16"/>
    </row>
    <row r="315" spans="2:27" ht="15" customHeight="1">
      <c r="D315" s="1310" t="s">
        <v>356</v>
      </c>
      <c r="E315" s="1311"/>
      <c r="F315" s="1312"/>
      <c r="G315" s="1231"/>
      <c r="H315" s="1232"/>
      <c r="I315" s="1233"/>
    </row>
    <row r="316" spans="2:27" ht="15" customHeight="1">
      <c r="D316" s="1320" t="s">
        <v>2859</v>
      </c>
      <c r="E316" s="1321"/>
      <c r="F316" s="1322"/>
      <c r="G316" s="1562"/>
      <c r="H316" s="1623"/>
      <c r="I316" s="1624"/>
      <c r="J316" s="515"/>
    </row>
    <row r="317" spans="2:27" ht="7.5" customHeight="1"/>
    <row r="318" spans="2:27" ht="7.5" customHeight="1">
      <c r="M318" s="36"/>
    </row>
    <row r="319" spans="2:27" ht="18" customHeight="1">
      <c r="B319" s="2" t="s">
        <v>2862</v>
      </c>
      <c r="M319" s="36"/>
    </row>
    <row r="320" spans="2:27" ht="18" customHeight="1">
      <c r="C320" s="3" t="s">
        <v>440</v>
      </c>
      <c r="D320" s="1323" t="s">
        <v>2888</v>
      </c>
      <c r="E320" s="1324"/>
      <c r="F320" s="1325"/>
      <c r="G320" s="1454"/>
      <c r="H320" s="1455"/>
      <c r="I320" s="1456"/>
      <c r="L320" s="36"/>
      <c r="M320" s="494"/>
      <c r="N320" s="494"/>
      <c r="P320" s="494"/>
      <c r="Q320" s="494"/>
      <c r="R320" s="494"/>
      <c r="S320" s="494"/>
      <c r="T320" s="494"/>
      <c r="U320" s="149"/>
      <c r="V320" s="36"/>
      <c r="W320" s="36"/>
      <c r="X320" s="36"/>
      <c r="Y320" s="16"/>
      <c r="Z320" s="16"/>
      <c r="AA320" s="16"/>
    </row>
    <row r="321" spans="3:27" ht="16.5" customHeight="1">
      <c r="C321" s="3"/>
      <c r="D321" s="1310" t="s">
        <v>2738</v>
      </c>
      <c r="E321" s="1311"/>
      <c r="F321" s="1312"/>
      <c r="G321" s="1231"/>
      <c r="H321" s="1417"/>
      <c r="I321" s="1418"/>
    </row>
    <row r="322" spans="3:27" ht="16.5" customHeight="1">
      <c r="D322" s="1310" t="s">
        <v>69</v>
      </c>
      <c r="E322" s="1311"/>
      <c r="F322" s="1312"/>
      <c r="G322" s="1231"/>
      <c r="H322" s="1232"/>
      <c r="I322" s="1233"/>
    </row>
    <row r="323" spans="3:27" ht="17.100000000000001" customHeight="1">
      <c r="D323" s="1310" t="s">
        <v>2443</v>
      </c>
      <c r="E323" s="1311"/>
      <c r="F323" s="1312"/>
      <c r="G323" s="1231"/>
      <c r="H323" s="1621"/>
      <c r="I323" s="1622"/>
      <c r="J323" s="515"/>
      <c r="N323" s="36"/>
      <c r="O323" s="36"/>
      <c r="P323" s="36"/>
      <c r="Q323" s="36"/>
      <c r="R323" s="36"/>
      <c r="S323" s="36"/>
      <c r="T323" s="36"/>
      <c r="U323" s="36"/>
      <c r="V323" s="36"/>
      <c r="W323" s="36"/>
      <c r="X323" s="36"/>
      <c r="Y323" s="16"/>
      <c r="Z323" s="16"/>
      <c r="AA323" s="16"/>
    </row>
    <row r="324" spans="3:27" ht="16.5" customHeight="1">
      <c r="D324" s="1310" t="s">
        <v>356</v>
      </c>
      <c r="E324" s="1311"/>
      <c r="F324" s="1312"/>
      <c r="G324" s="1231"/>
      <c r="H324" s="1232"/>
      <c r="I324" s="1233"/>
    </row>
    <row r="325" spans="3:27" ht="16.5" customHeight="1">
      <c r="D325" s="1320" t="s">
        <v>2859</v>
      </c>
      <c r="E325" s="1321"/>
      <c r="F325" s="1322"/>
      <c r="G325" s="1562"/>
      <c r="H325" s="1623"/>
      <c r="I325" s="1624"/>
      <c r="J325" s="515"/>
    </row>
    <row r="326" spans="3:27" ht="7.5" customHeight="1"/>
    <row r="327" spans="3:27" ht="18" customHeight="1">
      <c r="C327" s="3" t="s">
        <v>441</v>
      </c>
      <c r="D327" s="1323" t="s">
        <v>2888</v>
      </c>
      <c r="E327" s="1324"/>
      <c r="F327" s="1325"/>
      <c r="G327" s="1454"/>
      <c r="H327" s="1455"/>
      <c r="I327" s="1456"/>
      <c r="L327" s="36"/>
      <c r="M327" s="494"/>
      <c r="N327" s="494"/>
      <c r="P327" s="494"/>
      <c r="Q327" s="494"/>
      <c r="R327" s="494"/>
      <c r="S327" s="494"/>
      <c r="T327" s="494"/>
      <c r="U327" s="149"/>
      <c r="V327" s="36"/>
      <c r="W327" s="36"/>
      <c r="X327" s="36"/>
      <c r="Y327" s="16"/>
      <c r="Z327" s="16"/>
      <c r="AA327" s="16"/>
    </row>
    <row r="328" spans="3:27" ht="16.5" customHeight="1">
      <c r="C328" s="3"/>
      <c r="D328" s="1310" t="s">
        <v>2738</v>
      </c>
      <c r="E328" s="1311"/>
      <c r="F328" s="1312"/>
      <c r="G328" s="1231"/>
      <c r="H328" s="1417"/>
      <c r="I328" s="1418"/>
    </row>
    <row r="329" spans="3:27" ht="16.5" customHeight="1">
      <c r="C329" s="2" t="s">
        <v>2894</v>
      </c>
      <c r="D329" s="1310" t="s">
        <v>69</v>
      </c>
      <c r="E329" s="1311"/>
      <c r="F329" s="1312"/>
      <c r="G329" s="1231"/>
      <c r="H329" s="1232"/>
      <c r="I329" s="1233"/>
    </row>
    <row r="330" spans="3:27" ht="17.100000000000001" customHeight="1">
      <c r="D330" s="1310" t="s">
        <v>2443</v>
      </c>
      <c r="E330" s="1311"/>
      <c r="F330" s="1312"/>
      <c r="G330" s="1231"/>
      <c r="H330" s="1621"/>
      <c r="I330" s="1622"/>
      <c r="J330" s="515"/>
      <c r="N330" s="36"/>
      <c r="O330" s="36"/>
      <c r="P330" s="36"/>
      <c r="Q330" s="36"/>
      <c r="R330" s="36"/>
      <c r="S330" s="36"/>
      <c r="T330" s="36"/>
      <c r="U330" s="36"/>
      <c r="V330" s="36"/>
      <c r="W330" s="36"/>
      <c r="X330" s="36"/>
      <c r="Y330" s="16"/>
      <c r="Z330" s="16"/>
      <c r="AA330" s="16"/>
    </row>
    <row r="331" spans="3:27" ht="16.5" customHeight="1">
      <c r="D331" s="1310" t="s">
        <v>356</v>
      </c>
      <c r="E331" s="1311"/>
      <c r="F331" s="1312"/>
      <c r="G331" s="1231"/>
      <c r="H331" s="1232"/>
      <c r="I331" s="1233"/>
    </row>
    <row r="332" spans="3:27" ht="16.5" customHeight="1">
      <c r="D332" s="1320" t="s">
        <v>2859</v>
      </c>
      <c r="E332" s="1321"/>
      <c r="F332" s="1322"/>
      <c r="G332" s="1562"/>
      <c r="H332" s="1623"/>
      <c r="I332" s="1624"/>
      <c r="J332" s="515"/>
    </row>
    <row r="333" spans="3:27" ht="7.5" customHeight="1"/>
    <row r="334" spans="3:27" ht="18" customHeight="1">
      <c r="C334" s="3" t="s">
        <v>2743</v>
      </c>
      <c r="D334" s="1323" t="s">
        <v>2888</v>
      </c>
      <c r="E334" s="1324"/>
      <c r="F334" s="1325"/>
      <c r="G334" s="1454"/>
      <c r="H334" s="1455"/>
      <c r="I334" s="1456"/>
      <c r="L334" s="36"/>
      <c r="M334" s="494"/>
      <c r="N334" s="494"/>
      <c r="P334" s="494"/>
      <c r="Q334" s="494"/>
      <c r="R334" s="494"/>
      <c r="S334" s="494"/>
      <c r="T334" s="494"/>
      <c r="U334" s="149"/>
      <c r="V334" s="36"/>
      <c r="W334" s="36"/>
      <c r="X334" s="36"/>
      <c r="Y334" s="16"/>
      <c r="Z334" s="16"/>
      <c r="AA334" s="16"/>
    </row>
    <row r="335" spans="3:27" ht="16.5" customHeight="1">
      <c r="C335" s="3"/>
      <c r="D335" s="1310" t="s">
        <v>2738</v>
      </c>
      <c r="E335" s="1311"/>
      <c r="F335" s="1312"/>
      <c r="G335" s="1231"/>
      <c r="H335" s="1417"/>
      <c r="I335" s="1418"/>
    </row>
    <row r="336" spans="3:27" ht="16.5" customHeight="1">
      <c r="D336" s="1310" t="s">
        <v>69</v>
      </c>
      <c r="E336" s="1311"/>
      <c r="F336" s="1312"/>
      <c r="G336" s="1231"/>
      <c r="H336" s="1232"/>
      <c r="I336" s="1233"/>
    </row>
    <row r="337" spans="2:27" ht="17.100000000000001" customHeight="1">
      <c r="D337" s="1310" t="s">
        <v>2443</v>
      </c>
      <c r="E337" s="1311"/>
      <c r="F337" s="1312"/>
      <c r="G337" s="1231"/>
      <c r="H337" s="1621"/>
      <c r="I337" s="1622"/>
      <c r="J337" s="515"/>
      <c r="N337" s="36"/>
      <c r="O337" s="36"/>
      <c r="P337" s="36"/>
      <c r="Q337" s="36"/>
      <c r="R337" s="36"/>
      <c r="S337" s="36"/>
      <c r="T337" s="36"/>
      <c r="U337" s="36"/>
      <c r="V337" s="36"/>
      <c r="W337" s="36"/>
      <c r="X337" s="36"/>
      <c r="Y337" s="16"/>
      <c r="Z337" s="16"/>
      <c r="AA337" s="16"/>
    </row>
    <row r="338" spans="2:27" ht="16.5" customHeight="1">
      <c r="D338" s="1310" t="s">
        <v>356</v>
      </c>
      <c r="E338" s="1311"/>
      <c r="F338" s="1312"/>
      <c r="G338" s="1231"/>
      <c r="H338" s="1232"/>
      <c r="I338" s="1233"/>
    </row>
    <row r="339" spans="2:27" ht="16.5" customHeight="1">
      <c r="D339" s="1320" t="s">
        <v>2859</v>
      </c>
      <c r="E339" s="1321"/>
      <c r="F339" s="1322"/>
      <c r="G339" s="1562"/>
      <c r="H339" s="1623"/>
      <c r="I339" s="1624"/>
      <c r="J339" s="515"/>
    </row>
    <row r="340" spans="2:27" ht="7.5" customHeight="1"/>
    <row r="341" spans="2:27" ht="7.5" customHeight="1"/>
    <row r="342" spans="2:27" ht="18" customHeight="1">
      <c r="B342" s="2" t="s">
        <v>2863</v>
      </c>
      <c r="M342" s="36"/>
    </row>
    <row r="343" spans="2:27" ht="18" customHeight="1">
      <c r="C343" s="3" t="s">
        <v>440</v>
      </c>
      <c r="D343" s="1323" t="s">
        <v>2888</v>
      </c>
      <c r="E343" s="1324"/>
      <c r="F343" s="1325"/>
      <c r="G343" s="1454"/>
      <c r="H343" s="1455"/>
      <c r="I343" s="1456"/>
      <c r="L343" s="36"/>
      <c r="M343" s="494"/>
      <c r="N343" s="494"/>
      <c r="P343" s="494"/>
      <c r="Q343" s="494"/>
      <c r="R343" s="494"/>
      <c r="S343" s="494"/>
      <c r="T343" s="494"/>
      <c r="U343" s="149"/>
      <c r="V343" s="36"/>
      <c r="W343" s="36"/>
      <c r="X343" s="36"/>
      <c r="Y343" s="16"/>
      <c r="Z343" s="16"/>
      <c r="AA343" s="16"/>
    </row>
    <row r="344" spans="2:27" ht="16.5" customHeight="1">
      <c r="C344" s="3"/>
      <c r="D344" s="1310" t="s">
        <v>2738</v>
      </c>
      <c r="E344" s="1311"/>
      <c r="F344" s="1312"/>
      <c r="G344" s="1231"/>
      <c r="H344" s="1417"/>
      <c r="I344" s="1418"/>
    </row>
    <row r="345" spans="2:27" ht="16.5" customHeight="1">
      <c r="D345" s="1310" t="s">
        <v>69</v>
      </c>
      <c r="E345" s="1311"/>
      <c r="F345" s="1312"/>
      <c r="G345" s="1231"/>
      <c r="H345" s="1232"/>
      <c r="I345" s="1233"/>
    </row>
    <row r="346" spans="2:27" ht="17.100000000000001" customHeight="1">
      <c r="D346" s="1310" t="s">
        <v>2443</v>
      </c>
      <c r="E346" s="1311"/>
      <c r="F346" s="1312"/>
      <c r="G346" s="1231"/>
      <c r="H346" s="1621"/>
      <c r="I346" s="1622"/>
      <c r="J346" s="515"/>
      <c r="N346" s="36"/>
      <c r="O346" s="36"/>
      <c r="P346" s="36"/>
      <c r="Q346" s="36"/>
      <c r="R346" s="36"/>
      <c r="S346" s="36"/>
      <c r="T346" s="36"/>
      <c r="U346" s="36"/>
      <c r="V346" s="36"/>
      <c r="W346" s="36"/>
      <c r="X346" s="36"/>
      <c r="Y346" s="16"/>
      <c r="Z346" s="16"/>
      <c r="AA346" s="16"/>
    </row>
    <row r="347" spans="2:27" ht="16.5" customHeight="1">
      <c r="D347" s="1310" t="s">
        <v>356</v>
      </c>
      <c r="E347" s="1311"/>
      <c r="F347" s="1312"/>
      <c r="G347" s="1231"/>
      <c r="H347" s="1232"/>
      <c r="I347" s="1233"/>
    </row>
    <row r="348" spans="2:27" ht="16.5" customHeight="1">
      <c r="D348" s="1320" t="s">
        <v>2859</v>
      </c>
      <c r="E348" s="1321"/>
      <c r="F348" s="1322"/>
      <c r="G348" s="1562"/>
      <c r="H348" s="1623"/>
      <c r="I348" s="1624"/>
      <c r="J348" s="515"/>
    </row>
    <row r="349" spans="2:27" ht="7.5" customHeight="1"/>
    <row r="350" spans="2:27" ht="18" customHeight="1">
      <c r="C350" s="3" t="s">
        <v>441</v>
      </c>
      <c r="D350" s="1323" t="s">
        <v>2888</v>
      </c>
      <c r="E350" s="1324"/>
      <c r="F350" s="1325"/>
      <c r="G350" s="1454"/>
      <c r="H350" s="1455"/>
      <c r="I350" s="1456"/>
      <c r="L350" s="36"/>
      <c r="M350" s="494"/>
      <c r="N350" s="494"/>
      <c r="P350" s="494"/>
      <c r="Q350" s="494"/>
      <c r="R350" s="494"/>
      <c r="S350" s="494"/>
      <c r="T350" s="494"/>
      <c r="U350" s="149"/>
      <c r="V350" s="36"/>
      <c r="W350" s="36"/>
      <c r="X350" s="36"/>
      <c r="Y350" s="16"/>
      <c r="Z350" s="16"/>
      <c r="AA350" s="16"/>
    </row>
    <row r="351" spans="2:27" ht="16.5" customHeight="1">
      <c r="C351" s="3"/>
      <c r="D351" s="1310" t="s">
        <v>2738</v>
      </c>
      <c r="E351" s="1311"/>
      <c r="F351" s="1312"/>
      <c r="G351" s="1231"/>
      <c r="H351" s="1417"/>
      <c r="I351" s="1418"/>
    </row>
    <row r="352" spans="2:27" ht="16.5" customHeight="1">
      <c r="D352" s="1310" t="s">
        <v>69</v>
      </c>
      <c r="E352" s="1311"/>
      <c r="F352" s="1312"/>
      <c r="G352" s="1231"/>
      <c r="H352" s="1232"/>
      <c r="I352" s="1233"/>
    </row>
    <row r="353" spans="2:27" ht="17.100000000000001" customHeight="1">
      <c r="D353" s="1310" t="s">
        <v>2443</v>
      </c>
      <c r="E353" s="1311"/>
      <c r="F353" s="1312"/>
      <c r="G353" s="1231"/>
      <c r="H353" s="1621"/>
      <c r="I353" s="1622"/>
      <c r="J353" s="515"/>
      <c r="N353" s="36"/>
      <c r="O353" s="36"/>
      <c r="P353" s="36"/>
      <c r="Q353" s="36"/>
      <c r="R353" s="36"/>
      <c r="S353" s="36"/>
      <c r="T353" s="36"/>
      <c r="U353" s="36"/>
      <c r="V353" s="36"/>
      <c r="W353" s="36"/>
      <c r="X353" s="36"/>
      <c r="Y353" s="16"/>
      <c r="Z353" s="16"/>
      <c r="AA353" s="16"/>
    </row>
    <row r="354" spans="2:27" ht="16.5" customHeight="1">
      <c r="D354" s="1310" t="s">
        <v>356</v>
      </c>
      <c r="E354" s="1311"/>
      <c r="F354" s="1312"/>
      <c r="G354" s="1231"/>
      <c r="H354" s="1232"/>
      <c r="I354" s="1233"/>
    </row>
    <row r="355" spans="2:27" ht="16.5" customHeight="1">
      <c r="D355" s="1320" t="s">
        <v>2859</v>
      </c>
      <c r="E355" s="1321"/>
      <c r="F355" s="1322"/>
      <c r="G355" s="1562"/>
      <c r="H355" s="1623"/>
      <c r="I355" s="1624"/>
      <c r="J355" s="515"/>
    </row>
    <row r="356" spans="2:27" ht="7.5" customHeight="1"/>
    <row r="357" spans="2:27" ht="18" customHeight="1">
      <c r="C357" s="3" t="s">
        <v>2743</v>
      </c>
      <c r="D357" s="1323" t="s">
        <v>2888</v>
      </c>
      <c r="E357" s="1324"/>
      <c r="F357" s="1325"/>
      <c r="G357" s="1454"/>
      <c r="H357" s="1455"/>
      <c r="I357" s="1456"/>
      <c r="L357" s="36"/>
      <c r="M357" s="494"/>
      <c r="N357" s="494"/>
      <c r="P357" s="494"/>
      <c r="Q357" s="494"/>
      <c r="R357" s="494"/>
      <c r="S357" s="494"/>
      <c r="T357" s="494"/>
      <c r="U357" s="149"/>
      <c r="V357" s="36"/>
      <c r="W357" s="36"/>
      <c r="X357" s="36"/>
      <c r="Y357" s="16"/>
      <c r="Z357" s="16"/>
      <c r="AA357" s="16"/>
    </row>
    <row r="358" spans="2:27" ht="16.5" customHeight="1">
      <c r="C358" s="3"/>
      <c r="D358" s="1310" t="s">
        <v>2738</v>
      </c>
      <c r="E358" s="1311"/>
      <c r="F358" s="1312"/>
      <c r="G358" s="1231"/>
      <c r="H358" s="1417"/>
      <c r="I358" s="1418"/>
    </row>
    <row r="359" spans="2:27" ht="16.5" customHeight="1">
      <c r="D359" s="1310" t="s">
        <v>69</v>
      </c>
      <c r="E359" s="1311"/>
      <c r="F359" s="1312"/>
      <c r="G359" s="1231"/>
      <c r="H359" s="1232"/>
      <c r="I359" s="1233"/>
    </row>
    <row r="360" spans="2:27" ht="17.100000000000001" customHeight="1">
      <c r="D360" s="1310" t="s">
        <v>2443</v>
      </c>
      <c r="E360" s="1311"/>
      <c r="F360" s="1312"/>
      <c r="G360" s="1231"/>
      <c r="H360" s="1621"/>
      <c r="I360" s="1622"/>
      <c r="J360" s="515"/>
      <c r="N360" s="36"/>
      <c r="O360" s="36"/>
      <c r="P360" s="36"/>
      <c r="Q360" s="36"/>
      <c r="R360" s="36"/>
      <c r="S360" s="36"/>
      <c r="T360" s="36"/>
      <c r="U360" s="36"/>
      <c r="V360" s="36"/>
      <c r="W360" s="36"/>
      <c r="X360" s="36"/>
      <c r="Y360" s="16"/>
      <c r="Z360" s="16"/>
      <c r="AA360" s="16"/>
    </row>
    <row r="361" spans="2:27" ht="16.5" customHeight="1">
      <c r="D361" s="1310" t="s">
        <v>356</v>
      </c>
      <c r="E361" s="1311"/>
      <c r="F361" s="1312"/>
      <c r="G361" s="1231"/>
      <c r="H361" s="1232"/>
      <c r="I361" s="1233"/>
    </row>
    <row r="362" spans="2:27" ht="16.5" customHeight="1">
      <c r="D362" s="1320" t="s">
        <v>2859</v>
      </c>
      <c r="E362" s="1321"/>
      <c r="F362" s="1322"/>
      <c r="G362" s="1562"/>
      <c r="H362" s="1623"/>
      <c r="I362" s="1624"/>
      <c r="J362" s="515"/>
    </row>
    <row r="363" spans="2:27" ht="13.5" customHeight="1"/>
    <row r="364" spans="2:27">
      <c r="G364" s="23"/>
      <c r="H364" s="23"/>
      <c r="I364" s="23"/>
      <c r="J364" s="23"/>
    </row>
    <row r="365" spans="2:27" ht="18" customHeight="1">
      <c r="B365" s="2" t="s">
        <v>390</v>
      </c>
    </row>
    <row r="366" spans="2:27" ht="18" customHeight="1">
      <c r="B366" s="2" t="s">
        <v>2760</v>
      </c>
    </row>
    <row r="367" spans="2:27" ht="18" customHeight="1">
      <c r="C367" s="35" t="s">
        <v>2800</v>
      </c>
    </row>
    <row r="368" spans="2:27" ht="18" customHeight="1">
      <c r="D368" s="99" t="s">
        <v>2762</v>
      </c>
      <c r="E368" s="99" t="s">
        <v>2763</v>
      </c>
      <c r="F368" s="99" t="s">
        <v>2764</v>
      </c>
      <c r="G368" s="497" t="s">
        <v>2765</v>
      </c>
      <c r="H368" s="1599"/>
      <c r="I368" s="1599"/>
      <c r="J368" s="2" t="s">
        <v>2766</v>
      </c>
    </row>
    <row r="369" spans="2:13" ht="13.5" customHeight="1"/>
    <row r="370" spans="2:13" ht="13.5" customHeight="1"/>
    <row r="371" spans="2:13" ht="21" customHeight="1">
      <c r="B371" s="2" t="s">
        <v>2767</v>
      </c>
      <c r="D371" s="3"/>
      <c r="J371" s="7"/>
    </row>
    <row r="372" spans="2:13" ht="24" customHeight="1">
      <c r="B372" s="1600" t="s">
        <v>2768</v>
      </c>
      <c r="C372" s="1601"/>
      <c r="D372" s="1602"/>
      <c r="E372" s="33" t="s">
        <v>77</v>
      </c>
      <c r="F372" s="33" t="s">
        <v>78</v>
      </c>
      <c r="G372" s="33" t="s">
        <v>79</v>
      </c>
      <c r="H372" s="33" t="s">
        <v>80</v>
      </c>
      <c r="I372" s="33" t="s">
        <v>81</v>
      </c>
      <c r="J372" s="33" t="s">
        <v>82</v>
      </c>
    </row>
    <row r="373" spans="2:13" ht="30" customHeight="1">
      <c r="B373" s="1637" t="s">
        <v>2864</v>
      </c>
      <c r="C373" s="1638"/>
      <c r="D373" s="1639"/>
      <c r="E373" s="98"/>
      <c r="F373" s="98"/>
      <c r="G373" s="98"/>
      <c r="H373" s="98"/>
      <c r="I373" s="98"/>
      <c r="J373" s="98"/>
    </row>
    <row r="374" spans="2:13" ht="30" customHeight="1" thickBot="1">
      <c r="B374" s="1596" t="s">
        <v>2770</v>
      </c>
      <c r="C374" s="1597"/>
      <c r="D374" s="1598"/>
      <c r="E374" s="98"/>
      <c r="F374" s="98"/>
      <c r="G374" s="98"/>
      <c r="H374" s="98"/>
      <c r="I374" s="98"/>
      <c r="J374" s="98"/>
    </row>
    <row r="375" spans="2:13" ht="24" customHeight="1" thickTop="1">
      <c r="B375" s="1288"/>
      <c r="C375" s="1595"/>
      <c r="D375" s="1289"/>
      <c r="E375" s="498" t="s">
        <v>83</v>
      </c>
      <c r="F375" s="498" t="s">
        <v>84</v>
      </c>
      <c r="G375" s="498" t="s">
        <v>85</v>
      </c>
      <c r="H375" s="498" t="s">
        <v>86</v>
      </c>
      <c r="I375" s="498" t="s">
        <v>87</v>
      </c>
      <c r="J375" s="498" t="s">
        <v>88</v>
      </c>
    </row>
    <row r="376" spans="2:13" ht="30" customHeight="1">
      <c r="B376" s="1637" t="s">
        <v>2864</v>
      </c>
      <c r="C376" s="1638"/>
      <c r="D376" s="1639"/>
      <c r="E376" s="98"/>
      <c r="F376" s="98"/>
      <c r="G376" s="98"/>
      <c r="H376" s="98"/>
      <c r="I376" s="98"/>
      <c r="J376" s="98"/>
    </row>
    <row r="377" spans="2:13" ht="30" customHeight="1">
      <c r="B377" s="1596" t="s">
        <v>2770</v>
      </c>
      <c r="C377" s="1597"/>
      <c r="D377" s="1598"/>
      <c r="E377" s="98"/>
      <c r="F377" s="98"/>
      <c r="G377" s="98"/>
      <c r="H377" s="98"/>
      <c r="I377" s="98"/>
      <c r="J377" s="98"/>
    </row>
    <row r="378" spans="2:13" ht="7.5" customHeight="1"/>
    <row r="379" spans="2:13" ht="13.5" customHeight="1">
      <c r="B379" s="35" t="s">
        <v>2771</v>
      </c>
    </row>
    <row r="381" spans="2:13" ht="18" customHeight="1">
      <c r="B381" s="2" t="s">
        <v>2865</v>
      </c>
      <c r="H381" s="1498" t="str">
        <f>IF(E373="","",INT(SUM(E373:J373,E376:J376)))</f>
        <v/>
      </c>
      <c r="I381" s="1498"/>
      <c r="J381" s="2" t="s">
        <v>2773</v>
      </c>
    </row>
    <row r="382" spans="2:13" ht="6" customHeight="1">
      <c r="H382" s="499"/>
      <c r="I382" s="499"/>
    </row>
    <row r="383" spans="2:13" ht="18" customHeight="1">
      <c r="B383" s="1024" t="s">
        <v>2774</v>
      </c>
      <c r="C383" s="1024"/>
      <c r="D383" s="1024"/>
      <c r="E383" s="1024"/>
      <c r="F383" s="1024"/>
      <c r="G383" s="1024"/>
      <c r="H383" s="1498" t="str">
        <f>IF(E374="","",INT(SUM(E374:J374,E377:J377)))</f>
        <v/>
      </c>
      <c r="I383" s="1498"/>
      <c r="J383" s="2" t="s">
        <v>2773</v>
      </c>
      <c r="M383" s="1281"/>
    </row>
    <row r="384" spans="2:13" ht="6" customHeight="1">
      <c r="H384" s="499"/>
      <c r="I384" s="499"/>
      <c r="M384" s="1281"/>
    </row>
    <row r="385" spans="2:16" ht="22.5" customHeight="1">
      <c r="B385" s="1024" t="s">
        <v>2775</v>
      </c>
      <c r="C385" s="1024"/>
      <c r="D385" s="1024"/>
      <c r="E385" s="1024"/>
      <c r="F385" s="1024"/>
      <c r="G385" s="1024"/>
      <c r="H385" s="1498" t="str">
        <f>IF(H381="","",H381/H383*100)</f>
        <v/>
      </c>
      <c r="I385" s="1498"/>
      <c r="J385" s="2" t="s">
        <v>391</v>
      </c>
      <c r="M385" s="1281"/>
    </row>
    <row r="386" spans="2:16">
      <c r="M386" s="1281"/>
    </row>
    <row r="388" spans="2:16" ht="24" customHeight="1">
      <c r="B388" s="1600" t="s">
        <v>2776</v>
      </c>
      <c r="C388" s="1601"/>
      <c r="D388" s="1602"/>
      <c r="E388" s="33" t="s">
        <v>77</v>
      </c>
      <c r="F388" s="33" t="s">
        <v>78</v>
      </c>
      <c r="G388" s="33" t="s">
        <v>79</v>
      </c>
      <c r="H388" s="33" t="s">
        <v>80</v>
      </c>
      <c r="I388" s="33" t="s">
        <v>81</v>
      </c>
      <c r="J388" s="33" t="s">
        <v>82</v>
      </c>
    </row>
    <row r="389" spans="2:16" ht="30" customHeight="1">
      <c r="B389" s="1637" t="s">
        <v>2864</v>
      </c>
      <c r="C389" s="1638"/>
      <c r="D389" s="1639"/>
      <c r="E389" s="98"/>
      <c r="F389" s="98"/>
      <c r="G389" s="98"/>
      <c r="H389" s="98"/>
      <c r="I389" s="98"/>
      <c r="J389" s="98"/>
    </row>
    <row r="390" spans="2:16" ht="30" customHeight="1" thickBot="1">
      <c r="B390" s="1596" t="s">
        <v>2770</v>
      </c>
      <c r="C390" s="1597"/>
      <c r="D390" s="1598"/>
      <c r="E390" s="98"/>
      <c r="F390" s="98"/>
      <c r="G390" s="98"/>
      <c r="H390" s="98"/>
      <c r="I390" s="98"/>
      <c r="J390" s="98"/>
    </row>
    <row r="391" spans="2:16" ht="24" customHeight="1" thickTop="1">
      <c r="B391" s="1288"/>
      <c r="C391" s="1595"/>
      <c r="D391" s="1289"/>
      <c r="E391" s="498" t="s">
        <v>83</v>
      </c>
      <c r="F391" s="498" t="s">
        <v>84</v>
      </c>
      <c r="G391" s="498" t="s">
        <v>85</v>
      </c>
      <c r="H391" s="498" t="s">
        <v>86</v>
      </c>
      <c r="I391" s="498" t="s">
        <v>87</v>
      </c>
      <c r="J391" s="498" t="s">
        <v>88</v>
      </c>
    </row>
    <row r="392" spans="2:16" ht="30" customHeight="1">
      <c r="B392" s="1637" t="s">
        <v>2864</v>
      </c>
      <c r="C392" s="1638"/>
      <c r="D392" s="1639"/>
      <c r="E392" s="98"/>
      <c r="F392" s="98"/>
      <c r="G392" s="98"/>
      <c r="H392" s="98"/>
      <c r="I392" s="98"/>
      <c r="J392" s="98"/>
    </row>
    <row r="393" spans="2:16" ht="30" customHeight="1">
      <c r="B393" s="1596" t="s">
        <v>2770</v>
      </c>
      <c r="C393" s="1597"/>
      <c r="D393" s="1598"/>
      <c r="E393" s="98"/>
      <c r="F393" s="98"/>
      <c r="G393" s="98"/>
      <c r="H393" s="98"/>
      <c r="I393" s="98"/>
      <c r="J393" s="98"/>
    </row>
    <row r="394" spans="2:16" ht="7.5" customHeight="1"/>
    <row r="395" spans="2:16" ht="13.5" customHeight="1">
      <c r="B395" s="35" t="s">
        <v>2771</v>
      </c>
    </row>
    <row r="397" spans="2:16" ht="18" customHeight="1">
      <c r="B397" s="2" t="s">
        <v>2865</v>
      </c>
      <c r="H397" s="1498" t="str">
        <f>IF(E389="","",INT(SUM(E389:J389,E392:J392)))</f>
        <v/>
      </c>
      <c r="I397" s="1498"/>
      <c r="J397" s="2" t="s">
        <v>2773</v>
      </c>
      <c r="O397" s="1498" t="str">
        <f>IF(L389="","",INT(SUM(L389:Q389,L392:Q392)))</f>
        <v/>
      </c>
      <c r="P397" s="1498"/>
    </row>
    <row r="398" spans="2:16" ht="6" customHeight="1">
      <c r="H398" s="499"/>
      <c r="I398" s="499"/>
      <c r="O398" s="499"/>
      <c r="P398" s="499"/>
    </row>
    <row r="399" spans="2:16" ht="18" customHeight="1">
      <c r="B399" s="1024" t="s">
        <v>2774</v>
      </c>
      <c r="C399" s="1024"/>
      <c r="D399" s="1024"/>
      <c r="E399" s="1024"/>
      <c r="F399" s="1024"/>
      <c r="G399" s="1024"/>
      <c r="H399" s="1498" t="str">
        <f>IF(E390="","",INT(SUM(E390:J390,E393:J393)))</f>
        <v/>
      </c>
      <c r="I399" s="1498"/>
      <c r="J399" s="2" t="s">
        <v>2773</v>
      </c>
      <c r="M399" s="1281"/>
      <c r="O399" s="1498" t="str">
        <f>IF(L390="","",INT(SUM(L390:Q390,L393:Q393)))</f>
        <v/>
      </c>
      <c r="P399" s="1498"/>
    </row>
    <row r="400" spans="2:16" ht="6" customHeight="1">
      <c r="H400" s="499"/>
      <c r="I400" s="499"/>
      <c r="M400" s="1281"/>
      <c r="O400" s="499"/>
      <c r="P400" s="499"/>
    </row>
    <row r="401" spans="2:16" ht="22.5" customHeight="1">
      <c r="B401" s="1024" t="s">
        <v>2775</v>
      </c>
      <c r="C401" s="1024"/>
      <c r="D401" s="1024"/>
      <c r="E401" s="1024"/>
      <c r="F401" s="1024"/>
      <c r="G401" s="1024"/>
      <c r="H401" s="1498" t="str">
        <f>IF(H397="","",H397/H399*100)</f>
        <v/>
      </c>
      <c r="I401" s="1498"/>
      <c r="J401" s="2" t="s">
        <v>391</v>
      </c>
      <c r="M401" s="1281"/>
      <c r="O401" s="1498" t="str">
        <f>IF(O397="","",O397/O399*100)</f>
        <v/>
      </c>
      <c r="P401" s="1498"/>
    </row>
    <row r="402" spans="2:16">
      <c r="M402" s="1281"/>
    </row>
    <row r="404" spans="2:16" ht="24" customHeight="1">
      <c r="B404" s="1600" t="s">
        <v>2777</v>
      </c>
      <c r="C404" s="1601"/>
      <c r="D404" s="1602"/>
      <c r="E404" s="33" t="s">
        <v>77</v>
      </c>
      <c r="F404" s="33" t="s">
        <v>78</v>
      </c>
      <c r="G404" s="33" t="s">
        <v>79</v>
      </c>
      <c r="H404" s="33" t="s">
        <v>80</v>
      </c>
      <c r="I404" s="33" t="s">
        <v>81</v>
      </c>
      <c r="J404" s="33" t="s">
        <v>82</v>
      </c>
    </row>
    <row r="405" spans="2:16" ht="30" customHeight="1">
      <c r="B405" s="1637" t="s">
        <v>2864</v>
      </c>
      <c r="C405" s="1638"/>
      <c r="D405" s="1639"/>
      <c r="E405" s="98"/>
      <c r="F405" s="98"/>
      <c r="G405" s="98"/>
      <c r="H405" s="98"/>
      <c r="I405" s="98"/>
      <c r="J405" s="98"/>
    </row>
    <row r="406" spans="2:16" ht="30" customHeight="1" thickBot="1">
      <c r="B406" s="1596" t="s">
        <v>2770</v>
      </c>
      <c r="C406" s="1597"/>
      <c r="D406" s="1598"/>
      <c r="E406" s="98"/>
      <c r="F406" s="98"/>
      <c r="G406" s="98"/>
      <c r="H406" s="98"/>
      <c r="I406" s="98"/>
      <c r="J406" s="98"/>
    </row>
    <row r="407" spans="2:16" ht="24" customHeight="1" thickTop="1">
      <c r="B407" s="1288"/>
      <c r="C407" s="1595"/>
      <c r="D407" s="1289"/>
      <c r="E407" s="498" t="s">
        <v>83</v>
      </c>
      <c r="F407" s="498" t="s">
        <v>84</v>
      </c>
      <c r="G407" s="498" t="s">
        <v>85</v>
      </c>
      <c r="H407" s="498" t="s">
        <v>86</v>
      </c>
      <c r="I407" s="498" t="s">
        <v>87</v>
      </c>
      <c r="J407" s="498" t="s">
        <v>88</v>
      </c>
    </row>
    <row r="408" spans="2:16" ht="30" customHeight="1">
      <c r="B408" s="1637" t="s">
        <v>2864</v>
      </c>
      <c r="C408" s="1638"/>
      <c r="D408" s="1639"/>
      <c r="E408" s="98"/>
      <c r="F408" s="98"/>
      <c r="G408" s="98"/>
      <c r="H408" s="98"/>
      <c r="I408" s="98"/>
      <c r="J408" s="98"/>
    </row>
    <row r="409" spans="2:16" ht="30" customHeight="1">
      <c r="B409" s="1596" t="s">
        <v>2770</v>
      </c>
      <c r="C409" s="1597"/>
      <c r="D409" s="1598"/>
      <c r="E409" s="98"/>
      <c r="F409" s="98"/>
      <c r="G409" s="98"/>
      <c r="H409" s="98"/>
      <c r="I409" s="98"/>
      <c r="J409" s="98"/>
    </row>
    <row r="410" spans="2:16" ht="7.5" customHeight="1"/>
    <row r="411" spans="2:16" ht="13.5" customHeight="1">
      <c r="B411" s="35" t="s">
        <v>2771</v>
      </c>
    </row>
    <row r="413" spans="2:16" ht="18" customHeight="1">
      <c r="B413" s="2" t="s">
        <v>2865</v>
      </c>
      <c r="H413" s="1498" t="str">
        <f>IF(E405="","",INT(SUM(E405:J405,E408:J408)))</f>
        <v/>
      </c>
      <c r="I413" s="1498"/>
      <c r="J413" s="2" t="s">
        <v>2773</v>
      </c>
    </row>
    <row r="414" spans="2:16" ht="6" customHeight="1">
      <c r="H414" s="499"/>
      <c r="I414" s="499"/>
    </row>
    <row r="415" spans="2:16" ht="18" customHeight="1">
      <c r="B415" s="1024" t="s">
        <v>2774</v>
      </c>
      <c r="C415" s="1024"/>
      <c r="D415" s="1024"/>
      <c r="E415" s="1024"/>
      <c r="F415" s="1024"/>
      <c r="G415" s="1024"/>
      <c r="H415" s="1498" t="str">
        <f>IF(E406="","",INT(SUM(E406:J406,E409:J409)))</f>
        <v/>
      </c>
      <c r="I415" s="1498"/>
      <c r="J415" s="2" t="s">
        <v>2773</v>
      </c>
      <c r="M415" s="1281"/>
    </row>
    <row r="416" spans="2:16" ht="6" customHeight="1">
      <c r="H416" s="499"/>
      <c r="I416" s="499"/>
      <c r="M416" s="1281"/>
    </row>
    <row r="417" spans="2:13" ht="22.5" customHeight="1">
      <c r="B417" s="1024" t="s">
        <v>2775</v>
      </c>
      <c r="C417" s="1024"/>
      <c r="D417" s="1024"/>
      <c r="E417" s="1024"/>
      <c r="F417" s="1024"/>
      <c r="G417" s="1024"/>
      <c r="H417" s="1498" t="str">
        <f>IF(H413="","",H413/H415*100)</f>
        <v/>
      </c>
      <c r="I417" s="1498"/>
      <c r="J417" s="2" t="s">
        <v>391</v>
      </c>
      <c r="M417" s="1281"/>
    </row>
    <row r="418" spans="2:13">
      <c r="M418" s="1281"/>
    </row>
    <row r="420" spans="2:13" ht="24" customHeight="1">
      <c r="B420" s="1600" t="s">
        <v>2778</v>
      </c>
      <c r="C420" s="1601"/>
      <c r="D420" s="1602"/>
      <c r="E420" s="33" t="s">
        <v>77</v>
      </c>
      <c r="F420" s="33" t="s">
        <v>78</v>
      </c>
      <c r="G420" s="33" t="s">
        <v>79</v>
      </c>
      <c r="H420" s="33" t="s">
        <v>80</v>
      </c>
      <c r="I420" s="33" t="s">
        <v>81</v>
      </c>
      <c r="J420" s="33" t="s">
        <v>82</v>
      </c>
    </row>
    <row r="421" spans="2:13" ht="30" customHeight="1">
      <c r="B421" s="1637" t="s">
        <v>2864</v>
      </c>
      <c r="C421" s="1638"/>
      <c r="D421" s="1639"/>
      <c r="E421" s="98"/>
      <c r="F421" s="98"/>
      <c r="G421" s="98"/>
      <c r="H421" s="98"/>
      <c r="I421" s="98"/>
      <c r="J421" s="98"/>
    </row>
    <row r="422" spans="2:13" ht="30" customHeight="1" thickBot="1">
      <c r="B422" s="1596" t="s">
        <v>2770</v>
      </c>
      <c r="C422" s="1597"/>
      <c r="D422" s="1598"/>
      <c r="E422" s="98"/>
      <c r="F422" s="98"/>
      <c r="G422" s="98"/>
      <c r="H422" s="98"/>
      <c r="I422" s="98"/>
      <c r="J422" s="98"/>
    </row>
    <row r="423" spans="2:13" ht="24" customHeight="1" thickTop="1">
      <c r="B423" s="1288"/>
      <c r="C423" s="1595"/>
      <c r="D423" s="1289"/>
      <c r="E423" s="498" t="s">
        <v>83</v>
      </c>
      <c r="F423" s="498" t="s">
        <v>84</v>
      </c>
      <c r="G423" s="498" t="s">
        <v>85</v>
      </c>
      <c r="H423" s="498" t="s">
        <v>86</v>
      </c>
      <c r="I423" s="498" t="s">
        <v>87</v>
      </c>
      <c r="J423" s="498" t="s">
        <v>88</v>
      </c>
    </row>
    <row r="424" spans="2:13" ht="30" customHeight="1">
      <c r="B424" s="1637" t="s">
        <v>2864</v>
      </c>
      <c r="C424" s="1638"/>
      <c r="D424" s="1639"/>
      <c r="E424" s="98"/>
      <c r="F424" s="98"/>
      <c r="G424" s="98"/>
      <c r="H424" s="98"/>
      <c r="I424" s="98"/>
      <c r="J424" s="98"/>
    </row>
    <row r="425" spans="2:13" ht="30" customHeight="1">
      <c r="B425" s="1596" t="s">
        <v>2770</v>
      </c>
      <c r="C425" s="1597"/>
      <c r="D425" s="1598"/>
      <c r="E425" s="98"/>
      <c r="F425" s="98"/>
      <c r="G425" s="98"/>
      <c r="H425" s="98"/>
      <c r="I425" s="98"/>
      <c r="J425" s="98"/>
    </row>
    <row r="426" spans="2:13" ht="7.5" customHeight="1"/>
    <row r="427" spans="2:13" ht="13.5" customHeight="1">
      <c r="B427" s="35" t="s">
        <v>2771</v>
      </c>
    </row>
    <row r="429" spans="2:13" ht="18" customHeight="1">
      <c r="B429" s="2" t="s">
        <v>2865</v>
      </c>
      <c r="H429" s="1498" t="str">
        <f>IF(E421="","",INT(SUM(E421:J421,E424:J424)))</f>
        <v/>
      </c>
      <c r="I429" s="1498"/>
      <c r="J429" s="2" t="s">
        <v>2773</v>
      </c>
    </row>
    <row r="430" spans="2:13" ht="6" customHeight="1">
      <c r="H430" s="499"/>
      <c r="I430" s="499"/>
    </row>
    <row r="431" spans="2:13" ht="18" customHeight="1">
      <c r="B431" s="1024" t="s">
        <v>2774</v>
      </c>
      <c r="C431" s="1024"/>
      <c r="D431" s="1024"/>
      <c r="E431" s="1024"/>
      <c r="F431" s="1024"/>
      <c r="G431" s="1024"/>
      <c r="H431" s="1498" t="str">
        <f>IF(E422="","",INT(SUM(E422:J422,E425:J425)))</f>
        <v/>
      </c>
      <c r="I431" s="1498"/>
      <c r="J431" s="2" t="s">
        <v>2773</v>
      </c>
      <c r="M431" s="1281"/>
    </row>
    <row r="432" spans="2:13" ht="6" customHeight="1">
      <c r="H432" s="499"/>
      <c r="I432" s="499"/>
      <c r="M432" s="1281"/>
    </row>
    <row r="433" spans="2:28" ht="22.5" customHeight="1">
      <c r="B433" s="1024" t="s">
        <v>2775</v>
      </c>
      <c r="C433" s="1024"/>
      <c r="D433" s="1024"/>
      <c r="E433" s="1024"/>
      <c r="F433" s="1024"/>
      <c r="G433" s="1024"/>
      <c r="H433" s="1498" t="str">
        <f>IF(H429="","",H429/H431*100)</f>
        <v/>
      </c>
      <c r="I433" s="1498"/>
      <c r="J433" s="2" t="s">
        <v>391</v>
      </c>
      <c r="M433" s="1281"/>
    </row>
    <row r="434" spans="2:28">
      <c r="M434" s="1281"/>
    </row>
    <row r="435" spans="2:28" ht="13.5" customHeight="1">
      <c r="B435" s="2" t="s">
        <v>76</v>
      </c>
      <c r="C435" s="22"/>
      <c r="D435" s="22"/>
      <c r="E435" s="24"/>
      <c r="F435" s="22"/>
      <c r="G435" s="22"/>
      <c r="H435" s="22"/>
      <c r="I435" s="22"/>
      <c r="J435" s="22"/>
      <c r="K435" s="22"/>
      <c r="L435" s="22"/>
      <c r="M435" s="22"/>
      <c r="N435" s="22"/>
      <c r="O435" s="22"/>
      <c r="P435" s="22"/>
      <c r="Q435" s="22"/>
      <c r="R435" s="22"/>
      <c r="S435" s="22"/>
    </row>
    <row r="436" spans="2:28" ht="13.5" customHeight="1">
      <c r="C436" s="2" t="s">
        <v>2779</v>
      </c>
      <c r="D436" s="22"/>
      <c r="E436" s="22"/>
      <c r="F436" s="24"/>
      <c r="G436" s="22"/>
      <c r="H436" s="22" t="s">
        <v>2379</v>
      </c>
      <c r="I436" s="22"/>
      <c r="J436" s="22"/>
      <c r="K436" s="22"/>
      <c r="L436" s="22"/>
      <c r="M436" s="22"/>
      <c r="N436" s="22"/>
      <c r="O436" s="22"/>
      <c r="P436" s="22"/>
      <c r="Q436" s="22"/>
      <c r="R436" s="22"/>
      <c r="S436" s="22"/>
      <c r="T436" s="22"/>
    </row>
    <row r="437" spans="2:28" ht="13.5" customHeight="1">
      <c r="C437" s="2" t="s">
        <v>2780</v>
      </c>
      <c r="D437" s="22"/>
      <c r="E437" s="22"/>
      <c r="F437" s="24"/>
      <c r="G437" s="22"/>
      <c r="H437" s="22" t="s">
        <v>110</v>
      </c>
      <c r="I437" s="22"/>
      <c r="J437" s="22"/>
      <c r="K437" s="22"/>
      <c r="L437" s="22"/>
      <c r="M437" s="22"/>
      <c r="N437" s="22"/>
      <c r="O437" s="22"/>
      <c r="P437" s="22"/>
      <c r="Q437" s="22"/>
      <c r="R437" s="22"/>
      <c r="S437" s="22"/>
      <c r="T437" s="22"/>
    </row>
    <row r="439" spans="2:28" ht="24" customHeight="1">
      <c r="B439" s="501"/>
      <c r="C439" s="501"/>
      <c r="D439" s="501"/>
      <c r="E439" s="157"/>
      <c r="F439" s="502"/>
      <c r="G439" s="157"/>
      <c r="H439" s="157"/>
      <c r="I439" s="157"/>
      <c r="J439" s="157"/>
      <c r="K439" s="22"/>
      <c r="L439" s="22"/>
      <c r="M439" s="22"/>
      <c r="N439" s="22"/>
      <c r="O439" s="22"/>
      <c r="P439" s="22"/>
      <c r="Q439" s="22"/>
      <c r="R439" s="22"/>
      <c r="S439" s="22"/>
      <c r="T439" s="22"/>
    </row>
    <row r="440" spans="2:28" ht="18" customHeight="1">
      <c r="B440" s="128"/>
      <c r="C440" s="157"/>
      <c r="D440" s="157"/>
      <c r="E440" s="1603"/>
      <c r="F440" s="1603"/>
      <c r="G440" s="503"/>
      <c r="H440" s="1604"/>
      <c r="I440" s="1604"/>
      <c r="J440" s="1604"/>
      <c r="K440" s="22"/>
      <c r="L440" s="22"/>
      <c r="N440" s="108" t="s">
        <v>2866</v>
      </c>
      <c r="O440" s="22"/>
      <c r="P440" s="22"/>
      <c r="Q440" s="22"/>
      <c r="R440" s="22"/>
      <c r="S440" s="22"/>
      <c r="T440" s="22"/>
      <c r="U440" s="22"/>
      <c r="V440" s="22"/>
      <c r="W440" s="22"/>
      <c r="X440" s="22"/>
      <c r="Y440" s="22"/>
      <c r="Z440" s="22"/>
      <c r="AA440" s="22"/>
    </row>
    <row r="441" spans="2:28">
      <c r="B441" s="128"/>
      <c r="C441" s="128"/>
      <c r="D441" s="157"/>
      <c r="E441" s="157"/>
      <c r="F441" s="157"/>
      <c r="G441" s="157"/>
      <c r="H441" s="1604"/>
      <c r="I441" s="1604"/>
      <c r="J441" s="1604"/>
      <c r="K441" s="22"/>
      <c r="L441" s="22"/>
      <c r="M441" s="22"/>
      <c r="N441" s="22"/>
      <c r="O441" s="22"/>
      <c r="P441" s="22"/>
      <c r="Q441" s="22"/>
      <c r="R441" s="22"/>
      <c r="S441" s="22"/>
      <c r="T441" s="22"/>
      <c r="U441" s="22"/>
      <c r="V441" s="22"/>
      <c r="W441" s="22"/>
      <c r="X441" s="22"/>
      <c r="Y441" s="22"/>
      <c r="Z441" s="22"/>
      <c r="AA441" s="22"/>
      <c r="AB441" s="22"/>
    </row>
    <row r="442" spans="2:28">
      <c r="B442" s="128"/>
      <c r="C442" s="128"/>
      <c r="D442" s="157"/>
      <c r="E442" s="157"/>
      <c r="F442" s="157"/>
      <c r="G442" s="157"/>
      <c r="H442" s="157"/>
      <c r="I442" s="157"/>
      <c r="J442" s="157"/>
      <c r="K442" s="22"/>
      <c r="L442" s="22"/>
      <c r="M442" s="22"/>
      <c r="N442" s="22"/>
      <c r="O442" s="22"/>
      <c r="P442" s="22"/>
      <c r="Q442" s="22"/>
      <c r="R442" s="22"/>
      <c r="S442" s="22"/>
      <c r="T442" s="22"/>
      <c r="U442" s="22"/>
      <c r="V442" s="22"/>
      <c r="W442" s="22"/>
      <c r="X442" s="22"/>
      <c r="Y442" s="22"/>
      <c r="Z442" s="22"/>
      <c r="AA442" s="22"/>
      <c r="AB442" s="22"/>
    </row>
    <row r="443" spans="2:28" ht="24" customHeight="1">
      <c r="B443" s="501"/>
      <c r="C443" s="501"/>
      <c r="D443" s="501"/>
      <c r="E443" s="157"/>
      <c r="F443" s="504"/>
      <c r="G443" s="157"/>
      <c r="H443" s="157"/>
      <c r="I443" s="157"/>
      <c r="J443" s="157"/>
      <c r="K443" s="22"/>
      <c r="L443" s="22"/>
      <c r="M443" s="22"/>
      <c r="N443" s="22"/>
      <c r="O443" s="22"/>
      <c r="P443" s="22"/>
      <c r="Q443" s="22"/>
      <c r="R443" s="22"/>
      <c r="S443" s="22"/>
      <c r="T443" s="22"/>
    </row>
    <row r="444" spans="2:28" ht="18" customHeight="1">
      <c r="B444" s="501"/>
      <c r="C444" s="506"/>
      <c r="D444" s="501"/>
      <c r="E444" s="157"/>
      <c r="F444" s="158"/>
      <c r="G444" s="157"/>
      <c r="H444" s="157"/>
      <c r="I444" s="157"/>
      <c r="J444" s="157"/>
      <c r="K444" s="22"/>
      <c r="L444" s="22"/>
      <c r="M444" s="22"/>
      <c r="N444" s="22"/>
      <c r="O444" s="22"/>
      <c r="P444" s="22"/>
      <c r="Q444" s="22"/>
      <c r="R444" s="22"/>
      <c r="S444" s="22"/>
      <c r="T444" s="22"/>
    </row>
    <row r="445" spans="2:28" ht="18" customHeight="1">
      <c r="B445" s="495"/>
      <c r="C445" s="507"/>
      <c r="D445" s="495"/>
      <c r="E445" s="22"/>
      <c r="F445" s="24"/>
      <c r="G445" s="22"/>
      <c r="H445" s="22"/>
      <c r="I445" s="22"/>
      <c r="J445" s="22"/>
      <c r="K445" s="22"/>
      <c r="L445" s="22"/>
      <c r="M445" s="22"/>
      <c r="N445" s="22"/>
      <c r="O445" s="22"/>
      <c r="P445" s="22"/>
      <c r="Q445" s="22"/>
      <c r="R445" s="22"/>
      <c r="S445" s="22"/>
      <c r="T445" s="22"/>
    </row>
    <row r="446" spans="2:28" ht="13.5" customHeight="1">
      <c r="D446" s="22"/>
      <c r="E446" s="22"/>
      <c r="F446" s="24"/>
      <c r="G446" s="22"/>
      <c r="H446" s="22"/>
      <c r="I446" s="22"/>
      <c r="J446" s="22"/>
      <c r="K446" s="22"/>
      <c r="L446" s="22"/>
      <c r="M446" s="22"/>
      <c r="N446" s="22"/>
      <c r="O446" s="22"/>
      <c r="P446" s="22"/>
      <c r="Q446" s="22"/>
      <c r="R446" s="22"/>
      <c r="S446" s="22"/>
      <c r="T446" s="22"/>
    </row>
    <row r="447" spans="2:28" ht="13.5" hidden="1" customHeight="1">
      <c r="D447" s="22"/>
      <c r="E447" s="22"/>
      <c r="F447" s="24"/>
      <c r="G447" s="22"/>
      <c r="H447" s="22"/>
      <c r="I447" s="22"/>
      <c r="J447" s="22"/>
      <c r="K447" s="22"/>
      <c r="L447" s="22"/>
      <c r="M447" s="22"/>
      <c r="N447" s="22"/>
      <c r="O447" s="22"/>
      <c r="P447" s="22"/>
      <c r="Q447" s="22"/>
      <c r="R447" s="22"/>
      <c r="S447" s="22"/>
      <c r="T447" s="22"/>
    </row>
    <row r="448" spans="2:28" ht="13.5" hidden="1" customHeight="1">
      <c r="D448" s="22"/>
      <c r="E448" s="22"/>
      <c r="F448" s="24"/>
      <c r="G448" s="22"/>
      <c r="H448" s="22"/>
      <c r="I448" s="22"/>
      <c r="J448" s="22"/>
      <c r="K448" s="22"/>
      <c r="L448" s="22"/>
      <c r="M448" s="22"/>
      <c r="N448" s="22"/>
      <c r="O448" s="22"/>
      <c r="P448" s="22"/>
      <c r="Q448" s="22"/>
      <c r="R448" s="22"/>
      <c r="S448" s="22"/>
      <c r="T448" s="22"/>
    </row>
    <row r="449" spans="2:20" ht="13.5" hidden="1" customHeight="1">
      <c r="D449" s="22"/>
      <c r="E449" s="22"/>
      <c r="F449" s="24"/>
      <c r="G449" s="22"/>
      <c r="H449" s="22"/>
      <c r="I449" s="22"/>
      <c r="J449" s="22"/>
      <c r="K449" s="22"/>
      <c r="L449" s="22"/>
      <c r="M449" s="22"/>
      <c r="N449" s="22"/>
      <c r="O449" s="22"/>
      <c r="P449" s="22"/>
      <c r="Q449" s="22"/>
      <c r="R449" s="22"/>
      <c r="S449" s="22"/>
      <c r="T449" s="22"/>
    </row>
    <row r="450" spans="2:20" ht="13.5" hidden="1" customHeight="1">
      <c r="D450" s="22"/>
      <c r="E450" s="22"/>
      <c r="F450" s="24"/>
      <c r="G450" s="22"/>
      <c r="H450" s="22"/>
      <c r="I450" s="22"/>
      <c r="J450" s="22"/>
      <c r="K450" s="22"/>
      <c r="L450" s="22"/>
      <c r="M450" s="22"/>
      <c r="N450" s="22"/>
      <c r="O450" s="22"/>
      <c r="P450" s="22"/>
      <c r="Q450" s="22"/>
      <c r="R450" s="22"/>
      <c r="S450" s="22"/>
      <c r="T450" s="22"/>
    </row>
    <row r="451" spans="2:20" s="23" customFormat="1" ht="18" customHeight="1">
      <c r="B451" s="120" t="s">
        <v>473</v>
      </c>
      <c r="D451" s="22"/>
      <c r="E451" s="22"/>
      <c r="F451" s="24"/>
      <c r="G451" s="22"/>
      <c r="H451" s="22"/>
      <c r="I451" s="22"/>
      <c r="J451" s="22"/>
      <c r="K451" s="22"/>
      <c r="L451" s="22"/>
      <c r="M451" s="22"/>
      <c r="N451" s="22"/>
      <c r="O451" s="22"/>
      <c r="P451" s="22"/>
      <c r="Q451" s="22"/>
      <c r="R451" s="22"/>
      <c r="S451" s="22"/>
      <c r="T451" s="22"/>
    </row>
    <row r="452" spans="2:20" s="23" customFormat="1" ht="18" customHeight="1">
      <c r="B452" s="23" t="s">
        <v>411</v>
      </c>
      <c r="D452" s="121"/>
      <c r="J452" s="122"/>
    </row>
    <row r="453" spans="2:20" ht="13.5" customHeight="1">
      <c r="D453" s="3"/>
      <c r="H453" s="123" t="s">
        <v>2867</v>
      </c>
      <c r="I453" s="124" t="str">
        <f>IF(G255&lt;&gt;"気体","kg","N㎥")</f>
        <v>kg</v>
      </c>
      <c r="J453" s="125" t="s">
        <v>2868</v>
      </c>
    </row>
    <row r="454" spans="2:20" ht="30" customHeight="1">
      <c r="B454" s="1551" t="s">
        <v>2869</v>
      </c>
      <c r="C454" s="1551"/>
      <c r="D454" s="1551" t="s">
        <v>2870</v>
      </c>
      <c r="E454" s="1558" t="s">
        <v>2871</v>
      </c>
      <c r="F454" s="1559"/>
      <c r="G454" s="1559"/>
      <c r="H454" s="1559"/>
      <c r="I454" s="1559"/>
      <c r="J454" s="1560"/>
    </row>
    <row r="455" spans="2:20" ht="30" customHeight="1">
      <c r="B455" s="1552"/>
      <c r="C455" s="1552"/>
      <c r="D455" s="1552"/>
      <c r="E455" s="101"/>
      <c r="F455" s="101"/>
      <c r="G455" s="101"/>
      <c r="H455" s="101"/>
      <c r="I455" s="101"/>
      <c r="J455" s="82" t="s">
        <v>2872</v>
      </c>
    </row>
    <row r="456" spans="2:20" ht="30" customHeight="1">
      <c r="B456" s="1642" t="s">
        <v>2873</v>
      </c>
      <c r="C456" s="1643"/>
      <c r="D456" s="508"/>
      <c r="E456" s="508"/>
      <c r="F456" s="508"/>
      <c r="G456" s="508"/>
      <c r="H456" s="508"/>
      <c r="I456" s="508"/>
      <c r="J456" s="509">
        <f t="shared" ref="J456:J470" si="0">SUM(E456:I456)</f>
        <v>0</v>
      </c>
    </row>
    <row r="457" spans="2:20" ht="30" customHeight="1">
      <c r="B457" s="1640" t="s">
        <v>2874</v>
      </c>
      <c r="C457" s="1641"/>
      <c r="D457" s="510"/>
      <c r="E457" s="510"/>
      <c r="F457" s="510"/>
      <c r="G457" s="510"/>
      <c r="H457" s="510"/>
      <c r="I457" s="510"/>
      <c r="J457" s="511">
        <f t="shared" si="0"/>
        <v>0</v>
      </c>
    </row>
    <row r="458" spans="2:20" ht="30" customHeight="1">
      <c r="B458" s="1640" t="s">
        <v>2875</v>
      </c>
      <c r="C458" s="1641"/>
      <c r="D458" s="510"/>
      <c r="E458" s="510"/>
      <c r="F458" s="510"/>
      <c r="G458" s="510"/>
      <c r="H458" s="510"/>
      <c r="I458" s="510"/>
      <c r="J458" s="511">
        <f t="shared" si="0"/>
        <v>0</v>
      </c>
    </row>
    <row r="459" spans="2:20" ht="30" customHeight="1">
      <c r="B459" s="1640" t="s">
        <v>2876</v>
      </c>
      <c r="C459" s="1641"/>
      <c r="D459" s="510"/>
      <c r="E459" s="510"/>
      <c r="F459" s="510"/>
      <c r="G459" s="510"/>
      <c r="H459" s="510"/>
      <c r="I459" s="510"/>
      <c r="J459" s="511">
        <f t="shared" si="0"/>
        <v>0</v>
      </c>
    </row>
    <row r="460" spans="2:20" ht="30" customHeight="1">
      <c r="B460" s="1640" t="s">
        <v>2877</v>
      </c>
      <c r="C460" s="1641"/>
      <c r="D460" s="510"/>
      <c r="E460" s="510"/>
      <c r="F460" s="510"/>
      <c r="G460" s="510"/>
      <c r="H460" s="510"/>
      <c r="I460" s="510"/>
      <c r="J460" s="511">
        <f t="shared" si="0"/>
        <v>0</v>
      </c>
    </row>
    <row r="461" spans="2:20" ht="30" customHeight="1">
      <c r="B461" s="1640" t="s">
        <v>2878</v>
      </c>
      <c r="C461" s="1641"/>
      <c r="D461" s="510"/>
      <c r="E461" s="510"/>
      <c r="F461" s="510"/>
      <c r="G461" s="510"/>
      <c r="H461" s="510"/>
      <c r="I461" s="510"/>
      <c r="J461" s="511">
        <f t="shared" si="0"/>
        <v>0</v>
      </c>
    </row>
    <row r="462" spans="2:20" ht="30" customHeight="1">
      <c r="B462" s="1640" t="s">
        <v>2879</v>
      </c>
      <c r="C462" s="1641"/>
      <c r="D462" s="510"/>
      <c r="E462" s="510"/>
      <c r="F462" s="510"/>
      <c r="G462" s="510"/>
      <c r="H462" s="510"/>
      <c r="I462" s="510"/>
      <c r="J462" s="511">
        <f t="shared" si="0"/>
        <v>0</v>
      </c>
    </row>
    <row r="463" spans="2:20" ht="30" customHeight="1">
      <c r="B463" s="1640" t="s">
        <v>2880</v>
      </c>
      <c r="C463" s="1641"/>
      <c r="D463" s="510"/>
      <c r="E463" s="510"/>
      <c r="F463" s="510"/>
      <c r="G463" s="510"/>
      <c r="H463" s="510"/>
      <c r="I463" s="510"/>
      <c r="J463" s="511">
        <f t="shared" si="0"/>
        <v>0</v>
      </c>
    </row>
    <row r="464" spans="2:20" ht="30" customHeight="1">
      <c r="B464" s="1640" t="s">
        <v>2881</v>
      </c>
      <c r="C464" s="1641"/>
      <c r="D464" s="510"/>
      <c r="E464" s="510"/>
      <c r="F464" s="510"/>
      <c r="G464" s="510"/>
      <c r="H464" s="510"/>
      <c r="I464" s="510"/>
      <c r="J464" s="511">
        <f t="shared" si="0"/>
        <v>0</v>
      </c>
    </row>
    <row r="465" spans="2:20" ht="30" customHeight="1">
      <c r="B465" s="1640" t="s">
        <v>2882</v>
      </c>
      <c r="C465" s="1641"/>
      <c r="D465" s="510"/>
      <c r="E465" s="510"/>
      <c r="F465" s="510"/>
      <c r="G465" s="510"/>
      <c r="H465" s="510"/>
      <c r="I465" s="510"/>
      <c r="J465" s="511">
        <f t="shared" si="0"/>
        <v>0</v>
      </c>
    </row>
    <row r="466" spans="2:20" ht="30" customHeight="1">
      <c r="B466" s="1640" t="s">
        <v>2883</v>
      </c>
      <c r="C466" s="1641"/>
      <c r="D466" s="510"/>
      <c r="E466" s="510"/>
      <c r="F466" s="510"/>
      <c r="G466" s="510"/>
      <c r="H466" s="510"/>
      <c r="I466" s="510"/>
      <c r="J466" s="511">
        <f t="shared" si="0"/>
        <v>0</v>
      </c>
    </row>
    <row r="467" spans="2:20" ht="30" customHeight="1">
      <c r="B467" s="1640" t="s">
        <v>2884</v>
      </c>
      <c r="C467" s="1641"/>
      <c r="D467" s="510"/>
      <c r="E467" s="510"/>
      <c r="F467" s="510"/>
      <c r="G467" s="510"/>
      <c r="H467" s="510"/>
      <c r="I467" s="510"/>
      <c r="J467" s="511">
        <f t="shared" si="0"/>
        <v>0</v>
      </c>
    </row>
    <row r="468" spans="2:20" ht="30" customHeight="1">
      <c r="B468" s="1640" t="s">
        <v>2885</v>
      </c>
      <c r="C468" s="1641"/>
      <c r="D468" s="510"/>
      <c r="E468" s="510"/>
      <c r="F468" s="510"/>
      <c r="G468" s="510"/>
      <c r="H468" s="510"/>
      <c r="I468" s="510"/>
      <c r="J468" s="511">
        <f t="shared" si="0"/>
        <v>0</v>
      </c>
    </row>
    <row r="469" spans="2:20" ht="30" customHeight="1">
      <c r="B469" s="1640" t="s">
        <v>2886</v>
      </c>
      <c r="C469" s="1641"/>
      <c r="D469" s="510"/>
      <c r="E469" s="510"/>
      <c r="F469" s="510"/>
      <c r="G469" s="510"/>
      <c r="H469" s="510"/>
      <c r="I469" s="510"/>
      <c r="J469" s="511">
        <f t="shared" si="0"/>
        <v>0</v>
      </c>
    </row>
    <row r="470" spans="2:20" ht="30" customHeight="1">
      <c r="B470" s="1644" t="s">
        <v>2887</v>
      </c>
      <c r="C470" s="1645"/>
      <c r="D470" s="512"/>
      <c r="E470" s="512"/>
      <c r="F470" s="512"/>
      <c r="G470" s="512"/>
      <c r="H470" s="512"/>
      <c r="I470" s="512"/>
      <c r="J470" s="513">
        <f t="shared" si="0"/>
        <v>0</v>
      </c>
    </row>
    <row r="471" spans="2:20" ht="13.5" customHeight="1"/>
    <row r="472" spans="2:20" ht="18" customHeight="1">
      <c r="C472" s="2" t="s">
        <v>433</v>
      </c>
      <c r="E472" s="14"/>
      <c r="F472" s="1550">
        <f>MAX(D456:D470)</f>
        <v>0</v>
      </c>
      <c r="G472" s="1550"/>
      <c r="H472" s="514">
        <f>$I$189</f>
        <v>0</v>
      </c>
    </row>
    <row r="473" spans="2:20" ht="13.5" customHeight="1">
      <c r="F473" s="59"/>
      <c r="G473" s="59"/>
    </row>
    <row r="474" spans="2:20" ht="18" customHeight="1">
      <c r="C474" s="2" t="s">
        <v>434</v>
      </c>
      <c r="F474" s="1550">
        <f>MAX(J456:J470)</f>
        <v>0</v>
      </c>
      <c r="G474" s="1550"/>
      <c r="H474" s="514">
        <f>$I$189</f>
        <v>0</v>
      </c>
      <c r="K474" s="36"/>
    </row>
    <row r="475" spans="2:20" ht="13.5" customHeight="1">
      <c r="F475" s="59"/>
      <c r="G475" s="59"/>
      <c r="K475" s="36"/>
    </row>
    <row r="476" spans="2:20" ht="18" customHeight="1">
      <c r="C476" s="2" t="s">
        <v>435</v>
      </c>
      <c r="F476" s="1561" t="str">
        <f>IF(D456="","",F474/F472*100)</f>
        <v/>
      </c>
      <c r="G476" s="1561"/>
      <c r="H476" s="2" t="s">
        <v>391</v>
      </c>
      <c r="K476" s="36"/>
    </row>
    <row r="477" spans="2:20" ht="4.8" customHeight="1">
      <c r="D477" s="22"/>
      <c r="E477" s="22"/>
      <c r="F477" s="24"/>
      <c r="G477" s="22"/>
      <c r="H477" s="22"/>
      <c r="I477" s="22"/>
      <c r="J477" s="22"/>
      <c r="K477" s="22"/>
      <c r="L477" s="22"/>
      <c r="M477" s="22"/>
      <c r="N477" s="22"/>
      <c r="O477" s="22"/>
      <c r="P477" s="22"/>
      <c r="Q477" s="22"/>
      <c r="R477" s="22"/>
      <c r="S477" s="22"/>
      <c r="T477" s="22"/>
    </row>
    <row r="478" spans="2:20" ht="4.8" customHeight="1">
      <c r="D478" s="22"/>
      <c r="E478" s="22"/>
      <c r="F478" s="24"/>
      <c r="G478" s="22"/>
      <c r="H478" s="22"/>
      <c r="I478" s="22"/>
      <c r="J478" s="22"/>
      <c r="K478" s="22"/>
      <c r="L478" s="22"/>
      <c r="M478" s="22"/>
      <c r="N478" s="22"/>
      <c r="O478" s="22"/>
      <c r="P478" s="22"/>
      <c r="Q478" s="22"/>
      <c r="R478" s="22"/>
      <c r="S478" s="22"/>
      <c r="T478" s="22"/>
    </row>
    <row r="479" spans="2:20" ht="13.5" customHeight="1">
      <c r="B479" s="2" t="s">
        <v>76</v>
      </c>
      <c r="C479" s="22"/>
      <c r="D479" s="22"/>
      <c r="E479" s="24"/>
      <c r="F479" s="22"/>
      <c r="G479" s="22"/>
      <c r="H479" s="22"/>
      <c r="I479" s="22"/>
      <c r="J479" s="22"/>
      <c r="K479" s="22"/>
      <c r="L479" s="22"/>
      <c r="M479" s="22"/>
      <c r="N479" s="22"/>
      <c r="O479" s="22"/>
      <c r="P479" s="22"/>
      <c r="Q479" s="22"/>
      <c r="R479" s="22"/>
      <c r="S479" s="22"/>
    </row>
    <row r="480" spans="2:20" ht="13.5" customHeight="1">
      <c r="C480" s="2" t="s">
        <v>409</v>
      </c>
      <c r="D480" s="22"/>
      <c r="E480" s="22"/>
      <c r="F480" s="24"/>
      <c r="G480" s="22"/>
      <c r="H480" s="22" t="s">
        <v>118</v>
      </c>
      <c r="I480" s="22"/>
      <c r="J480" s="22"/>
      <c r="K480" s="22"/>
      <c r="L480" s="22"/>
      <c r="M480" s="22"/>
      <c r="N480" s="22"/>
      <c r="O480" s="22"/>
      <c r="P480" s="22"/>
      <c r="Q480" s="22"/>
      <c r="R480" s="22"/>
      <c r="S480" s="22"/>
      <c r="T480" s="22"/>
    </row>
    <row r="481" spans="2:30" ht="13.5" customHeight="1">
      <c r="C481" s="2" t="s">
        <v>410</v>
      </c>
      <c r="D481" s="22"/>
      <c r="E481" s="22"/>
      <c r="F481" s="24"/>
      <c r="G481" s="22"/>
      <c r="H481" s="22" t="s">
        <v>495</v>
      </c>
      <c r="I481" s="22"/>
      <c r="J481" s="22"/>
      <c r="K481" s="22"/>
      <c r="L481" s="22"/>
      <c r="M481" s="22"/>
      <c r="N481" s="22"/>
      <c r="O481" s="22"/>
      <c r="P481" s="22"/>
      <c r="Q481" s="22"/>
      <c r="R481" s="22"/>
      <c r="S481" s="22"/>
      <c r="T481" s="22"/>
    </row>
    <row r="482" spans="2:30" ht="13.5" customHeight="1">
      <c r="D482" s="22"/>
      <c r="E482" s="22"/>
      <c r="F482" s="24"/>
      <c r="G482" s="22"/>
      <c r="H482" s="22"/>
      <c r="I482" s="22"/>
      <c r="J482" s="22"/>
      <c r="K482" s="22"/>
      <c r="L482" s="22"/>
      <c r="M482" s="22"/>
      <c r="N482" s="22"/>
      <c r="O482" s="22"/>
      <c r="P482" s="22"/>
      <c r="Q482" s="22"/>
      <c r="R482" s="22"/>
      <c r="S482" s="22"/>
      <c r="T482" s="22"/>
    </row>
    <row r="483" spans="2:30">
      <c r="B483" s="2" t="s">
        <v>2359</v>
      </c>
    </row>
    <row r="484" spans="2:30">
      <c r="B484" s="2" t="s">
        <v>98</v>
      </c>
    </row>
    <row r="485" spans="2:30">
      <c r="C485" s="2" t="s">
        <v>2926</v>
      </c>
    </row>
    <row r="486" spans="2:30" ht="9.6" customHeight="1"/>
    <row r="487" spans="2:30">
      <c r="B487" s="2" t="s">
        <v>2360</v>
      </c>
    </row>
    <row r="488" spans="2:30">
      <c r="C488" s="2" t="s">
        <v>2926</v>
      </c>
    </row>
    <row r="490" spans="2:30" ht="13.5" hidden="1" customHeight="1">
      <c r="D490" s="22"/>
      <c r="E490" s="22"/>
      <c r="F490" s="24"/>
      <c r="G490" s="22"/>
      <c r="H490" s="22"/>
      <c r="I490" s="22"/>
      <c r="J490" s="22"/>
      <c r="K490" s="22"/>
      <c r="L490" s="22"/>
      <c r="M490" s="22"/>
      <c r="N490" s="22"/>
      <c r="O490" s="22"/>
      <c r="P490" s="22"/>
      <c r="Q490" s="22"/>
      <c r="R490" s="22"/>
      <c r="S490" s="22"/>
      <c r="T490" s="22"/>
    </row>
    <row r="491" spans="2:30" ht="18" customHeight="1">
      <c r="B491" s="2" t="s">
        <v>2395</v>
      </c>
      <c r="L491" s="36"/>
      <c r="M491" s="36"/>
      <c r="N491" s="36"/>
      <c r="O491" s="36"/>
      <c r="P491" s="36"/>
      <c r="Q491" s="36"/>
      <c r="R491" s="36"/>
      <c r="S491" s="36"/>
      <c r="T491" s="36"/>
      <c r="U491" s="36"/>
      <c r="V491" s="36"/>
      <c r="W491" s="36"/>
      <c r="X491" s="36"/>
      <c r="Y491" s="16"/>
      <c r="AB491" s="36"/>
      <c r="AC491" s="16"/>
      <c r="AD491" s="16"/>
    </row>
    <row r="492" spans="2:30" ht="13.5" customHeight="1">
      <c r="L492" s="36"/>
      <c r="M492" s="36"/>
      <c r="N492" s="36"/>
      <c r="O492" s="36"/>
      <c r="P492" s="36"/>
      <c r="Q492" s="36"/>
      <c r="R492" s="36"/>
      <c r="S492" s="36"/>
      <c r="T492" s="36"/>
      <c r="U492" s="36"/>
      <c r="V492" s="36"/>
      <c r="W492" s="36"/>
      <c r="X492" s="36"/>
      <c r="Y492" s="16"/>
      <c r="AB492" s="36"/>
      <c r="AC492" s="16"/>
      <c r="AD492" s="16"/>
    </row>
    <row r="493" spans="2:30" ht="13.5" customHeight="1">
      <c r="B493" s="2" t="s">
        <v>3033</v>
      </c>
      <c r="L493" s="36"/>
      <c r="M493" s="36"/>
      <c r="N493" s="36"/>
      <c r="O493" s="36"/>
      <c r="P493" s="36"/>
      <c r="Q493" s="36"/>
      <c r="R493" s="36"/>
      <c r="S493" s="36"/>
      <c r="T493" s="36"/>
      <c r="U493" s="36"/>
      <c r="V493" s="36"/>
      <c r="W493" s="36"/>
      <c r="X493" s="36"/>
      <c r="Y493" s="16"/>
      <c r="AB493" s="36"/>
      <c r="AC493" s="16"/>
      <c r="AD493" s="16"/>
    </row>
    <row r="494" spans="2:30" ht="30" customHeight="1">
      <c r="C494" s="1279" t="s">
        <v>3032</v>
      </c>
      <c r="D494" s="1279"/>
      <c r="E494" s="1279"/>
      <c r="F494" s="1279"/>
      <c r="G494" s="1279"/>
      <c r="H494" s="1279"/>
      <c r="I494" s="1279"/>
      <c r="J494" s="1279"/>
      <c r="L494" s="36"/>
      <c r="M494" s="36"/>
      <c r="N494" s="36"/>
      <c r="O494" s="36"/>
      <c r="P494" s="36"/>
      <c r="Q494" s="36"/>
      <c r="R494" s="36"/>
      <c r="S494" s="36"/>
      <c r="T494" s="36"/>
      <c r="U494" s="36"/>
      <c r="V494" s="36"/>
      <c r="W494" s="36"/>
      <c r="X494" s="36"/>
      <c r="Y494" s="16"/>
      <c r="AB494" s="36"/>
      <c r="AC494" s="16"/>
      <c r="AD494" s="16"/>
    </row>
    <row r="495" spans="2:30" ht="13.5" customHeight="1">
      <c r="B495" s="128"/>
      <c r="C495" s="562"/>
      <c r="D495" s="562"/>
      <c r="E495" s="562"/>
      <c r="F495" s="562"/>
      <c r="G495" s="562"/>
      <c r="H495" s="562"/>
      <c r="I495" s="562"/>
      <c r="J495" s="562"/>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520" t="s">
        <v>3024</v>
      </c>
      <c r="D496" s="1459"/>
      <c r="E496" s="1411"/>
      <c r="F496" s="1486"/>
      <c r="G496" s="1411"/>
      <c r="H496" s="1486"/>
      <c r="I496" s="1412" t="s">
        <v>3029</v>
      </c>
      <c r="J496" s="1484"/>
      <c r="K496" s="1484"/>
      <c r="L496" s="1484"/>
      <c r="M496" s="36"/>
      <c r="N496" s="36"/>
      <c r="O496" s="36"/>
      <c r="P496" s="36"/>
      <c r="Q496" s="36"/>
      <c r="R496" s="36"/>
      <c r="S496" s="36"/>
      <c r="T496" s="36"/>
      <c r="U496" s="36"/>
      <c r="V496" s="36"/>
      <c r="W496" s="36"/>
      <c r="X496" s="36"/>
      <c r="Y496" s="16"/>
      <c r="AB496" s="36"/>
      <c r="AC496" s="16"/>
      <c r="AD496" s="16"/>
    </row>
    <row r="497" spans="2:30" ht="13.5" customHeight="1">
      <c r="B497" s="128"/>
      <c r="C497" s="1520" t="s">
        <v>2441</v>
      </c>
      <c r="D497" s="1459"/>
      <c r="E497" s="1386"/>
      <c r="F497" s="1480"/>
      <c r="G497" s="1480"/>
      <c r="H497" s="1480"/>
      <c r="I497" s="1481"/>
      <c r="J497" s="1481"/>
      <c r="K497" s="1481"/>
      <c r="L497" s="1482"/>
      <c r="M497" s="36"/>
      <c r="N497" s="36"/>
      <c r="O497" s="36"/>
      <c r="P497" s="36"/>
      <c r="Q497" s="36"/>
      <c r="R497" s="36"/>
      <c r="S497" s="36"/>
      <c r="T497" s="36"/>
      <c r="U497" s="36"/>
      <c r="V497" s="36"/>
      <c r="W497" s="36"/>
      <c r="X497" s="36"/>
      <c r="Y497" s="16"/>
      <c r="AB497" s="36"/>
      <c r="AC497" s="16"/>
      <c r="AD497" s="16"/>
    </row>
    <row r="498" spans="2:30" ht="13.5" customHeight="1">
      <c r="B498" s="128"/>
      <c r="C498" s="1520" t="s">
        <v>3112</v>
      </c>
      <c r="D498" s="1459"/>
      <c r="E498" s="1386"/>
      <c r="F498" s="1480"/>
      <c r="G498" s="1480"/>
      <c r="H498" s="1480"/>
      <c r="I498" s="1481"/>
      <c r="J498" s="1481"/>
      <c r="K498" s="1481"/>
      <c r="L498" s="1482"/>
      <c r="M498" s="36"/>
      <c r="N498" s="36"/>
      <c r="O498" s="36"/>
      <c r="P498" s="36"/>
      <c r="Q498" s="36"/>
      <c r="R498" s="36"/>
      <c r="S498" s="36"/>
      <c r="T498" s="36"/>
      <c r="U498" s="36"/>
      <c r="V498" s="36"/>
      <c r="W498" s="36"/>
      <c r="X498" s="36"/>
      <c r="Y498" s="16"/>
      <c r="AB498" s="36"/>
      <c r="AC498" s="16"/>
      <c r="AD498" s="16"/>
    </row>
    <row r="499" spans="2:30" ht="13.5" customHeight="1">
      <c r="B499" s="128"/>
      <c r="C499" s="1520" t="s">
        <v>3026</v>
      </c>
      <c r="D499" s="1459"/>
      <c r="E499" s="1386"/>
      <c r="F499" s="1481"/>
      <c r="G499" s="1481"/>
      <c r="H499" s="1481"/>
      <c r="I499" s="1481"/>
      <c r="J499" s="1481"/>
      <c r="K499" s="1481"/>
      <c r="L499" s="1482"/>
      <c r="M499" s="36"/>
      <c r="N499" s="36"/>
      <c r="O499" s="36"/>
      <c r="P499" s="36"/>
      <c r="Q499" s="36"/>
      <c r="R499" s="36"/>
      <c r="S499" s="36"/>
      <c r="T499" s="36"/>
      <c r="U499" s="36"/>
      <c r="V499" s="36"/>
      <c r="W499" s="36"/>
      <c r="X499" s="36"/>
      <c r="Y499" s="16"/>
      <c r="AB499" s="36"/>
      <c r="AC499" s="16"/>
      <c r="AD499" s="16"/>
    </row>
    <row r="500" spans="2:30" ht="13.5" customHeight="1">
      <c r="B500" s="128"/>
      <c r="C500" s="1520" t="s">
        <v>506</v>
      </c>
      <c r="D500" s="1459"/>
      <c r="E500" s="1386"/>
      <c r="F500" s="1481"/>
      <c r="G500" s="1481"/>
      <c r="H500" s="1481"/>
      <c r="I500" s="1481"/>
      <c r="J500" s="1481"/>
      <c r="K500" s="1481"/>
      <c r="L500" s="1482"/>
      <c r="M500" s="36"/>
      <c r="N500" s="36"/>
      <c r="O500" s="36"/>
      <c r="P500" s="36"/>
      <c r="Q500" s="36"/>
      <c r="R500" s="36"/>
      <c r="S500" s="36"/>
      <c r="T500" s="36"/>
      <c r="U500" s="36"/>
      <c r="V500" s="36"/>
      <c r="W500" s="36"/>
      <c r="X500" s="36"/>
      <c r="Y500" s="16"/>
      <c r="AB500" s="36"/>
      <c r="AC500" s="16"/>
      <c r="AD500" s="16"/>
    </row>
    <row r="501" spans="2:30" ht="13.5" customHeight="1">
      <c r="B501" s="128"/>
      <c r="C501" s="1520" t="s">
        <v>3027</v>
      </c>
      <c r="D501" s="1459"/>
      <c r="E501" s="1386"/>
      <c r="F501" s="1480"/>
      <c r="G501" s="1480"/>
      <c r="H501" s="1480"/>
      <c r="I501" s="1481"/>
      <c r="J501" s="1481"/>
      <c r="K501" s="1481"/>
      <c r="L501" s="1482"/>
      <c r="M501" s="36"/>
      <c r="N501" s="36"/>
      <c r="O501" s="36"/>
      <c r="P501" s="36"/>
      <c r="Q501" s="36"/>
      <c r="R501" s="36"/>
      <c r="S501" s="36"/>
      <c r="T501" s="36"/>
      <c r="U501" s="36"/>
      <c r="V501" s="36"/>
      <c r="W501" s="36"/>
      <c r="X501" s="36"/>
      <c r="Y501" s="16"/>
      <c r="AB501" s="36"/>
      <c r="AC501" s="16"/>
      <c r="AD501" s="16"/>
    </row>
    <row r="502" spans="2:30" ht="13.5" customHeight="1">
      <c r="B502" s="128"/>
      <c r="C502" s="1520" t="s">
        <v>507</v>
      </c>
      <c r="D502" s="1459"/>
      <c r="E502" s="1386"/>
      <c r="F502" s="1480"/>
      <c r="G502" s="1480"/>
      <c r="H502" s="1480"/>
      <c r="I502" s="1481"/>
      <c r="J502" s="1481"/>
      <c r="K502" s="1481"/>
      <c r="L502" s="1482"/>
      <c r="M502" s="36"/>
      <c r="N502" s="36"/>
      <c r="O502" s="36"/>
      <c r="P502" s="36"/>
      <c r="Q502" s="36"/>
      <c r="R502" s="36"/>
      <c r="S502" s="36"/>
      <c r="T502" s="36"/>
      <c r="U502" s="36"/>
      <c r="V502" s="36"/>
      <c r="W502" s="36"/>
      <c r="X502" s="36"/>
      <c r="Y502" s="16"/>
      <c r="AB502" s="36"/>
      <c r="AC502" s="16"/>
      <c r="AD502" s="16"/>
    </row>
    <row r="503" spans="2:30" ht="13.5" customHeight="1">
      <c r="B503" s="128"/>
      <c r="C503" s="567"/>
      <c r="D503" s="567"/>
      <c r="E503" s="567"/>
      <c r="F503" s="567"/>
      <c r="G503" s="567"/>
      <c r="H503" s="567"/>
      <c r="I503" s="567"/>
      <c r="J503" s="567"/>
      <c r="K503" s="159"/>
      <c r="L503" s="568"/>
      <c r="M503" s="36"/>
      <c r="N503" s="36"/>
      <c r="O503" s="36"/>
      <c r="P503" s="36"/>
      <c r="Q503" s="36"/>
      <c r="R503" s="36"/>
      <c r="S503" s="36"/>
      <c r="T503" s="36"/>
      <c r="U503" s="36"/>
      <c r="V503" s="36"/>
      <c r="W503" s="36"/>
      <c r="X503" s="36"/>
      <c r="Y503" s="16"/>
      <c r="AB503" s="36"/>
      <c r="AC503" s="16"/>
      <c r="AD503" s="16"/>
    </row>
    <row r="504" spans="2:30" ht="13.5" customHeight="1">
      <c r="B504" s="128"/>
      <c r="C504" s="1520" t="s">
        <v>3030</v>
      </c>
      <c r="D504" s="1459"/>
      <c r="E504" s="1411"/>
      <c r="F504" s="1486"/>
      <c r="G504" s="1411"/>
      <c r="H504" s="1486"/>
      <c r="I504" s="1412" t="s">
        <v>3029</v>
      </c>
      <c r="J504" s="1484"/>
      <c r="K504" s="1484"/>
      <c r="L504" s="1484"/>
      <c r="M504" s="36"/>
      <c r="N504" s="36"/>
      <c r="O504" s="36"/>
      <c r="P504" s="36"/>
      <c r="Q504" s="36"/>
      <c r="R504" s="36"/>
      <c r="S504" s="36"/>
      <c r="T504" s="36"/>
      <c r="U504" s="36"/>
      <c r="V504" s="36"/>
      <c r="W504" s="36"/>
      <c r="X504" s="36"/>
      <c r="Y504" s="16"/>
      <c r="AB504" s="36"/>
      <c r="AC504" s="16"/>
      <c r="AD504" s="16"/>
    </row>
    <row r="505" spans="2:30" ht="13.5" customHeight="1">
      <c r="B505" s="128"/>
      <c r="C505" s="1520" t="s">
        <v>2441</v>
      </c>
      <c r="D505" s="1459"/>
      <c r="E505" s="1386"/>
      <c r="F505" s="1480"/>
      <c r="G505" s="1480"/>
      <c r="H505" s="1480"/>
      <c r="I505" s="1481"/>
      <c r="J505" s="1481"/>
      <c r="K505" s="1481"/>
      <c r="L505" s="1482"/>
      <c r="M505" s="36"/>
      <c r="N505" s="36"/>
      <c r="O505" s="36"/>
      <c r="P505" s="36"/>
      <c r="Q505" s="36"/>
      <c r="R505" s="36"/>
      <c r="S505" s="36"/>
      <c r="T505" s="36"/>
      <c r="U505" s="36"/>
      <c r="V505" s="36"/>
      <c r="W505" s="36"/>
      <c r="X505" s="36"/>
      <c r="Y505" s="16"/>
      <c r="AB505" s="36"/>
      <c r="AC505" s="16"/>
      <c r="AD505" s="16"/>
    </row>
    <row r="506" spans="2:30" ht="13.5" customHeight="1">
      <c r="B506" s="128"/>
      <c r="C506" s="1520" t="s">
        <v>3112</v>
      </c>
      <c r="D506" s="1459"/>
      <c r="E506" s="1386"/>
      <c r="F506" s="1480"/>
      <c r="G506" s="1480"/>
      <c r="H506" s="1480"/>
      <c r="I506" s="1481"/>
      <c r="J506" s="1481"/>
      <c r="K506" s="1481"/>
      <c r="L506" s="1482"/>
      <c r="M506" s="36"/>
      <c r="N506" s="36"/>
      <c r="O506" s="36"/>
      <c r="P506" s="36"/>
      <c r="Q506" s="36"/>
      <c r="R506" s="36"/>
      <c r="S506" s="36"/>
      <c r="T506" s="36"/>
      <c r="U506" s="36"/>
      <c r="V506" s="36"/>
      <c r="W506" s="36"/>
      <c r="X506" s="36"/>
      <c r="Y506" s="16"/>
      <c r="AB506" s="36"/>
      <c r="AC506" s="16"/>
      <c r="AD506" s="16"/>
    </row>
    <row r="507" spans="2:30" ht="13.5" customHeight="1">
      <c r="B507" s="128"/>
      <c r="C507" s="1520" t="s">
        <v>3026</v>
      </c>
      <c r="D507" s="1459"/>
      <c r="E507" s="1386"/>
      <c r="F507" s="1481"/>
      <c r="G507" s="1481"/>
      <c r="H507" s="1481"/>
      <c r="I507" s="1481"/>
      <c r="J507" s="1481"/>
      <c r="K507" s="1481"/>
      <c r="L507" s="1482"/>
      <c r="M507" s="36"/>
      <c r="N507" s="36"/>
      <c r="O507" s="36"/>
      <c r="P507" s="36"/>
      <c r="Q507" s="36"/>
      <c r="R507" s="36"/>
      <c r="S507" s="36"/>
      <c r="T507" s="36"/>
      <c r="U507" s="36"/>
      <c r="V507" s="36"/>
      <c r="W507" s="36"/>
      <c r="X507" s="36"/>
      <c r="Y507" s="16"/>
      <c r="AB507" s="36"/>
      <c r="AC507" s="16"/>
      <c r="AD507" s="16"/>
    </row>
    <row r="508" spans="2:30" ht="13.5" customHeight="1">
      <c r="B508" s="128"/>
      <c r="C508" s="1520" t="s">
        <v>506</v>
      </c>
      <c r="D508" s="1459"/>
      <c r="E508" s="1386"/>
      <c r="F508" s="1481"/>
      <c r="G508" s="1481"/>
      <c r="H508" s="1481"/>
      <c r="I508" s="1481"/>
      <c r="J508" s="1481"/>
      <c r="K508" s="1481"/>
      <c r="L508" s="1482"/>
      <c r="M508" s="36"/>
      <c r="N508" s="36"/>
      <c r="O508" s="36"/>
      <c r="P508" s="36"/>
      <c r="Q508" s="36"/>
      <c r="R508" s="36"/>
      <c r="S508" s="36"/>
      <c r="T508" s="36"/>
      <c r="U508" s="36"/>
      <c r="V508" s="36"/>
      <c r="W508" s="36"/>
      <c r="X508" s="36"/>
      <c r="Y508" s="16"/>
      <c r="AB508" s="36"/>
      <c r="AC508" s="16"/>
      <c r="AD508" s="16"/>
    </row>
    <row r="509" spans="2:30" ht="13.5" customHeight="1">
      <c r="B509" s="128"/>
      <c r="C509" s="1520" t="s">
        <v>3027</v>
      </c>
      <c r="D509" s="1459"/>
      <c r="E509" s="1386"/>
      <c r="F509" s="1480"/>
      <c r="G509" s="1480"/>
      <c r="H509" s="1480"/>
      <c r="I509" s="1481"/>
      <c r="J509" s="1481"/>
      <c r="K509" s="1481"/>
      <c r="L509" s="1482"/>
      <c r="M509" s="36"/>
      <c r="N509" s="36"/>
      <c r="O509" s="36"/>
      <c r="P509" s="36"/>
      <c r="Q509" s="36"/>
      <c r="R509" s="36"/>
      <c r="S509" s="36"/>
      <c r="T509" s="36"/>
      <c r="U509" s="36"/>
      <c r="V509" s="36"/>
      <c r="W509" s="36"/>
      <c r="X509" s="36"/>
      <c r="Y509" s="16"/>
      <c r="AB509" s="36"/>
      <c r="AC509" s="16"/>
      <c r="AD509" s="16"/>
    </row>
    <row r="510" spans="2:30" ht="13.5" customHeight="1">
      <c r="B510" s="128"/>
      <c r="C510" s="1520" t="s">
        <v>507</v>
      </c>
      <c r="D510" s="1459"/>
      <c r="E510" s="1386"/>
      <c r="F510" s="1480"/>
      <c r="G510" s="1480"/>
      <c r="H510" s="1480"/>
      <c r="I510" s="1481"/>
      <c r="J510" s="1481"/>
      <c r="K510" s="1481"/>
      <c r="L510" s="1482"/>
      <c r="M510" s="36"/>
      <c r="N510" s="36"/>
      <c r="O510" s="36"/>
      <c r="P510" s="36"/>
      <c r="Q510" s="36"/>
      <c r="R510" s="36"/>
      <c r="S510" s="36"/>
      <c r="T510" s="36"/>
      <c r="U510" s="36"/>
      <c r="V510" s="36"/>
      <c r="W510" s="36"/>
      <c r="X510" s="36"/>
      <c r="Y510" s="16"/>
      <c r="AB510" s="36"/>
      <c r="AC510" s="16"/>
      <c r="AD510" s="16"/>
    </row>
    <row r="511" spans="2:30" ht="13.5" customHeight="1">
      <c r="B511" s="128"/>
      <c r="C511" s="567"/>
      <c r="D511" s="567"/>
      <c r="E511" s="567"/>
      <c r="F511" s="567"/>
      <c r="G511" s="567"/>
      <c r="H511" s="567"/>
      <c r="I511" s="567"/>
      <c r="J511" s="567"/>
      <c r="K511" s="159"/>
      <c r="L511" s="568"/>
      <c r="M511" s="36"/>
      <c r="N511" s="36"/>
      <c r="O511" s="36"/>
      <c r="P511" s="36"/>
      <c r="Q511" s="36"/>
      <c r="R511" s="36"/>
      <c r="S511" s="36"/>
      <c r="T511" s="36"/>
      <c r="U511" s="36"/>
      <c r="V511" s="36"/>
      <c r="W511" s="36"/>
      <c r="X511" s="36"/>
      <c r="Y511" s="16"/>
      <c r="AB511" s="36"/>
      <c r="AC511" s="16"/>
      <c r="AD511" s="16"/>
    </row>
    <row r="512" spans="2:30" ht="13.5" customHeight="1">
      <c r="B512" s="128"/>
      <c r="C512" s="1520" t="s">
        <v>3030</v>
      </c>
      <c r="D512" s="1459"/>
      <c r="E512" s="1411"/>
      <c r="F512" s="1486"/>
      <c r="G512" s="1411"/>
      <c r="H512" s="1486"/>
      <c r="I512" s="1412" t="s">
        <v>3029</v>
      </c>
      <c r="J512" s="1484"/>
      <c r="K512" s="1484"/>
      <c r="L512" s="1484"/>
      <c r="M512" s="141"/>
      <c r="N512" s="143"/>
      <c r="O512" s="143"/>
      <c r="P512" s="143"/>
      <c r="Q512" s="143"/>
      <c r="R512" s="143"/>
      <c r="S512" s="143"/>
      <c r="T512" s="36"/>
      <c r="U512" s="36"/>
      <c r="V512" s="36"/>
      <c r="W512" s="36"/>
      <c r="X512" s="36"/>
      <c r="Y512" s="16"/>
      <c r="AB512" s="36"/>
      <c r="AC512" s="16"/>
      <c r="AD512" s="16"/>
    </row>
    <row r="513" spans="2:30" ht="13.5" customHeight="1">
      <c r="B513" s="128"/>
      <c r="C513" s="1520" t="s">
        <v>2441</v>
      </c>
      <c r="D513" s="1459"/>
      <c r="E513" s="1386"/>
      <c r="F513" s="1480"/>
      <c r="G513" s="1480"/>
      <c r="H513" s="1480"/>
      <c r="I513" s="1481"/>
      <c r="J513" s="1481"/>
      <c r="K513" s="1481"/>
      <c r="L513" s="1482"/>
      <c r="M513" s="36"/>
      <c r="N513" s="36"/>
      <c r="O513" s="36"/>
      <c r="P513" s="36"/>
      <c r="Q513" s="36"/>
      <c r="R513" s="36"/>
      <c r="S513" s="36"/>
      <c r="T513" s="36"/>
      <c r="U513" s="36"/>
      <c r="V513" s="36"/>
      <c r="W513" s="36"/>
      <c r="X513" s="36"/>
      <c r="Y513" s="16"/>
      <c r="AB513" s="36"/>
      <c r="AC513" s="16"/>
      <c r="AD513" s="16"/>
    </row>
    <row r="514" spans="2:30" ht="13.5" customHeight="1">
      <c r="B514" s="128"/>
      <c r="C514" s="1520" t="s">
        <v>3112</v>
      </c>
      <c r="D514" s="1459"/>
      <c r="E514" s="1386"/>
      <c r="F514" s="1480"/>
      <c r="G514" s="1480"/>
      <c r="H514" s="1480"/>
      <c r="I514" s="1481"/>
      <c r="J514" s="1481"/>
      <c r="K514" s="1481"/>
      <c r="L514" s="1482"/>
      <c r="M514" s="36"/>
      <c r="N514" s="36"/>
      <c r="O514" s="36"/>
      <c r="P514" s="36"/>
      <c r="Q514" s="36"/>
      <c r="R514" s="36"/>
      <c r="S514" s="36"/>
      <c r="T514" s="36"/>
      <c r="U514" s="36"/>
      <c r="V514" s="36"/>
      <c r="W514" s="36"/>
      <c r="X514" s="36"/>
      <c r="Y514" s="16"/>
      <c r="AB514" s="36"/>
      <c r="AC514" s="16"/>
      <c r="AD514" s="16"/>
    </row>
    <row r="515" spans="2:30" ht="13.5" customHeight="1">
      <c r="B515" s="128"/>
      <c r="C515" s="1520" t="s">
        <v>3026</v>
      </c>
      <c r="D515" s="1459"/>
      <c r="E515" s="1386"/>
      <c r="F515" s="1481"/>
      <c r="G515" s="1481"/>
      <c r="H515" s="1481"/>
      <c r="I515" s="1481"/>
      <c r="J515" s="1481"/>
      <c r="K515" s="1481"/>
      <c r="L515" s="1482"/>
      <c r="M515" s="36"/>
      <c r="N515" s="36"/>
      <c r="O515" s="36"/>
      <c r="P515" s="36"/>
      <c r="Q515" s="36"/>
      <c r="R515" s="36"/>
      <c r="S515" s="36"/>
      <c r="T515" s="36"/>
      <c r="U515" s="36"/>
      <c r="V515" s="36"/>
      <c r="W515" s="36"/>
      <c r="X515" s="36"/>
      <c r="Y515" s="16"/>
      <c r="AB515" s="36"/>
      <c r="AC515" s="16"/>
      <c r="AD515" s="16"/>
    </row>
    <row r="516" spans="2:30" ht="13.5" customHeight="1">
      <c r="B516" s="128"/>
      <c r="C516" s="1520" t="s">
        <v>506</v>
      </c>
      <c r="D516" s="1459"/>
      <c r="E516" s="1386"/>
      <c r="F516" s="1481"/>
      <c r="G516" s="1481"/>
      <c r="H516" s="1481"/>
      <c r="I516" s="1481"/>
      <c r="J516" s="1481"/>
      <c r="K516" s="1481"/>
      <c r="L516" s="1482"/>
      <c r="M516" s="36"/>
      <c r="N516" s="36"/>
      <c r="O516" s="36"/>
      <c r="P516" s="36"/>
      <c r="Q516" s="36"/>
      <c r="R516" s="36"/>
      <c r="S516" s="36"/>
      <c r="T516" s="36"/>
      <c r="U516" s="36"/>
      <c r="V516" s="36"/>
      <c r="W516" s="36"/>
      <c r="X516" s="36"/>
      <c r="Y516" s="16"/>
      <c r="AB516" s="36"/>
      <c r="AC516" s="16"/>
      <c r="AD516" s="16"/>
    </row>
    <row r="517" spans="2:30" ht="13.5" customHeight="1">
      <c r="B517" s="128"/>
      <c r="C517" s="1520" t="s">
        <v>3027</v>
      </c>
      <c r="D517" s="1459"/>
      <c r="E517" s="1386"/>
      <c r="F517" s="1480"/>
      <c r="G517" s="1480"/>
      <c r="H517" s="1480"/>
      <c r="I517" s="1481"/>
      <c r="J517" s="1481"/>
      <c r="K517" s="1481"/>
      <c r="L517" s="1482"/>
      <c r="M517" s="36"/>
      <c r="N517" s="36"/>
      <c r="O517" s="36"/>
      <c r="P517" s="36"/>
      <c r="Q517" s="36"/>
      <c r="R517" s="36"/>
      <c r="S517" s="36"/>
      <c r="T517" s="36"/>
      <c r="U517" s="36"/>
      <c r="V517" s="36"/>
      <c r="W517" s="36"/>
      <c r="X517" s="36"/>
      <c r="Y517" s="16"/>
      <c r="AB517" s="36"/>
      <c r="AC517" s="16"/>
      <c r="AD517" s="16"/>
    </row>
    <row r="518" spans="2:30" ht="13.5" customHeight="1">
      <c r="B518" s="128"/>
      <c r="C518" s="1520" t="s">
        <v>507</v>
      </c>
      <c r="D518" s="1459"/>
      <c r="E518" s="1386"/>
      <c r="F518" s="1480"/>
      <c r="G518" s="1480"/>
      <c r="H518" s="1480"/>
      <c r="I518" s="1481"/>
      <c r="J518" s="1481"/>
      <c r="K518" s="1481"/>
      <c r="L518" s="1482"/>
      <c r="M518" s="36"/>
      <c r="N518" s="36"/>
      <c r="O518" s="36"/>
      <c r="P518" s="36"/>
      <c r="Q518" s="36"/>
      <c r="R518" s="36"/>
      <c r="S518" s="36"/>
      <c r="T518" s="36"/>
      <c r="U518" s="36"/>
      <c r="V518" s="36"/>
      <c r="W518" s="36"/>
      <c r="X518" s="36"/>
      <c r="Y518" s="16"/>
      <c r="AB518" s="36"/>
      <c r="AC518" s="16"/>
      <c r="AD518" s="16"/>
    </row>
    <row r="519" spans="2:30" ht="13.5" customHeight="1">
      <c r="B519" s="128"/>
      <c r="C519" s="567"/>
      <c r="D519" s="567"/>
      <c r="E519" s="567"/>
      <c r="F519" s="567"/>
      <c r="G519" s="567"/>
      <c r="H519" s="567"/>
      <c r="I519" s="567"/>
      <c r="J519" s="567"/>
      <c r="K519" s="159"/>
      <c r="L519" s="568"/>
      <c r="M519" s="36"/>
      <c r="N519" s="36"/>
      <c r="O519" s="36"/>
      <c r="P519" s="36"/>
      <c r="Q519" s="36"/>
      <c r="R519" s="36"/>
      <c r="S519" s="36"/>
      <c r="T519" s="36"/>
      <c r="U519" s="36"/>
      <c r="V519" s="36"/>
      <c r="W519" s="36"/>
      <c r="X519" s="36"/>
      <c r="Y519" s="16"/>
      <c r="AB519" s="36"/>
      <c r="AC519" s="16"/>
      <c r="AD519" s="16"/>
    </row>
    <row r="520" spans="2:30" ht="13.5" customHeight="1">
      <c r="B520" s="128"/>
      <c r="C520" s="1545" t="s">
        <v>3031</v>
      </c>
      <c r="D520" s="1474"/>
      <c r="E520" s="1390"/>
      <c r="F520" s="1483"/>
      <c r="G520" s="1484"/>
      <c r="H520" s="1484"/>
      <c r="I520" s="1460"/>
      <c r="J520" s="1460"/>
      <c r="K520" s="1460"/>
      <c r="L520" s="1460"/>
      <c r="M520" s="36"/>
      <c r="N520" s="36"/>
      <c r="O520" s="36"/>
      <c r="P520" s="36"/>
      <c r="Q520" s="36"/>
      <c r="R520" s="36"/>
      <c r="S520" s="36"/>
      <c r="T520" s="36"/>
      <c r="U520" s="36"/>
      <c r="V520" s="36"/>
      <c r="W520" s="36"/>
      <c r="X520" s="36"/>
      <c r="Y520" s="16"/>
      <c r="AB520" s="36"/>
      <c r="AC520" s="16"/>
      <c r="AD520" s="16"/>
    </row>
    <row r="521" spans="2:30" ht="13.5" customHeight="1">
      <c r="B521" s="128"/>
      <c r="C521" s="1545" t="s">
        <v>2441</v>
      </c>
      <c r="D521" s="1474"/>
      <c r="E521" s="1390"/>
      <c r="F521" s="1483"/>
      <c r="G521" s="1484"/>
      <c r="H521" s="1484"/>
      <c r="I521" s="1460"/>
      <c r="J521" s="1460"/>
      <c r="K521" s="1460"/>
      <c r="L521" s="1460"/>
      <c r="M521" s="36"/>
      <c r="N521" s="36"/>
      <c r="O521" s="36"/>
      <c r="P521" s="36"/>
      <c r="Q521" s="36"/>
      <c r="R521" s="36"/>
      <c r="S521" s="36"/>
      <c r="T521" s="36"/>
      <c r="U521" s="36"/>
      <c r="V521" s="36"/>
      <c r="W521" s="36"/>
      <c r="X521" s="36"/>
      <c r="Y521" s="16"/>
      <c r="AB521" s="36"/>
      <c r="AC521" s="16"/>
      <c r="AD521" s="16"/>
    </row>
    <row r="522" spans="2:30" ht="13.5" customHeight="1">
      <c r="B522" s="128"/>
      <c r="C522" s="1520" t="s">
        <v>3112</v>
      </c>
      <c r="D522" s="1459"/>
      <c r="E522" s="1390"/>
      <c r="F522" s="1484"/>
      <c r="G522" s="1484"/>
      <c r="H522" s="1484"/>
      <c r="I522" s="1460"/>
      <c r="J522" s="1460"/>
      <c r="K522" s="1460"/>
      <c r="L522" s="1460"/>
      <c r="M522" s="36"/>
      <c r="N522" s="36"/>
      <c r="O522" s="36"/>
      <c r="P522" s="36"/>
      <c r="Q522" s="36"/>
      <c r="R522" s="36"/>
      <c r="S522" s="36"/>
      <c r="T522" s="36"/>
      <c r="U522" s="36"/>
      <c r="V522" s="36"/>
      <c r="W522" s="36"/>
      <c r="X522" s="36"/>
      <c r="Y522" s="16"/>
      <c r="AB522" s="36"/>
      <c r="AC522" s="16"/>
      <c r="AD522" s="16"/>
    </row>
    <row r="523" spans="2:30" ht="13.5" customHeight="1">
      <c r="B523" s="128"/>
      <c r="C523" s="1520" t="s">
        <v>3026</v>
      </c>
      <c r="D523" s="1459"/>
      <c r="E523" s="1390"/>
      <c r="F523" s="1484"/>
      <c r="G523" s="1484"/>
      <c r="H523" s="1484"/>
      <c r="I523" s="1460"/>
      <c r="J523" s="1460"/>
      <c r="K523" s="1460"/>
      <c r="L523" s="1460"/>
      <c r="M523" s="36"/>
      <c r="N523" s="36"/>
      <c r="O523" s="36"/>
      <c r="P523" s="36"/>
      <c r="Q523" s="36"/>
      <c r="R523" s="36"/>
      <c r="S523" s="36"/>
      <c r="T523" s="36"/>
      <c r="U523" s="36"/>
      <c r="V523" s="36"/>
      <c r="W523" s="36"/>
      <c r="X523" s="36"/>
      <c r="Y523" s="16"/>
      <c r="AB523" s="36"/>
      <c r="AC523" s="16"/>
      <c r="AD523" s="16"/>
    </row>
    <row r="524" spans="2:30" ht="13.5" customHeight="1">
      <c r="B524" s="128"/>
      <c r="C524" s="1520" t="s">
        <v>506</v>
      </c>
      <c r="D524" s="1459"/>
      <c r="E524" s="1390"/>
      <c r="F524" s="1460"/>
      <c r="G524" s="1460"/>
      <c r="H524" s="1460"/>
      <c r="I524" s="1460"/>
      <c r="J524" s="1460"/>
      <c r="K524" s="1460"/>
      <c r="L524" s="1460"/>
      <c r="M524" s="36"/>
      <c r="N524" s="36"/>
      <c r="O524" s="36"/>
      <c r="P524" s="36"/>
      <c r="Q524" s="36"/>
      <c r="R524" s="36"/>
      <c r="S524" s="36"/>
      <c r="T524" s="36"/>
      <c r="U524" s="36"/>
      <c r="V524" s="36"/>
      <c r="W524" s="36"/>
      <c r="X524" s="36"/>
      <c r="Y524" s="16"/>
      <c r="AB524" s="36"/>
      <c r="AC524" s="16"/>
      <c r="AD524" s="16"/>
    </row>
    <row r="525" spans="2:30" ht="13.5" customHeight="1">
      <c r="B525" s="128"/>
      <c r="C525" s="1545" t="s">
        <v>3027</v>
      </c>
      <c r="D525" s="1474"/>
      <c r="E525" s="1390"/>
      <c r="F525" s="1483"/>
      <c r="G525" s="1484"/>
      <c r="H525" s="1484"/>
      <c r="I525" s="1460"/>
      <c r="J525" s="1460"/>
      <c r="K525" s="1460"/>
      <c r="L525" s="1460"/>
      <c r="M525" s="36"/>
      <c r="N525" s="36"/>
      <c r="O525" s="36"/>
      <c r="P525" s="36"/>
      <c r="Q525" s="36"/>
      <c r="R525" s="36"/>
      <c r="S525" s="36"/>
      <c r="T525" s="36"/>
      <c r="U525" s="36"/>
      <c r="V525" s="36"/>
      <c r="W525" s="36"/>
      <c r="X525" s="36"/>
      <c r="Y525" s="16"/>
      <c r="AB525" s="36"/>
      <c r="AC525" s="16"/>
      <c r="AD525" s="16"/>
    </row>
    <row r="526" spans="2:30" ht="13.5" customHeight="1">
      <c r="B526" s="128"/>
      <c r="C526" s="1545" t="s">
        <v>507</v>
      </c>
      <c r="D526" s="1474"/>
      <c r="E526" s="1390"/>
      <c r="F526" s="1390"/>
      <c r="G526" s="1390"/>
      <c r="H526" s="1390"/>
      <c r="I526" s="1460"/>
      <c r="J526" s="1460"/>
      <c r="K526" s="1460"/>
      <c r="L526" s="1460"/>
      <c r="M526" s="36"/>
      <c r="N526" s="36"/>
      <c r="O526" s="36"/>
      <c r="P526" s="36"/>
      <c r="Q526" s="36"/>
      <c r="R526" s="36"/>
      <c r="S526" s="36"/>
      <c r="T526" s="36"/>
      <c r="U526" s="36"/>
      <c r="V526" s="36"/>
      <c r="W526" s="36"/>
      <c r="X526" s="36"/>
      <c r="Y526" s="16"/>
      <c r="AB526" s="36"/>
      <c r="AC526" s="16"/>
      <c r="AD526" s="16"/>
    </row>
    <row r="527" spans="2:30" ht="13.5" customHeight="1">
      <c r="B527" s="128"/>
      <c r="C527" s="567"/>
      <c r="D527" s="567"/>
      <c r="E527" s="567"/>
      <c r="F527" s="567"/>
      <c r="G527" s="567"/>
      <c r="H527" s="567"/>
      <c r="I527" s="567"/>
      <c r="J527" s="567"/>
      <c r="K527" s="159"/>
      <c r="L527" s="568"/>
      <c r="M527" s="36"/>
      <c r="N527" s="36"/>
      <c r="O527" s="36"/>
      <c r="P527" s="36"/>
      <c r="Q527" s="36"/>
      <c r="R527" s="36"/>
      <c r="S527" s="36"/>
      <c r="T527" s="36"/>
      <c r="U527" s="36"/>
      <c r="V527" s="36"/>
      <c r="W527" s="36"/>
      <c r="X527" s="36"/>
      <c r="Y527" s="16"/>
      <c r="AB527" s="36"/>
      <c r="AC527" s="16"/>
      <c r="AD527" s="16"/>
    </row>
    <row r="528" spans="2:30" ht="13.5" customHeight="1">
      <c r="B528" s="2" t="s">
        <v>2420</v>
      </c>
      <c r="D528" s="22"/>
      <c r="E528" s="22"/>
      <c r="F528" s="24"/>
      <c r="G528" s="22"/>
      <c r="H528" s="22"/>
      <c r="K528" s="128"/>
      <c r="L528" s="36"/>
      <c r="M528" s="36"/>
      <c r="N528" s="36"/>
      <c r="O528" s="36"/>
      <c r="P528" s="36"/>
      <c r="Q528" s="36"/>
      <c r="R528" s="36"/>
      <c r="S528" s="36"/>
      <c r="T528" s="36"/>
      <c r="U528" s="36"/>
      <c r="V528" s="36"/>
      <c r="W528" s="36"/>
      <c r="X528" s="36"/>
      <c r="Y528" s="16"/>
      <c r="AA528" s="128"/>
      <c r="AB528" s="36"/>
      <c r="AC528" s="16"/>
      <c r="AD528" s="16"/>
    </row>
    <row r="529" spans="2:30" ht="13.5" customHeight="1">
      <c r="B529" s="35" t="s">
        <v>3034</v>
      </c>
      <c r="D529" s="22"/>
      <c r="E529" s="22"/>
      <c r="F529" s="24"/>
      <c r="G529" s="22"/>
      <c r="H529" s="22"/>
      <c r="K529" s="128"/>
      <c r="L529" s="36"/>
      <c r="M529" s="36"/>
      <c r="N529" s="36"/>
      <c r="O529" s="36"/>
      <c r="P529" s="36"/>
      <c r="Q529" s="36"/>
      <c r="R529" s="36"/>
      <c r="S529" s="36"/>
      <c r="T529" s="36"/>
      <c r="U529" s="36"/>
      <c r="V529" s="36"/>
      <c r="W529" s="36"/>
      <c r="X529" s="36"/>
      <c r="Y529" s="16"/>
      <c r="AA529" s="128"/>
      <c r="AB529" s="36"/>
      <c r="AC529" s="16"/>
      <c r="AD529" s="16"/>
    </row>
    <row r="530" spans="2:30" ht="13.5" customHeight="1">
      <c r="C530" s="1402"/>
      <c r="D530" s="1461"/>
      <c r="E530" s="1461"/>
      <c r="F530" s="1461"/>
      <c r="G530" s="1461"/>
      <c r="H530" s="1461"/>
      <c r="I530" s="1461"/>
      <c r="J530" s="1462"/>
      <c r="K530" s="128"/>
      <c r="L530" s="36"/>
      <c r="M530" s="36"/>
      <c r="N530" s="36"/>
      <c r="O530" s="36"/>
      <c r="P530" s="36"/>
      <c r="Q530" s="36"/>
      <c r="R530" s="36"/>
      <c r="S530" s="36"/>
      <c r="T530" s="36"/>
      <c r="U530" s="36"/>
      <c r="V530" s="36"/>
      <c r="W530" s="36"/>
      <c r="X530" s="36"/>
      <c r="Y530" s="16"/>
      <c r="AA530" s="128"/>
      <c r="AB530" s="36"/>
      <c r="AC530" s="569"/>
      <c r="AD530" s="16"/>
    </row>
    <row r="531" spans="2:30" ht="13.5" customHeight="1">
      <c r="C531" s="1463"/>
      <c r="D531" s="1464"/>
      <c r="E531" s="1464"/>
      <c r="F531" s="1464"/>
      <c r="G531" s="1464"/>
      <c r="H531" s="1464"/>
      <c r="I531" s="1464"/>
      <c r="J531" s="1465"/>
      <c r="K531" s="128"/>
      <c r="L531" s="36"/>
      <c r="M531" s="36"/>
      <c r="N531" s="36"/>
      <c r="O531" s="36"/>
      <c r="P531" s="36"/>
      <c r="Q531" s="36"/>
      <c r="R531" s="36"/>
      <c r="S531" s="36"/>
      <c r="T531" s="36"/>
      <c r="U531" s="36"/>
      <c r="V531" s="36"/>
      <c r="W531" s="36"/>
      <c r="X531" s="36"/>
      <c r="Y531" s="16"/>
      <c r="AA531" s="128"/>
      <c r="AB531" s="36"/>
      <c r="AC531" s="16"/>
      <c r="AD531" s="16"/>
    </row>
    <row r="532" spans="2:30" ht="13.5" customHeight="1">
      <c r="C532" s="1463"/>
      <c r="D532" s="1464"/>
      <c r="E532" s="1464"/>
      <c r="F532" s="1464"/>
      <c r="G532" s="1464"/>
      <c r="H532" s="1464"/>
      <c r="I532" s="1464"/>
      <c r="J532" s="1465"/>
      <c r="K532" s="128"/>
      <c r="L532" s="36"/>
      <c r="M532" s="36"/>
      <c r="N532" s="36"/>
      <c r="O532" s="36"/>
      <c r="P532" s="36"/>
      <c r="Q532" s="36"/>
      <c r="R532" s="36"/>
      <c r="S532" s="36"/>
      <c r="T532" s="36"/>
      <c r="U532" s="36"/>
      <c r="V532" s="36"/>
      <c r="W532" s="36"/>
      <c r="X532" s="36"/>
      <c r="Y532" s="16"/>
      <c r="AA532" s="128"/>
      <c r="AB532" s="36"/>
      <c r="AC532" s="16"/>
      <c r="AD532" s="16"/>
    </row>
    <row r="533" spans="2:30" ht="13.5" customHeight="1">
      <c r="C533" s="1463"/>
      <c r="D533" s="1464"/>
      <c r="E533" s="1464"/>
      <c r="F533" s="1464"/>
      <c r="G533" s="1464"/>
      <c r="H533" s="1464"/>
      <c r="I533" s="1464"/>
      <c r="J533" s="1465"/>
      <c r="K533" s="128"/>
      <c r="L533" s="36"/>
      <c r="M533" s="36"/>
      <c r="N533" s="36"/>
      <c r="O533" s="36"/>
      <c r="P533" s="36"/>
      <c r="Q533" s="36"/>
      <c r="R533" s="36"/>
      <c r="S533" s="36"/>
      <c r="T533" s="36"/>
      <c r="U533" s="36"/>
      <c r="V533" s="36"/>
      <c r="W533" s="36"/>
      <c r="X533" s="36"/>
      <c r="Y533" s="16"/>
      <c r="AA533" s="128"/>
      <c r="AB533" s="36"/>
      <c r="AC533" s="16"/>
      <c r="AD533" s="16"/>
    </row>
    <row r="534" spans="2:30" ht="13.5" customHeight="1">
      <c r="C534" s="1463"/>
      <c r="D534" s="1464"/>
      <c r="E534" s="1464"/>
      <c r="F534" s="1464"/>
      <c r="G534" s="1464"/>
      <c r="H534" s="1464"/>
      <c r="I534" s="1464"/>
      <c r="J534" s="1465"/>
      <c r="K534" s="128"/>
      <c r="L534" s="36"/>
      <c r="M534" s="36"/>
      <c r="N534" s="36"/>
      <c r="O534" s="36"/>
      <c r="P534" s="36"/>
      <c r="Q534" s="36"/>
      <c r="R534" s="36"/>
      <c r="S534" s="36"/>
      <c r="T534" s="36"/>
      <c r="U534" s="36"/>
      <c r="V534" s="36"/>
      <c r="W534" s="36"/>
      <c r="X534" s="36"/>
      <c r="Y534" s="16"/>
      <c r="AA534" s="128"/>
      <c r="AB534" s="36"/>
      <c r="AC534" s="16"/>
      <c r="AD534" s="16"/>
    </row>
    <row r="535" spans="2:30" ht="13.5" customHeight="1">
      <c r="C535" s="1463"/>
      <c r="D535" s="1464"/>
      <c r="E535" s="1464"/>
      <c r="F535" s="1464"/>
      <c r="G535" s="1464"/>
      <c r="H535" s="1464"/>
      <c r="I535" s="1464"/>
      <c r="J535" s="1465"/>
      <c r="K535" s="128"/>
      <c r="L535" s="36"/>
      <c r="M535" s="36"/>
      <c r="N535" s="36"/>
      <c r="O535" s="36"/>
      <c r="P535" s="36"/>
      <c r="Q535" s="36"/>
      <c r="R535" s="36"/>
      <c r="S535" s="36"/>
      <c r="T535" s="36"/>
      <c r="U535" s="36"/>
      <c r="V535" s="36"/>
      <c r="W535" s="36"/>
      <c r="X535" s="36"/>
      <c r="Y535" s="16"/>
      <c r="AA535" s="128"/>
      <c r="AB535" s="36"/>
      <c r="AC535" s="16"/>
      <c r="AD535" s="16"/>
    </row>
    <row r="536" spans="2:30" ht="13.5" customHeight="1">
      <c r="C536" s="1466"/>
      <c r="D536" s="1467"/>
      <c r="E536" s="1467"/>
      <c r="F536" s="1467"/>
      <c r="G536" s="1467"/>
      <c r="H536" s="1467"/>
      <c r="I536" s="1467"/>
      <c r="J536" s="1468"/>
      <c r="K536" s="128"/>
      <c r="L536" s="36"/>
      <c r="M536" s="36"/>
      <c r="N536" s="36"/>
      <c r="O536" s="36"/>
      <c r="P536" s="36"/>
      <c r="Q536" s="36"/>
      <c r="R536" s="36"/>
      <c r="S536" s="36"/>
      <c r="T536" s="36"/>
      <c r="U536" s="36"/>
      <c r="V536" s="36"/>
      <c r="W536" s="36"/>
      <c r="X536" s="36"/>
      <c r="Y536" s="16"/>
      <c r="AA536" s="128"/>
      <c r="AB536" s="36"/>
      <c r="AC536" s="16"/>
      <c r="AD536" s="16"/>
    </row>
    <row r="537" spans="2:30" ht="13.5" customHeight="1">
      <c r="C537" s="637"/>
      <c r="D537" s="637"/>
      <c r="E537" s="637"/>
      <c r="F537" s="637"/>
      <c r="G537" s="637"/>
      <c r="H537" s="637"/>
      <c r="I537" s="637"/>
      <c r="J537" s="637"/>
      <c r="K537" s="128"/>
      <c r="L537" s="36"/>
      <c r="M537" s="36"/>
      <c r="N537" s="36"/>
      <c r="O537" s="36"/>
      <c r="P537" s="36"/>
      <c r="Q537" s="36"/>
      <c r="R537" s="36"/>
      <c r="S537" s="36"/>
      <c r="T537" s="36"/>
      <c r="U537" s="36"/>
      <c r="V537" s="36"/>
      <c r="W537" s="36"/>
      <c r="X537" s="36"/>
      <c r="Y537" s="16"/>
      <c r="AA537" s="128"/>
      <c r="AB537" s="36"/>
      <c r="AC537" s="16"/>
      <c r="AD537" s="16"/>
    </row>
    <row r="538" spans="2:30" ht="18" customHeight="1">
      <c r="B538" s="128"/>
      <c r="C538" s="129" t="s">
        <v>3039</v>
      </c>
      <c r="D538" s="159"/>
      <c r="E538" s="159"/>
      <c r="F538" s="159"/>
      <c r="G538" s="159"/>
      <c r="H538" s="159"/>
      <c r="I538" s="159"/>
      <c r="J538" s="159"/>
      <c r="K538" s="128"/>
      <c r="L538" s="36"/>
      <c r="M538" s="36"/>
      <c r="N538" s="36"/>
      <c r="O538" s="36"/>
      <c r="P538" s="36"/>
      <c r="Q538" s="36"/>
      <c r="R538" s="36"/>
      <c r="S538" s="36"/>
      <c r="T538" s="36"/>
      <c r="U538" s="36"/>
      <c r="V538" s="36"/>
      <c r="W538" s="36"/>
      <c r="X538" s="36"/>
      <c r="Y538" s="16"/>
      <c r="AB538" s="36"/>
      <c r="AC538" s="16"/>
      <c r="AD538" s="16"/>
    </row>
    <row r="539" spans="2:30" ht="13.5" customHeight="1">
      <c r="B539" s="128"/>
      <c r="C539" s="1393"/>
      <c r="D539" s="1394"/>
      <c r="E539" s="1394"/>
      <c r="F539" s="1394"/>
      <c r="G539" s="1394"/>
      <c r="H539" s="1394"/>
      <c r="I539" s="1394"/>
      <c r="J539" s="1395"/>
      <c r="K539" s="128"/>
      <c r="L539" s="36"/>
      <c r="M539" s="36"/>
      <c r="N539" s="36"/>
      <c r="O539" s="36"/>
      <c r="P539" s="36"/>
      <c r="Q539" s="36"/>
      <c r="R539" s="36"/>
      <c r="S539" s="36"/>
      <c r="T539" s="36"/>
      <c r="U539" s="36"/>
      <c r="V539" s="36"/>
      <c r="W539" s="36"/>
      <c r="X539" s="36"/>
      <c r="Y539" s="16"/>
      <c r="AB539" s="36"/>
      <c r="AC539" s="16"/>
      <c r="AD539" s="16"/>
    </row>
    <row r="540" spans="2:30" ht="13.5" customHeight="1">
      <c r="B540" s="128"/>
      <c r="C540" s="1396"/>
      <c r="D540" s="1397"/>
      <c r="E540" s="1397"/>
      <c r="F540" s="1397"/>
      <c r="G540" s="1397"/>
      <c r="H540" s="1397"/>
      <c r="I540" s="1397"/>
      <c r="J540" s="1398"/>
      <c r="K540" s="128"/>
      <c r="L540" s="36"/>
      <c r="M540" s="36"/>
      <c r="N540" s="36"/>
      <c r="O540" s="36"/>
      <c r="P540" s="36"/>
      <c r="Q540" s="36"/>
      <c r="R540" s="36"/>
      <c r="S540" s="36"/>
      <c r="T540" s="36"/>
      <c r="U540" s="36"/>
      <c r="V540" s="36"/>
      <c r="W540" s="36"/>
      <c r="X540" s="36"/>
      <c r="Y540" s="16"/>
      <c r="AB540" s="36"/>
      <c r="AC540" s="16"/>
      <c r="AD540" s="16"/>
    </row>
    <row r="541" spans="2:30" ht="13.5" customHeight="1">
      <c r="B541" s="128"/>
      <c r="C541" s="1396"/>
      <c r="D541" s="1397"/>
      <c r="E541" s="1397"/>
      <c r="F541" s="1397"/>
      <c r="G541" s="1397"/>
      <c r="H541" s="1397"/>
      <c r="I541" s="1397"/>
      <c r="J541" s="1398"/>
      <c r="K541" s="128"/>
      <c r="L541" s="36"/>
      <c r="M541" s="36"/>
      <c r="N541" s="36"/>
      <c r="O541" s="36"/>
      <c r="P541" s="36"/>
      <c r="Q541" s="36"/>
      <c r="R541" s="36"/>
      <c r="S541" s="36"/>
      <c r="T541" s="36"/>
      <c r="U541" s="36"/>
      <c r="V541" s="36"/>
      <c r="W541" s="36"/>
      <c r="X541" s="36"/>
      <c r="Y541" s="16"/>
      <c r="AB541" s="36"/>
      <c r="AC541" s="16"/>
      <c r="AD541" s="16"/>
    </row>
    <row r="542" spans="2:30" ht="13.5" customHeight="1">
      <c r="B542" s="128"/>
      <c r="C542" s="1396"/>
      <c r="D542" s="1397"/>
      <c r="E542" s="1397"/>
      <c r="F542" s="1397"/>
      <c r="G542" s="1397"/>
      <c r="H542" s="1397"/>
      <c r="I542" s="1397"/>
      <c r="J542" s="1398"/>
      <c r="K542" s="128"/>
      <c r="L542" s="36"/>
      <c r="M542" s="36"/>
      <c r="N542" s="36"/>
      <c r="O542" s="36"/>
      <c r="P542" s="36"/>
      <c r="Q542" s="36"/>
      <c r="R542" s="36"/>
      <c r="S542" s="36"/>
      <c r="T542" s="36"/>
      <c r="U542" s="36"/>
      <c r="V542" s="36"/>
      <c r="W542" s="36"/>
      <c r="X542" s="36"/>
      <c r="Y542" s="16"/>
      <c r="AB542" s="36"/>
      <c r="AC542" s="16"/>
      <c r="AD542" s="16"/>
    </row>
    <row r="543" spans="2:30" ht="13.5" customHeight="1">
      <c r="B543" s="128"/>
      <c r="C543" s="1396"/>
      <c r="D543" s="1397"/>
      <c r="E543" s="1397"/>
      <c r="F543" s="1397"/>
      <c r="G543" s="1397"/>
      <c r="H543" s="1397"/>
      <c r="I543" s="1397"/>
      <c r="J543" s="1398"/>
      <c r="K543" s="128"/>
      <c r="L543" s="36"/>
      <c r="M543" s="36"/>
      <c r="N543" s="36"/>
      <c r="O543" s="36"/>
      <c r="P543" s="36"/>
      <c r="Q543" s="36"/>
      <c r="R543" s="36"/>
      <c r="S543" s="36"/>
      <c r="T543" s="36"/>
      <c r="U543" s="36"/>
      <c r="V543" s="36"/>
      <c r="W543" s="36"/>
      <c r="X543" s="36"/>
      <c r="Y543" s="16"/>
      <c r="AB543" s="36"/>
      <c r="AC543" s="16"/>
      <c r="AD543" s="16"/>
    </row>
    <row r="544" spans="2:30" ht="13.5" customHeight="1">
      <c r="B544" s="128"/>
      <c r="C544" s="1396"/>
      <c r="D544" s="1397"/>
      <c r="E544" s="1397"/>
      <c r="F544" s="1397"/>
      <c r="G544" s="1397"/>
      <c r="H544" s="1397"/>
      <c r="I544" s="1397"/>
      <c r="J544" s="1398"/>
      <c r="K544" s="128"/>
      <c r="L544" s="36"/>
      <c r="M544" s="36"/>
      <c r="N544" s="36"/>
      <c r="O544" s="36"/>
      <c r="P544" s="36"/>
      <c r="Q544" s="36"/>
      <c r="R544" s="36"/>
      <c r="S544" s="36"/>
      <c r="T544" s="36"/>
      <c r="U544" s="36"/>
      <c r="V544" s="36"/>
      <c r="W544" s="36"/>
      <c r="X544" s="36"/>
      <c r="Y544" s="16"/>
      <c r="AB544" s="36"/>
      <c r="AC544" s="16"/>
      <c r="AD544" s="16"/>
    </row>
    <row r="545" spans="2:30" ht="13.5" customHeight="1">
      <c r="B545" s="128"/>
      <c r="C545" s="1399"/>
      <c r="D545" s="1400"/>
      <c r="E545" s="1400"/>
      <c r="F545" s="1400"/>
      <c r="G545" s="1400"/>
      <c r="H545" s="1400"/>
      <c r="I545" s="1400"/>
      <c r="J545" s="1401"/>
      <c r="K545" s="128"/>
      <c r="L545" s="36"/>
      <c r="M545" s="36"/>
      <c r="N545" s="36"/>
      <c r="O545" s="36"/>
      <c r="P545" s="36"/>
      <c r="Q545" s="36"/>
      <c r="R545" s="36"/>
      <c r="S545" s="36"/>
      <c r="T545" s="36"/>
      <c r="U545" s="36"/>
      <c r="V545" s="36"/>
      <c r="W545" s="36"/>
      <c r="X545" s="36"/>
      <c r="Y545" s="16"/>
      <c r="AB545" s="36"/>
      <c r="AC545" s="16"/>
      <c r="AD545" s="16"/>
    </row>
    <row r="546" spans="2:30" ht="13.5" customHeight="1">
      <c r="B546" s="128"/>
      <c r="C546" s="562"/>
      <c r="D546" s="562"/>
      <c r="E546" s="562"/>
      <c r="F546" s="562"/>
      <c r="G546" s="562"/>
      <c r="H546" s="562"/>
      <c r="I546" s="562"/>
      <c r="J546" s="562"/>
      <c r="K546" s="128"/>
      <c r="L546" s="36"/>
      <c r="M546" s="36"/>
      <c r="N546" s="36"/>
      <c r="O546" s="36"/>
      <c r="P546" s="36"/>
      <c r="Q546" s="36"/>
      <c r="R546" s="36"/>
      <c r="S546" s="36"/>
      <c r="T546" s="36"/>
      <c r="U546" s="36"/>
      <c r="V546" s="36"/>
      <c r="W546" s="36"/>
      <c r="X546" s="36"/>
      <c r="Y546" s="16"/>
      <c r="AB546" s="36"/>
      <c r="AC546" s="16"/>
      <c r="AD546" s="16"/>
    </row>
    <row r="547" spans="2:30" ht="13.5" hidden="1" customHeight="1"/>
    <row r="548" spans="2:30" ht="13.5" hidden="1" customHeight="1"/>
    <row r="549" spans="2:30" ht="18" customHeight="1">
      <c r="B549" s="111" t="s">
        <v>2396</v>
      </c>
      <c r="C549" s="4"/>
      <c r="U549" s="4"/>
      <c r="V549" s="3"/>
      <c r="W549" s="3"/>
    </row>
    <row r="550" spans="2:30" ht="13.5" customHeight="1">
      <c r="B550" s="111"/>
      <c r="C550" s="4"/>
      <c r="U550" s="4"/>
      <c r="V550" s="3"/>
      <c r="W550" s="3"/>
    </row>
    <row r="551" spans="2:30">
      <c r="B551" s="6" t="s">
        <v>119</v>
      </c>
      <c r="S551" s="3"/>
      <c r="T551" s="3"/>
    </row>
    <row r="552" spans="2:30" ht="15.9" customHeight="1">
      <c r="C552" s="32" t="s">
        <v>123</v>
      </c>
      <c r="D552" s="32"/>
      <c r="E552" s="32"/>
      <c r="F552" s="32"/>
      <c r="G552" s="32"/>
      <c r="H552" s="32"/>
      <c r="I552" s="32"/>
      <c r="J552" s="32"/>
      <c r="K552" s="32"/>
      <c r="L552" s="32"/>
      <c r="O552" s="32"/>
      <c r="P552" s="32"/>
      <c r="Q552" s="32"/>
      <c r="R552" s="32"/>
      <c r="S552" s="3"/>
      <c r="T552" s="3"/>
    </row>
    <row r="553" spans="2:30" ht="15.9" customHeight="1">
      <c r="C553" s="32" t="s">
        <v>122</v>
      </c>
      <c r="D553" s="32"/>
      <c r="E553" s="32"/>
      <c r="F553" s="32"/>
      <c r="G553" s="32"/>
      <c r="H553" s="32"/>
      <c r="I553" s="32"/>
      <c r="J553" s="32"/>
      <c r="K553" s="32"/>
      <c r="L553" s="32"/>
      <c r="M553" s="32"/>
      <c r="O553" s="32"/>
      <c r="P553" s="32"/>
      <c r="Q553" s="32"/>
      <c r="R553" s="32"/>
      <c r="S553" s="3"/>
      <c r="T553" s="3"/>
    </row>
    <row r="554" spans="2:30" ht="15.9" customHeight="1">
      <c r="C554" s="31" t="s">
        <v>109</v>
      </c>
      <c r="E554" s="31"/>
      <c r="L554" s="3"/>
      <c r="M554" s="32"/>
      <c r="N554" s="32"/>
    </row>
    <row r="555" spans="2:30" ht="15.9" customHeight="1">
      <c r="C555" s="31" t="s">
        <v>3193</v>
      </c>
      <c r="E555" s="31"/>
      <c r="L555" s="3"/>
      <c r="M555" s="3"/>
      <c r="N555" s="32"/>
    </row>
    <row r="556" spans="2:30" ht="7.5" customHeight="1">
      <c r="C556" s="31"/>
      <c r="E556" s="31"/>
      <c r="L556" s="3"/>
      <c r="M556" s="3"/>
    </row>
    <row r="557" spans="2:30" ht="30" customHeight="1">
      <c r="B557" s="1104" t="s">
        <v>106</v>
      </c>
      <c r="C557" s="1105"/>
      <c r="D557" s="1273"/>
      <c r="E557" s="33" t="s">
        <v>107</v>
      </c>
      <c r="F557" s="1083" t="s">
        <v>108</v>
      </c>
      <c r="G557" s="1084"/>
      <c r="H557" s="1084"/>
      <c r="I557" s="1084"/>
      <c r="J557" s="1085"/>
      <c r="M557" s="3"/>
    </row>
    <row r="558" spans="2:30" ht="49.5" customHeight="1">
      <c r="B558" s="1235" t="s">
        <v>104</v>
      </c>
      <c r="C558" s="1239"/>
      <c r="D558" s="1240"/>
      <c r="E558" s="100"/>
      <c r="F558" s="1383"/>
      <c r="G558" s="1384"/>
      <c r="H558" s="1384"/>
      <c r="I558" s="1384"/>
      <c r="J558" s="1385"/>
    </row>
    <row r="559" spans="2:30" ht="50.1" customHeight="1">
      <c r="B559" s="1116" t="s">
        <v>101</v>
      </c>
      <c r="C559" s="1138"/>
      <c r="D559" s="1236"/>
      <c r="E559" s="100"/>
      <c r="F559" s="1383"/>
      <c r="G559" s="1384"/>
      <c r="H559" s="1384"/>
      <c r="I559" s="1384"/>
      <c r="J559" s="1385"/>
    </row>
    <row r="560" spans="2:30" ht="50.1" customHeight="1">
      <c r="B560" s="1116" t="s">
        <v>102</v>
      </c>
      <c r="C560" s="1138"/>
      <c r="D560" s="1236"/>
      <c r="E560" s="100"/>
      <c r="F560" s="1383"/>
      <c r="G560" s="1384"/>
      <c r="H560" s="1384"/>
      <c r="I560" s="1384"/>
      <c r="J560" s="1385"/>
    </row>
    <row r="561" spans="2:13" ht="50.1" customHeight="1">
      <c r="B561" s="1235" t="s">
        <v>105</v>
      </c>
      <c r="C561" s="1239"/>
      <c r="D561" s="1240"/>
      <c r="E561" s="100"/>
      <c r="F561" s="1383"/>
      <c r="G561" s="1384"/>
      <c r="H561" s="1384"/>
      <c r="I561" s="1384"/>
      <c r="J561" s="1385"/>
    </row>
    <row r="562" spans="2:13" ht="50.1" customHeight="1">
      <c r="B562" s="1235" t="s">
        <v>103</v>
      </c>
      <c r="C562" s="1239"/>
      <c r="D562" s="1240"/>
      <c r="E562" s="100"/>
      <c r="F562" s="1383"/>
      <c r="G562" s="1384"/>
      <c r="H562" s="1384"/>
      <c r="I562" s="1384"/>
      <c r="J562" s="1385"/>
    </row>
    <row r="563" spans="2:13" ht="13.5" customHeight="1">
      <c r="C563" s="8"/>
      <c r="D563" s="8"/>
      <c r="E563" s="8"/>
      <c r="F563" s="8"/>
      <c r="G563" s="8"/>
      <c r="H563" s="8"/>
      <c r="I563" s="8"/>
      <c r="J563" s="8"/>
    </row>
    <row r="564" spans="2:13" ht="6.6" customHeight="1"/>
    <row r="565" spans="2:13">
      <c r="B565" s="2" t="s">
        <v>120</v>
      </c>
    </row>
    <row r="566" spans="2:13" ht="66" customHeight="1">
      <c r="B566" s="1495"/>
      <c r="C566" s="1480"/>
      <c r="D566" s="1480"/>
      <c r="E566" s="1480"/>
      <c r="F566" s="1480"/>
      <c r="G566" s="1480"/>
      <c r="H566" s="1480"/>
      <c r="I566" s="1480"/>
      <c r="J566" s="1496"/>
    </row>
    <row r="568" spans="2:13" ht="18" customHeight="1">
      <c r="B568" s="2" t="s">
        <v>121</v>
      </c>
    </row>
    <row r="569" spans="2:13">
      <c r="C569" s="2" t="s">
        <v>2781</v>
      </c>
    </row>
    <row r="570" spans="2:13" ht="36" customHeight="1">
      <c r="B570" s="1616" t="s">
        <v>116</v>
      </c>
      <c r="C570" s="1617"/>
      <c r="D570" s="1617"/>
      <c r="E570" s="1617"/>
      <c r="F570" s="1413"/>
      <c r="G570" s="1413"/>
      <c r="H570" s="1413"/>
      <c r="I570" s="1413"/>
      <c r="J570" s="1413"/>
    </row>
    <row r="571" spans="2:13" ht="36" customHeight="1">
      <c r="B571" s="1235" t="s">
        <v>2358</v>
      </c>
      <c r="C571" s="1117"/>
      <c r="D571" s="1117"/>
      <c r="E571" s="1494"/>
      <c r="F571" s="1413"/>
      <c r="G571" s="1413"/>
      <c r="H571" s="1413"/>
      <c r="I571" s="1413"/>
      <c r="J571" s="1413"/>
    </row>
    <row r="572" spans="2:13" ht="36" customHeight="1">
      <c r="B572" s="1616" t="s">
        <v>117</v>
      </c>
      <c r="C572" s="1617"/>
      <c r="D572" s="1617"/>
      <c r="E572" s="1617"/>
      <c r="F572" s="1413"/>
      <c r="G572" s="1413"/>
      <c r="H572" s="1413"/>
      <c r="I572" s="1413"/>
      <c r="J572" s="1413"/>
    </row>
    <row r="574" spans="2:13">
      <c r="C574" s="2" t="s">
        <v>2782</v>
      </c>
      <c r="K574" s="128"/>
      <c r="L574" s="128"/>
      <c r="M574" s="128"/>
    </row>
    <row r="575" spans="2:13" ht="36" customHeight="1">
      <c r="B575" s="1235" t="s">
        <v>116</v>
      </c>
      <c r="C575" s="1117"/>
      <c r="D575" s="1117"/>
      <c r="E575" s="1494"/>
      <c r="F575" s="1413"/>
      <c r="G575" s="1413"/>
      <c r="H575" s="1413"/>
      <c r="I575" s="1413"/>
      <c r="J575" s="1413"/>
      <c r="K575" s="128"/>
      <c r="L575" s="128"/>
      <c r="M575" s="128"/>
    </row>
    <row r="576" spans="2:13" ht="36" customHeight="1">
      <c r="B576" s="1235" t="s">
        <v>2358</v>
      </c>
      <c r="C576" s="1117"/>
      <c r="D576" s="1117"/>
      <c r="E576" s="1494"/>
      <c r="F576" s="1413"/>
      <c r="G576" s="1413"/>
      <c r="H576" s="1413"/>
      <c r="I576" s="1413"/>
      <c r="J576" s="1413"/>
      <c r="K576" s="128"/>
      <c r="L576" s="128"/>
      <c r="M576" s="128"/>
    </row>
    <row r="577" spans="2:13" ht="36" customHeight="1">
      <c r="B577" s="1235" t="s">
        <v>117</v>
      </c>
      <c r="C577" s="1117"/>
      <c r="D577" s="1117"/>
      <c r="E577" s="1494"/>
      <c r="F577" s="1413"/>
      <c r="G577" s="1413"/>
      <c r="H577" s="1413"/>
      <c r="I577" s="1413"/>
      <c r="J577" s="1413"/>
      <c r="K577" s="128"/>
      <c r="L577" s="128"/>
      <c r="M577" s="128"/>
    </row>
    <row r="578" spans="2:13">
      <c r="B578" s="128"/>
      <c r="C578" s="128"/>
      <c r="D578" s="128"/>
      <c r="E578" s="128"/>
      <c r="F578" s="128"/>
      <c r="G578" s="128"/>
      <c r="H578" s="128"/>
      <c r="I578" s="128"/>
      <c r="J578" s="128"/>
      <c r="K578" s="128"/>
      <c r="L578" s="128"/>
      <c r="M578" s="128"/>
    </row>
  </sheetData>
  <sheetProtection algorithmName="SHA-512" hashValue="juMTpSRaRRiIDezEZkTAI5S/Crbl6Gd830qkSpClD97mZo8APeRzpSDJOnr6l4uSSsBdJm2rCBX5QVFgNur4xA==" saltValue="uTUZ94M5+JVCZ44AvwBZLw==" spinCount="100000" sheet="1" formatCells="0"/>
  <mergeCells count="681">
    <mergeCell ref="D57:F57"/>
    <mergeCell ref="G57:I57"/>
    <mergeCell ref="D210:F210"/>
    <mergeCell ref="G210:I210"/>
    <mergeCell ref="D150:F150"/>
    <mergeCell ref="G150:I150"/>
    <mergeCell ref="D196:F196"/>
    <mergeCell ref="G196:I196"/>
    <mergeCell ref="D205:F205"/>
    <mergeCell ref="G205:I205"/>
    <mergeCell ref="G146:I146"/>
    <mergeCell ref="D154:F154"/>
    <mergeCell ref="G154:I154"/>
    <mergeCell ref="D156:F156"/>
    <mergeCell ref="G156:I156"/>
    <mergeCell ref="D147:F147"/>
    <mergeCell ref="G147:I147"/>
    <mergeCell ref="D142:F142"/>
    <mergeCell ref="G142:I142"/>
    <mergeCell ref="D143:F143"/>
    <mergeCell ref="G143:I143"/>
    <mergeCell ref="D144:F144"/>
    <mergeCell ref="G144:I144"/>
    <mergeCell ref="D148:F148"/>
    <mergeCell ref="D176:F176"/>
    <mergeCell ref="G176:I176"/>
    <mergeCell ref="D185:F185"/>
    <mergeCell ref="G185:I185"/>
    <mergeCell ref="D173:F173"/>
    <mergeCell ref="G173:I173"/>
    <mergeCell ref="D182:F182"/>
    <mergeCell ref="G182:I182"/>
    <mergeCell ref="D184:F184"/>
    <mergeCell ref="G184:I184"/>
    <mergeCell ref="D174:F174"/>
    <mergeCell ref="G174:I174"/>
    <mergeCell ref="D175:F175"/>
    <mergeCell ref="G175:I175"/>
    <mergeCell ref="G177:I177"/>
    <mergeCell ref="D178:F178"/>
    <mergeCell ref="G178:I178"/>
    <mergeCell ref="D66:F66"/>
    <mergeCell ref="D75:F75"/>
    <mergeCell ref="G75:I75"/>
    <mergeCell ref="G66:I66"/>
    <mergeCell ref="D99:F99"/>
    <mergeCell ref="G99:I99"/>
    <mergeCell ref="D102:F102"/>
    <mergeCell ref="G102:I102"/>
    <mergeCell ref="D103:F103"/>
    <mergeCell ref="G103:I103"/>
    <mergeCell ref="D101:F101"/>
    <mergeCell ref="G101:I101"/>
    <mergeCell ref="D96:F96"/>
    <mergeCell ref="G96:I96"/>
    <mergeCell ref="D97:F97"/>
    <mergeCell ref="G97:I97"/>
    <mergeCell ref="D90:F90"/>
    <mergeCell ref="G90:I90"/>
    <mergeCell ref="D93:F93"/>
    <mergeCell ref="G93:I93"/>
    <mergeCell ref="D94:F94"/>
    <mergeCell ref="D86:F86"/>
    <mergeCell ref="G86:I86"/>
    <mergeCell ref="D95:F95"/>
    <mergeCell ref="D334:F334"/>
    <mergeCell ref="D343:F343"/>
    <mergeCell ref="D337:F337"/>
    <mergeCell ref="D330:F330"/>
    <mergeCell ref="D351:F351"/>
    <mergeCell ref="D352:F352"/>
    <mergeCell ref="D146:F146"/>
    <mergeCell ref="G304:I304"/>
    <mergeCell ref="G305:I305"/>
    <mergeCell ref="G148:I148"/>
    <mergeCell ref="D283:F283"/>
    <mergeCell ref="D285:F285"/>
    <mergeCell ref="D276:F276"/>
    <mergeCell ref="D278:F278"/>
    <mergeCell ref="D279:F279"/>
    <mergeCell ref="D277:F277"/>
    <mergeCell ref="D269:F269"/>
    <mergeCell ref="D209:F209"/>
    <mergeCell ref="G209:I209"/>
    <mergeCell ref="D206:F206"/>
    <mergeCell ref="G206:I206"/>
    <mergeCell ref="D207:F207"/>
    <mergeCell ref="G207:I207"/>
    <mergeCell ref="D200:F200"/>
    <mergeCell ref="D309:F309"/>
    <mergeCell ref="D312:F312"/>
    <mergeCell ref="D313:F313"/>
    <mergeCell ref="D305:F305"/>
    <mergeCell ref="D306:F306"/>
    <mergeCell ref="D308:F308"/>
    <mergeCell ref="G94:I94"/>
    <mergeCell ref="D354:F354"/>
    <mergeCell ref="D345:F345"/>
    <mergeCell ref="D350:F350"/>
    <mergeCell ref="D347:F347"/>
    <mergeCell ref="D332:F332"/>
    <mergeCell ref="D335:F335"/>
    <mergeCell ref="D336:F336"/>
    <mergeCell ref="D328:F328"/>
    <mergeCell ref="D329:F329"/>
    <mergeCell ref="D331:F331"/>
    <mergeCell ref="D348:F348"/>
    <mergeCell ref="D346:F346"/>
    <mergeCell ref="D338:F338"/>
    <mergeCell ref="D339:F339"/>
    <mergeCell ref="D344:F344"/>
    <mergeCell ref="D353:F353"/>
    <mergeCell ref="D327:F327"/>
    <mergeCell ref="D322:F322"/>
    <mergeCell ref="D324:F324"/>
    <mergeCell ref="D325:F325"/>
    <mergeCell ref="D323:F323"/>
    <mergeCell ref="D315:F315"/>
    <mergeCell ref="D316:F316"/>
    <mergeCell ref="D265:F265"/>
    <mergeCell ref="D274:F274"/>
    <mergeCell ref="D268:F268"/>
    <mergeCell ref="D321:F321"/>
    <mergeCell ref="D299:F299"/>
    <mergeCell ref="D301:F301"/>
    <mergeCell ref="D302:F302"/>
    <mergeCell ref="D300:F300"/>
    <mergeCell ref="D292:F292"/>
    <mergeCell ref="D293:F293"/>
    <mergeCell ref="D298:F298"/>
    <mergeCell ref="D297:F297"/>
    <mergeCell ref="D291:F291"/>
    <mergeCell ref="D304:F304"/>
    <mergeCell ref="D311:F311"/>
    <mergeCell ref="D320:F320"/>
    <mergeCell ref="D314:F314"/>
    <mergeCell ref="D307:F307"/>
    <mergeCell ref="D286:F286"/>
    <mergeCell ref="D289:F289"/>
    <mergeCell ref="D290:F290"/>
    <mergeCell ref="D282:F282"/>
    <mergeCell ref="D281:F281"/>
    <mergeCell ref="D270:F270"/>
    <mergeCell ref="D275:F275"/>
    <mergeCell ref="D263:F263"/>
    <mergeCell ref="D266:F266"/>
    <mergeCell ref="D267:F267"/>
    <mergeCell ref="D284:F284"/>
    <mergeCell ref="D288:F288"/>
    <mergeCell ref="B577:E577"/>
    <mergeCell ref="F577:J577"/>
    <mergeCell ref="B572:E572"/>
    <mergeCell ref="F572:J572"/>
    <mergeCell ref="B575:E575"/>
    <mergeCell ref="F575:J575"/>
    <mergeCell ref="B576:E576"/>
    <mergeCell ref="F576:J576"/>
    <mergeCell ref="B562:D562"/>
    <mergeCell ref="F562:J562"/>
    <mergeCell ref="B566:J566"/>
    <mergeCell ref="B570:E570"/>
    <mergeCell ref="F570:J570"/>
    <mergeCell ref="B571:E571"/>
    <mergeCell ref="F571:J571"/>
    <mergeCell ref="C499:D499"/>
    <mergeCell ref="E499:L499"/>
    <mergeCell ref="C500:D500"/>
    <mergeCell ref="B559:D559"/>
    <mergeCell ref="F559:J559"/>
    <mergeCell ref="B560:D560"/>
    <mergeCell ref="F560:J560"/>
    <mergeCell ref="B561:D561"/>
    <mergeCell ref="F561:J561"/>
    <mergeCell ref="B557:D557"/>
    <mergeCell ref="F557:J557"/>
    <mergeCell ref="B558:D558"/>
    <mergeCell ref="F558:J558"/>
    <mergeCell ref="E500:L500"/>
    <mergeCell ref="C501:D501"/>
    <mergeCell ref="E501:L501"/>
    <mergeCell ref="C502:D502"/>
    <mergeCell ref="E502:L502"/>
    <mergeCell ref="C504:D504"/>
    <mergeCell ref="E504:F504"/>
    <mergeCell ref="G504:H504"/>
    <mergeCell ref="I504:L504"/>
    <mergeCell ref="C505:D505"/>
    <mergeCell ref="E505:L505"/>
    <mergeCell ref="C494:J494"/>
    <mergeCell ref="C496:D496"/>
    <mergeCell ref="E496:F496"/>
    <mergeCell ref="G496:H496"/>
    <mergeCell ref="I496:L496"/>
    <mergeCell ref="C497:D497"/>
    <mergeCell ref="E497:L497"/>
    <mergeCell ref="C498:D498"/>
    <mergeCell ref="E498:L498"/>
    <mergeCell ref="B469:C469"/>
    <mergeCell ref="B470:C470"/>
    <mergeCell ref="F472:G472"/>
    <mergeCell ref="F474:G474"/>
    <mergeCell ref="F476:G476"/>
    <mergeCell ref="B463:C463"/>
    <mergeCell ref="B464:C464"/>
    <mergeCell ref="B465:C465"/>
    <mergeCell ref="B466:C466"/>
    <mergeCell ref="B467:C467"/>
    <mergeCell ref="B468:C468"/>
    <mergeCell ref="B457:C457"/>
    <mergeCell ref="B458:C458"/>
    <mergeCell ref="B459:C459"/>
    <mergeCell ref="B460:C460"/>
    <mergeCell ref="B461:C461"/>
    <mergeCell ref="B462:C462"/>
    <mergeCell ref="E440:F440"/>
    <mergeCell ref="H440:J441"/>
    <mergeCell ref="B454:C455"/>
    <mergeCell ref="D454:D455"/>
    <mergeCell ref="E454:J454"/>
    <mergeCell ref="B456:C456"/>
    <mergeCell ref="H429:I429"/>
    <mergeCell ref="B431:G431"/>
    <mergeCell ref="H431:I431"/>
    <mergeCell ref="M431:M434"/>
    <mergeCell ref="B433:G433"/>
    <mergeCell ref="H433:I433"/>
    <mergeCell ref="B420:D420"/>
    <mergeCell ref="B421:D421"/>
    <mergeCell ref="B422:D422"/>
    <mergeCell ref="B423:D423"/>
    <mergeCell ref="B424:D424"/>
    <mergeCell ref="B425:D425"/>
    <mergeCell ref="H413:I413"/>
    <mergeCell ref="B415:G415"/>
    <mergeCell ref="H415:I415"/>
    <mergeCell ref="M415:M418"/>
    <mergeCell ref="B417:G417"/>
    <mergeCell ref="H417:I417"/>
    <mergeCell ref="B404:D404"/>
    <mergeCell ref="B405:D405"/>
    <mergeCell ref="B406:D406"/>
    <mergeCell ref="B407:D407"/>
    <mergeCell ref="B408:D408"/>
    <mergeCell ref="B409:D409"/>
    <mergeCell ref="O397:P397"/>
    <mergeCell ref="B399:G399"/>
    <mergeCell ref="H399:I399"/>
    <mergeCell ref="M399:M402"/>
    <mergeCell ref="O399:P399"/>
    <mergeCell ref="B401:G401"/>
    <mergeCell ref="H401:I401"/>
    <mergeCell ref="O401:P401"/>
    <mergeCell ref="B389:D389"/>
    <mergeCell ref="B390:D390"/>
    <mergeCell ref="B391:D391"/>
    <mergeCell ref="B392:D392"/>
    <mergeCell ref="B393:D393"/>
    <mergeCell ref="H397:I397"/>
    <mergeCell ref="B383:G383"/>
    <mergeCell ref="H383:I383"/>
    <mergeCell ref="M383:M386"/>
    <mergeCell ref="B385:G385"/>
    <mergeCell ref="H385:I385"/>
    <mergeCell ref="B388:D388"/>
    <mergeCell ref="B373:D373"/>
    <mergeCell ref="B374:D374"/>
    <mergeCell ref="B375:D375"/>
    <mergeCell ref="B376:D376"/>
    <mergeCell ref="B377:D377"/>
    <mergeCell ref="H381:I381"/>
    <mergeCell ref="D361:F361"/>
    <mergeCell ref="D362:F362"/>
    <mergeCell ref="H368:I368"/>
    <mergeCell ref="B372:D372"/>
    <mergeCell ref="D355:F355"/>
    <mergeCell ref="D358:F358"/>
    <mergeCell ref="D359:F359"/>
    <mergeCell ref="D357:F357"/>
    <mergeCell ref="D360:F360"/>
    <mergeCell ref="G360:I360"/>
    <mergeCell ref="G361:I361"/>
    <mergeCell ref="G362:I362"/>
    <mergeCell ref="G270:I270"/>
    <mergeCell ref="G274:I274"/>
    <mergeCell ref="G275:I275"/>
    <mergeCell ref="G299:I299"/>
    <mergeCell ref="G300:I300"/>
    <mergeCell ref="G301:I301"/>
    <mergeCell ref="G302:I302"/>
    <mergeCell ref="G276:I276"/>
    <mergeCell ref="G277:I277"/>
    <mergeCell ref="G278:I278"/>
    <mergeCell ref="G279:I279"/>
    <mergeCell ref="G281:I281"/>
    <mergeCell ref="G282:I282"/>
    <mergeCell ref="G283:I283"/>
    <mergeCell ref="G284:I284"/>
    <mergeCell ref="G285:I285"/>
    <mergeCell ref="G286:I286"/>
    <mergeCell ref="G288:I288"/>
    <mergeCell ref="G289:I289"/>
    <mergeCell ref="G290:I290"/>
    <mergeCell ref="G291:I291"/>
    <mergeCell ref="G292:I292"/>
    <mergeCell ref="G293:I293"/>
    <mergeCell ref="G297:I297"/>
    <mergeCell ref="G263:I263"/>
    <mergeCell ref="G265:I265"/>
    <mergeCell ref="G266:I266"/>
    <mergeCell ref="G267:I267"/>
    <mergeCell ref="G268:I268"/>
    <mergeCell ref="G269:I269"/>
    <mergeCell ref="D247:F247"/>
    <mergeCell ref="G247:I247"/>
    <mergeCell ref="D252:F252"/>
    <mergeCell ref="D251:F251"/>
    <mergeCell ref="D260:F260"/>
    <mergeCell ref="D262:F262"/>
    <mergeCell ref="D261:F261"/>
    <mergeCell ref="G260:I260"/>
    <mergeCell ref="G261:I261"/>
    <mergeCell ref="G262:I262"/>
    <mergeCell ref="D259:F259"/>
    <mergeCell ref="D253:F253"/>
    <mergeCell ref="D255:F255"/>
    <mergeCell ref="D256:F256"/>
    <mergeCell ref="D254:F254"/>
    <mergeCell ref="G258:I258"/>
    <mergeCell ref="G259:I259"/>
    <mergeCell ref="D258:F258"/>
    <mergeCell ref="G256:I256"/>
    <mergeCell ref="D219:F219"/>
    <mergeCell ref="G219:I219"/>
    <mergeCell ref="D236:E236"/>
    <mergeCell ref="G236:I236"/>
    <mergeCell ref="D246:F246"/>
    <mergeCell ref="G246:I246"/>
    <mergeCell ref="D216:F216"/>
    <mergeCell ref="G216:I216"/>
    <mergeCell ref="D217:F217"/>
    <mergeCell ref="G217:I217"/>
    <mergeCell ref="D218:F218"/>
    <mergeCell ref="G218:I218"/>
    <mergeCell ref="D240:F240"/>
    <mergeCell ref="G240:I240"/>
    <mergeCell ref="D244:F244"/>
    <mergeCell ref="G244:I244"/>
    <mergeCell ref="D245:F245"/>
    <mergeCell ref="G245:I245"/>
    <mergeCell ref="G251:I251"/>
    <mergeCell ref="G252:I252"/>
    <mergeCell ref="G253:I253"/>
    <mergeCell ref="G254:I254"/>
    <mergeCell ref="G255:I255"/>
    <mergeCell ref="D212:F212"/>
    <mergeCell ref="G212:I212"/>
    <mergeCell ref="D213:F213"/>
    <mergeCell ref="G213:I213"/>
    <mergeCell ref="D215:F215"/>
    <mergeCell ref="G215:I215"/>
    <mergeCell ref="D201:F201"/>
    <mergeCell ref="G201:I201"/>
    <mergeCell ref="D203:F203"/>
    <mergeCell ref="G203:I203"/>
    <mergeCell ref="D214:F214"/>
    <mergeCell ref="G214:I214"/>
    <mergeCell ref="D208:F208"/>
    <mergeCell ref="G208:I208"/>
    <mergeCell ref="D204:F204"/>
    <mergeCell ref="G204:I204"/>
    <mergeCell ref="D197:F197"/>
    <mergeCell ref="G197:I197"/>
    <mergeCell ref="D198:F198"/>
    <mergeCell ref="G198:I198"/>
    <mergeCell ref="D199:F199"/>
    <mergeCell ref="G199:I199"/>
    <mergeCell ref="G200:I200"/>
    <mergeCell ref="D189:F189"/>
    <mergeCell ref="G189:I189"/>
    <mergeCell ref="D194:F194"/>
    <mergeCell ref="G194:I194"/>
    <mergeCell ref="D195:F195"/>
    <mergeCell ref="G195:I195"/>
    <mergeCell ref="D193:F193"/>
    <mergeCell ref="G193:I193"/>
    <mergeCell ref="G186:I186"/>
    <mergeCell ref="D187:F187"/>
    <mergeCell ref="G187:I187"/>
    <mergeCell ref="D188:F188"/>
    <mergeCell ref="G188:I188"/>
    <mergeCell ref="D179:F179"/>
    <mergeCell ref="G179:I179"/>
    <mergeCell ref="D180:F180"/>
    <mergeCell ref="G180:I180"/>
    <mergeCell ref="D183:F183"/>
    <mergeCell ref="G183:I183"/>
    <mergeCell ref="D171:F171"/>
    <mergeCell ref="G171:I171"/>
    <mergeCell ref="D160:F160"/>
    <mergeCell ref="G160:I160"/>
    <mergeCell ref="D165:F165"/>
    <mergeCell ref="G165:I165"/>
    <mergeCell ref="D166:F166"/>
    <mergeCell ref="G166:I166"/>
    <mergeCell ref="D164:F164"/>
    <mergeCell ref="G164:I164"/>
    <mergeCell ref="D167:F167"/>
    <mergeCell ref="G167:I167"/>
    <mergeCell ref="G168:I168"/>
    <mergeCell ref="D169:F169"/>
    <mergeCell ref="G169:I169"/>
    <mergeCell ref="D170:F170"/>
    <mergeCell ref="G170:I170"/>
    <mergeCell ref="D158:F158"/>
    <mergeCell ref="G158:I158"/>
    <mergeCell ref="D159:F159"/>
    <mergeCell ref="G159:I159"/>
    <mergeCell ref="D151:F151"/>
    <mergeCell ref="G151:I151"/>
    <mergeCell ref="D152:F152"/>
    <mergeCell ref="G152:I152"/>
    <mergeCell ref="D155:F155"/>
    <mergeCell ref="G155:I155"/>
    <mergeCell ref="D157:F157"/>
    <mergeCell ref="G157:I157"/>
    <mergeCell ref="D149:F149"/>
    <mergeCell ref="G149:I149"/>
    <mergeCell ref="D130:F130"/>
    <mergeCell ref="G130:I130"/>
    <mergeCell ref="D132:F132"/>
    <mergeCell ref="G132:I132"/>
    <mergeCell ref="D133:F133"/>
    <mergeCell ref="G133:I133"/>
    <mergeCell ref="D131:F131"/>
    <mergeCell ref="G131:I131"/>
    <mergeCell ref="D134:F134"/>
    <mergeCell ref="G134:I134"/>
    <mergeCell ref="D139:F139"/>
    <mergeCell ref="G139:I139"/>
    <mergeCell ref="D140:F140"/>
    <mergeCell ref="G140:I140"/>
    <mergeCell ref="D138:F138"/>
    <mergeCell ref="G138:I138"/>
    <mergeCell ref="D141:F141"/>
    <mergeCell ref="G141:I141"/>
    <mergeCell ref="D125:F125"/>
    <mergeCell ref="G125:I125"/>
    <mergeCell ref="D126:F126"/>
    <mergeCell ref="G126:I126"/>
    <mergeCell ref="D129:F129"/>
    <mergeCell ref="G129:I129"/>
    <mergeCell ref="D128:F128"/>
    <mergeCell ref="G128:I128"/>
    <mergeCell ref="D121:F121"/>
    <mergeCell ref="G121:I121"/>
    <mergeCell ref="D122:F122"/>
    <mergeCell ref="G122:I122"/>
    <mergeCell ref="D124:F124"/>
    <mergeCell ref="G124:I124"/>
    <mergeCell ref="D123:F123"/>
    <mergeCell ref="G123:I123"/>
    <mergeCell ref="D116:F116"/>
    <mergeCell ref="G116:I116"/>
    <mergeCell ref="D117:F117"/>
    <mergeCell ref="G117:I117"/>
    <mergeCell ref="D118:F118"/>
    <mergeCell ref="G118:I118"/>
    <mergeCell ref="D120:F120"/>
    <mergeCell ref="G120:I120"/>
    <mergeCell ref="D108:F108"/>
    <mergeCell ref="G108:I108"/>
    <mergeCell ref="D113:F113"/>
    <mergeCell ref="G113:I113"/>
    <mergeCell ref="D114:F114"/>
    <mergeCell ref="G114:I114"/>
    <mergeCell ref="D112:F112"/>
    <mergeCell ref="G112:I112"/>
    <mergeCell ref="D115:F115"/>
    <mergeCell ref="G115:I115"/>
    <mergeCell ref="D105:F105"/>
    <mergeCell ref="G105:I105"/>
    <mergeCell ref="D106:F106"/>
    <mergeCell ref="G106:I106"/>
    <mergeCell ref="D107:F107"/>
    <mergeCell ref="G107:I107"/>
    <mergeCell ref="D87:F87"/>
    <mergeCell ref="G87:I87"/>
    <mergeCell ref="D88:F88"/>
    <mergeCell ref="G88:I88"/>
    <mergeCell ref="D89:F89"/>
    <mergeCell ref="G89:I89"/>
    <mergeCell ref="D92:F92"/>
    <mergeCell ref="G92:I92"/>
    <mergeCell ref="G95:I95"/>
    <mergeCell ref="D104:F104"/>
    <mergeCell ref="G104:I104"/>
    <mergeCell ref="D98:F98"/>
    <mergeCell ref="G98:I98"/>
    <mergeCell ref="D79:F79"/>
    <mergeCell ref="G79:I79"/>
    <mergeCell ref="D84:F84"/>
    <mergeCell ref="G84:I84"/>
    <mergeCell ref="D85:F85"/>
    <mergeCell ref="G85:I85"/>
    <mergeCell ref="D83:F83"/>
    <mergeCell ref="G83:I83"/>
    <mergeCell ref="D76:F76"/>
    <mergeCell ref="G76:I76"/>
    <mergeCell ref="D77:F77"/>
    <mergeCell ref="G77:I77"/>
    <mergeCell ref="D78:F78"/>
    <mergeCell ref="G78:I78"/>
    <mergeCell ref="D70:F70"/>
    <mergeCell ref="G70:I70"/>
    <mergeCell ref="D73:F73"/>
    <mergeCell ref="G73:I73"/>
    <mergeCell ref="D74:F74"/>
    <mergeCell ref="G74:I74"/>
    <mergeCell ref="D72:F72"/>
    <mergeCell ref="G72:I72"/>
    <mergeCell ref="D67:F67"/>
    <mergeCell ref="G67:I67"/>
    <mergeCell ref="D68:F68"/>
    <mergeCell ref="G68:I68"/>
    <mergeCell ref="D69:F69"/>
    <mergeCell ref="G69:I69"/>
    <mergeCell ref="D61:F61"/>
    <mergeCell ref="G61:I61"/>
    <mergeCell ref="D64:F64"/>
    <mergeCell ref="G64:I64"/>
    <mergeCell ref="D65:F65"/>
    <mergeCell ref="G65:I65"/>
    <mergeCell ref="D63:F63"/>
    <mergeCell ref="G63:I63"/>
    <mergeCell ref="D58:F58"/>
    <mergeCell ref="G58:I58"/>
    <mergeCell ref="D59:F59"/>
    <mergeCell ref="G59:I59"/>
    <mergeCell ref="D60:F60"/>
    <mergeCell ref="G60:I60"/>
    <mergeCell ref="D51:F51"/>
    <mergeCell ref="G51:I51"/>
    <mergeCell ref="D43:F43"/>
    <mergeCell ref="G43:I43"/>
    <mergeCell ref="N44:U45"/>
    <mergeCell ref="D55:F55"/>
    <mergeCell ref="G55:I55"/>
    <mergeCell ref="D56:F56"/>
    <mergeCell ref="G56:I56"/>
    <mergeCell ref="D47:F47"/>
    <mergeCell ref="G47:I47"/>
    <mergeCell ref="D48:F48"/>
    <mergeCell ref="G48:I48"/>
    <mergeCell ref="D50:F50"/>
    <mergeCell ref="G50:I50"/>
    <mergeCell ref="B7:D7"/>
    <mergeCell ref="E7:J7"/>
    <mergeCell ref="B3:J3"/>
    <mergeCell ref="E8:J9"/>
    <mergeCell ref="C21:E21"/>
    <mergeCell ref="F21:G21"/>
    <mergeCell ref="D32:E32"/>
    <mergeCell ref="G32:I32"/>
    <mergeCell ref="D35:F35"/>
    <mergeCell ref="G35:I35"/>
    <mergeCell ref="C20:E20"/>
    <mergeCell ref="F20:G20"/>
    <mergeCell ref="F15:G15"/>
    <mergeCell ref="H15:J15"/>
    <mergeCell ref="C16:D16"/>
    <mergeCell ref="G16:J16"/>
    <mergeCell ref="C17:E17"/>
    <mergeCell ref="F17:J17"/>
    <mergeCell ref="B8:D9"/>
    <mergeCell ref="C14:E14"/>
    <mergeCell ref="F14:J14"/>
    <mergeCell ref="C15:E15"/>
    <mergeCell ref="B10:D10"/>
    <mergeCell ref="E10:F10"/>
    <mergeCell ref="G10:H10"/>
    <mergeCell ref="I10:J10"/>
    <mergeCell ref="B18:B19"/>
    <mergeCell ref="C18:D19"/>
    <mergeCell ref="F18:J18"/>
    <mergeCell ref="F19:J19"/>
    <mergeCell ref="D39:F39"/>
    <mergeCell ref="G39:I39"/>
    <mergeCell ref="D42:F42"/>
    <mergeCell ref="G42:I42"/>
    <mergeCell ref="D36:F36"/>
    <mergeCell ref="G36:I36"/>
    <mergeCell ref="D37:F37"/>
    <mergeCell ref="G37:I37"/>
    <mergeCell ref="D38:F38"/>
    <mergeCell ref="G38:I38"/>
    <mergeCell ref="G298:I298"/>
    <mergeCell ref="G306:I306"/>
    <mergeCell ref="G307:I307"/>
    <mergeCell ref="G308:I308"/>
    <mergeCell ref="G309:I309"/>
    <mergeCell ref="G311:I311"/>
    <mergeCell ref="G312:I312"/>
    <mergeCell ref="G313:I313"/>
    <mergeCell ref="G314:I314"/>
    <mergeCell ref="G315:I315"/>
    <mergeCell ref="G327:I327"/>
    <mergeCell ref="G316:I316"/>
    <mergeCell ref="G320:I320"/>
    <mergeCell ref="G321:I321"/>
    <mergeCell ref="G322:I322"/>
    <mergeCell ref="G323:I323"/>
    <mergeCell ref="G324:I324"/>
    <mergeCell ref="G325:I325"/>
    <mergeCell ref="G328:I328"/>
    <mergeCell ref="G329:I329"/>
    <mergeCell ref="G330:I330"/>
    <mergeCell ref="G331:I331"/>
    <mergeCell ref="G332:I332"/>
    <mergeCell ref="G334:I334"/>
    <mergeCell ref="G335:I335"/>
    <mergeCell ref="G336:I336"/>
    <mergeCell ref="G337:I337"/>
    <mergeCell ref="G351:I351"/>
    <mergeCell ref="G352:I352"/>
    <mergeCell ref="G353:I353"/>
    <mergeCell ref="G354:I354"/>
    <mergeCell ref="G355:I355"/>
    <mergeCell ref="G357:I357"/>
    <mergeCell ref="G358:I358"/>
    <mergeCell ref="G359:I359"/>
    <mergeCell ref="G338:I338"/>
    <mergeCell ref="G339:I339"/>
    <mergeCell ref="G343:I343"/>
    <mergeCell ref="G344:I344"/>
    <mergeCell ref="G345:I345"/>
    <mergeCell ref="G346:I346"/>
    <mergeCell ref="G347:I347"/>
    <mergeCell ref="G348:I348"/>
    <mergeCell ref="G350:I350"/>
    <mergeCell ref="C506:D506"/>
    <mergeCell ref="E506:L506"/>
    <mergeCell ref="C507:D507"/>
    <mergeCell ref="E507:L507"/>
    <mergeCell ref="C508:D508"/>
    <mergeCell ref="E508:L508"/>
    <mergeCell ref="C509:D509"/>
    <mergeCell ref="E509:L509"/>
    <mergeCell ref="C510:D510"/>
    <mergeCell ref="E510:L510"/>
    <mergeCell ref="C512:D512"/>
    <mergeCell ref="E512:F512"/>
    <mergeCell ref="G512:H512"/>
    <mergeCell ref="I512:L512"/>
    <mergeCell ref="C513:D513"/>
    <mergeCell ref="E513:L513"/>
    <mergeCell ref="C514:D514"/>
    <mergeCell ref="E514:L514"/>
    <mergeCell ref="C515:D515"/>
    <mergeCell ref="E515:L515"/>
    <mergeCell ref="C516:D516"/>
    <mergeCell ref="E516:L516"/>
    <mergeCell ref="C517:D517"/>
    <mergeCell ref="E517:L517"/>
    <mergeCell ref="C518:D518"/>
    <mergeCell ref="E518:L518"/>
    <mergeCell ref="C520:D520"/>
    <mergeCell ref="E520:L520"/>
    <mergeCell ref="C526:D526"/>
    <mergeCell ref="E526:L526"/>
    <mergeCell ref="C530:J536"/>
    <mergeCell ref="C539:J545"/>
    <mergeCell ref="C521:D521"/>
    <mergeCell ref="E521:L521"/>
    <mergeCell ref="C522:D522"/>
    <mergeCell ref="E522:L522"/>
    <mergeCell ref="C523:D523"/>
    <mergeCell ref="E523:L523"/>
    <mergeCell ref="C524:D524"/>
    <mergeCell ref="E524:L524"/>
    <mergeCell ref="C525:D525"/>
    <mergeCell ref="E525:L525"/>
  </mergeCells>
  <phoneticPr fontId="65"/>
  <conditionalFormatting sqref="F558:J562">
    <cfRule type="expression" dxfId="0" priority="1" stopIfTrue="1">
      <formula>$E558="無"</formula>
    </cfRule>
  </conditionalFormatting>
  <dataValidations count="9">
    <dataValidation type="list" allowBlank="1" showInputMessage="1" showErrorMessage="1" sqref="G245:I245">
      <formula1>"固形,液体,気体"</formula1>
    </dataValidation>
    <dataValidation type="list" allowBlank="1" showInputMessage="1" showErrorMessage="1" sqref="G236:I236">
      <formula1>"メタン発酵方式,メタン発酵方式以外"</formula1>
    </dataValidation>
    <dataValidation type="list" allowBlank="1" showInputMessage="1" showErrorMessage="1" sqref="G201:I201 G219:I219 G210:I210">
      <formula1>"無,有"</formula1>
    </dataValidation>
    <dataValidation type="list" allowBlank="1" showInputMessage="1" showErrorMessage="1" sqref="G197:I197 G215:I215 G206:I206">
      <formula1>"蒸気タービン方式,ガスタービン方式"</formula1>
    </dataValidation>
    <dataValidation type="list" allowBlank="1" showInputMessage="1" showErrorMessage="1" sqref="G32:I32">
      <formula1>"バイオマスコージェネレーション,熱供給設備"</formula1>
    </dataValidation>
    <dataValidation type="list" allowBlank="1" showInputMessage="1" showErrorMessage="1" sqref="E558:E562">
      <formula1>"有,無"</formula1>
    </dataValidation>
    <dataValidation type="list" allowBlank="1" showInputMessage="1" showErrorMessage="1" sqref="C530:J536">
      <formula1>"入札、又は複数者からの見積書を徴取し、最安の見積書を選定,その他（競争に付すことが著しく困難又は不適当である）"</formula1>
    </dataValidation>
    <dataValidation type="list" allowBlank="1" showInputMessage="1" showErrorMessage="1" sqref="G496:H496 G504:H504 G512:H512">
      <formula1>"PPA使用者,リース使用者,該当なし"</formula1>
    </dataValidation>
    <dataValidation type="list" allowBlank="1" showInputMessage="1" showErrorMessage="1" sqref="E496:F496 E504:F504 E512:F512">
      <formula1>"PPA事業者,リース事業者,該当なし"</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12" manualBreakCount="12">
    <brk id="27" max="12" man="1"/>
    <brk id="81" max="12" man="1"/>
    <brk id="135" max="12" man="1"/>
    <brk id="191" max="12" man="1"/>
    <brk id="248" max="12" man="1"/>
    <brk id="295" max="12" man="1"/>
    <brk id="341" max="12" man="1"/>
    <brk id="364" max="12" man="1"/>
    <brk id="403" max="12" man="1"/>
    <brk id="450" max="12" man="1"/>
    <brk id="489" max="12" man="1"/>
    <brk id="548"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92" r:id="rId4" name="Check Box 28">
              <controlPr defaultSize="0" autoFill="0" autoLine="0" autoPict="0">
                <anchor moveWithCells="1">
                  <from>
                    <xdr:col>5</xdr:col>
                    <xdr:colOff>76200</xdr:colOff>
                    <xdr:row>366</xdr:row>
                    <xdr:rowOff>220980</xdr:rowOff>
                  </from>
                  <to>
                    <xdr:col>5</xdr:col>
                    <xdr:colOff>342900</xdr:colOff>
                    <xdr:row>368</xdr:row>
                    <xdr:rowOff>7620</xdr:rowOff>
                  </to>
                </anchor>
              </controlPr>
            </control>
          </mc:Choice>
        </mc:AlternateContent>
        <mc:AlternateContent xmlns:mc="http://schemas.openxmlformats.org/markup-compatibility/2006">
          <mc:Choice Requires="x14">
            <control shapeId="113693" r:id="rId5" name="Check Box 29">
              <controlPr defaultSize="0" autoFill="0" autoLine="0" autoPict="0">
                <anchor moveWithCells="1">
                  <from>
                    <xdr:col>4</xdr:col>
                    <xdr:colOff>83820</xdr:colOff>
                    <xdr:row>367</xdr:row>
                    <xdr:rowOff>0</xdr:rowOff>
                  </from>
                  <to>
                    <xdr:col>4</xdr:col>
                    <xdr:colOff>350520</xdr:colOff>
                    <xdr:row>368</xdr:row>
                    <xdr:rowOff>22860</xdr:rowOff>
                  </to>
                </anchor>
              </controlPr>
            </control>
          </mc:Choice>
        </mc:AlternateContent>
        <mc:AlternateContent xmlns:mc="http://schemas.openxmlformats.org/markup-compatibility/2006">
          <mc:Choice Requires="x14">
            <control shapeId="113694" r:id="rId6" name="Check Box 30">
              <controlPr defaultSize="0" autoFill="0" autoLine="0" autoPict="0">
                <anchor moveWithCells="1">
                  <from>
                    <xdr:col>6</xdr:col>
                    <xdr:colOff>60960</xdr:colOff>
                    <xdr:row>366</xdr:row>
                    <xdr:rowOff>213360</xdr:rowOff>
                  </from>
                  <to>
                    <xdr:col>6</xdr:col>
                    <xdr:colOff>327660</xdr:colOff>
                    <xdr:row>368</xdr:row>
                    <xdr:rowOff>0</xdr:rowOff>
                  </to>
                </anchor>
              </controlPr>
            </control>
          </mc:Choice>
        </mc:AlternateContent>
        <mc:AlternateContent xmlns:mc="http://schemas.openxmlformats.org/markup-compatibility/2006">
          <mc:Choice Requires="x14">
            <control shapeId="114713" r:id="rId7" name="Check Box 1049">
              <controlPr defaultSize="0" autoFill="0" autoLine="0" autoPict="0">
                <anchor moveWithCells="1">
                  <from>
                    <xdr:col>3</xdr:col>
                    <xdr:colOff>83820</xdr:colOff>
                    <xdr:row>366</xdr:row>
                    <xdr:rowOff>220980</xdr:rowOff>
                  </from>
                  <to>
                    <xdr:col>3</xdr:col>
                    <xdr:colOff>350520</xdr:colOff>
                    <xdr:row>368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基本情報入力シート!$W$115:$W$237</xm:f>
          </x14:formula1>
          <xm:sqref>F19:J19</xm:sqref>
        </x14:dataValidation>
        <x14:dataValidation type="list" allowBlank="1" showInputMessage="1" showErrorMessage="1">
          <x14:formula1>
            <xm:f>基本情報入力シート!$Q$133:$Q$165</xm:f>
          </x14:formula1>
          <xm:sqref>F18:J18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AF124"/>
  <sheetViews>
    <sheetView showGridLines="0" showZeros="0" view="pageBreakPreview" topLeftCell="A69" zoomScale="60" zoomScaleNormal="100" workbookViewId="0">
      <selection activeCell="AQ8" sqref="AQ8"/>
    </sheetView>
  </sheetViews>
  <sheetFormatPr defaultColWidth="8.88671875" defaultRowHeight="14.4"/>
  <cols>
    <col min="1" max="1" width="2" style="525" customWidth="1"/>
    <col min="2" max="6" width="16.33203125" style="525" customWidth="1"/>
    <col min="7" max="7" width="1.44140625" style="525" customWidth="1"/>
    <col min="8" max="8" width="2" style="525" customWidth="1"/>
    <col min="9" max="9" width="2.6640625" style="525" customWidth="1"/>
    <col min="10" max="25" width="0" style="525" hidden="1" customWidth="1"/>
    <col min="26" max="26" width="15.109375" style="525" customWidth="1"/>
    <col min="27" max="27" width="2" style="525" customWidth="1"/>
    <col min="28" max="32" width="16.33203125" style="525" customWidth="1"/>
    <col min="33" max="33" width="1.44140625" style="525" customWidth="1"/>
    <col min="34" max="34" width="2" style="525" customWidth="1"/>
    <col min="35" max="16384" width="8.88671875" style="525"/>
  </cols>
  <sheetData>
    <row r="1" spans="2:32" ht="57.6" customHeight="1">
      <c r="B1" s="526" t="s">
        <v>3167</v>
      </c>
      <c r="C1" s="526"/>
      <c r="AB1" s="526" t="s">
        <v>2364</v>
      </c>
      <c r="AC1" s="526"/>
    </row>
    <row r="2" spans="2:32" ht="19.2" customHeight="1">
      <c r="B2" s="639" t="s">
        <v>3168</v>
      </c>
      <c r="C2" s="528"/>
      <c r="D2" s="528"/>
      <c r="E2" s="528"/>
      <c r="F2" s="528"/>
      <c r="AB2" s="527"/>
      <c r="AC2" s="528"/>
      <c r="AD2" s="528"/>
      <c r="AE2" s="528"/>
      <c r="AF2" s="528"/>
    </row>
    <row r="3" spans="2:32" ht="37.799999999999997" customHeight="1">
      <c r="B3" s="529" t="s">
        <v>2397</v>
      </c>
      <c r="C3" s="529" t="s">
        <v>2398</v>
      </c>
      <c r="D3" s="529" t="s">
        <v>2400</v>
      </c>
      <c r="E3" s="529" t="s">
        <v>2399</v>
      </c>
      <c r="F3" s="529" t="s">
        <v>2401</v>
      </c>
      <c r="AB3" s="529" t="s">
        <v>2397</v>
      </c>
      <c r="AC3" s="529" t="s">
        <v>2398</v>
      </c>
      <c r="AD3" s="529" t="s">
        <v>2400</v>
      </c>
      <c r="AE3" s="529" t="s">
        <v>2399</v>
      </c>
      <c r="AF3" s="529" t="s">
        <v>2401</v>
      </c>
    </row>
    <row r="4" spans="2:32" ht="37.799999999999997" customHeight="1">
      <c r="B4" s="636" t="s">
        <v>2365</v>
      </c>
      <c r="C4" s="636" t="s">
        <v>2361</v>
      </c>
      <c r="D4" s="636" t="s">
        <v>2381</v>
      </c>
      <c r="E4" s="636" t="s">
        <v>2366</v>
      </c>
      <c r="F4" s="636" t="s">
        <v>2382</v>
      </c>
      <c r="AB4" s="530" t="s">
        <v>2365</v>
      </c>
      <c r="AC4" s="530" t="s">
        <v>2361</v>
      </c>
      <c r="AD4" s="530" t="s">
        <v>2381</v>
      </c>
      <c r="AE4" s="530" t="s">
        <v>2366</v>
      </c>
      <c r="AF4" s="530" t="s">
        <v>2382</v>
      </c>
    </row>
    <row r="5" spans="2:32" ht="37.799999999999997" customHeight="1">
      <c r="B5" s="531"/>
      <c r="C5" s="532"/>
      <c r="D5" s="533"/>
      <c r="E5" s="532"/>
      <c r="F5" s="534">
        <f>E5*D5*C5</f>
        <v>0</v>
      </c>
      <c r="AB5" s="531" t="s">
        <v>2985</v>
      </c>
      <c r="AC5" s="532">
        <v>40</v>
      </c>
      <c r="AD5" s="533">
        <v>0.1</v>
      </c>
      <c r="AE5" s="532">
        <v>12</v>
      </c>
      <c r="AF5" s="534">
        <f t="shared" ref="AF5:AF14" si="0">AE5*AD5*AC5</f>
        <v>48.000000000000007</v>
      </c>
    </row>
    <row r="6" spans="2:32" ht="37.799999999999997" customHeight="1">
      <c r="B6" s="531"/>
      <c r="C6" s="532"/>
      <c r="D6" s="532"/>
      <c r="E6" s="532"/>
      <c r="F6" s="534">
        <f t="shared" ref="F6:F14" si="1">E6*D6*C6</f>
        <v>0</v>
      </c>
      <c r="AB6" s="531" t="s">
        <v>2986</v>
      </c>
      <c r="AC6" s="532">
        <v>10</v>
      </c>
      <c r="AD6" s="532">
        <v>0.1</v>
      </c>
      <c r="AE6" s="532">
        <v>12</v>
      </c>
      <c r="AF6" s="534">
        <f t="shared" si="0"/>
        <v>12.000000000000002</v>
      </c>
    </row>
    <row r="7" spans="2:32" ht="37.799999999999997" customHeight="1">
      <c r="B7" s="531"/>
      <c r="C7" s="532"/>
      <c r="D7" s="532"/>
      <c r="E7" s="532"/>
      <c r="F7" s="534">
        <f t="shared" si="1"/>
        <v>0</v>
      </c>
      <c r="AB7" s="531" t="s">
        <v>2987</v>
      </c>
      <c r="AC7" s="532">
        <v>10</v>
      </c>
      <c r="AD7" s="532">
        <v>0.1</v>
      </c>
      <c r="AE7" s="532">
        <v>12</v>
      </c>
      <c r="AF7" s="534">
        <f t="shared" si="0"/>
        <v>12.000000000000002</v>
      </c>
    </row>
    <row r="8" spans="2:32" ht="37.799999999999997" customHeight="1">
      <c r="B8" s="531"/>
      <c r="C8" s="532"/>
      <c r="D8" s="532"/>
      <c r="E8" s="532"/>
      <c r="F8" s="534">
        <f>E8*D8*C8</f>
        <v>0</v>
      </c>
      <c r="AB8" s="531"/>
      <c r="AC8" s="532"/>
      <c r="AD8" s="532"/>
      <c r="AE8" s="532"/>
      <c r="AF8" s="534">
        <f t="shared" si="0"/>
        <v>0</v>
      </c>
    </row>
    <row r="9" spans="2:32" ht="37.799999999999997" customHeight="1">
      <c r="B9" s="531"/>
      <c r="C9" s="532"/>
      <c r="D9" s="532"/>
      <c r="E9" s="532"/>
      <c r="F9" s="534">
        <f t="shared" si="1"/>
        <v>0</v>
      </c>
      <c r="AB9" s="531"/>
      <c r="AC9" s="532"/>
      <c r="AD9" s="532"/>
      <c r="AE9" s="532"/>
      <c r="AF9" s="534">
        <f t="shared" si="0"/>
        <v>0</v>
      </c>
    </row>
    <row r="10" spans="2:32" ht="37.799999999999997" customHeight="1">
      <c r="B10" s="531"/>
      <c r="C10" s="532"/>
      <c r="D10" s="532"/>
      <c r="E10" s="532"/>
      <c r="F10" s="534">
        <f t="shared" si="1"/>
        <v>0</v>
      </c>
      <c r="AB10" s="531"/>
      <c r="AC10" s="532"/>
      <c r="AD10" s="532"/>
      <c r="AE10" s="532"/>
      <c r="AF10" s="534">
        <f t="shared" si="0"/>
        <v>0</v>
      </c>
    </row>
    <row r="11" spans="2:32" ht="37.799999999999997" customHeight="1">
      <c r="B11" s="531"/>
      <c r="C11" s="532"/>
      <c r="D11" s="532"/>
      <c r="E11" s="532"/>
      <c r="F11" s="534">
        <f t="shared" si="1"/>
        <v>0</v>
      </c>
      <c r="AB11" s="531"/>
      <c r="AC11" s="532"/>
      <c r="AD11" s="532"/>
      <c r="AE11" s="532"/>
      <c r="AF11" s="534">
        <f t="shared" si="0"/>
        <v>0</v>
      </c>
    </row>
    <row r="12" spans="2:32" ht="37.799999999999997" customHeight="1">
      <c r="B12" s="531"/>
      <c r="C12" s="532"/>
      <c r="D12" s="532"/>
      <c r="E12" s="532"/>
      <c r="F12" s="534">
        <f>E12*D12*C12</f>
        <v>0</v>
      </c>
      <c r="AB12" s="531"/>
      <c r="AC12" s="532"/>
      <c r="AD12" s="532"/>
      <c r="AE12" s="532"/>
      <c r="AF12" s="534">
        <f t="shared" si="0"/>
        <v>0</v>
      </c>
    </row>
    <row r="13" spans="2:32" ht="37.799999999999997" customHeight="1">
      <c r="B13" s="531"/>
      <c r="C13" s="532"/>
      <c r="D13" s="532"/>
      <c r="E13" s="532"/>
      <c r="F13" s="534">
        <f t="shared" si="1"/>
        <v>0</v>
      </c>
      <c r="AB13" s="531"/>
      <c r="AC13" s="532"/>
      <c r="AD13" s="532"/>
      <c r="AE13" s="532"/>
      <c r="AF13" s="534">
        <f t="shared" si="0"/>
        <v>0</v>
      </c>
    </row>
    <row r="14" spans="2:32" ht="37.799999999999997" customHeight="1">
      <c r="B14" s="531"/>
      <c r="C14" s="532"/>
      <c r="D14" s="532"/>
      <c r="E14" s="532"/>
      <c r="F14" s="534">
        <f t="shared" si="1"/>
        <v>0</v>
      </c>
      <c r="AB14" s="531"/>
      <c r="AC14" s="532"/>
      <c r="AD14" s="532"/>
      <c r="AE14" s="532"/>
      <c r="AF14" s="534">
        <f t="shared" si="0"/>
        <v>0</v>
      </c>
    </row>
    <row r="15" spans="2:32" ht="37.799999999999997" customHeight="1">
      <c r="B15" s="535" t="s">
        <v>2362</v>
      </c>
      <c r="C15" s="536"/>
      <c r="D15" s="536"/>
      <c r="E15" s="536"/>
      <c r="F15" s="534">
        <f>SUM(F5:F14)</f>
        <v>0</v>
      </c>
      <c r="AB15" s="535" t="s">
        <v>2362</v>
      </c>
      <c r="AC15" s="536"/>
      <c r="AD15" s="536"/>
      <c r="AE15" s="536"/>
      <c r="AF15" s="534">
        <f>SUM(AF5:AF14)</f>
        <v>72.000000000000014</v>
      </c>
    </row>
    <row r="16" spans="2:32" ht="30.6" customHeight="1">
      <c r="B16" s="525" t="s">
        <v>2363</v>
      </c>
      <c r="AB16" s="525" t="s">
        <v>2363</v>
      </c>
    </row>
    <row r="17" spans="2:32" ht="16.8" customHeight="1">
      <c r="B17" s="524" t="s">
        <v>2367</v>
      </c>
      <c r="C17" s="537"/>
      <c r="D17" s="537"/>
      <c r="E17" s="537"/>
      <c r="F17" s="538"/>
      <c r="AB17" s="524" t="s">
        <v>2367</v>
      </c>
      <c r="AC17" s="537"/>
      <c r="AD17" s="537"/>
      <c r="AE17" s="537"/>
      <c r="AF17" s="538"/>
    </row>
    <row r="18" spans="2:32" ht="16.8" customHeight="1">
      <c r="B18" s="1646"/>
      <c r="C18" s="1647"/>
      <c r="D18" s="1647"/>
      <c r="E18" s="1647"/>
      <c r="F18" s="1648"/>
      <c r="AB18" s="1646" t="s">
        <v>2988</v>
      </c>
      <c r="AC18" s="1647"/>
      <c r="AD18" s="1647"/>
      <c r="AE18" s="1647"/>
      <c r="AF18" s="1648"/>
    </row>
    <row r="19" spans="2:32" ht="16.8" customHeight="1">
      <c r="B19" s="1646"/>
      <c r="C19" s="1647"/>
      <c r="D19" s="1647"/>
      <c r="E19" s="1647"/>
      <c r="F19" s="1648"/>
      <c r="AB19" s="1646"/>
      <c r="AC19" s="1647"/>
      <c r="AD19" s="1647"/>
      <c r="AE19" s="1647"/>
      <c r="AF19" s="1648"/>
    </row>
    <row r="20" spans="2:32" ht="16.8" customHeight="1">
      <c r="B20" s="1646"/>
      <c r="C20" s="1647"/>
      <c r="D20" s="1647"/>
      <c r="E20" s="1647"/>
      <c r="F20" s="1648"/>
      <c r="J20" s="526"/>
      <c r="K20" s="526"/>
      <c r="L20" s="526"/>
      <c r="M20" s="526"/>
      <c r="N20" s="526"/>
      <c r="O20" s="526"/>
      <c r="AB20" s="1646"/>
      <c r="AC20" s="1647"/>
      <c r="AD20" s="1647"/>
      <c r="AE20" s="1647"/>
      <c r="AF20" s="1648"/>
    </row>
    <row r="21" spans="2:32" ht="16.8" customHeight="1">
      <c r="B21" s="1646"/>
      <c r="C21" s="1647"/>
      <c r="D21" s="1647"/>
      <c r="E21" s="1647"/>
      <c r="F21" s="1648"/>
      <c r="J21" s="526"/>
      <c r="K21" s="526"/>
      <c r="L21" s="526"/>
      <c r="M21" s="526"/>
      <c r="N21" s="526"/>
      <c r="O21" s="526"/>
      <c r="AB21" s="1646"/>
      <c r="AC21" s="1647"/>
      <c r="AD21" s="1647"/>
      <c r="AE21" s="1647"/>
      <c r="AF21" s="1648"/>
    </row>
    <row r="22" spans="2:32" ht="16.8" customHeight="1">
      <c r="B22" s="1646"/>
      <c r="C22" s="1647"/>
      <c r="D22" s="1647"/>
      <c r="E22" s="1647"/>
      <c r="F22" s="1648"/>
      <c r="J22" s="526"/>
      <c r="K22" s="526"/>
      <c r="L22" s="526"/>
      <c r="M22" s="526"/>
      <c r="N22" s="526"/>
      <c r="O22" s="526"/>
      <c r="AB22" s="1646"/>
      <c r="AC22" s="1647"/>
      <c r="AD22" s="1647"/>
      <c r="AE22" s="1647"/>
      <c r="AF22" s="1648"/>
    </row>
    <row r="23" spans="2:32" ht="16.8" customHeight="1">
      <c r="B23" s="1646"/>
      <c r="C23" s="1647"/>
      <c r="D23" s="1647"/>
      <c r="E23" s="1647"/>
      <c r="F23" s="1648"/>
      <c r="J23" s="526"/>
      <c r="K23" s="526"/>
      <c r="L23" s="526"/>
      <c r="M23" s="526"/>
      <c r="N23" s="526"/>
      <c r="O23" s="526"/>
      <c r="AB23" s="1646"/>
      <c r="AC23" s="1647"/>
      <c r="AD23" s="1647"/>
      <c r="AE23" s="1647"/>
      <c r="AF23" s="1648"/>
    </row>
    <row r="24" spans="2:32" ht="16.8" customHeight="1">
      <c r="B24" s="1646"/>
      <c r="C24" s="1647"/>
      <c r="D24" s="1647"/>
      <c r="E24" s="1647"/>
      <c r="F24" s="1648"/>
      <c r="AB24" s="1646"/>
      <c r="AC24" s="1647"/>
      <c r="AD24" s="1647"/>
      <c r="AE24" s="1647"/>
      <c r="AF24" s="1648"/>
    </row>
    <row r="25" spans="2:32" ht="16.8" customHeight="1">
      <c r="B25" s="1649"/>
      <c r="C25" s="1650"/>
      <c r="D25" s="1650"/>
      <c r="E25" s="1650"/>
      <c r="F25" s="1651"/>
      <c r="AB25" s="1649"/>
      <c r="AC25" s="1650"/>
      <c r="AD25" s="1650"/>
      <c r="AE25" s="1650"/>
      <c r="AF25" s="1651"/>
    </row>
    <row r="26" spans="2:32" ht="17.399999999999999" customHeight="1">
      <c r="B26" s="539"/>
      <c r="AB26" s="539"/>
    </row>
    <row r="27" spans="2:32" ht="57.6" customHeight="1">
      <c r="B27" s="526" t="s">
        <v>3158</v>
      </c>
      <c r="C27" s="526"/>
      <c r="AB27" s="526" t="s">
        <v>2368</v>
      </c>
      <c r="AC27" s="526"/>
    </row>
    <row r="28" spans="2:32" ht="37.799999999999997" customHeight="1">
      <c r="B28" s="524" t="s">
        <v>2369</v>
      </c>
      <c r="C28" s="540"/>
      <c r="D28" s="540"/>
      <c r="E28" s="540"/>
      <c r="F28" s="541"/>
      <c r="AB28" s="524" t="s">
        <v>2369</v>
      </c>
      <c r="AC28" s="540"/>
      <c r="AD28" s="540"/>
      <c r="AE28" s="540"/>
      <c r="AF28" s="541"/>
    </row>
    <row r="29" spans="2:32" ht="37.799999999999997" customHeight="1">
      <c r="B29" s="1652"/>
      <c r="C29" s="1653"/>
      <c r="D29" s="1653"/>
      <c r="E29" s="1653"/>
      <c r="F29" s="1654"/>
      <c r="AB29" s="1652"/>
      <c r="AC29" s="1653"/>
      <c r="AD29" s="1653"/>
      <c r="AE29" s="1653"/>
      <c r="AF29" s="1654"/>
    </row>
    <row r="30" spans="2:32" ht="37.799999999999997" customHeight="1">
      <c r="B30" s="1655"/>
      <c r="C30" s="1653"/>
      <c r="D30" s="1653"/>
      <c r="E30" s="1653"/>
      <c r="F30" s="1654"/>
      <c r="AB30" s="1655"/>
      <c r="AC30" s="1653"/>
      <c r="AD30" s="1653"/>
      <c r="AE30" s="1653"/>
      <c r="AF30" s="1654"/>
    </row>
    <row r="31" spans="2:32" ht="37.799999999999997" customHeight="1">
      <c r="B31" s="1655"/>
      <c r="C31" s="1653"/>
      <c r="D31" s="1653"/>
      <c r="E31" s="1653"/>
      <c r="F31" s="1654"/>
      <c r="AB31" s="1655"/>
      <c r="AC31" s="1653"/>
      <c r="AD31" s="1653"/>
      <c r="AE31" s="1653"/>
      <c r="AF31" s="1654"/>
    </row>
    <row r="32" spans="2:32" ht="37.799999999999997" customHeight="1">
      <c r="B32" s="1655"/>
      <c r="C32" s="1653"/>
      <c r="D32" s="1653"/>
      <c r="E32" s="1653"/>
      <c r="F32" s="1654"/>
      <c r="AB32" s="1655"/>
      <c r="AC32" s="1653"/>
      <c r="AD32" s="1653"/>
      <c r="AE32" s="1653"/>
      <c r="AF32" s="1654"/>
    </row>
    <row r="33" spans="2:32" ht="37.799999999999997" customHeight="1">
      <c r="B33" s="1655"/>
      <c r="C33" s="1653"/>
      <c r="D33" s="1653"/>
      <c r="E33" s="1653"/>
      <c r="F33" s="1654"/>
      <c r="AB33" s="1655"/>
      <c r="AC33" s="1653"/>
      <c r="AD33" s="1653"/>
      <c r="AE33" s="1653"/>
      <c r="AF33" s="1654"/>
    </row>
    <row r="34" spans="2:32" ht="37.799999999999997" customHeight="1">
      <c r="B34" s="1655"/>
      <c r="C34" s="1653"/>
      <c r="D34" s="1653"/>
      <c r="E34" s="1653"/>
      <c r="F34" s="1654"/>
      <c r="AB34" s="1655"/>
      <c r="AC34" s="1653"/>
      <c r="AD34" s="1653"/>
      <c r="AE34" s="1653"/>
      <c r="AF34" s="1654"/>
    </row>
    <row r="35" spans="2:32" ht="37.799999999999997" customHeight="1">
      <c r="B35" s="1655"/>
      <c r="C35" s="1653"/>
      <c r="D35" s="1653"/>
      <c r="E35" s="1653"/>
      <c r="F35" s="1654"/>
      <c r="AB35" s="1655"/>
      <c r="AC35" s="1653"/>
      <c r="AD35" s="1653"/>
      <c r="AE35" s="1653"/>
      <c r="AF35" s="1654"/>
    </row>
    <row r="36" spans="2:32" ht="37.799999999999997" customHeight="1">
      <c r="B36" s="1655"/>
      <c r="C36" s="1653"/>
      <c r="D36" s="1653"/>
      <c r="E36" s="1653"/>
      <c r="F36" s="1654"/>
      <c r="AB36" s="1655"/>
      <c r="AC36" s="1653"/>
      <c r="AD36" s="1653"/>
      <c r="AE36" s="1653"/>
      <c r="AF36" s="1654"/>
    </row>
    <row r="37" spans="2:32" ht="37.799999999999997" customHeight="1">
      <c r="B37" s="1655"/>
      <c r="C37" s="1653"/>
      <c r="D37" s="1653"/>
      <c r="E37" s="1653"/>
      <c r="F37" s="1654"/>
      <c r="AB37" s="1655"/>
      <c r="AC37" s="1653"/>
      <c r="AD37" s="1653"/>
      <c r="AE37" s="1653"/>
      <c r="AF37" s="1654"/>
    </row>
    <row r="38" spans="2:32" ht="37.799999999999997" customHeight="1">
      <c r="B38" s="1655"/>
      <c r="C38" s="1653"/>
      <c r="D38" s="1653"/>
      <c r="E38" s="1653"/>
      <c r="F38" s="1654"/>
      <c r="AB38" s="1655"/>
      <c r="AC38" s="1653"/>
      <c r="AD38" s="1653"/>
      <c r="AE38" s="1653"/>
      <c r="AF38" s="1654"/>
    </row>
    <row r="39" spans="2:32" ht="37.799999999999997" customHeight="1">
      <c r="B39" s="1655"/>
      <c r="C39" s="1653"/>
      <c r="D39" s="1653"/>
      <c r="E39" s="1653"/>
      <c r="F39" s="1654"/>
      <c r="AB39" s="1655"/>
      <c r="AC39" s="1653"/>
      <c r="AD39" s="1653"/>
      <c r="AE39" s="1653"/>
      <c r="AF39" s="1654"/>
    </row>
    <row r="40" spans="2:32" ht="37.799999999999997" customHeight="1">
      <c r="B40" s="1655"/>
      <c r="C40" s="1653"/>
      <c r="D40" s="1653"/>
      <c r="E40" s="1653"/>
      <c r="F40" s="1654"/>
      <c r="J40" s="526"/>
      <c r="K40" s="526"/>
      <c r="L40" s="526"/>
      <c r="M40" s="526"/>
      <c r="N40" s="526"/>
      <c r="O40" s="526"/>
      <c r="AB40" s="1655"/>
      <c r="AC40" s="1653"/>
      <c r="AD40" s="1653"/>
      <c r="AE40" s="1653"/>
      <c r="AF40" s="1654"/>
    </row>
    <row r="41" spans="2:32" ht="37.799999999999997" customHeight="1">
      <c r="B41" s="1655"/>
      <c r="C41" s="1653"/>
      <c r="D41" s="1653"/>
      <c r="E41" s="1653"/>
      <c r="F41" s="1654"/>
      <c r="J41" s="526"/>
      <c r="K41" s="526"/>
      <c r="L41" s="526"/>
      <c r="M41" s="526"/>
      <c r="N41" s="526"/>
      <c r="O41" s="526"/>
      <c r="AB41" s="1655"/>
      <c r="AC41" s="1653"/>
      <c r="AD41" s="1653"/>
      <c r="AE41" s="1653"/>
      <c r="AF41" s="1654"/>
    </row>
    <row r="42" spans="2:32" ht="37.799999999999997" customHeight="1">
      <c r="B42" s="1655"/>
      <c r="C42" s="1653"/>
      <c r="D42" s="1653"/>
      <c r="E42" s="1653"/>
      <c r="F42" s="1654"/>
      <c r="J42" s="526"/>
      <c r="K42" s="526"/>
      <c r="L42" s="526"/>
      <c r="M42" s="526"/>
      <c r="N42" s="526"/>
      <c r="O42" s="526"/>
      <c r="AB42" s="1655"/>
      <c r="AC42" s="1653"/>
      <c r="AD42" s="1653"/>
      <c r="AE42" s="1653"/>
      <c r="AF42" s="1654"/>
    </row>
    <row r="43" spans="2:32" ht="37.799999999999997" customHeight="1">
      <c r="B43" s="1656"/>
      <c r="C43" s="1657"/>
      <c r="D43" s="1657"/>
      <c r="E43" s="1657"/>
      <c r="F43" s="1658"/>
      <c r="J43" s="526"/>
      <c r="K43" s="526"/>
      <c r="L43" s="526"/>
      <c r="M43" s="526"/>
      <c r="N43" s="526"/>
      <c r="O43" s="526"/>
      <c r="AB43" s="1656"/>
      <c r="AC43" s="1657"/>
      <c r="AD43" s="1657"/>
      <c r="AE43" s="1657"/>
      <c r="AF43" s="1658"/>
    </row>
    <row r="44" spans="2:32" ht="6.6" customHeight="1">
      <c r="B44" s="542"/>
      <c r="C44" s="542"/>
      <c r="D44" s="542"/>
      <c r="E44" s="542"/>
      <c r="F44" s="542"/>
      <c r="M44" s="542"/>
      <c r="AB44" s="542"/>
      <c r="AC44" s="542"/>
      <c r="AD44" s="542"/>
      <c r="AE44" s="542"/>
      <c r="AF44" s="542"/>
    </row>
    <row r="45" spans="2:32" ht="24.6" customHeight="1">
      <c r="B45" s="524" t="s">
        <v>2370</v>
      </c>
      <c r="C45" s="537"/>
      <c r="D45" s="537"/>
      <c r="E45" s="537"/>
      <c r="F45" s="538"/>
      <c r="AB45" s="524" t="s">
        <v>2370</v>
      </c>
      <c r="AC45" s="537"/>
      <c r="AD45" s="537"/>
      <c r="AE45" s="537"/>
      <c r="AF45" s="538"/>
    </row>
    <row r="46" spans="2:32" ht="24.6" customHeight="1">
      <c r="B46" s="1646"/>
      <c r="C46" s="1647"/>
      <c r="D46" s="1647"/>
      <c r="E46" s="1647"/>
      <c r="F46" s="1648"/>
      <c r="AB46" s="1646" t="s">
        <v>2983</v>
      </c>
      <c r="AC46" s="1647"/>
      <c r="AD46" s="1647"/>
      <c r="AE46" s="1647"/>
      <c r="AF46" s="1648"/>
    </row>
    <row r="47" spans="2:32" ht="24.6" customHeight="1">
      <c r="B47" s="1646"/>
      <c r="C47" s="1647"/>
      <c r="D47" s="1647"/>
      <c r="E47" s="1647"/>
      <c r="F47" s="1648"/>
      <c r="AB47" s="1646"/>
      <c r="AC47" s="1647"/>
      <c r="AD47" s="1647"/>
      <c r="AE47" s="1647"/>
      <c r="AF47" s="1648"/>
    </row>
    <row r="48" spans="2:32" ht="24.6" customHeight="1">
      <c r="B48" s="1649"/>
      <c r="C48" s="1650"/>
      <c r="D48" s="1650"/>
      <c r="E48" s="1650"/>
      <c r="F48" s="1651"/>
      <c r="AB48" s="1649"/>
      <c r="AC48" s="1650"/>
      <c r="AD48" s="1650"/>
      <c r="AE48" s="1650"/>
      <c r="AF48" s="1651"/>
    </row>
    <row r="49" spans="2:32" ht="17.399999999999999" customHeight="1">
      <c r="B49" s="539"/>
      <c r="AB49" s="539"/>
    </row>
    <row r="50" spans="2:32" ht="57.6" customHeight="1">
      <c r="B50" s="526" t="s">
        <v>3159</v>
      </c>
      <c r="C50" s="526"/>
      <c r="AB50" s="526" t="s">
        <v>2371</v>
      </c>
      <c r="AC50" s="526"/>
    </row>
    <row r="51" spans="2:32" ht="40.049999999999997" customHeight="1">
      <c r="B51" s="543" t="s">
        <v>2372</v>
      </c>
      <c r="C51" s="537"/>
      <c r="D51" s="537"/>
      <c r="E51" s="537"/>
      <c r="F51" s="538"/>
      <c r="AB51" s="543" t="s">
        <v>2372</v>
      </c>
      <c r="AC51" s="537"/>
      <c r="AD51" s="537"/>
      <c r="AE51" s="537"/>
      <c r="AF51" s="538"/>
    </row>
    <row r="52" spans="2:32" ht="40.049999999999997" customHeight="1">
      <c r="B52" s="1646"/>
      <c r="C52" s="1647"/>
      <c r="D52" s="1647"/>
      <c r="E52" s="1647"/>
      <c r="F52" s="1648"/>
      <c r="AB52" s="1646"/>
      <c r="AC52" s="1647"/>
      <c r="AD52" s="1647"/>
      <c r="AE52" s="1647"/>
      <c r="AF52" s="1648"/>
    </row>
    <row r="53" spans="2:32" ht="40.049999999999997" customHeight="1">
      <c r="B53" s="1646"/>
      <c r="C53" s="1647"/>
      <c r="D53" s="1647"/>
      <c r="E53" s="1647"/>
      <c r="F53" s="1648"/>
      <c r="AB53" s="1646"/>
      <c r="AC53" s="1647"/>
      <c r="AD53" s="1647"/>
      <c r="AE53" s="1647"/>
      <c r="AF53" s="1648"/>
    </row>
    <row r="54" spans="2:32" ht="40.049999999999997" customHeight="1">
      <c r="B54" s="1646"/>
      <c r="C54" s="1647"/>
      <c r="D54" s="1647"/>
      <c r="E54" s="1647"/>
      <c r="F54" s="1648"/>
      <c r="AB54" s="1646"/>
      <c r="AC54" s="1647"/>
      <c r="AD54" s="1647"/>
      <c r="AE54" s="1647"/>
      <c r="AF54" s="1648"/>
    </row>
    <row r="55" spans="2:32" ht="40.049999999999997" customHeight="1">
      <c r="B55" s="1646"/>
      <c r="C55" s="1647"/>
      <c r="D55" s="1647"/>
      <c r="E55" s="1647"/>
      <c r="F55" s="1648"/>
      <c r="AB55" s="1646"/>
      <c r="AC55" s="1647"/>
      <c r="AD55" s="1647"/>
      <c r="AE55" s="1647"/>
      <c r="AF55" s="1648"/>
    </row>
    <row r="56" spans="2:32" ht="40.049999999999997" customHeight="1">
      <c r="B56" s="1646"/>
      <c r="C56" s="1647"/>
      <c r="D56" s="1647"/>
      <c r="E56" s="1647"/>
      <c r="F56" s="1648"/>
      <c r="AB56" s="1646"/>
      <c r="AC56" s="1647"/>
      <c r="AD56" s="1647"/>
      <c r="AE56" s="1647"/>
      <c r="AF56" s="1648"/>
    </row>
    <row r="57" spans="2:32" ht="40.049999999999997" customHeight="1">
      <c r="B57" s="1646"/>
      <c r="C57" s="1647"/>
      <c r="D57" s="1647"/>
      <c r="E57" s="1647"/>
      <c r="F57" s="1648"/>
      <c r="AB57" s="1646"/>
      <c r="AC57" s="1647"/>
      <c r="AD57" s="1647"/>
      <c r="AE57" s="1647"/>
      <c r="AF57" s="1648"/>
    </row>
    <row r="58" spans="2:32" ht="40.049999999999997" customHeight="1">
      <c r="B58" s="1646"/>
      <c r="C58" s="1647"/>
      <c r="D58" s="1647"/>
      <c r="E58" s="1647"/>
      <c r="F58" s="1648"/>
      <c r="AB58" s="1646"/>
      <c r="AC58" s="1647"/>
      <c r="AD58" s="1647"/>
      <c r="AE58" s="1647"/>
      <c r="AF58" s="1648"/>
    </row>
    <row r="59" spans="2:32" ht="40.049999999999997" customHeight="1">
      <c r="B59" s="1646"/>
      <c r="C59" s="1647"/>
      <c r="D59" s="1647"/>
      <c r="E59" s="1647"/>
      <c r="F59" s="1648"/>
      <c r="AB59" s="1646"/>
      <c r="AC59" s="1647"/>
      <c r="AD59" s="1647"/>
      <c r="AE59" s="1647"/>
      <c r="AF59" s="1648"/>
    </row>
    <row r="60" spans="2:32" ht="40.049999999999997" customHeight="1">
      <c r="B60" s="1646"/>
      <c r="C60" s="1647"/>
      <c r="D60" s="1647"/>
      <c r="E60" s="1647"/>
      <c r="F60" s="1648"/>
      <c r="AB60" s="1646"/>
      <c r="AC60" s="1647"/>
      <c r="AD60" s="1647"/>
      <c r="AE60" s="1647"/>
      <c r="AF60" s="1648"/>
    </row>
    <row r="61" spans="2:32" ht="40.049999999999997" customHeight="1">
      <c r="B61" s="1646"/>
      <c r="C61" s="1647"/>
      <c r="D61" s="1647"/>
      <c r="E61" s="1647"/>
      <c r="F61" s="1648"/>
      <c r="AB61" s="1646"/>
      <c r="AC61" s="1647"/>
      <c r="AD61" s="1647"/>
      <c r="AE61" s="1647"/>
      <c r="AF61" s="1648"/>
    </row>
    <row r="62" spans="2:32" ht="40.049999999999997" customHeight="1">
      <c r="B62" s="1646"/>
      <c r="C62" s="1647"/>
      <c r="D62" s="1647"/>
      <c r="E62" s="1647"/>
      <c r="F62" s="1648"/>
      <c r="AB62" s="1646"/>
      <c r="AC62" s="1647"/>
      <c r="AD62" s="1647"/>
      <c r="AE62" s="1647"/>
      <c r="AF62" s="1648"/>
    </row>
    <row r="63" spans="2:32" ht="40.049999999999997" customHeight="1">
      <c r="B63" s="1646"/>
      <c r="C63" s="1647"/>
      <c r="D63" s="1647"/>
      <c r="E63" s="1647"/>
      <c r="F63" s="1648"/>
      <c r="AB63" s="1646"/>
      <c r="AC63" s="1647"/>
      <c r="AD63" s="1647"/>
      <c r="AE63" s="1647"/>
      <c r="AF63" s="1648"/>
    </row>
    <row r="64" spans="2:32" ht="40.049999999999997" customHeight="1">
      <c r="B64" s="1646"/>
      <c r="C64" s="1647"/>
      <c r="D64" s="1647"/>
      <c r="E64" s="1647"/>
      <c r="F64" s="1648"/>
      <c r="J64" s="526"/>
      <c r="K64" s="526"/>
      <c r="L64" s="526"/>
      <c r="M64" s="526"/>
      <c r="N64" s="526"/>
      <c r="O64" s="526"/>
      <c r="AB64" s="1646"/>
      <c r="AC64" s="1647"/>
      <c r="AD64" s="1647"/>
      <c r="AE64" s="1647"/>
      <c r="AF64" s="1648"/>
    </row>
    <row r="65" spans="2:32" ht="40.049999999999997" hidden="1" customHeight="1">
      <c r="B65" s="1646"/>
      <c r="C65" s="1647"/>
      <c r="D65" s="1647"/>
      <c r="E65" s="1647"/>
      <c r="F65" s="1648"/>
      <c r="J65" s="526"/>
      <c r="K65" s="526"/>
      <c r="L65" s="526"/>
      <c r="M65" s="526"/>
      <c r="N65" s="526"/>
      <c r="O65" s="526"/>
      <c r="AB65" s="1646"/>
      <c r="AC65" s="1647"/>
      <c r="AD65" s="1647"/>
      <c r="AE65" s="1647"/>
      <c r="AF65" s="1648"/>
    </row>
    <row r="66" spans="2:32" ht="40.049999999999997" hidden="1" customHeight="1">
      <c r="B66" s="1646"/>
      <c r="C66" s="1647"/>
      <c r="D66" s="1647"/>
      <c r="E66" s="1647"/>
      <c r="F66" s="1648"/>
      <c r="J66" s="526"/>
      <c r="K66" s="526"/>
      <c r="L66" s="526"/>
      <c r="M66" s="526"/>
      <c r="N66" s="526"/>
      <c r="O66" s="526"/>
      <c r="AB66" s="1646"/>
      <c r="AC66" s="1647"/>
      <c r="AD66" s="1647"/>
      <c r="AE66" s="1647"/>
      <c r="AF66" s="1648"/>
    </row>
    <row r="67" spans="2:32" ht="40.049999999999997" hidden="1" customHeight="1">
      <c r="B67" s="1646"/>
      <c r="C67" s="1647"/>
      <c r="D67" s="1647"/>
      <c r="E67" s="1647"/>
      <c r="F67" s="1648"/>
      <c r="J67" s="526"/>
      <c r="K67" s="526"/>
      <c r="L67" s="526"/>
      <c r="M67" s="526"/>
      <c r="N67" s="526"/>
      <c r="O67" s="526"/>
      <c r="AB67" s="1646"/>
      <c r="AC67" s="1647"/>
      <c r="AD67" s="1647"/>
      <c r="AE67" s="1647"/>
      <c r="AF67" s="1648"/>
    </row>
    <row r="68" spans="2:32" ht="40.049999999999997" hidden="1" customHeight="1">
      <c r="B68" s="1646"/>
      <c r="C68" s="1647"/>
      <c r="D68" s="1647"/>
      <c r="E68" s="1647"/>
      <c r="F68" s="1648"/>
      <c r="AB68" s="1646"/>
      <c r="AC68" s="1647"/>
      <c r="AD68" s="1647"/>
      <c r="AE68" s="1647"/>
      <c r="AF68" s="1648"/>
    </row>
    <row r="69" spans="2:32" ht="40.049999999999997" customHeight="1">
      <c r="B69" s="1646"/>
      <c r="C69" s="1647"/>
      <c r="D69" s="1647"/>
      <c r="E69" s="1647"/>
      <c r="F69" s="1648"/>
      <c r="AB69" s="1646"/>
      <c r="AC69" s="1647"/>
      <c r="AD69" s="1647"/>
      <c r="AE69" s="1647"/>
      <c r="AF69" s="1648"/>
    </row>
    <row r="70" spans="2:32" ht="40.049999999999997" customHeight="1">
      <c r="B70" s="1646"/>
      <c r="C70" s="1647"/>
      <c r="D70" s="1647"/>
      <c r="E70" s="1647"/>
      <c r="F70" s="1648"/>
      <c r="AB70" s="1646"/>
      <c r="AC70" s="1647"/>
      <c r="AD70" s="1647"/>
      <c r="AE70" s="1647"/>
      <c r="AF70" s="1648"/>
    </row>
    <row r="71" spans="2:32" ht="40.049999999999997" customHeight="1">
      <c r="B71" s="1649"/>
      <c r="C71" s="1650"/>
      <c r="D71" s="1650"/>
      <c r="E71" s="1650"/>
      <c r="F71" s="1651"/>
      <c r="AB71" s="1649"/>
      <c r="AC71" s="1650"/>
      <c r="AD71" s="1650"/>
      <c r="AE71" s="1650"/>
      <c r="AF71" s="1651"/>
    </row>
    <row r="72" spans="2:32" ht="17.399999999999999" customHeight="1">
      <c r="B72" s="539"/>
      <c r="AB72" s="539"/>
    </row>
    <row r="73" spans="2:32" ht="57.6" customHeight="1">
      <c r="B73" s="526" t="s">
        <v>3160</v>
      </c>
      <c r="C73" s="526"/>
      <c r="AB73" s="526" t="s">
        <v>2373</v>
      </c>
      <c r="AC73" s="526"/>
    </row>
    <row r="74" spans="2:32" ht="40.049999999999997" customHeight="1">
      <c r="B74" s="543" t="s">
        <v>2374</v>
      </c>
      <c r="C74" s="537"/>
      <c r="D74" s="537"/>
      <c r="E74" s="537"/>
      <c r="F74" s="538"/>
      <c r="AB74" s="543" t="s">
        <v>2374</v>
      </c>
      <c r="AC74" s="537"/>
      <c r="AD74" s="537"/>
      <c r="AE74" s="537"/>
      <c r="AF74" s="538"/>
    </row>
    <row r="75" spans="2:32" ht="40.049999999999997" customHeight="1">
      <c r="B75" s="1646"/>
      <c r="C75" s="1647"/>
      <c r="D75" s="1647"/>
      <c r="E75" s="1647"/>
      <c r="F75" s="1648"/>
      <c r="AB75" s="1646"/>
      <c r="AC75" s="1647"/>
      <c r="AD75" s="1647"/>
      <c r="AE75" s="1647"/>
      <c r="AF75" s="1648"/>
    </row>
    <row r="76" spans="2:32" ht="40.049999999999997" customHeight="1">
      <c r="B76" s="1646"/>
      <c r="C76" s="1647"/>
      <c r="D76" s="1647"/>
      <c r="E76" s="1647"/>
      <c r="F76" s="1648"/>
      <c r="AB76" s="1646"/>
      <c r="AC76" s="1647"/>
      <c r="AD76" s="1647"/>
      <c r="AE76" s="1647"/>
      <c r="AF76" s="1648"/>
    </row>
    <row r="77" spans="2:32" ht="40.049999999999997" customHeight="1">
      <c r="B77" s="1646"/>
      <c r="C77" s="1647"/>
      <c r="D77" s="1647"/>
      <c r="E77" s="1647"/>
      <c r="F77" s="1648"/>
      <c r="AB77" s="1646"/>
      <c r="AC77" s="1647"/>
      <c r="AD77" s="1647"/>
      <c r="AE77" s="1647"/>
      <c r="AF77" s="1648"/>
    </row>
    <row r="78" spans="2:32" ht="40.049999999999997" customHeight="1">
      <c r="B78" s="1646"/>
      <c r="C78" s="1647"/>
      <c r="D78" s="1647"/>
      <c r="E78" s="1647"/>
      <c r="F78" s="1648"/>
      <c r="AB78" s="1646"/>
      <c r="AC78" s="1647"/>
      <c r="AD78" s="1647"/>
      <c r="AE78" s="1647"/>
      <c r="AF78" s="1648"/>
    </row>
    <row r="79" spans="2:32" ht="40.049999999999997" customHeight="1">
      <c r="B79" s="1646"/>
      <c r="C79" s="1647"/>
      <c r="D79" s="1647"/>
      <c r="E79" s="1647"/>
      <c r="F79" s="1648"/>
      <c r="AB79" s="1646"/>
      <c r="AC79" s="1647"/>
      <c r="AD79" s="1647"/>
      <c r="AE79" s="1647"/>
      <c r="AF79" s="1648"/>
    </row>
    <row r="80" spans="2:32" ht="40.049999999999997" customHeight="1">
      <c r="B80" s="1646"/>
      <c r="C80" s="1647"/>
      <c r="D80" s="1647"/>
      <c r="E80" s="1647"/>
      <c r="F80" s="1648"/>
      <c r="AB80" s="1646"/>
      <c r="AC80" s="1647"/>
      <c r="AD80" s="1647"/>
      <c r="AE80" s="1647"/>
      <c r="AF80" s="1648"/>
    </row>
    <row r="81" spans="2:32" ht="40.049999999999997" customHeight="1">
      <c r="B81" s="1646"/>
      <c r="C81" s="1647"/>
      <c r="D81" s="1647"/>
      <c r="E81" s="1647"/>
      <c r="F81" s="1648"/>
      <c r="AB81" s="1646"/>
      <c r="AC81" s="1647"/>
      <c r="AD81" s="1647"/>
      <c r="AE81" s="1647"/>
      <c r="AF81" s="1648"/>
    </row>
    <row r="82" spans="2:32" ht="40.049999999999997" customHeight="1">
      <c r="B82" s="1646"/>
      <c r="C82" s="1647"/>
      <c r="D82" s="1647"/>
      <c r="E82" s="1647"/>
      <c r="F82" s="1648"/>
      <c r="AB82" s="1646"/>
      <c r="AC82" s="1647"/>
      <c r="AD82" s="1647"/>
      <c r="AE82" s="1647"/>
      <c r="AF82" s="1648"/>
    </row>
    <row r="83" spans="2:32" ht="40.049999999999997" customHeight="1">
      <c r="B83" s="1646"/>
      <c r="C83" s="1647"/>
      <c r="D83" s="1647"/>
      <c r="E83" s="1647"/>
      <c r="F83" s="1648"/>
      <c r="AB83" s="1646"/>
      <c r="AC83" s="1647"/>
      <c r="AD83" s="1647"/>
      <c r="AE83" s="1647"/>
      <c r="AF83" s="1648"/>
    </row>
    <row r="84" spans="2:32" ht="40.049999999999997" customHeight="1">
      <c r="B84" s="1646"/>
      <c r="C84" s="1647"/>
      <c r="D84" s="1647"/>
      <c r="E84" s="1647"/>
      <c r="F84" s="1648"/>
      <c r="AB84" s="1646"/>
      <c r="AC84" s="1647"/>
      <c r="AD84" s="1647"/>
      <c r="AE84" s="1647"/>
      <c r="AF84" s="1648"/>
    </row>
    <row r="85" spans="2:32" ht="40.049999999999997" customHeight="1">
      <c r="B85" s="1646"/>
      <c r="C85" s="1647"/>
      <c r="D85" s="1647"/>
      <c r="E85" s="1647"/>
      <c r="F85" s="1648"/>
      <c r="AB85" s="1646"/>
      <c r="AC85" s="1647"/>
      <c r="AD85" s="1647"/>
      <c r="AE85" s="1647"/>
      <c r="AF85" s="1648"/>
    </row>
    <row r="86" spans="2:32" ht="40.049999999999997" customHeight="1">
      <c r="B86" s="1646"/>
      <c r="C86" s="1647"/>
      <c r="D86" s="1647"/>
      <c r="E86" s="1647"/>
      <c r="F86" s="1648"/>
      <c r="AB86" s="1646"/>
      <c r="AC86" s="1647"/>
      <c r="AD86" s="1647"/>
      <c r="AE86" s="1647"/>
      <c r="AF86" s="1648"/>
    </row>
    <row r="87" spans="2:32" ht="40.049999999999997" customHeight="1">
      <c r="B87" s="1646"/>
      <c r="C87" s="1647"/>
      <c r="D87" s="1647"/>
      <c r="E87" s="1647"/>
      <c r="F87" s="1648"/>
      <c r="J87" s="526"/>
      <c r="K87" s="526"/>
      <c r="L87" s="526"/>
      <c r="M87" s="526"/>
      <c r="N87" s="526"/>
      <c r="O87" s="526"/>
      <c r="AB87" s="1646"/>
      <c r="AC87" s="1647"/>
      <c r="AD87" s="1647"/>
      <c r="AE87" s="1647"/>
      <c r="AF87" s="1648"/>
    </row>
    <row r="88" spans="2:32" ht="40.049999999999997" hidden="1" customHeight="1">
      <c r="B88" s="1646"/>
      <c r="C88" s="1647"/>
      <c r="D88" s="1647"/>
      <c r="E88" s="1647"/>
      <c r="F88" s="1648"/>
      <c r="J88" s="526"/>
      <c r="K88" s="526"/>
      <c r="L88" s="526"/>
      <c r="M88" s="526"/>
      <c r="N88" s="526"/>
      <c r="O88" s="526"/>
      <c r="AB88" s="1646"/>
      <c r="AC88" s="1647"/>
      <c r="AD88" s="1647"/>
      <c r="AE88" s="1647"/>
      <c r="AF88" s="1648"/>
    </row>
    <row r="89" spans="2:32" ht="40.049999999999997" hidden="1" customHeight="1">
      <c r="B89" s="1646"/>
      <c r="C89" s="1647"/>
      <c r="D89" s="1647"/>
      <c r="E89" s="1647"/>
      <c r="F89" s="1648"/>
      <c r="J89" s="526"/>
      <c r="K89" s="526"/>
      <c r="L89" s="526"/>
      <c r="M89" s="526"/>
      <c r="N89" s="526"/>
      <c r="O89" s="526"/>
      <c r="AB89" s="1646"/>
      <c r="AC89" s="1647"/>
      <c r="AD89" s="1647"/>
      <c r="AE89" s="1647"/>
      <c r="AF89" s="1648"/>
    </row>
    <row r="90" spans="2:32" ht="40.049999999999997" hidden="1" customHeight="1">
      <c r="B90" s="1646"/>
      <c r="C90" s="1647"/>
      <c r="D90" s="1647"/>
      <c r="E90" s="1647"/>
      <c r="F90" s="1648"/>
      <c r="J90" s="526"/>
      <c r="K90" s="526"/>
      <c r="L90" s="526"/>
      <c r="M90" s="526"/>
      <c r="N90" s="526"/>
      <c r="O90" s="526"/>
      <c r="AB90" s="1646"/>
      <c r="AC90" s="1647"/>
      <c r="AD90" s="1647"/>
      <c r="AE90" s="1647"/>
      <c r="AF90" s="1648"/>
    </row>
    <row r="91" spans="2:32" ht="40.049999999999997" hidden="1" customHeight="1">
      <c r="B91" s="1646"/>
      <c r="C91" s="1647"/>
      <c r="D91" s="1647"/>
      <c r="E91" s="1647"/>
      <c r="F91" s="1648"/>
      <c r="AB91" s="1646"/>
      <c r="AC91" s="1647"/>
      <c r="AD91" s="1647"/>
      <c r="AE91" s="1647"/>
      <c r="AF91" s="1648"/>
    </row>
    <row r="92" spans="2:32" ht="40.049999999999997" customHeight="1">
      <c r="B92" s="1646"/>
      <c r="C92" s="1647"/>
      <c r="D92" s="1647"/>
      <c r="E92" s="1647"/>
      <c r="F92" s="1648"/>
      <c r="AB92" s="1646"/>
      <c r="AC92" s="1647"/>
      <c r="AD92" s="1647"/>
      <c r="AE92" s="1647"/>
      <c r="AF92" s="1648"/>
    </row>
    <row r="93" spans="2:32" ht="40.049999999999997" customHeight="1">
      <c r="B93" s="1646"/>
      <c r="C93" s="1647"/>
      <c r="D93" s="1647"/>
      <c r="E93" s="1647"/>
      <c r="F93" s="1648"/>
      <c r="AB93" s="1646"/>
      <c r="AC93" s="1647"/>
      <c r="AD93" s="1647"/>
      <c r="AE93" s="1647"/>
      <c r="AF93" s="1648"/>
    </row>
    <row r="94" spans="2:32" ht="40.049999999999997" customHeight="1">
      <c r="B94" s="1649"/>
      <c r="C94" s="1650"/>
      <c r="D94" s="1650"/>
      <c r="E94" s="1650"/>
      <c r="F94" s="1651"/>
      <c r="AB94" s="1649"/>
      <c r="AC94" s="1650"/>
      <c r="AD94" s="1650"/>
      <c r="AE94" s="1650"/>
      <c r="AF94" s="1651"/>
    </row>
    <row r="95" spans="2:32" ht="17.399999999999999" customHeight="1">
      <c r="B95" s="539"/>
      <c r="AB95" s="539"/>
    </row>
    <row r="96" spans="2:32" ht="57.6" customHeight="1">
      <c r="B96" s="526" t="s">
        <v>3161</v>
      </c>
      <c r="C96" s="526"/>
      <c r="AB96" s="526" t="s">
        <v>2375</v>
      </c>
      <c r="AC96" s="526"/>
    </row>
    <row r="97" spans="2:32" ht="40.049999999999997" customHeight="1">
      <c r="B97" s="543" t="s">
        <v>2376</v>
      </c>
      <c r="C97" s="537"/>
      <c r="D97" s="537"/>
      <c r="E97" s="537"/>
      <c r="F97" s="538"/>
      <c r="AB97" s="543" t="s">
        <v>2376</v>
      </c>
      <c r="AC97" s="537"/>
      <c r="AD97" s="537"/>
      <c r="AE97" s="537"/>
      <c r="AF97" s="538"/>
    </row>
    <row r="98" spans="2:32" ht="40.049999999999997" customHeight="1">
      <c r="B98" s="1646"/>
      <c r="C98" s="1647"/>
      <c r="D98" s="1647"/>
      <c r="E98" s="1647"/>
      <c r="F98" s="1648"/>
      <c r="AB98" s="1646" t="s">
        <v>2984</v>
      </c>
      <c r="AC98" s="1647"/>
      <c r="AD98" s="1647"/>
      <c r="AE98" s="1647"/>
      <c r="AF98" s="1648"/>
    </row>
    <row r="99" spans="2:32" ht="40.049999999999997" customHeight="1">
      <c r="B99" s="1646"/>
      <c r="C99" s="1647"/>
      <c r="D99" s="1647"/>
      <c r="E99" s="1647"/>
      <c r="F99" s="1648"/>
      <c r="AB99" s="1646"/>
      <c r="AC99" s="1647"/>
      <c r="AD99" s="1647"/>
      <c r="AE99" s="1647"/>
      <c r="AF99" s="1648"/>
    </row>
    <row r="100" spans="2:32" ht="40.049999999999997" customHeight="1">
      <c r="B100" s="1646"/>
      <c r="C100" s="1647"/>
      <c r="D100" s="1647"/>
      <c r="E100" s="1647"/>
      <c r="F100" s="1648"/>
      <c r="AB100" s="1646"/>
      <c r="AC100" s="1647"/>
      <c r="AD100" s="1647"/>
      <c r="AE100" s="1647"/>
      <c r="AF100" s="1648"/>
    </row>
    <row r="101" spans="2:32" ht="40.049999999999997" customHeight="1">
      <c r="B101" s="1646"/>
      <c r="C101" s="1647"/>
      <c r="D101" s="1647"/>
      <c r="E101" s="1647"/>
      <c r="F101" s="1648"/>
      <c r="AB101" s="1646"/>
      <c r="AC101" s="1647"/>
      <c r="AD101" s="1647"/>
      <c r="AE101" s="1647"/>
      <c r="AF101" s="1648"/>
    </row>
    <row r="102" spans="2:32" ht="40.049999999999997" customHeight="1">
      <c r="B102" s="1646"/>
      <c r="C102" s="1647"/>
      <c r="D102" s="1647"/>
      <c r="E102" s="1647"/>
      <c r="F102" s="1648"/>
      <c r="AB102" s="1646"/>
      <c r="AC102" s="1647"/>
      <c r="AD102" s="1647"/>
      <c r="AE102" s="1647"/>
      <c r="AF102" s="1648"/>
    </row>
    <row r="103" spans="2:32" ht="40.049999999999997" customHeight="1">
      <c r="B103" s="1646"/>
      <c r="C103" s="1647"/>
      <c r="D103" s="1647"/>
      <c r="E103" s="1647"/>
      <c r="F103" s="1648"/>
      <c r="AB103" s="1646"/>
      <c r="AC103" s="1647"/>
      <c r="AD103" s="1647"/>
      <c r="AE103" s="1647"/>
      <c r="AF103" s="1648"/>
    </row>
    <row r="104" spans="2:32" ht="40.049999999999997" customHeight="1">
      <c r="B104" s="1646"/>
      <c r="C104" s="1647"/>
      <c r="D104" s="1647"/>
      <c r="E104" s="1647"/>
      <c r="F104" s="1648"/>
      <c r="AB104" s="1646"/>
      <c r="AC104" s="1647"/>
      <c r="AD104" s="1647"/>
      <c r="AE104" s="1647"/>
      <c r="AF104" s="1648"/>
    </row>
    <row r="105" spans="2:32" ht="40.049999999999997" customHeight="1">
      <c r="B105" s="1646"/>
      <c r="C105" s="1647"/>
      <c r="D105" s="1647"/>
      <c r="E105" s="1647"/>
      <c r="F105" s="1648"/>
      <c r="AB105" s="1646"/>
      <c r="AC105" s="1647"/>
      <c r="AD105" s="1647"/>
      <c r="AE105" s="1647"/>
      <c r="AF105" s="1648"/>
    </row>
    <row r="106" spans="2:32" ht="40.049999999999997" customHeight="1">
      <c r="B106" s="1646"/>
      <c r="C106" s="1647"/>
      <c r="D106" s="1647"/>
      <c r="E106" s="1647"/>
      <c r="F106" s="1648"/>
      <c r="AB106" s="1646"/>
      <c r="AC106" s="1647"/>
      <c r="AD106" s="1647"/>
      <c r="AE106" s="1647"/>
      <c r="AF106" s="1648"/>
    </row>
    <row r="107" spans="2:32" ht="40.049999999999997" customHeight="1">
      <c r="B107" s="1646"/>
      <c r="C107" s="1647"/>
      <c r="D107" s="1647"/>
      <c r="E107" s="1647"/>
      <c r="F107" s="1648"/>
      <c r="AB107" s="1646"/>
      <c r="AC107" s="1647"/>
      <c r="AD107" s="1647"/>
      <c r="AE107" s="1647"/>
      <c r="AF107" s="1648"/>
    </row>
    <row r="108" spans="2:32" ht="40.049999999999997" customHeight="1">
      <c r="B108" s="1646"/>
      <c r="C108" s="1647"/>
      <c r="D108" s="1647"/>
      <c r="E108" s="1647"/>
      <c r="F108" s="1648"/>
      <c r="AB108" s="1646"/>
      <c r="AC108" s="1647"/>
      <c r="AD108" s="1647"/>
      <c r="AE108" s="1647"/>
      <c r="AF108" s="1648"/>
    </row>
    <row r="109" spans="2:32" ht="40.049999999999997" hidden="1" customHeight="1">
      <c r="B109" s="1646"/>
      <c r="C109" s="1647"/>
      <c r="D109" s="1647"/>
      <c r="E109" s="1647"/>
      <c r="F109" s="1648"/>
      <c r="AB109" s="1646"/>
      <c r="AC109" s="1647"/>
      <c r="AD109" s="1647"/>
      <c r="AE109" s="1647"/>
      <c r="AF109" s="1648"/>
    </row>
    <row r="110" spans="2:32" ht="40.049999999999997" hidden="1" customHeight="1">
      <c r="B110" s="1646"/>
      <c r="C110" s="1647"/>
      <c r="D110" s="1647"/>
      <c r="E110" s="1647"/>
      <c r="F110" s="1648"/>
      <c r="J110" s="526"/>
      <c r="K110" s="526"/>
      <c r="L110" s="526"/>
      <c r="M110" s="526"/>
      <c r="N110" s="526"/>
      <c r="O110" s="526"/>
      <c r="AB110" s="1646"/>
      <c r="AC110" s="1647"/>
      <c r="AD110" s="1647"/>
      <c r="AE110" s="1647"/>
      <c r="AF110" s="1648"/>
    </row>
    <row r="111" spans="2:32" ht="40.049999999999997" hidden="1" customHeight="1">
      <c r="B111" s="1646"/>
      <c r="C111" s="1647"/>
      <c r="D111" s="1647"/>
      <c r="E111" s="1647"/>
      <c r="F111" s="1648"/>
      <c r="J111" s="526"/>
      <c r="K111" s="526"/>
      <c r="L111" s="526"/>
      <c r="M111" s="526"/>
      <c r="N111" s="526"/>
      <c r="O111" s="526"/>
      <c r="AB111" s="1646"/>
      <c r="AC111" s="1647"/>
      <c r="AD111" s="1647"/>
      <c r="AE111" s="1647"/>
      <c r="AF111" s="1648"/>
    </row>
    <row r="112" spans="2:32" ht="40.049999999999997" hidden="1" customHeight="1">
      <c r="B112" s="1646"/>
      <c r="C112" s="1647"/>
      <c r="D112" s="1647"/>
      <c r="E112" s="1647"/>
      <c r="F112" s="1648"/>
      <c r="J112" s="526"/>
      <c r="K112" s="526"/>
      <c r="L112" s="526"/>
      <c r="M112" s="526"/>
      <c r="N112" s="526"/>
      <c r="O112" s="526"/>
      <c r="AB112" s="1646"/>
      <c r="AC112" s="1647"/>
      <c r="AD112" s="1647"/>
      <c r="AE112" s="1647"/>
      <c r="AF112" s="1648"/>
    </row>
    <row r="113" spans="2:32" ht="40.049999999999997" customHeight="1">
      <c r="B113" s="1646"/>
      <c r="C113" s="1647"/>
      <c r="D113" s="1647"/>
      <c r="E113" s="1647"/>
      <c r="F113" s="1648"/>
      <c r="J113" s="526"/>
      <c r="K113" s="526"/>
      <c r="L113" s="526"/>
      <c r="M113" s="526"/>
      <c r="N113" s="526"/>
      <c r="O113" s="526"/>
      <c r="AB113" s="1646"/>
      <c r="AC113" s="1647"/>
      <c r="AD113" s="1647"/>
      <c r="AE113" s="1647"/>
      <c r="AF113" s="1648"/>
    </row>
    <row r="114" spans="2:32" ht="40.049999999999997" customHeight="1">
      <c r="B114" s="1646"/>
      <c r="C114" s="1647"/>
      <c r="D114" s="1647"/>
      <c r="E114" s="1647"/>
      <c r="F114" s="1648"/>
      <c r="AB114" s="1646"/>
      <c r="AC114" s="1647"/>
      <c r="AD114" s="1647"/>
      <c r="AE114" s="1647"/>
      <c r="AF114" s="1648"/>
    </row>
    <row r="115" spans="2:32" ht="40.049999999999997" customHeight="1">
      <c r="B115" s="1646"/>
      <c r="C115" s="1647"/>
      <c r="D115" s="1647"/>
      <c r="E115" s="1647"/>
      <c r="F115" s="1648"/>
      <c r="AB115" s="1646"/>
      <c r="AC115" s="1647"/>
      <c r="AD115" s="1647"/>
      <c r="AE115" s="1647"/>
      <c r="AF115" s="1648"/>
    </row>
    <row r="116" spans="2:32" ht="40.049999999999997" customHeight="1">
      <c r="B116" s="1646"/>
      <c r="C116" s="1647"/>
      <c r="D116" s="1647"/>
      <c r="E116" s="1647"/>
      <c r="F116" s="1648"/>
      <c r="AB116" s="1646"/>
      <c r="AC116" s="1647"/>
      <c r="AD116" s="1647"/>
      <c r="AE116" s="1647"/>
      <c r="AF116" s="1648"/>
    </row>
    <row r="117" spans="2:32" ht="40.049999999999997" customHeight="1">
      <c r="B117" s="1649"/>
      <c r="C117" s="1650"/>
      <c r="D117" s="1650"/>
      <c r="E117" s="1650"/>
      <c r="F117" s="1651"/>
      <c r="AB117" s="1649"/>
      <c r="AC117" s="1650"/>
      <c r="AD117" s="1650"/>
      <c r="AE117" s="1650"/>
      <c r="AF117" s="1651"/>
    </row>
    <row r="118" spans="2:32" ht="28.8" customHeight="1">
      <c r="B118" s="539"/>
      <c r="AB118" s="539"/>
    </row>
    <row r="119" spans="2:32" ht="28.8" customHeight="1">
      <c r="B119" s="539"/>
      <c r="AB119" s="539"/>
    </row>
    <row r="120" spans="2:32" ht="28.8" customHeight="1">
      <c r="B120" s="539"/>
      <c r="AB120" s="539"/>
    </row>
    <row r="121" spans="2:32" ht="28.8" customHeight="1">
      <c r="B121" s="539"/>
      <c r="AB121" s="539"/>
    </row>
    <row r="122" spans="2:32" ht="28.8" customHeight="1">
      <c r="B122" s="539"/>
      <c r="AB122" s="539"/>
    </row>
    <row r="123" spans="2:32" ht="28.2" customHeight="1"/>
    <row r="124" spans="2:32" ht="28.2" customHeight="1"/>
  </sheetData>
  <sheetProtection algorithmName="SHA-512" hashValue="zSbSRsaxov7433uQJUfFiHHGtou5YgO/txMPIzBZE3hDy7HnH/Kz71wmr+v4SJfD720iXk5f02ffYRYMHkQehg==" saltValue="sDJ7EPdm0ESgld/wRrgESA==" spinCount="100000" sheet="1" formatCells="0"/>
  <mergeCells count="12">
    <mergeCell ref="AB98:AF117"/>
    <mergeCell ref="AB18:AF25"/>
    <mergeCell ref="AB29:AF43"/>
    <mergeCell ref="AB46:AF48"/>
    <mergeCell ref="AB52:AF71"/>
    <mergeCell ref="AB75:AF94"/>
    <mergeCell ref="B75:F94"/>
    <mergeCell ref="B98:F117"/>
    <mergeCell ref="B18:F25"/>
    <mergeCell ref="B29:F43"/>
    <mergeCell ref="B46:F48"/>
    <mergeCell ref="B52:F71"/>
  </mergeCells>
  <phoneticPr fontId="73"/>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48"/>
  <sheetViews>
    <sheetView showGridLines="0" showZeros="0" view="pageBreakPreview" zoomScaleNormal="100" zoomScaleSheetLayoutView="100" workbookViewId="0">
      <selection activeCell="S44" sqref="S44"/>
    </sheetView>
  </sheetViews>
  <sheetFormatPr defaultColWidth="9" defaultRowHeight="13.2"/>
  <cols>
    <col min="1" max="1" width="0.5546875" style="2" customWidth="1"/>
    <col min="2" max="2" width="3.6640625" style="2" customWidth="1"/>
    <col min="3" max="3" width="4.6640625" style="2" customWidth="1"/>
    <col min="4" max="4" width="18.21875" style="2" customWidth="1"/>
    <col min="5" max="5" width="7.88671875" style="2" customWidth="1"/>
    <col min="6" max="6" width="15.6640625" style="2" customWidth="1"/>
    <col min="7" max="7" width="16.21875" style="2" customWidth="1"/>
    <col min="8" max="10" width="4.6640625" style="2" customWidth="1"/>
    <col min="11" max="11" width="0.88671875" style="2" customWidth="1"/>
    <col min="12" max="12" width="2.6640625" style="2" customWidth="1"/>
    <col min="13" max="13" width="9.5546875" style="2" bestFit="1" customWidth="1"/>
    <col min="14" max="16384" width="9" style="2"/>
  </cols>
  <sheetData>
    <row r="1" spans="2:13">
      <c r="B1" s="6" t="s">
        <v>3162</v>
      </c>
      <c r="C1" s="6"/>
    </row>
    <row r="2" spans="2:13" ht="6" customHeight="1"/>
    <row r="3" spans="2:13" ht="24" customHeight="1">
      <c r="B3" s="1662" t="s">
        <v>320</v>
      </c>
      <c r="C3" s="1662"/>
      <c r="D3" s="1662"/>
      <c r="E3" s="1662"/>
      <c r="F3" s="1662"/>
      <c r="G3" s="1662"/>
      <c r="H3" s="1662"/>
      <c r="I3" s="1662"/>
      <c r="J3" s="1662"/>
    </row>
    <row r="4" spans="2:13" ht="7.5" customHeight="1">
      <c r="B4" s="15"/>
      <c r="C4" s="15"/>
    </row>
    <row r="5" spans="2:13" ht="30" customHeight="1">
      <c r="B5" s="1686" t="s">
        <v>264</v>
      </c>
      <c r="C5" s="1687" t="s">
        <v>265</v>
      </c>
      <c r="D5" s="1687"/>
      <c r="E5" s="55" t="s">
        <v>266</v>
      </c>
      <c r="F5" s="56" t="s">
        <v>289</v>
      </c>
      <c r="G5" s="74" t="s">
        <v>288</v>
      </c>
      <c r="H5" s="1684" t="s">
        <v>287</v>
      </c>
      <c r="I5" s="1684"/>
      <c r="J5" s="1684"/>
    </row>
    <row r="6" spans="2:13" ht="15" customHeight="1">
      <c r="B6" s="1686"/>
      <c r="C6" s="1687"/>
      <c r="D6" s="1687"/>
      <c r="E6" s="57" t="s">
        <v>284</v>
      </c>
      <c r="F6" s="91" t="s">
        <v>2427</v>
      </c>
      <c r="G6" s="58" t="str">
        <f>IF(F6="kg/h","MJ/kg","MJ/N㎥")</f>
        <v>MJ/N㎥</v>
      </c>
      <c r="H6" s="1685" t="s">
        <v>286</v>
      </c>
      <c r="I6" s="1685"/>
      <c r="J6" s="1685"/>
      <c r="M6" s="76" t="s">
        <v>442</v>
      </c>
    </row>
    <row r="7" spans="2:13" ht="16.05" customHeight="1">
      <c r="B7" s="1686"/>
      <c r="C7" s="1686" t="s">
        <v>267</v>
      </c>
      <c r="D7" s="52" t="s">
        <v>268</v>
      </c>
      <c r="E7" s="92" t="str">
        <f>IFERROR(F7/SUM($F$7:$F$19,$F$24:$F$41)*100,"")</f>
        <v/>
      </c>
      <c r="F7" s="88"/>
      <c r="G7" s="88"/>
      <c r="H7" s="1667">
        <f>F7*G7</f>
        <v>0</v>
      </c>
      <c r="I7" s="1667"/>
      <c r="J7" s="1667"/>
    </row>
    <row r="8" spans="2:13" ht="16.05" customHeight="1">
      <c r="B8" s="1686"/>
      <c r="C8" s="1686"/>
      <c r="D8" s="53" t="s">
        <v>269</v>
      </c>
      <c r="E8" s="93" t="str">
        <f t="shared" ref="E8:E19" si="0">IFERROR(F8/SUM($F$7:$F$19,$F$24:$F$41)*100,"")</f>
        <v/>
      </c>
      <c r="F8" s="89"/>
      <c r="G8" s="89"/>
      <c r="H8" s="1663">
        <f t="shared" ref="H8:H19" si="1">F8*G8</f>
        <v>0</v>
      </c>
      <c r="I8" s="1663"/>
      <c r="J8" s="1663"/>
    </row>
    <row r="9" spans="2:13" ht="16.05" customHeight="1">
      <c r="B9" s="1686"/>
      <c r="C9" s="1686"/>
      <c r="D9" s="54" t="s">
        <v>270</v>
      </c>
      <c r="E9" s="94" t="str">
        <f t="shared" si="0"/>
        <v/>
      </c>
      <c r="F9" s="90"/>
      <c r="G9" s="90"/>
      <c r="H9" s="1678">
        <f t="shared" si="1"/>
        <v>0</v>
      </c>
      <c r="I9" s="1678"/>
      <c r="J9" s="1678"/>
    </row>
    <row r="10" spans="2:13" ht="16.05" customHeight="1">
      <c r="B10" s="1686"/>
      <c r="C10" s="1686" t="s">
        <v>281</v>
      </c>
      <c r="D10" s="52" t="s">
        <v>271</v>
      </c>
      <c r="E10" s="92" t="str">
        <f t="shared" si="0"/>
        <v/>
      </c>
      <c r="F10" s="88"/>
      <c r="G10" s="88"/>
      <c r="H10" s="1667">
        <f t="shared" si="1"/>
        <v>0</v>
      </c>
      <c r="I10" s="1667"/>
      <c r="J10" s="1667"/>
    </row>
    <row r="11" spans="2:13" ht="16.05" customHeight="1">
      <c r="B11" s="1686"/>
      <c r="C11" s="1686"/>
      <c r="D11" s="53" t="s">
        <v>272</v>
      </c>
      <c r="E11" s="93" t="str">
        <f>IFERROR(F11/SUM($F$7:$F$19,$F$24:$F$41)*100,"")</f>
        <v/>
      </c>
      <c r="F11" s="89"/>
      <c r="G11" s="89"/>
      <c r="H11" s="1663">
        <f t="shared" si="1"/>
        <v>0</v>
      </c>
      <c r="I11" s="1663"/>
      <c r="J11" s="1663"/>
    </row>
    <row r="12" spans="2:13" ht="16.05" customHeight="1">
      <c r="B12" s="1686"/>
      <c r="C12" s="1686"/>
      <c r="D12" s="53" t="s">
        <v>273</v>
      </c>
      <c r="E12" s="93" t="str">
        <f t="shared" si="0"/>
        <v/>
      </c>
      <c r="F12" s="89"/>
      <c r="G12" s="89"/>
      <c r="H12" s="1663">
        <f t="shared" si="1"/>
        <v>0</v>
      </c>
      <c r="I12" s="1663"/>
      <c r="J12" s="1663"/>
    </row>
    <row r="13" spans="2:13" ht="16.05" customHeight="1">
      <c r="B13" s="1686"/>
      <c r="C13" s="1686"/>
      <c r="D13" s="53" t="s">
        <v>274</v>
      </c>
      <c r="E13" s="93" t="str">
        <f t="shared" si="0"/>
        <v/>
      </c>
      <c r="F13" s="89"/>
      <c r="G13" s="89"/>
      <c r="H13" s="1663">
        <f t="shared" si="1"/>
        <v>0</v>
      </c>
      <c r="I13" s="1663"/>
      <c r="J13" s="1663"/>
    </row>
    <row r="14" spans="2:13" ht="16.05" customHeight="1">
      <c r="B14" s="1686"/>
      <c r="C14" s="1686"/>
      <c r="D14" s="54" t="s">
        <v>275</v>
      </c>
      <c r="E14" s="94" t="str">
        <f t="shared" si="0"/>
        <v/>
      </c>
      <c r="F14" s="90"/>
      <c r="G14" s="90"/>
      <c r="H14" s="1678">
        <f t="shared" si="1"/>
        <v>0</v>
      </c>
      <c r="I14" s="1678"/>
      <c r="J14" s="1678"/>
    </row>
    <row r="15" spans="2:13" ht="16.05" customHeight="1">
      <c r="B15" s="1686"/>
      <c r="C15" s="1676" t="s">
        <v>282</v>
      </c>
      <c r="D15" s="52" t="s">
        <v>276</v>
      </c>
      <c r="E15" s="92" t="str">
        <f t="shared" si="0"/>
        <v/>
      </c>
      <c r="F15" s="88"/>
      <c r="G15" s="88"/>
      <c r="H15" s="1667">
        <f t="shared" si="1"/>
        <v>0</v>
      </c>
      <c r="I15" s="1667"/>
      <c r="J15" s="1667"/>
    </row>
    <row r="16" spans="2:13" ht="16.05" customHeight="1">
      <c r="B16" s="1686"/>
      <c r="C16" s="1677"/>
      <c r="D16" s="54" t="s">
        <v>277</v>
      </c>
      <c r="E16" s="94" t="str">
        <f t="shared" si="0"/>
        <v/>
      </c>
      <c r="F16" s="90"/>
      <c r="G16" s="90"/>
      <c r="H16" s="1678">
        <f t="shared" si="1"/>
        <v>0</v>
      </c>
      <c r="I16" s="1678"/>
      <c r="J16" s="1678"/>
    </row>
    <row r="17" spans="2:10" ht="16.05" customHeight="1">
      <c r="B17" s="1686"/>
      <c r="C17" s="1686" t="s">
        <v>283</v>
      </c>
      <c r="D17" s="52" t="s">
        <v>278</v>
      </c>
      <c r="E17" s="92" t="str">
        <f t="shared" si="0"/>
        <v/>
      </c>
      <c r="F17" s="88"/>
      <c r="G17" s="88"/>
      <c r="H17" s="1667">
        <f t="shared" si="1"/>
        <v>0</v>
      </c>
      <c r="I17" s="1667"/>
      <c r="J17" s="1667"/>
    </row>
    <row r="18" spans="2:10" ht="16.05" customHeight="1">
      <c r="B18" s="1686"/>
      <c r="C18" s="1686"/>
      <c r="D18" s="53" t="s">
        <v>279</v>
      </c>
      <c r="E18" s="93" t="str">
        <f t="shared" si="0"/>
        <v/>
      </c>
      <c r="F18" s="89"/>
      <c r="G18" s="89"/>
      <c r="H18" s="1663">
        <f t="shared" si="1"/>
        <v>0</v>
      </c>
      <c r="I18" s="1663"/>
      <c r="J18" s="1663"/>
    </row>
    <row r="19" spans="2:10" ht="16.05" customHeight="1" thickBot="1">
      <c r="B19" s="1686"/>
      <c r="C19" s="1686"/>
      <c r="D19" s="54" t="s">
        <v>280</v>
      </c>
      <c r="E19" s="94" t="str">
        <f t="shared" si="0"/>
        <v/>
      </c>
      <c r="F19" s="90"/>
      <c r="G19" s="90"/>
      <c r="H19" s="1681">
        <f t="shared" si="1"/>
        <v>0</v>
      </c>
      <c r="I19" s="1681"/>
      <c r="J19" s="1681"/>
    </row>
    <row r="20" spans="2:10" ht="24" customHeight="1" thickBot="1">
      <c r="E20" s="59"/>
      <c r="F20" s="59"/>
      <c r="G20" s="59"/>
      <c r="H20" s="60" t="s">
        <v>440</v>
      </c>
      <c r="I20" s="1682">
        <f>SUM(H7:J19)</f>
        <v>0</v>
      </c>
      <c r="J20" s="1683"/>
    </row>
    <row r="22" spans="2:10" ht="26.4">
      <c r="B22" s="1686" t="s">
        <v>295</v>
      </c>
      <c r="C22" s="1687" t="s">
        <v>265</v>
      </c>
      <c r="D22" s="1687"/>
      <c r="E22" s="55" t="s">
        <v>266</v>
      </c>
      <c r="F22" s="56" t="s">
        <v>291</v>
      </c>
      <c r="G22" s="74" t="s">
        <v>292</v>
      </c>
      <c r="H22" s="1684" t="s">
        <v>293</v>
      </c>
      <c r="I22" s="1684"/>
      <c r="J22" s="1684"/>
    </row>
    <row r="23" spans="2:10" ht="18" customHeight="1">
      <c r="B23" s="1686"/>
      <c r="C23" s="1687"/>
      <c r="D23" s="1687"/>
      <c r="E23" s="57" t="s">
        <v>284</v>
      </c>
      <c r="F23" s="58" t="str">
        <f>F6</f>
        <v>MJ/N㎥</v>
      </c>
      <c r="G23" s="58" t="str">
        <f>G6</f>
        <v>MJ/N㎥</v>
      </c>
      <c r="H23" s="1685" t="s">
        <v>286</v>
      </c>
      <c r="I23" s="1685"/>
      <c r="J23" s="1685"/>
    </row>
    <row r="24" spans="2:10" ht="16.05" customHeight="1">
      <c r="B24" s="1686"/>
      <c r="C24" s="1664" t="s">
        <v>296</v>
      </c>
      <c r="D24" s="52" t="s">
        <v>301</v>
      </c>
      <c r="E24" s="92" t="str">
        <f t="shared" ref="E24:E41" si="2">IFERROR(F24/SUM($F$7:$F$19,$F$24:$F$41)*100,"")</f>
        <v/>
      </c>
      <c r="F24" s="88"/>
      <c r="G24" s="88"/>
      <c r="H24" s="1667">
        <f t="shared" ref="H24:H41" si="3">F24*G24</f>
        <v>0</v>
      </c>
      <c r="I24" s="1667"/>
      <c r="J24" s="1667"/>
    </row>
    <row r="25" spans="2:10" ht="16.05" customHeight="1">
      <c r="B25" s="1686"/>
      <c r="C25" s="1665"/>
      <c r="D25" s="53" t="s">
        <v>302</v>
      </c>
      <c r="E25" s="93" t="str">
        <f>IFERROR(F25/SUM($F$7:$F$19,$F$24:$F$41)*100,"")</f>
        <v/>
      </c>
      <c r="F25" s="89"/>
      <c r="G25" s="89"/>
      <c r="H25" s="1663">
        <f t="shared" si="3"/>
        <v>0</v>
      </c>
      <c r="I25" s="1663"/>
      <c r="J25" s="1663"/>
    </row>
    <row r="26" spans="2:10" ht="16.05" customHeight="1">
      <c r="B26" s="1686"/>
      <c r="C26" s="1665"/>
      <c r="D26" s="61" t="s">
        <v>303</v>
      </c>
      <c r="E26" s="93" t="str">
        <f>IFERROR(F26/SUM($F$7:$F$19,$F$24:$F$41)*100,"")</f>
        <v/>
      </c>
      <c r="F26" s="89"/>
      <c r="G26" s="89"/>
      <c r="H26" s="1681">
        <f>F26*G26</f>
        <v>0</v>
      </c>
      <c r="I26" s="1681"/>
      <c r="J26" s="1681"/>
    </row>
    <row r="27" spans="2:10" ht="16.05" customHeight="1">
      <c r="B27" s="1686"/>
      <c r="C27" s="1665"/>
      <c r="D27" s="53" t="s">
        <v>297</v>
      </c>
      <c r="E27" s="93" t="str">
        <f t="shared" si="2"/>
        <v/>
      </c>
      <c r="F27" s="89"/>
      <c r="G27" s="89"/>
      <c r="H27" s="1663">
        <f t="shared" si="3"/>
        <v>0</v>
      </c>
      <c r="I27" s="1663"/>
      <c r="J27" s="1663"/>
    </row>
    <row r="28" spans="2:10" ht="16.05" customHeight="1">
      <c r="B28" s="1686"/>
      <c r="C28" s="1665"/>
      <c r="D28" s="53" t="s">
        <v>304</v>
      </c>
      <c r="E28" s="93" t="str">
        <f t="shared" si="2"/>
        <v/>
      </c>
      <c r="F28" s="89"/>
      <c r="G28" s="89"/>
      <c r="H28" s="1663">
        <f t="shared" si="3"/>
        <v>0</v>
      </c>
      <c r="I28" s="1663"/>
      <c r="J28" s="1663"/>
    </row>
    <row r="29" spans="2:10" ht="16.05" customHeight="1">
      <c r="B29" s="1686"/>
      <c r="C29" s="1665"/>
      <c r="D29" s="53" t="s">
        <v>298</v>
      </c>
      <c r="E29" s="93" t="str">
        <f t="shared" si="2"/>
        <v/>
      </c>
      <c r="F29" s="89"/>
      <c r="G29" s="89"/>
      <c r="H29" s="1663">
        <f t="shared" si="3"/>
        <v>0</v>
      </c>
      <c r="I29" s="1663"/>
      <c r="J29" s="1663"/>
    </row>
    <row r="30" spans="2:10" ht="16.05" customHeight="1">
      <c r="B30" s="1686"/>
      <c r="C30" s="1665"/>
      <c r="D30" s="53" t="s">
        <v>300</v>
      </c>
      <c r="E30" s="93" t="str">
        <f t="shared" si="2"/>
        <v/>
      </c>
      <c r="F30" s="89"/>
      <c r="G30" s="89"/>
      <c r="H30" s="1663">
        <f t="shared" si="3"/>
        <v>0</v>
      </c>
      <c r="I30" s="1663"/>
      <c r="J30" s="1663"/>
    </row>
    <row r="31" spans="2:10" ht="16.05" customHeight="1">
      <c r="B31" s="1686"/>
      <c r="C31" s="1665"/>
      <c r="D31" s="53" t="s">
        <v>299</v>
      </c>
      <c r="E31" s="93" t="str">
        <f t="shared" si="2"/>
        <v/>
      </c>
      <c r="F31" s="89"/>
      <c r="G31" s="89"/>
      <c r="H31" s="1663">
        <f t="shared" si="3"/>
        <v>0</v>
      </c>
      <c r="I31" s="1663"/>
      <c r="J31" s="1663"/>
    </row>
    <row r="32" spans="2:10" ht="16.05" customHeight="1">
      <c r="B32" s="1686"/>
      <c r="C32" s="1665"/>
      <c r="D32" s="53" t="s">
        <v>305</v>
      </c>
      <c r="E32" s="93" t="str">
        <f t="shared" si="2"/>
        <v/>
      </c>
      <c r="F32" s="89"/>
      <c r="G32" s="89"/>
      <c r="H32" s="1663">
        <f t="shared" si="3"/>
        <v>0</v>
      </c>
      <c r="I32" s="1663"/>
      <c r="J32" s="1663"/>
    </row>
    <row r="33" spans="2:13" ht="16.05" customHeight="1">
      <c r="B33" s="1686"/>
      <c r="C33" s="1666"/>
      <c r="D33" s="54" t="s">
        <v>306</v>
      </c>
      <c r="E33" s="94" t="str">
        <f t="shared" si="2"/>
        <v/>
      </c>
      <c r="F33" s="90"/>
      <c r="G33" s="90"/>
      <c r="H33" s="1678">
        <f t="shared" si="3"/>
        <v>0</v>
      </c>
      <c r="I33" s="1678"/>
      <c r="J33" s="1678"/>
    </row>
    <row r="34" spans="2:13" ht="16.05" customHeight="1">
      <c r="B34" s="1686"/>
      <c r="C34" s="1676" t="s">
        <v>307</v>
      </c>
      <c r="D34" s="52" t="s">
        <v>308</v>
      </c>
      <c r="E34" s="92" t="str">
        <f t="shared" si="2"/>
        <v/>
      </c>
      <c r="F34" s="88"/>
      <c r="G34" s="88"/>
      <c r="H34" s="1667">
        <f t="shared" si="3"/>
        <v>0</v>
      </c>
      <c r="I34" s="1667"/>
      <c r="J34" s="1667"/>
    </row>
    <row r="35" spans="2:13" ht="16.05" customHeight="1">
      <c r="B35" s="1686"/>
      <c r="C35" s="1677"/>
      <c r="D35" s="54" t="s">
        <v>309</v>
      </c>
      <c r="E35" s="94" t="str">
        <f t="shared" si="2"/>
        <v/>
      </c>
      <c r="F35" s="90"/>
      <c r="G35" s="90"/>
      <c r="H35" s="1678">
        <f t="shared" si="3"/>
        <v>0</v>
      </c>
      <c r="I35" s="1678"/>
      <c r="J35" s="1678"/>
    </row>
    <row r="36" spans="2:13" ht="16.05" customHeight="1">
      <c r="B36" s="1686"/>
      <c r="C36" s="1664" t="s">
        <v>282</v>
      </c>
      <c r="D36" s="52" t="s">
        <v>311</v>
      </c>
      <c r="E36" s="92" t="str">
        <f t="shared" si="2"/>
        <v/>
      </c>
      <c r="F36" s="88"/>
      <c r="G36" s="88"/>
      <c r="H36" s="1667">
        <f t="shared" si="3"/>
        <v>0</v>
      </c>
      <c r="I36" s="1667"/>
      <c r="J36" s="1667"/>
    </row>
    <row r="37" spans="2:13" ht="16.05" customHeight="1">
      <c r="B37" s="1686"/>
      <c r="C37" s="1668"/>
      <c r="D37" s="53" t="s">
        <v>312</v>
      </c>
      <c r="E37" s="93" t="str">
        <f t="shared" si="2"/>
        <v/>
      </c>
      <c r="F37" s="89"/>
      <c r="G37" s="89"/>
      <c r="H37" s="1663">
        <f t="shared" si="3"/>
        <v>0</v>
      </c>
      <c r="I37" s="1663"/>
      <c r="J37" s="1663"/>
    </row>
    <row r="38" spans="2:13" ht="16.05" customHeight="1">
      <c r="B38" s="1686"/>
      <c r="C38" s="1668"/>
      <c r="D38" s="53" t="s">
        <v>313</v>
      </c>
      <c r="E38" s="93" t="str">
        <f t="shared" si="2"/>
        <v/>
      </c>
      <c r="F38" s="89"/>
      <c r="G38" s="89"/>
      <c r="H38" s="1663">
        <f t="shared" si="3"/>
        <v>0</v>
      </c>
      <c r="I38" s="1663"/>
      <c r="J38" s="1663"/>
    </row>
    <row r="39" spans="2:13" ht="16.05" customHeight="1">
      <c r="B39" s="1686"/>
      <c r="C39" s="1669"/>
      <c r="D39" s="54" t="s">
        <v>314</v>
      </c>
      <c r="E39" s="94" t="str">
        <f t="shared" si="2"/>
        <v/>
      </c>
      <c r="F39" s="90"/>
      <c r="G39" s="90"/>
      <c r="H39" s="1678">
        <f t="shared" si="3"/>
        <v>0</v>
      </c>
      <c r="I39" s="1678"/>
      <c r="J39" s="1678"/>
    </row>
    <row r="40" spans="2:13" ht="16.05" customHeight="1">
      <c r="B40" s="1686"/>
      <c r="C40" s="1679" t="s">
        <v>283</v>
      </c>
      <c r="D40" s="52" t="s">
        <v>310</v>
      </c>
      <c r="E40" s="92" t="str">
        <f t="shared" si="2"/>
        <v/>
      </c>
      <c r="F40" s="88"/>
      <c r="G40" s="88"/>
      <c r="H40" s="1667">
        <f t="shared" si="3"/>
        <v>0</v>
      </c>
      <c r="I40" s="1667"/>
      <c r="J40" s="1667"/>
    </row>
    <row r="41" spans="2:13" ht="16.05" customHeight="1" thickBot="1">
      <c r="B41" s="1686"/>
      <c r="C41" s="1680"/>
      <c r="D41" s="54" t="s">
        <v>280</v>
      </c>
      <c r="E41" s="94" t="str">
        <f t="shared" si="2"/>
        <v/>
      </c>
      <c r="F41" s="90"/>
      <c r="G41" s="90"/>
      <c r="H41" s="1681">
        <f t="shared" si="3"/>
        <v>0</v>
      </c>
      <c r="I41" s="1681"/>
      <c r="J41" s="1681"/>
    </row>
    <row r="42" spans="2:13" ht="7.5" customHeight="1">
      <c r="B42" s="62"/>
      <c r="C42" s="63"/>
      <c r="D42" s="64"/>
      <c r="E42" s="95"/>
      <c r="F42" s="95"/>
      <c r="G42" s="95"/>
      <c r="H42" s="1670" t="s">
        <v>441</v>
      </c>
      <c r="I42" s="1672">
        <f>SUM(H24:J41)</f>
        <v>0</v>
      </c>
      <c r="J42" s="1673"/>
    </row>
    <row r="43" spans="2:13" ht="18" customHeight="1" thickBot="1">
      <c r="C43" s="1083" t="s">
        <v>315</v>
      </c>
      <c r="D43" s="1084"/>
      <c r="E43" s="97">
        <f>SUM(E7:E19,E24:E41)</f>
        <v>0</v>
      </c>
      <c r="F43" s="96"/>
      <c r="G43" s="96"/>
      <c r="H43" s="1671"/>
      <c r="I43" s="1674"/>
      <c r="J43" s="1675"/>
    </row>
    <row r="44" spans="2:13" ht="4.2" customHeight="1"/>
    <row r="46" spans="2:13" ht="24" customHeight="1" thickBot="1">
      <c r="B46" s="1662" t="s">
        <v>319</v>
      </c>
      <c r="C46" s="1662"/>
      <c r="D46" s="1662"/>
      <c r="G46" s="1661" t="s">
        <v>318</v>
      </c>
      <c r="H46" s="1661"/>
      <c r="I46" s="1661"/>
      <c r="J46" s="1661"/>
    </row>
    <row r="47" spans="2:13" ht="24" customHeight="1" thickTop="1" thickBot="1">
      <c r="G47" s="66" t="s">
        <v>317</v>
      </c>
      <c r="H47" s="1659">
        <f>IF(I20=0,0,I20/(I20+I42)*100)</f>
        <v>0</v>
      </c>
      <c r="I47" s="1660"/>
      <c r="J47" s="65" t="s">
        <v>284</v>
      </c>
      <c r="M47" s="36" t="s">
        <v>361</v>
      </c>
    </row>
    <row r="48" spans="2:13" ht="13.8" thickTop="1">
      <c r="B48" s="2" t="s">
        <v>2903</v>
      </c>
    </row>
  </sheetData>
  <sheetProtection algorithmName="SHA-512" hashValue="jzKSQZwBmd7bwaGa3M6xRhZaVUnC0OgMMOtUJyyM7gNCTzNedFcICZ0yefjS6ELNop+fasVZlnmbiKFcjmIXhA==" saltValue="Q40jAMdHtszv2WySzX3JqA==" spinCount="100000" sheet="1" formatCells="0"/>
  <mergeCells count="55">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 ref="H18:J18"/>
    <mergeCell ref="H19:J19"/>
    <mergeCell ref="B3:J3"/>
    <mergeCell ref="I20:J20"/>
    <mergeCell ref="H5:J5"/>
    <mergeCell ref="H6:J6"/>
    <mergeCell ref="H7:J7"/>
    <mergeCell ref="H8:J8"/>
    <mergeCell ref="H9:J9"/>
    <mergeCell ref="H10:J10"/>
    <mergeCell ref="C7:C9"/>
    <mergeCell ref="C40:C41"/>
    <mergeCell ref="H40:J40"/>
    <mergeCell ref="H39:J39"/>
    <mergeCell ref="H41:J41"/>
    <mergeCell ref="H24:J24"/>
    <mergeCell ref="H25:J25"/>
    <mergeCell ref="H26:J26"/>
    <mergeCell ref="H27:J27"/>
    <mergeCell ref="H30:J30"/>
    <mergeCell ref="H31:J31"/>
    <mergeCell ref="H32:J32"/>
    <mergeCell ref="H33:J33"/>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s>
  <phoneticPr fontId="27"/>
  <dataValidations count="1">
    <dataValidation type="list" allowBlank="1" showInputMessage="1" showErrorMessage="1" sqref="F6">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M50"/>
  <sheetViews>
    <sheetView showGridLines="0" showZeros="0" view="pageBreakPreview" zoomScale="85" zoomScaleNormal="100" zoomScaleSheetLayoutView="85" workbookViewId="0">
      <selection activeCell="S17" sqref="S17"/>
    </sheetView>
  </sheetViews>
  <sheetFormatPr defaultColWidth="9" defaultRowHeight="13.2"/>
  <cols>
    <col min="1" max="1" width="1.21875" style="2" customWidth="1"/>
    <col min="2" max="2" width="3.6640625" style="2" customWidth="1"/>
    <col min="3" max="3" width="4.6640625" style="2" customWidth="1"/>
    <col min="4" max="4" width="18.21875" style="2" customWidth="1"/>
    <col min="5" max="5" width="7.77734375" style="2" customWidth="1"/>
    <col min="6" max="6" width="15.6640625" style="2" customWidth="1"/>
    <col min="7" max="7" width="16.33203125" style="2" customWidth="1"/>
    <col min="8" max="10" width="5.109375" style="2" customWidth="1"/>
    <col min="11" max="11" width="0.77734375" style="2" customWidth="1"/>
    <col min="12" max="12" width="2.6640625" style="2" customWidth="1"/>
    <col min="13" max="16384" width="9" style="2"/>
  </cols>
  <sheetData>
    <row r="1" spans="2:13">
      <c r="B1" s="6" t="s">
        <v>3163</v>
      </c>
      <c r="C1" s="6"/>
    </row>
    <row r="2" spans="2:13" ht="6" customHeight="1"/>
    <row r="3" spans="2:13" ht="21" customHeight="1">
      <c r="B3" s="1662" t="s">
        <v>321</v>
      </c>
      <c r="C3" s="1662"/>
      <c r="D3" s="1662"/>
      <c r="E3" s="1662"/>
      <c r="F3" s="1662"/>
      <c r="G3" s="1662"/>
      <c r="H3" s="1662"/>
      <c r="I3" s="1662"/>
      <c r="J3" s="1662"/>
    </row>
    <row r="4" spans="2:13" ht="7.5" customHeight="1">
      <c r="B4" s="15"/>
      <c r="C4" s="15"/>
    </row>
    <row r="5" spans="2:13" ht="28.05" customHeight="1">
      <c r="B5" s="1686" t="s">
        <v>264</v>
      </c>
      <c r="C5" s="1687" t="s">
        <v>265</v>
      </c>
      <c r="D5" s="1687"/>
      <c r="E5" s="55" t="s">
        <v>266</v>
      </c>
      <c r="F5" s="56" t="s">
        <v>322</v>
      </c>
      <c r="G5" s="74" t="s">
        <v>323</v>
      </c>
      <c r="H5" s="1684" t="s">
        <v>324</v>
      </c>
      <c r="I5" s="1684"/>
      <c r="J5" s="1684"/>
    </row>
    <row r="6" spans="2:13" ht="15" customHeight="1">
      <c r="B6" s="1686"/>
      <c r="C6" s="1687"/>
      <c r="D6" s="1687"/>
      <c r="E6" s="57" t="s">
        <v>284</v>
      </c>
      <c r="F6" s="164" t="s">
        <v>285</v>
      </c>
      <c r="G6" s="58" t="str">
        <f>IF(F6="kg/h","MJ/kg","MJ/N㎥")</f>
        <v>MJ/kg</v>
      </c>
      <c r="H6" s="1685" t="s">
        <v>286</v>
      </c>
      <c r="I6" s="1685"/>
      <c r="J6" s="1685"/>
      <c r="M6" s="76" t="s">
        <v>442</v>
      </c>
    </row>
    <row r="7" spans="2:13" ht="16.05" customHeight="1">
      <c r="B7" s="1686"/>
      <c r="C7" s="1686" t="s">
        <v>267</v>
      </c>
      <c r="D7" s="52" t="s">
        <v>268</v>
      </c>
      <c r="E7" s="92" t="str">
        <f>IFERROR(F7/SUM($F$7:$F$19,$F$24:$F$41)*100,"")</f>
        <v/>
      </c>
      <c r="F7" s="88"/>
      <c r="G7" s="88"/>
      <c r="H7" s="1667">
        <f>F7*G7</f>
        <v>0</v>
      </c>
      <c r="I7" s="1667"/>
      <c r="J7" s="1667"/>
    </row>
    <row r="8" spans="2:13" ht="16.05" customHeight="1">
      <c r="B8" s="1686"/>
      <c r="C8" s="1686"/>
      <c r="D8" s="53" t="s">
        <v>269</v>
      </c>
      <c r="E8" s="93" t="str">
        <f t="shared" ref="E8:E19" si="0">IFERROR(F8/SUM($F$7:$F$19,$F$24:$F$41)*100,"")</f>
        <v/>
      </c>
      <c r="F8" s="89"/>
      <c r="G8" s="89"/>
      <c r="H8" s="1663">
        <f t="shared" ref="H8:H19" si="1">F8*G8</f>
        <v>0</v>
      </c>
      <c r="I8" s="1663"/>
      <c r="J8" s="1663"/>
    </row>
    <row r="9" spans="2:13" ht="16.05" customHeight="1">
      <c r="B9" s="1686"/>
      <c r="C9" s="1686"/>
      <c r="D9" s="54" t="s">
        <v>270</v>
      </c>
      <c r="E9" s="94" t="str">
        <f t="shared" si="0"/>
        <v/>
      </c>
      <c r="F9" s="90"/>
      <c r="G9" s="90"/>
      <c r="H9" s="1678">
        <f t="shared" si="1"/>
        <v>0</v>
      </c>
      <c r="I9" s="1678"/>
      <c r="J9" s="1678"/>
    </row>
    <row r="10" spans="2:13" ht="16.05" customHeight="1">
      <c r="B10" s="1686"/>
      <c r="C10" s="1686" t="s">
        <v>281</v>
      </c>
      <c r="D10" s="52" t="s">
        <v>271</v>
      </c>
      <c r="E10" s="92" t="str">
        <f t="shared" si="0"/>
        <v/>
      </c>
      <c r="F10" s="88"/>
      <c r="G10" s="88"/>
      <c r="H10" s="1667">
        <f t="shared" si="1"/>
        <v>0</v>
      </c>
      <c r="I10" s="1667"/>
      <c r="J10" s="1667"/>
    </row>
    <row r="11" spans="2:13" ht="16.05" customHeight="1">
      <c r="B11" s="1686"/>
      <c r="C11" s="1686"/>
      <c r="D11" s="53" t="s">
        <v>272</v>
      </c>
      <c r="E11" s="93" t="str">
        <f t="shared" si="0"/>
        <v/>
      </c>
      <c r="F11" s="89"/>
      <c r="G11" s="89"/>
      <c r="H11" s="1663">
        <f t="shared" si="1"/>
        <v>0</v>
      </c>
      <c r="I11" s="1663"/>
      <c r="J11" s="1663"/>
    </row>
    <row r="12" spans="2:13" ht="16.05" customHeight="1">
      <c r="B12" s="1686"/>
      <c r="C12" s="1686"/>
      <c r="D12" s="53" t="s">
        <v>273</v>
      </c>
      <c r="E12" s="93" t="str">
        <f t="shared" si="0"/>
        <v/>
      </c>
      <c r="F12" s="89"/>
      <c r="G12" s="89"/>
      <c r="H12" s="1663">
        <f t="shared" si="1"/>
        <v>0</v>
      </c>
      <c r="I12" s="1663"/>
      <c r="J12" s="1663"/>
    </row>
    <row r="13" spans="2:13" ht="16.05" customHeight="1">
      <c r="B13" s="1686"/>
      <c r="C13" s="1686"/>
      <c r="D13" s="53" t="s">
        <v>274</v>
      </c>
      <c r="E13" s="93" t="str">
        <f t="shared" si="0"/>
        <v/>
      </c>
      <c r="F13" s="89"/>
      <c r="G13" s="89"/>
      <c r="H13" s="1663">
        <f t="shared" si="1"/>
        <v>0</v>
      </c>
      <c r="I13" s="1663"/>
      <c r="J13" s="1663"/>
    </row>
    <row r="14" spans="2:13" ht="16.05" customHeight="1">
      <c r="B14" s="1686"/>
      <c r="C14" s="1686"/>
      <c r="D14" s="54" t="s">
        <v>275</v>
      </c>
      <c r="E14" s="94" t="str">
        <f t="shared" si="0"/>
        <v/>
      </c>
      <c r="F14" s="90"/>
      <c r="G14" s="90"/>
      <c r="H14" s="1678">
        <f t="shared" si="1"/>
        <v>0</v>
      </c>
      <c r="I14" s="1678"/>
      <c r="J14" s="1678"/>
    </row>
    <row r="15" spans="2:13" ht="16.05" customHeight="1">
      <c r="B15" s="1686"/>
      <c r="C15" s="1676" t="s">
        <v>282</v>
      </c>
      <c r="D15" s="52" t="s">
        <v>276</v>
      </c>
      <c r="E15" s="92" t="str">
        <f t="shared" si="0"/>
        <v/>
      </c>
      <c r="F15" s="88"/>
      <c r="G15" s="88"/>
      <c r="H15" s="1667">
        <f t="shared" si="1"/>
        <v>0</v>
      </c>
      <c r="I15" s="1667"/>
      <c r="J15" s="1667"/>
    </row>
    <row r="16" spans="2:13" ht="16.05" customHeight="1">
      <c r="B16" s="1686"/>
      <c r="C16" s="1677"/>
      <c r="D16" s="54" t="s">
        <v>277</v>
      </c>
      <c r="E16" s="94" t="str">
        <f t="shared" si="0"/>
        <v/>
      </c>
      <c r="F16" s="90"/>
      <c r="G16" s="90"/>
      <c r="H16" s="1678">
        <f t="shared" si="1"/>
        <v>0</v>
      </c>
      <c r="I16" s="1678"/>
      <c r="J16" s="1678"/>
    </row>
    <row r="17" spans="2:10" ht="16.05" customHeight="1">
      <c r="B17" s="1686"/>
      <c r="C17" s="1686" t="s">
        <v>283</v>
      </c>
      <c r="D17" s="52" t="s">
        <v>278</v>
      </c>
      <c r="E17" s="92" t="str">
        <f t="shared" si="0"/>
        <v/>
      </c>
      <c r="F17" s="88"/>
      <c r="G17" s="88"/>
      <c r="H17" s="1667">
        <f t="shared" si="1"/>
        <v>0</v>
      </c>
      <c r="I17" s="1667"/>
      <c r="J17" s="1667"/>
    </row>
    <row r="18" spans="2:10" ht="16.05" customHeight="1">
      <c r="B18" s="1686"/>
      <c r="C18" s="1686"/>
      <c r="D18" s="53" t="s">
        <v>279</v>
      </c>
      <c r="E18" s="93" t="str">
        <f t="shared" si="0"/>
        <v/>
      </c>
      <c r="F18" s="89"/>
      <c r="G18" s="89"/>
      <c r="H18" s="1663">
        <f t="shared" si="1"/>
        <v>0</v>
      </c>
      <c r="I18" s="1663"/>
      <c r="J18" s="1663"/>
    </row>
    <row r="19" spans="2:10" ht="16.05" customHeight="1" thickBot="1">
      <c r="B19" s="1686"/>
      <c r="C19" s="1686"/>
      <c r="D19" s="54" t="s">
        <v>280</v>
      </c>
      <c r="E19" s="94" t="str">
        <f t="shared" si="0"/>
        <v/>
      </c>
      <c r="F19" s="90"/>
      <c r="G19" s="90"/>
      <c r="H19" s="1681">
        <f t="shared" si="1"/>
        <v>0</v>
      </c>
      <c r="I19" s="1681"/>
      <c r="J19" s="1681"/>
    </row>
    <row r="20" spans="2:10" ht="24" customHeight="1" thickBot="1">
      <c r="E20" s="59"/>
      <c r="F20" s="59"/>
      <c r="G20" s="59"/>
      <c r="H20" s="60" t="s">
        <v>290</v>
      </c>
      <c r="I20" s="1689">
        <f>SUM(H7:J19)</f>
        <v>0</v>
      </c>
      <c r="J20" s="1690"/>
    </row>
    <row r="21" spans="2:10" ht="9" customHeight="1"/>
    <row r="22" spans="2:10" ht="28.05" customHeight="1">
      <c r="B22" s="1686" t="s">
        <v>295</v>
      </c>
      <c r="C22" s="1687" t="s">
        <v>265</v>
      </c>
      <c r="D22" s="1687"/>
      <c r="E22" s="55" t="s">
        <v>266</v>
      </c>
      <c r="F22" s="74" t="s">
        <v>325</v>
      </c>
      <c r="G22" s="74" t="s">
        <v>326</v>
      </c>
      <c r="H22" s="1688" t="s">
        <v>327</v>
      </c>
      <c r="I22" s="1688"/>
      <c r="J22" s="1688"/>
    </row>
    <row r="23" spans="2:10" ht="18" customHeight="1">
      <c r="B23" s="1686"/>
      <c r="C23" s="1687"/>
      <c r="D23" s="1687"/>
      <c r="E23" s="57" t="s">
        <v>284</v>
      </c>
      <c r="F23" s="58" t="str">
        <f>F6</f>
        <v>kg/h</v>
      </c>
      <c r="G23" s="58" t="str">
        <f>G6</f>
        <v>MJ/kg</v>
      </c>
      <c r="H23" s="1685" t="s">
        <v>286</v>
      </c>
      <c r="I23" s="1685"/>
      <c r="J23" s="1685"/>
    </row>
    <row r="24" spans="2:10" ht="16.05" customHeight="1">
      <c r="B24" s="1686"/>
      <c r="C24" s="1664" t="s">
        <v>296</v>
      </c>
      <c r="D24" s="52" t="s">
        <v>301</v>
      </c>
      <c r="E24" s="92" t="str">
        <f t="shared" ref="E24:E41" si="2">IFERROR(F24/SUM($F$7:$F$19,$F$24:$F$41)*100,"")</f>
        <v/>
      </c>
      <c r="F24" s="88"/>
      <c r="G24" s="88"/>
      <c r="H24" s="1667">
        <f t="shared" ref="H24:H41" si="3">F24*G24</f>
        <v>0</v>
      </c>
      <c r="I24" s="1667"/>
      <c r="J24" s="1667"/>
    </row>
    <row r="25" spans="2:10" ht="16.05" customHeight="1">
      <c r="B25" s="1686"/>
      <c r="C25" s="1665"/>
      <c r="D25" s="53" t="s">
        <v>302</v>
      </c>
      <c r="E25" s="93" t="str">
        <f t="shared" si="2"/>
        <v/>
      </c>
      <c r="F25" s="89"/>
      <c r="G25" s="89"/>
      <c r="H25" s="1663">
        <f t="shared" si="3"/>
        <v>0</v>
      </c>
      <c r="I25" s="1663"/>
      <c r="J25" s="1663"/>
    </row>
    <row r="26" spans="2:10" ht="16.05" customHeight="1">
      <c r="B26" s="1686"/>
      <c r="C26" s="1665"/>
      <c r="D26" s="61" t="s">
        <v>303</v>
      </c>
      <c r="E26" s="165" t="str">
        <f t="shared" si="2"/>
        <v/>
      </c>
      <c r="F26" s="89"/>
      <c r="G26" s="89"/>
      <c r="H26" s="1681">
        <f t="shared" si="3"/>
        <v>0</v>
      </c>
      <c r="I26" s="1681"/>
      <c r="J26" s="1681"/>
    </row>
    <row r="27" spans="2:10" ht="16.05" customHeight="1">
      <c r="B27" s="1686"/>
      <c r="C27" s="1665"/>
      <c r="D27" s="53" t="s">
        <v>297</v>
      </c>
      <c r="E27" s="93" t="str">
        <f t="shared" si="2"/>
        <v/>
      </c>
      <c r="F27" s="89"/>
      <c r="G27" s="89"/>
      <c r="H27" s="1663">
        <f t="shared" si="3"/>
        <v>0</v>
      </c>
      <c r="I27" s="1663"/>
      <c r="J27" s="1663"/>
    </row>
    <row r="28" spans="2:10" ht="16.05" customHeight="1">
      <c r="B28" s="1686"/>
      <c r="C28" s="1665"/>
      <c r="D28" s="53" t="s">
        <v>304</v>
      </c>
      <c r="E28" s="93" t="str">
        <f t="shared" si="2"/>
        <v/>
      </c>
      <c r="F28" s="89"/>
      <c r="G28" s="89"/>
      <c r="H28" s="1663">
        <f t="shared" si="3"/>
        <v>0</v>
      </c>
      <c r="I28" s="1663"/>
      <c r="J28" s="1663"/>
    </row>
    <row r="29" spans="2:10" ht="16.05" customHeight="1">
      <c r="B29" s="1686"/>
      <c r="C29" s="1665"/>
      <c r="D29" s="53" t="s">
        <v>298</v>
      </c>
      <c r="E29" s="93" t="str">
        <f t="shared" si="2"/>
        <v/>
      </c>
      <c r="F29" s="89"/>
      <c r="G29" s="89"/>
      <c r="H29" s="1663">
        <f t="shared" si="3"/>
        <v>0</v>
      </c>
      <c r="I29" s="1663"/>
      <c r="J29" s="1663"/>
    </row>
    <row r="30" spans="2:10" ht="16.05" customHeight="1">
      <c r="B30" s="1686"/>
      <c r="C30" s="1665"/>
      <c r="D30" s="53" t="s">
        <v>300</v>
      </c>
      <c r="E30" s="93" t="str">
        <f t="shared" si="2"/>
        <v/>
      </c>
      <c r="F30" s="89"/>
      <c r="G30" s="89"/>
      <c r="H30" s="1663">
        <f t="shared" si="3"/>
        <v>0</v>
      </c>
      <c r="I30" s="1663"/>
      <c r="J30" s="1663"/>
    </row>
    <row r="31" spans="2:10" ht="16.05" customHeight="1">
      <c r="B31" s="1686"/>
      <c r="C31" s="1665"/>
      <c r="D31" s="53" t="s">
        <v>299</v>
      </c>
      <c r="E31" s="93" t="str">
        <f t="shared" si="2"/>
        <v/>
      </c>
      <c r="F31" s="89"/>
      <c r="G31" s="89"/>
      <c r="H31" s="1663">
        <f t="shared" si="3"/>
        <v>0</v>
      </c>
      <c r="I31" s="1663"/>
      <c r="J31" s="1663"/>
    </row>
    <row r="32" spans="2:10" ht="16.05" customHeight="1">
      <c r="B32" s="1686"/>
      <c r="C32" s="1665"/>
      <c r="D32" s="53" t="s">
        <v>305</v>
      </c>
      <c r="E32" s="93" t="str">
        <f t="shared" si="2"/>
        <v/>
      </c>
      <c r="F32" s="89"/>
      <c r="G32" s="89"/>
      <c r="H32" s="1663">
        <f t="shared" si="3"/>
        <v>0</v>
      </c>
      <c r="I32" s="1663"/>
      <c r="J32" s="1663"/>
    </row>
    <row r="33" spans="2:13" ht="16.05" customHeight="1">
      <c r="B33" s="1686"/>
      <c r="C33" s="1666"/>
      <c r="D33" s="54" t="s">
        <v>306</v>
      </c>
      <c r="E33" s="94" t="str">
        <f t="shared" si="2"/>
        <v/>
      </c>
      <c r="F33" s="90"/>
      <c r="G33" s="90"/>
      <c r="H33" s="1678">
        <f t="shared" si="3"/>
        <v>0</v>
      </c>
      <c r="I33" s="1678"/>
      <c r="J33" s="1678"/>
    </row>
    <row r="34" spans="2:13" ht="16.05" customHeight="1">
      <c r="B34" s="1686"/>
      <c r="C34" s="1676" t="s">
        <v>307</v>
      </c>
      <c r="D34" s="52" t="s">
        <v>308</v>
      </c>
      <c r="E34" s="92" t="str">
        <f t="shared" si="2"/>
        <v/>
      </c>
      <c r="F34" s="88"/>
      <c r="G34" s="88"/>
      <c r="H34" s="1667">
        <f t="shared" si="3"/>
        <v>0</v>
      </c>
      <c r="I34" s="1667"/>
      <c r="J34" s="1667"/>
    </row>
    <row r="35" spans="2:13" ht="16.05" customHeight="1">
      <c r="B35" s="1686"/>
      <c r="C35" s="1677"/>
      <c r="D35" s="54" t="s">
        <v>309</v>
      </c>
      <c r="E35" s="94" t="str">
        <f t="shared" si="2"/>
        <v/>
      </c>
      <c r="F35" s="90"/>
      <c r="G35" s="90"/>
      <c r="H35" s="1678">
        <f t="shared" si="3"/>
        <v>0</v>
      </c>
      <c r="I35" s="1678"/>
      <c r="J35" s="1678"/>
    </row>
    <row r="36" spans="2:13" ht="16.05" customHeight="1">
      <c r="B36" s="1686"/>
      <c r="C36" s="1664" t="s">
        <v>282</v>
      </c>
      <c r="D36" s="52" t="s">
        <v>311</v>
      </c>
      <c r="E36" s="92" t="str">
        <f t="shared" si="2"/>
        <v/>
      </c>
      <c r="F36" s="88"/>
      <c r="G36" s="88"/>
      <c r="H36" s="1667">
        <f t="shared" si="3"/>
        <v>0</v>
      </c>
      <c r="I36" s="1667"/>
      <c r="J36" s="1667"/>
    </row>
    <row r="37" spans="2:13" ht="16.05" customHeight="1">
      <c r="B37" s="1686"/>
      <c r="C37" s="1668"/>
      <c r="D37" s="53" t="s">
        <v>312</v>
      </c>
      <c r="E37" s="93" t="str">
        <f t="shared" si="2"/>
        <v/>
      </c>
      <c r="F37" s="89"/>
      <c r="G37" s="89"/>
      <c r="H37" s="1663">
        <f t="shared" si="3"/>
        <v>0</v>
      </c>
      <c r="I37" s="1663"/>
      <c r="J37" s="1663"/>
    </row>
    <row r="38" spans="2:13" ht="16.05" customHeight="1">
      <c r="B38" s="1686"/>
      <c r="C38" s="1668"/>
      <c r="D38" s="53" t="s">
        <v>313</v>
      </c>
      <c r="E38" s="93" t="str">
        <f t="shared" si="2"/>
        <v/>
      </c>
      <c r="F38" s="89"/>
      <c r="G38" s="89"/>
      <c r="H38" s="1663">
        <f t="shared" si="3"/>
        <v>0</v>
      </c>
      <c r="I38" s="1663"/>
      <c r="J38" s="1663"/>
    </row>
    <row r="39" spans="2:13" ht="16.05" customHeight="1">
      <c r="B39" s="1686"/>
      <c r="C39" s="1669"/>
      <c r="D39" s="54" t="s">
        <v>314</v>
      </c>
      <c r="E39" s="94" t="str">
        <f t="shared" si="2"/>
        <v/>
      </c>
      <c r="F39" s="90"/>
      <c r="G39" s="90"/>
      <c r="H39" s="1678">
        <f t="shared" si="3"/>
        <v>0</v>
      </c>
      <c r="I39" s="1678"/>
      <c r="J39" s="1678"/>
    </row>
    <row r="40" spans="2:13" ht="16.05" customHeight="1">
      <c r="B40" s="1686"/>
      <c r="C40" s="1679" t="s">
        <v>283</v>
      </c>
      <c r="D40" s="52" t="s">
        <v>310</v>
      </c>
      <c r="E40" s="92" t="str">
        <f t="shared" si="2"/>
        <v/>
      </c>
      <c r="F40" s="88"/>
      <c r="G40" s="88"/>
      <c r="H40" s="1667">
        <f t="shared" si="3"/>
        <v>0</v>
      </c>
      <c r="I40" s="1667"/>
      <c r="J40" s="1667"/>
    </row>
    <row r="41" spans="2:13" ht="16.05" customHeight="1" thickBot="1">
      <c r="B41" s="1686"/>
      <c r="C41" s="1680"/>
      <c r="D41" s="54" t="s">
        <v>280</v>
      </c>
      <c r="E41" s="94" t="str">
        <f t="shared" si="2"/>
        <v/>
      </c>
      <c r="F41" s="90"/>
      <c r="G41" s="90"/>
      <c r="H41" s="1681">
        <f t="shared" si="3"/>
        <v>0</v>
      </c>
      <c r="I41" s="1681"/>
      <c r="J41" s="1681"/>
    </row>
    <row r="42" spans="2:13" ht="7.5" customHeight="1">
      <c r="B42" s="62"/>
      <c r="C42" s="63"/>
      <c r="D42" s="64"/>
      <c r="E42" s="95"/>
      <c r="F42" s="95"/>
      <c r="G42" s="95"/>
      <c r="H42" s="1670" t="s">
        <v>294</v>
      </c>
      <c r="I42" s="1672">
        <f>SUM(H24:J41)</f>
        <v>0</v>
      </c>
      <c r="J42" s="1673"/>
    </row>
    <row r="43" spans="2:13" ht="18" customHeight="1" thickBot="1">
      <c r="C43" s="1083" t="s">
        <v>315</v>
      </c>
      <c r="D43" s="1084"/>
      <c r="E43" s="166">
        <f>SUM(E7:E19,E24:E41)</f>
        <v>0</v>
      </c>
      <c r="F43" s="96"/>
      <c r="G43" s="96"/>
      <c r="H43" s="1671"/>
      <c r="I43" s="1674"/>
      <c r="J43" s="1675"/>
    </row>
    <row r="44" spans="2:13" ht="7.8" customHeight="1"/>
    <row r="46" spans="2:13" ht="24" customHeight="1" thickBot="1">
      <c r="B46" s="1662" t="s">
        <v>319</v>
      </c>
      <c r="C46" s="1662"/>
      <c r="D46" s="1662"/>
      <c r="G46" s="1661" t="s">
        <v>318</v>
      </c>
      <c r="H46" s="1661"/>
      <c r="I46" s="1661"/>
      <c r="J46" s="1661"/>
    </row>
    <row r="47" spans="2:13" ht="24" customHeight="1" thickTop="1" thickBot="1">
      <c r="G47" s="66" t="s">
        <v>317</v>
      </c>
      <c r="H47" s="1659">
        <f>IF(I20=0,0,I20/(I20+I42)*100)</f>
        <v>0</v>
      </c>
      <c r="I47" s="1660"/>
      <c r="J47" s="65" t="s">
        <v>284</v>
      </c>
      <c r="M47" s="36" t="s">
        <v>361</v>
      </c>
    </row>
    <row r="48" spans="2:13" ht="13.8" thickTop="1">
      <c r="B48" s="2" t="s">
        <v>316</v>
      </c>
    </row>
    <row r="49" spans="2:2" ht="15.75" customHeight="1">
      <c r="B49" s="2" t="s">
        <v>328</v>
      </c>
    </row>
    <row r="50" spans="2:2" ht="15.75" customHeight="1"/>
  </sheetData>
  <sheetProtection algorithmName="SHA-512" hashValue="wtOwmXDGSeh02ofwrrpTPt6LbSY2pmLBGjqPigdQ4dIANXgEB1D+S0JQzRquls3mXvKYWiCEqbsTH8DSt0AlBw==" saltValue="NxjJlo5DlQx8IJSuC8cCng==" spinCount="100000" sheet="1" formatCells="0"/>
  <mergeCells count="55">
    <mergeCell ref="B3:J3"/>
    <mergeCell ref="B5:B19"/>
    <mergeCell ref="C5:D6"/>
    <mergeCell ref="H5:J5"/>
    <mergeCell ref="H6:J6"/>
    <mergeCell ref="C7:C9"/>
    <mergeCell ref="H7:J7"/>
    <mergeCell ref="H8:J8"/>
    <mergeCell ref="H9:J9"/>
    <mergeCell ref="C10:C14"/>
    <mergeCell ref="H10:J10"/>
    <mergeCell ref="H11:J11"/>
    <mergeCell ref="H12:J12"/>
    <mergeCell ref="H25:J25"/>
    <mergeCell ref="H26:J26"/>
    <mergeCell ref="C15:C16"/>
    <mergeCell ref="H15:J15"/>
    <mergeCell ref="H16:J16"/>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7:J27"/>
    <mergeCell ref="H28:J28"/>
    <mergeCell ref="H30:J30"/>
    <mergeCell ref="H31:J31"/>
    <mergeCell ref="H32:J32"/>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s>
  <phoneticPr fontId="32"/>
  <dataValidations count="1">
    <dataValidation type="list" allowBlank="1" showInputMessage="1" showErrorMessage="1" sqref="F6">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BG37"/>
  <sheetViews>
    <sheetView showGridLines="0" showZeros="0" view="pageBreakPreview" zoomScaleNormal="100" zoomScaleSheetLayoutView="100" workbookViewId="0">
      <selection activeCell="I17" sqref="I17"/>
    </sheetView>
  </sheetViews>
  <sheetFormatPr defaultColWidth="8.88671875" defaultRowHeight="10.8"/>
  <cols>
    <col min="1" max="5" width="13.5546875" style="255" customWidth="1"/>
    <col min="6" max="7" width="10" style="255" customWidth="1"/>
    <col min="8" max="8" width="8.88671875" style="255"/>
    <col min="9" max="10" width="8.88671875" style="255" customWidth="1"/>
    <col min="11" max="24" width="8.88671875" style="255" hidden="1" customWidth="1"/>
    <col min="25" max="25" width="0" style="255" hidden="1" customWidth="1"/>
    <col min="26" max="26" width="14.44140625" style="255" hidden="1" customWidth="1"/>
    <col min="27" max="33" width="10" style="255" hidden="1" customWidth="1"/>
    <col min="34" max="51" width="0" style="255" hidden="1" customWidth="1"/>
    <col min="52" max="52" width="8.88671875" style="255"/>
    <col min="53" max="57" width="13.5546875" style="255" customWidth="1"/>
    <col min="58" max="59" width="10" style="255" customWidth="1"/>
    <col min="60" max="16384" width="8.88671875" style="255"/>
  </cols>
  <sheetData>
    <row r="1" spans="1:59" ht="18" customHeight="1" thickBot="1">
      <c r="A1" s="199" t="s">
        <v>2931</v>
      </c>
      <c r="Z1" s="199" t="s">
        <v>2931</v>
      </c>
      <c r="BA1" s="199" t="s">
        <v>2931</v>
      </c>
    </row>
    <row r="2" spans="1:59" ht="18" customHeight="1" thickBot="1">
      <c r="A2" s="442" t="s">
        <v>2464</v>
      </c>
      <c r="D2" s="1695"/>
      <c r="E2" s="1696"/>
      <c r="F2" s="135"/>
      <c r="Z2" s="442" t="s">
        <v>2464</v>
      </c>
      <c r="AC2" s="1695" t="s">
        <v>2709</v>
      </c>
      <c r="AD2" s="1718"/>
      <c r="AE2" s="1696"/>
      <c r="AF2" s="135"/>
      <c r="BA2" s="442" t="s">
        <v>2464</v>
      </c>
      <c r="BD2" s="1695"/>
      <c r="BE2" s="1696"/>
      <c r="BF2" s="135"/>
    </row>
    <row r="3" spans="1:59" ht="11.4" thickBot="1"/>
    <row r="4" spans="1:59" ht="25.2">
      <c r="A4" s="443" t="s">
        <v>2466</v>
      </c>
      <c r="B4" s="444">
        <v>1</v>
      </c>
      <c r="C4" s="444">
        <v>2</v>
      </c>
      <c r="D4" s="444">
        <v>3</v>
      </c>
      <c r="E4" s="1706" t="s">
        <v>2362</v>
      </c>
      <c r="F4" s="1708" t="s">
        <v>2467</v>
      </c>
      <c r="G4" s="1710" t="str">
        <f>IFERROR((VLOOKUP(D2,L4:Q12,6,FALSE)),"")</f>
        <v/>
      </c>
      <c r="L4" s="255" t="s">
        <v>2468</v>
      </c>
      <c r="M4" s="445" t="s">
        <v>2469</v>
      </c>
      <c r="N4" s="446" t="s">
        <v>2470</v>
      </c>
      <c r="O4" s="447" t="s">
        <v>2471</v>
      </c>
      <c r="P4" s="446" t="s">
        <v>2472</v>
      </c>
      <c r="Q4" s="255" t="s">
        <v>2468</v>
      </c>
      <c r="R4" s="448"/>
      <c r="Z4" s="443" t="s">
        <v>2466</v>
      </c>
      <c r="AA4" s="444">
        <v>1</v>
      </c>
      <c r="AB4" s="444">
        <v>2</v>
      </c>
      <c r="AC4" s="444">
        <v>3</v>
      </c>
      <c r="AD4" s="444">
        <v>4</v>
      </c>
      <c r="AE4" s="1706" t="s">
        <v>2362</v>
      </c>
      <c r="AF4" s="1708" t="s">
        <v>2467</v>
      </c>
      <c r="AG4" s="1710" t="str">
        <f>IFERROR((VLOOKUP(AC2,AL4:AQ12,6,FALSE)),"")</f>
        <v/>
      </c>
      <c r="BA4" s="443" t="s">
        <v>2466</v>
      </c>
      <c r="BB4" s="444">
        <v>1</v>
      </c>
      <c r="BC4" s="444">
        <v>2</v>
      </c>
      <c r="BD4" s="444">
        <v>3</v>
      </c>
      <c r="BE4" s="1706" t="s">
        <v>2362</v>
      </c>
      <c r="BF4" s="1708" t="s">
        <v>2467</v>
      </c>
      <c r="BG4" s="1710" t="str">
        <f>IFERROR((VLOOKUP(BD2,BL4:BQ12,6,FALSE)),"")</f>
        <v/>
      </c>
    </row>
    <row r="5" spans="1:59" ht="45.6" customHeight="1">
      <c r="A5" s="443" t="s">
        <v>2473</v>
      </c>
      <c r="B5" s="443" t="str">
        <f>IF(共通様式_太陽光発電!E7="","","太陽光発電に関する事業（※蓄電池を含む）")</f>
        <v/>
      </c>
      <c r="C5" s="443" t="str">
        <f>IF(共通様式_太陽光を除く発電設備!E7="","","１.太陽光発電を除く発電設備に関する事業（※蓄電池を含む）")</f>
        <v/>
      </c>
      <c r="D5" s="443" t="str">
        <f>IF(共通様式_熱利用設備!D5="","","熱利用設備に関する事業")</f>
        <v/>
      </c>
      <c r="E5" s="1707"/>
      <c r="F5" s="1709"/>
      <c r="G5" s="1711"/>
      <c r="L5" s="449" t="s">
        <v>2709</v>
      </c>
      <c r="M5" s="449" t="s">
        <v>2474</v>
      </c>
      <c r="N5" s="449" t="s">
        <v>2475</v>
      </c>
      <c r="O5" s="449" t="s">
        <v>2476</v>
      </c>
      <c r="P5" s="449" t="s">
        <v>2477</v>
      </c>
      <c r="Q5" s="255" t="s">
        <v>2478</v>
      </c>
      <c r="R5" s="448"/>
      <c r="Z5" s="443" t="s">
        <v>2473</v>
      </c>
      <c r="AA5" s="444" t="e">
        <f>IF(#REF!="","",#REF!)</f>
        <v>#REF!</v>
      </c>
      <c r="AB5" s="444" t="e">
        <f>IF(#REF!="選択してください","",#REF!)</f>
        <v>#REF!</v>
      </c>
      <c r="AC5" s="444" t="e">
        <f>IF(#REF!="","","蓄電池")</f>
        <v>#REF!</v>
      </c>
      <c r="AD5" s="443">
        <f>IF(共通様式_熱利用設備!BD5="熱利用設備種別を選択してください","",共通様式_熱利用設備!BD5)</f>
        <v>0</v>
      </c>
      <c r="AE5" s="1707"/>
      <c r="AF5" s="1709"/>
      <c r="AG5" s="1711"/>
      <c r="BA5" s="443" t="s">
        <v>2473</v>
      </c>
      <c r="BB5" s="443" t="str">
        <f>IF(共通様式_太陽光発電!CX7="","","太陽光発電に関する事業（※蓄電池を含む）")</f>
        <v/>
      </c>
      <c r="BC5" s="443" t="str">
        <f>IF(共通様式_太陽光を除く発電設備!BE7="","","１.太陽光発電を除く発電設備に関する事業（※蓄電池を含む）")</f>
        <v/>
      </c>
      <c r="BD5" s="443" t="str">
        <f>IF(共通様式_熱利用設備!BD5="","","熱利用設備に関する事業")</f>
        <v/>
      </c>
      <c r="BE5" s="1707"/>
      <c r="BF5" s="1709"/>
      <c r="BG5" s="1711"/>
    </row>
    <row r="6" spans="1:59" ht="35.4" customHeight="1">
      <c r="A6" s="443" t="s">
        <v>2479</v>
      </c>
      <c r="B6" s="490">
        <f>共通様式_太陽光発電!G42</f>
        <v>0</v>
      </c>
      <c r="C6" s="490">
        <f>共通様式_太陽光を除く発電設備!G42</f>
        <v>0</v>
      </c>
      <c r="D6" s="490">
        <f>IFERROR(IF(共通様式_熱利用設備!U35=6,共通様式_熱利用設備!E41,共通様式_熱利用設備!E40),0)</f>
        <v>0</v>
      </c>
      <c r="E6" s="490">
        <f>SUM(B6:D6)</f>
        <v>0</v>
      </c>
      <c r="F6" s="1712"/>
      <c r="G6" s="1715"/>
      <c r="L6" s="449" t="s">
        <v>2710</v>
      </c>
      <c r="M6" s="449" t="s">
        <v>2474</v>
      </c>
      <c r="N6" s="449" t="s">
        <v>2475</v>
      </c>
      <c r="O6" s="449" t="s">
        <v>2476</v>
      </c>
      <c r="P6" s="449" t="s">
        <v>2477</v>
      </c>
      <c r="Q6" s="255" t="s">
        <v>2478</v>
      </c>
      <c r="R6" s="448"/>
      <c r="Z6" s="443" t="s">
        <v>2479</v>
      </c>
      <c r="AA6" s="490" t="e">
        <f>#REF!</f>
        <v>#REF!</v>
      </c>
      <c r="AB6" s="490" t="e">
        <f>#REF!</f>
        <v>#REF!</v>
      </c>
      <c r="AC6" s="490" t="e">
        <f>#REF!</f>
        <v>#REF!</v>
      </c>
      <c r="AD6" s="490">
        <f>共通様式_熱利用設備!BE40</f>
        <v>0</v>
      </c>
      <c r="AE6" s="490" t="e">
        <f>SUM(AA6:AD6)</f>
        <v>#REF!</v>
      </c>
      <c r="AF6" s="1712"/>
      <c r="AG6" s="1715"/>
      <c r="BA6" s="443" t="s">
        <v>2479</v>
      </c>
      <c r="BB6" s="490">
        <f>共通様式_太陽光発電!CZ42</f>
        <v>0</v>
      </c>
      <c r="BC6" s="490">
        <f>共通様式_太陽光を除く発電設備!BG42</f>
        <v>0</v>
      </c>
      <c r="BD6" s="490">
        <f>IFERROR(IF(共通様式_熱利用設備!BU35=6,共通様式_熱利用設備!BE41,共通様式_熱利用設備!BE40),0)</f>
        <v>0</v>
      </c>
      <c r="BE6" s="490">
        <f>SUM(BB6:BD6)</f>
        <v>0</v>
      </c>
      <c r="BF6" s="1712"/>
      <c r="BG6" s="1715"/>
    </row>
    <row r="7" spans="1:59" ht="35.4" customHeight="1">
      <c r="A7" s="443" t="s">
        <v>2481</v>
      </c>
      <c r="B7" s="490">
        <f>共通様式_太陽光発電!M42</f>
        <v>0</v>
      </c>
      <c r="C7" s="490">
        <f>共通様式_太陽光を除く発電設備!M42</f>
        <v>0</v>
      </c>
      <c r="D7" s="490">
        <f>IFERROR(IF(共通様式_熱利用設備!U35=6,共通様式_熱利用設備!F41,共通様式_熱利用設備!F40),0)</f>
        <v>0</v>
      </c>
      <c r="E7" s="490">
        <f>SUM(B7:D7)</f>
        <v>0</v>
      </c>
      <c r="F7" s="1713"/>
      <c r="G7" s="1716"/>
      <c r="L7" s="449" t="s">
        <v>2711</v>
      </c>
      <c r="M7" s="449" t="s">
        <v>2474</v>
      </c>
      <c r="N7" s="449" t="s">
        <v>2475</v>
      </c>
      <c r="O7" s="449" t="s">
        <v>2476</v>
      </c>
      <c r="P7" s="450" t="s">
        <v>2484</v>
      </c>
      <c r="Q7" s="255" t="s">
        <v>2485</v>
      </c>
      <c r="R7" s="448"/>
      <c r="Z7" s="443" t="s">
        <v>2481</v>
      </c>
      <c r="AA7" s="490" t="e">
        <f>#REF!</f>
        <v>#REF!</v>
      </c>
      <c r="AB7" s="490" t="e">
        <f>#REF!</f>
        <v>#REF!</v>
      </c>
      <c r="AC7" s="490" t="e">
        <f>#REF!</f>
        <v>#REF!</v>
      </c>
      <c r="AD7" s="490">
        <f>共通様式_熱利用設備!BF40</f>
        <v>0</v>
      </c>
      <c r="AE7" s="490" t="e">
        <f>SUM(AA7:AD7)</f>
        <v>#REF!</v>
      </c>
      <c r="AF7" s="1713"/>
      <c r="AG7" s="1716"/>
      <c r="BA7" s="443" t="s">
        <v>2481</v>
      </c>
      <c r="BB7" s="490">
        <f>共通様式_太陽光発電!DF42</f>
        <v>0</v>
      </c>
      <c r="BC7" s="490">
        <f>共通様式_太陽光を除く発電設備!BM42</f>
        <v>0</v>
      </c>
      <c r="BD7" s="490">
        <f>IFERROR(IF(共通様式_熱利用設備!BU35=6,共通様式_熱利用設備!BF41,共通様式_熱利用設備!BF40),0)</f>
        <v>0</v>
      </c>
      <c r="BE7" s="490">
        <f>SUM(BB7:BD7)</f>
        <v>0</v>
      </c>
      <c r="BF7" s="1713"/>
      <c r="BG7" s="1716"/>
    </row>
    <row r="8" spans="1:59" ht="35.4" customHeight="1">
      <c r="A8" s="443" t="s">
        <v>2470</v>
      </c>
      <c r="B8" s="490">
        <f>共通様式_太陽光発電!G43</f>
        <v>0</v>
      </c>
      <c r="C8" s="490">
        <f>共通様式_太陽光を除く発電設備!G43</f>
        <v>0</v>
      </c>
      <c r="D8" s="490">
        <f>IFERROR(IF(共通様式_熱利用設備!U35=6,共通様式_熱利用設備!G41,共通様式_熱利用設備!G40),0)</f>
        <v>0</v>
      </c>
      <c r="E8" s="490">
        <f>SUM(B8:D8)</f>
        <v>0</v>
      </c>
      <c r="F8" s="1713"/>
      <c r="G8" s="1716"/>
      <c r="L8" s="449" t="s">
        <v>2712</v>
      </c>
      <c r="M8" s="449" t="s">
        <v>2474</v>
      </c>
      <c r="N8" s="449" t="s">
        <v>2475</v>
      </c>
      <c r="O8" s="449" t="s">
        <v>2476</v>
      </c>
      <c r="P8" s="449" t="s">
        <v>2477</v>
      </c>
      <c r="Q8" s="255" t="s">
        <v>2478</v>
      </c>
      <c r="R8" s="448"/>
      <c r="Z8" s="443" t="s">
        <v>2470</v>
      </c>
      <c r="AA8" s="490" t="e">
        <f>#REF!</f>
        <v>#REF!</v>
      </c>
      <c r="AB8" s="490" t="e">
        <f>#REF!</f>
        <v>#REF!</v>
      </c>
      <c r="AC8" s="490" t="e">
        <f>#REF!</f>
        <v>#REF!</v>
      </c>
      <c r="AD8" s="490">
        <f>共通様式_熱利用設備!BG40</f>
        <v>0</v>
      </c>
      <c r="AE8" s="490" t="e">
        <f>SUM(AA8:AD8)</f>
        <v>#REF!</v>
      </c>
      <c r="AF8" s="1713"/>
      <c r="AG8" s="1716"/>
      <c r="BA8" s="443" t="s">
        <v>2470</v>
      </c>
      <c r="BB8" s="490">
        <f>共通様式_太陽光発電!CZ43</f>
        <v>0</v>
      </c>
      <c r="BC8" s="490">
        <f>共通様式_太陽光を除く発電設備!BG43</f>
        <v>0</v>
      </c>
      <c r="BD8" s="490">
        <f>IFERROR(IF(共通様式_熱利用設備!BU35=6,共通様式_熱利用設備!BG41,共通様式_熱利用設備!BG40),0)</f>
        <v>0</v>
      </c>
      <c r="BE8" s="490">
        <f>SUM(BB8:BD8)</f>
        <v>0</v>
      </c>
      <c r="BF8" s="1713"/>
      <c r="BG8" s="1716"/>
    </row>
    <row r="9" spans="1:59" ht="35.4" customHeight="1">
      <c r="A9" s="443" t="s">
        <v>2471</v>
      </c>
      <c r="B9" s="490">
        <f>共通様式_太陽光発電!M43</f>
        <v>0</v>
      </c>
      <c r="C9" s="490">
        <f>共通様式_太陽光を除く発電設備!M43</f>
        <v>0</v>
      </c>
      <c r="D9" s="490">
        <f>IFERROR(IF(共通様式_熱利用設備!U35=6,共通様式_熱利用設備!H41,共通様式_熱利用設備!H40),0)</f>
        <v>0</v>
      </c>
      <c r="E9" s="490">
        <f>SUM(B9:D9)</f>
        <v>0</v>
      </c>
      <c r="F9" s="1714"/>
      <c r="G9" s="1717"/>
      <c r="L9" s="449" t="s">
        <v>2713</v>
      </c>
      <c r="M9" s="449" t="s">
        <v>2474</v>
      </c>
      <c r="N9" s="449" t="s">
        <v>2475</v>
      </c>
      <c r="O9" s="449" t="s">
        <v>2476</v>
      </c>
      <c r="P9" s="449" t="s">
        <v>2477</v>
      </c>
      <c r="Q9" s="255" t="s">
        <v>2478</v>
      </c>
      <c r="Z9" s="443" t="s">
        <v>2471</v>
      </c>
      <c r="AA9" s="490" t="e">
        <f>#REF!</f>
        <v>#REF!</v>
      </c>
      <c r="AB9" s="490" t="e">
        <f>#REF!</f>
        <v>#REF!</v>
      </c>
      <c r="AC9" s="490" t="e">
        <f>#REF!</f>
        <v>#REF!</v>
      </c>
      <c r="AD9" s="490">
        <f>共通様式_熱利用設備!BH40</f>
        <v>0</v>
      </c>
      <c r="AE9" s="490" t="e">
        <f>SUM(AA9:AD9)</f>
        <v>#REF!</v>
      </c>
      <c r="AF9" s="1714"/>
      <c r="AG9" s="1717"/>
      <c r="BA9" s="443" t="s">
        <v>2471</v>
      </c>
      <c r="BB9" s="490">
        <f>共通様式_太陽光発電!DF43</f>
        <v>0</v>
      </c>
      <c r="BC9" s="490">
        <f>共通様式_太陽光を除く発電設備!BM43</f>
        <v>0</v>
      </c>
      <c r="BD9" s="490">
        <f>IFERROR(IF(共通様式_熱利用設備!BU35=6,共通様式_熱利用設備!BH41,共通様式_熱利用設備!BH40),0)</f>
        <v>0</v>
      </c>
      <c r="BE9" s="490">
        <f>SUM(BB9:BD9)</f>
        <v>0</v>
      </c>
      <c r="BF9" s="1714"/>
      <c r="BG9" s="1717"/>
    </row>
    <row r="10" spans="1:59" ht="35.4" customHeight="1" thickBot="1">
      <c r="A10" s="443" t="str">
        <f>G4</f>
        <v/>
      </c>
      <c r="B10" s="490">
        <f>共通様式_太陽光発電!M46</f>
        <v>0</v>
      </c>
      <c r="C10" s="490">
        <f>共通様式_太陽光を除く発電設備!M46</f>
        <v>0</v>
      </c>
      <c r="D10" s="490">
        <f>共通様式_熱利用設備!I45</f>
        <v>0</v>
      </c>
      <c r="E10" s="490">
        <f>SUM(B10:D10)</f>
        <v>0</v>
      </c>
      <c r="F10" s="491">
        <f>MIN(共通様式_太陽光発電!S51,共通様式_太陽光を除く発電設備!S51,共通様式_熱利用設備!O16)</f>
        <v>100000000</v>
      </c>
      <c r="G10" s="492">
        <f>IFERROR((MIN(E10:F10)),"")</f>
        <v>0</v>
      </c>
      <c r="L10" s="449" t="s">
        <v>2714</v>
      </c>
      <c r="M10" s="449" t="s">
        <v>2474</v>
      </c>
      <c r="N10" s="449" t="s">
        <v>2475</v>
      </c>
      <c r="O10" s="449" t="s">
        <v>2476</v>
      </c>
      <c r="P10" s="450" t="s">
        <v>2484</v>
      </c>
      <c r="Q10" s="255" t="s">
        <v>2485</v>
      </c>
      <c r="Z10" s="443" t="str">
        <f>AG4</f>
        <v/>
      </c>
      <c r="AA10" s="490" t="e">
        <f>#REF!</f>
        <v>#REF!</v>
      </c>
      <c r="AB10" s="490" t="e">
        <f>#REF!</f>
        <v>#REF!</v>
      </c>
      <c r="AC10" s="490" t="e">
        <f>IF(AC2="","",(#REF!))</f>
        <v>#REF!</v>
      </c>
      <c r="AD10" s="490">
        <f>共通様式_熱利用設備!BI45</f>
        <v>0</v>
      </c>
      <c r="AE10" s="490" t="e">
        <f>SUM(AA10:AD10)</f>
        <v>#REF!</v>
      </c>
      <c r="AF10" s="491" t="e">
        <f>IF(AC2="","",(#REF!))</f>
        <v>#REF!</v>
      </c>
      <c r="AG10" s="492" t="str">
        <f>IFERROR((MIN(AE10:AF10)),"")</f>
        <v/>
      </c>
      <c r="BA10" s="443" t="str">
        <f>BG4</f>
        <v/>
      </c>
      <c r="BB10" s="490">
        <f>共通様式_太陽光発電!DF46</f>
        <v>0</v>
      </c>
      <c r="BC10" s="490">
        <f>共通様式_太陽光を除く発電設備!BM46</f>
        <v>0</v>
      </c>
      <c r="BD10" s="490">
        <f>共通様式_熱利用設備!BI45</f>
        <v>0</v>
      </c>
      <c r="BE10" s="490">
        <f>SUM(BB10:BD10)</f>
        <v>0</v>
      </c>
      <c r="BF10" s="491">
        <f>MIN(共通様式_太陽光発電!DL51,共通様式_太陽光を除く発電設備!BS51,共通様式_熱利用設備!BO16)</f>
        <v>0</v>
      </c>
      <c r="BG10" s="492">
        <f>IFERROR((MIN(BE10:BF10)),"")</f>
        <v>0</v>
      </c>
    </row>
    <row r="11" spans="1:59" ht="18" customHeight="1">
      <c r="L11" s="444"/>
      <c r="M11" s="449"/>
      <c r="N11" s="449"/>
      <c r="O11" s="449"/>
      <c r="P11" s="449"/>
    </row>
    <row r="12" spans="1:59" ht="18" customHeight="1">
      <c r="L12" s="444" t="s">
        <v>2714</v>
      </c>
      <c r="M12" s="449" t="s">
        <v>2474</v>
      </c>
      <c r="N12" s="449" t="s">
        <v>2475</v>
      </c>
      <c r="O12" s="449" t="s">
        <v>2476</v>
      </c>
      <c r="P12" s="450" t="s">
        <v>2484</v>
      </c>
      <c r="Q12" s="255" t="s">
        <v>2485</v>
      </c>
    </row>
    <row r="13" spans="1:59" ht="18" customHeight="1">
      <c r="A13" s="199" t="s">
        <v>3040</v>
      </c>
      <c r="L13" s="444"/>
      <c r="M13" s="449"/>
      <c r="N13" s="449"/>
      <c r="O13" s="449"/>
      <c r="P13" s="449"/>
      <c r="BA13" s="199" t="s">
        <v>3040</v>
      </c>
    </row>
    <row r="14" spans="1:59" ht="18" customHeight="1">
      <c r="A14" s="1692" t="s">
        <v>536</v>
      </c>
      <c r="B14" s="1693"/>
      <c r="C14" s="1694"/>
      <c r="D14" s="1691"/>
      <c r="E14" s="1691"/>
      <c r="F14" s="1691"/>
      <c r="G14" s="1691"/>
      <c r="L14" s="444" t="s">
        <v>3041</v>
      </c>
      <c r="M14" s="449" t="s">
        <v>2474</v>
      </c>
      <c r="N14" s="449" t="s">
        <v>2475</v>
      </c>
      <c r="O14" s="449" t="s">
        <v>2476</v>
      </c>
      <c r="P14" s="449" t="s">
        <v>3042</v>
      </c>
      <c r="Q14" s="255" t="s">
        <v>2478</v>
      </c>
      <c r="BA14" s="1692" t="s">
        <v>536</v>
      </c>
      <c r="BB14" s="1693"/>
      <c r="BC14" s="1694"/>
      <c r="BD14" s="1691"/>
      <c r="BE14" s="1691"/>
      <c r="BF14" s="1691"/>
      <c r="BG14" s="1691"/>
    </row>
    <row r="15" spans="1:59" ht="18" customHeight="1">
      <c r="A15" s="1692" t="s">
        <v>2394</v>
      </c>
      <c r="B15" s="1693"/>
      <c r="C15" s="1694"/>
      <c r="D15" s="1691"/>
      <c r="E15" s="1691"/>
      <c r="F15" s="1691"/>
      <c r="G15" s="1691"/>
      <c r="L15" s="444" t="s">
        <v>3043</v>
      </c>
      <c r="M15" s="449" t="s">
        <v>2474</v>
      </c>
      <c r="N15" s="449" t="s">
        <v>2475</v>
      </c>
      <c r="O15" s="449" t="s">
        <v>2476</v>
      </c>
      <c r="P15" s="449" t="s">
        <v>3042</v>
      </c>
      <c r="Q15" s="255" t="s">
        <v>2478</v>
      </c>
      <c r="BA15" s="1692" t="s">
        <v>2394</v>
      </c>
      <c r="BB15" s="1693"/>
      <c r="BC15" s="1694"/>
      <c r="BD15" s="1691"/>
      <c r="BE15" s="1691"/>
      <c r="BF15" s="1691"/>
      <c r="BG15" s="1691"/>
    </row>
    <row r="16" spans="1:59" ht="18" customHeight="1">
      <c r="A16" s="1692" t="s">
        <v>537</v>
      </c>
      <c r="B16" s="1693"/>
      <c r="C16" s="1694"/>
      <c r="D16" s="1691"/>
      <c r="E16" s="1691"/>
      <c r="F16" s="1691"/>
      <c r="G16" s="1691"/>
      <c r="L16" s="444" t="s">
        <v>3044</v>
      </c>
      <c r="M16" s="449" t="s">
        <v>2474</v>
      </c>
      <c r="N16" s="449" t="s">
        <v>2475</v>
      </c>
      <c r="O16" s="449" t="s">
        <v>2476</v>
      </c>
      <c r="P16" s="449" t="s">
        <v>3042</v>
      </c>
      <c r="Q16" s="255" t="s">
        <v>2478</v>
      </c>
      <c r="BA16" s="1692" t="s">
        <v>537</v>
      </c>
      <c r="BB16" s="1693"/>
      <c r="BC16" s="1694"/>
      <c r="BD16" s="1691"/>
      <c r="BE16" s="1691"/>
      <c r="BF16" s="1691"/>
      <c r="BG16" s="1691"/>
    </row>
    <row r="17" spans="1:59" ht="18" customHeight="1">
      <c r="A17" s="1692" t="s">
        <v>2350</v>
      </c>
      <c r="B17" s="1693"/>
      <c r="C17" s="1694"/>
      <c r="D17" s="1691"/>
      <c r="E17" s="1691"/>
      <c r="F17" s="1691"/>
      <c r="G17" s="1691"/>
      <c r="L17" s="444" t="s">
        <v>3045</v>
      </c>
      <c r="M17" s="449" t="s">
        <v>2474</v>
      </c>
      <c r="N17" s="449" t="s">
        <v>2475</v>
      </c>
      <c r="O17" s="449" t="s">
        <v>2476</v>
      </c>
      <c r="P17" s="449" t="s">
        <v>3042</v>
      </c>
      <c r="Q17" s="255" t="s">
        <v>2478</v>
      </c>
      <c r="BA17" s="1692" t="s">
        <v>2350</v>
      </c>
      <c r="BB17" s="1693"/>
      <c r="BC17" s="1694"/>
      <c r="BD17" s="1691"/>
      <c r="BE17" s="1691"/>
      <c r="BF17" s="1691"/>
      <c r="BG17" s="1691"/>
    </row>
    <row r="18" spans="1:59" ht="18" customHeight="1">
      <c r="A18" s="1692" t="s">
        <v>2351</v>
      </c>
      <c r="B18" s="1693"/>
      <c r="C18" s="1694"/>
      <c r="D18" s="1691"/>
      <c r="E18" s="1691"/>
      <c r="F18" s="1691"/>
      <c r="G18" s="1691"/>
      <c r="L18" s="444" t="s">
        <v>3046</v>
      </c>
      <c r="M18" s="449" t="s">
        <v>2474</v>
      </c>
      <c r="N18" s="449" t="s">
        <v>2475</v>
      </c>
      <c r="O18" s="449" t="s">
        <v>2476</v>
      </c>
      <c r="P18" s="449" t="s">
        <v>3042</v>
      </c>
      <c r="Q18" s="255" t="s">
        <v>2478</v>
      </c>
      <c r="BA18" s="1692" t="s">
        <v>2351</v>
      </c>
      <c r="BB18" s="1693"/>
      <c r="BC18" s="1694"/>
      <c r="BD18" s="1691"/>
      <c r="BE18" s="1691"/>
      <c r="BF18" s="1691"/>
      <c r="BG18" s="1691"/>
    </row>
    <row r="19" spans="1:59" ht="18" customHeight="1">
      <c r="A19" s="1692" t="s">
        <v>99</v>
      </c>
      <c r="B19" s="1693"/>
      <c r="C19" s="1694"/>
      <c r="D19" s="1691"/>
      <c r="E19" s="1691"/>
      <c r="F19" s="1691"/>
      <c r="G19" s="1691"/>
      <c r="L19" s="444" t="s">
        <v>3047</v>
      </c>
      <c r="M19" s="449" t="s">
        <v>2474</v>
      </c>
      <c r="N19" s="449" t="s">
        <v>2475</v>
      </c>
      <c r="O19" s="449" t="s">
        <v>2476</v>
      </c>
      <c r="P19" s="449" t="s">
        <v>3042</v>
      </c>
      <c r="Q19" s="255" t="s">
        <v>2478</v>
      </c>
      <c r="BA19" s="1692" t="s">
        <v>99</v>
      </c>
      <c r="BB19" s="1693"/>
      <c r="BC19" s="1694"/>
      <c r="BD19" s="1691"/>
      <c r="BE19" s="1691"/>
      <c r="BF19" s="1691"/>
      <c r="BG19" s="1691"/>
    </row>
    <row r="20" spans="1:59" ht="18" customHeight="1">
      <c r="A20" s="1692" t="s">
        <v>100</v>
      </c>
      <c r="B20" s="1693"/>
      <c r="C20" s="1694"/>
      <c r="D20" s="1691"/>
      <c r="E20" s="1691"/>
      <c r="F20" s="1691"/>
      <c r="G20" s="1691"/>
      <c r="L20" s="444" t="s">
        <v>3048</v>
      </c>
      <c r="M20" s="449" t="s">
        <v>2474</v>
      </c>
      <c r="N20" s="449" t="s">
        <v>2475</v>
      </c>
      <c r="O20" s="449" t="s">
        <v>2476</v>
      </c>
      <c r="P20" s="449" t="s">
        <v>3042</v>
      </c>
      <c r="Q20" s="255" t="s">
        <v>2478</v>
      </c>
      <c r="BA20" s="1692" t="s">
        <v>100</v>
      </c>
      <c r="BB20" s="1693"/>
      <c r="BC20" s="1694"/>
      <c r="BD20" s="1691"/>
      <c r="BE20" s="1691"/>
      <c r="BF20" s="1691"/>
      <c r="BG20" s="1691"/>
    </row>
    <row r="21" spans="1:59" ht="18" customHeight="1">
      <c r="A21" s="255" t="s">
        <v>2486</v>
      </c>
      <c r="Z21" s="255" t="s">
        <v>2486</v>
      </c>
      <c r="BA21" s="255" t="s">
        <v>2486</v>
      </c>
    </row>
    <row r="22" spans="1:59" ht="18" customHeight="1">
      <c r="A22" s="1697"/>
      <c r="B22" s="1698"/>
      <c r="C22" s="1698"/>
      <c r="D22" s="1698"/>
      <c r="E22" s="1698"/>
      <c r="F22" s="1698"/>
      <c r="G22" s="1699"/>
      <c r="H22" s="451"/>
      <c r="I22" s="451"/>
      <c r="Z22" s="1697"/>
      <c r="AA22" s="1698"/>
      <c r="AB22" s="1698"/>
      <c r="AC22" s="1698"/>
      <c r="AD22" s="1698"/>
      <c r="AE22" s="1698"/>
      <c r="AF22" s="1698"/>
      <c r="AG22" s="1699"/>
      <c r="BA22" s="1697"/>
      <c r="BB22" s="1698"/>
      <c r="BC22" s="1698"/>
      <c r="BD22" s="1698"/>
      <c r="BE22" s="1698"/>
      <c r="BF22" s="1698"/>
      <c r="BG22" s="1699"/>
    </row>
    <row r="23" spans="1:59" ht="18" customHeight="1">
      <c r="A23" s="1700"/>
      <c r="B23" s="1701"/>
      <c r="C23" s="1701"/>
      <c r="D23" s="1701"/>
      <c r="E23" s="1701"/>
      <c r="F23" s="1701"/>
      <c r="G23" s="1702"/>
      <c r="Z23" s="1700"/>
      <c r="AA23" s="1701"/>
      <c r="AB23" s="1701"/>
      <c r="AC23" s="1701"/>
      <c r="AD23" s="1701"/>
      <c r="AE23" s="1701"/>
      <c r="AF23" s="1701"/>
      <c r="AG23" s="1702"/>
      <c r="BA23" s="1700"/>
      <c r="BB23" s="1701"/>
      <c r="BC23" s="1701"/>
      <c r="BD23" s="1701"/>
      <c r="BE23" s="1701"/>
      <c r="BF23" s="1701"/>
      <c r="BG23" s="1702"/>
    </row>
    <row r="24" spans="1:59" ht="18" customHeight="1">
      <c r="A24" s="1700"/>
      <c r="B24" s="1701"/>
      <c r="C24" s="1701"/>
      <c r="D24" s="1701"/>
      <c r="E24" s="1701"/>
      <c r="F24" s="1701"/>
      <c r="G24" s="1702"/>
      <c r="Z24" s="1700"/>
      <c r="AA24" s="1701"/>
      <c r="AB24" s="1701"/>
      <c r="AC24" s="1701"/>
      <c r="AD24" s="1701"/>
      <c r="AE24" s="1701"/>
      <c r="AF24" s="1701"/>
      <c r="AG24" s="1702"/>
      <c r="BA24" s="1700"/>
      <c r="BB24" s="1701"/>
      <c r="BC24" s="1701"/>
      <c r="BD24" s="1701"/>
      <c r="BE24" s="1701"/>
      <c r="BF24" s="1701"/>
      <c r="BG24" s="1702"/>
    </row>
    <row r="25" spans="1:59" ht="18" customHeight="1">
      <c r="A25" s="1700"/>
      <c r="B25" s="1701"/>
      <c r="C25" s="1701"/>
      <c r="D25" s="1701"/>
      <c r="E25" s="1701"/>
      <c r="F25" s="1701"/>
      <c r="G25" s="1702"/>
      <c r="Z25" s="1700"/>
      <c r="AA25" s="1701"/>
      <c r="AB25" s="1701"/>
      <c r="AC25" s="1701"/>
      <c r="AD25" s="1701"/>
      <c r="AE25" s="1701"/>
      <c r="AF25" s="1701"/>
      <c r="AG25" s="1702"/>
      <c r="BA25" s="1700"/>
      <c r="BB25" s="1701"/>
      <c r="BC25" s="1701"/>
      <c r="BD25" s="1701"/>
      <c r="BE25" s="1701"/>
      <c r="BF25" s="1701"/>
      <c r="BG25" s="1702"/>
    </row>
    <row r="26" spans="1:59" ht="18" customHeight="1">
      <c r="A26" s="1700"/>
      <c r="B26" s="1701"/>
      <c r="C26" s="1701"/>
      <c r="D26" s="1701"/>
      <c r="E26" s="1701"/>
      <c r="F26" s="1701"/>
      <c r="G26" s="1702"/>
      <c r="Z26" s="1700"/>
      <c r="AA26" s="1701"/>
      <c r="AB26" s="1701"/>
      <c r="AC26" s="1701"/>
      <c r="AD26" s="1701"/>
      <c r="AE26" s="1701"/>
      <c r="AF26" s="1701"/>
      <c r="AG26" s="1702"/>
      <c r="BA26" s="1700"/>
      <c r="BB26" s="1701"/>
      <c r="BC26" s="1701"/>
      <c r="BD26" s="1701"/>
      <c r="BE26" s="1701"/>
      <c r="BF26" s="1701"/>
      <c r="BG26" s="1702"/>
    </row>
    <row r="27" spans="1:59" ht="18" customHeight="1">
      <c r="A27" s="1700"/>
      <c r="B27" s="1701"/>
      <c r="C27" s="1701"/>
      <c r="D27" s="1701"/>
      <c r="E27" s="1701"/>
      <c r="F27" s="1701"/>
      <c r="G27" s="1702"/>
      <c r="Z27" s="1700"/>
      <c r="AA27" s="1701"/>
      <c r="AB27" s="1701"/>
      <c r="AC27" s="1701"/>
      <c r="AD27" s="1701"/>
      <c r="AE27" s="1701"/>
      <c r="AF27" s="1701"/>
      <c r="AG27" s="1702"/>
      <c r="BA27" s="1700"/>
      <c r="BB27" s="1701"/>
      <c r="BC27" s="1701"/>
      <c r="BD27" s="1701"/>
      <c r="BE27" s="1701"/>
      <c r="BF27" s="1701"/>
      <c r="BG27" s="1702"/>
    </row>
    <row r="28" spans="1:59" ht="18" customHeight="1">
      <c r="A28" s="1700"/>
      <c r="B28" s="1701"/>
      <c r="C28" s="1701"/>
      <c r="D28" s="1701"/>
      <c r="E28" s="1701"/>
      <c r="F28" s="1701"/>
      <c r="G28" s="1702"/>
      <c r="Z28" s="1700"/>
      <c r="AA28" s="1701"/>
      <c r="AB28" s="1701"/>
      <c r="AC28" s="1701"/>
      <c r="AD28" s="1701"/>
      <c r="AE28" s="1701"/>
      <c r="AF28" s="1701"/>
      <c r="AG28" s="1702"/>
      <c r="BA28" s="1700"/>
      <c r="BB28" s="1701"/>
      <c r="BC28" s="1701"/>
      <c r="BD28" s="1701"/>
      <c r="BE28" s="1701"/>
      <c r="BF28" s="1701"/>
      <c r="BG28" s="1702"/>
    </row>
    <row r="29" spans="1:59" ht="18" customHeight="1">
      <c r="A29" s="1700"/>
      <c r="B29" s="1701"/>
      <c r="C29" s="1701"/>
      <c r="D29" s="1701"/>
      <c r="E29" s="1701"/>
      <c r="F29" s="1701"/>
      <c r="G29" s="1702"/>
      <c r="Z29" s="1700"/>
      <c r="AA29" s="1701"/>
      <c r="AB29" s="1701"/>
      <c r="AC29" s="1701"/>
      <c r="AD29" s="1701"/>
      <c r="AE29" s="1701"/>
      <c r="AF29" s="1701"/>
      <c r="AG29" s="1702"/>
      <c r="BA29" s="1700"/>
      <c r="BB29" s="1701"/>
      <c r="BC29" s="1701"/>
      <c r="BD29" s="1701"/>
      <c r="BE29" s="1701"/>
      <c r="BF29" s="1701"/>
      <c r="BG29" s="1702"/>
    </row>
    <row r="30" spans="1:59" ht="18" customHeight="1">
      <c r="A30" s="1700"/>
      <c r="B30" s="1701"/>
      <c r="C30" s="1701"/>
      <c r="D30" s="1701"/>
      <c r="E30" s="1701"/>
      <c r="F30" s="1701"/>
      <c r="G30" s="1702"/>
      <c r="Z30" s="1700"/>
      <c r="AA30" s="1701"/>
      <c r="AB30" s="1701"/>
      <c r="AC30" s="1701"/>
      <c r="AD30" s="1701"/>
      <c r="AE30" s="1701"/>
      <c r="AF30" s="1701"/>
      <c r="AG30" s="1702"/>
      <c r="BA30" s="1700"/>
      <c r="BB30" s="1701"/>
      <c r="BC30" s="1701"/>
      <c r="BD30" s="1701"/>
      <c r="BE30" s="1701"/>
      <c r="BF30" s="1701"/>
      <c r="BG30" s="1702"/>
    </row>
    <row r="31" spans="1:59" ht="18" customHeight="1">
      <c r="A31" s="1700"/>
      <c r="B31" s="1701"/>
      <c r="C31" s="1701"/>
      <c r="D31" s="1701"/>
      <c r="E31" s="1701"/>
      <c r="F31" s="1701"/>
      <c r="G31" s="1702"/>
      <c r="Z31" s="1700"/>
      <c r="AA31" s="1701"/>
      <c r="AB31" s="1701"/>
      <c r="AC31" s="1701"/>
      <c r="AD31" s="1701"/>
      <c r="AE31" s="1701"/>
      <c r="AF31" s="1701"/>
      <c r="AG31" s="1702"/>
      <c r="BA31" s="1700"/>
      <c r="BB31" s="1701"/>
      <c r="BC31" s="1701"/>
      <c r="BD31" s="1701"/>
      <c r="BE31" s="1701"/>
      <c r="BF31" s="1701"/>
      <c r="BG31" s="1702"/>
    </row>
    <row r="32" spans="1:59" ht="18" customHeight="1">
      <c r="A32" s="1700"/>
      <c r="B32" s="1701"/>
      <c r="C32" s="1701"/>
      <c r="D32" s="1701"/>
      <c r="E32" s="1701"/>
      <c r="F32" s="1701"/>
      <c r="G32" s="1702"/>
      <c r="Z32" s="1700"/>
      <c r="AA32" s="1701"/>
      <c r="AB32" s="1701"/>
      <c r="AC32" s="1701"/>
      <c r="AD32" s="1701"/>
      <c r="AE32" s="1701"/>
      <c r="AF32" s="1701"/>
      <c r="AG32" s="1702"/>
      <c r="BA32" s="1700"/>
      <c r="BB32" s="1701"/>
      <c r="BC32" s="1701"/>
      <c r="BD32" s="1701"/>
      <c r="BE32" s="1701"/>
      <c r="BF32" s="1701"/>
      <c r="BG32" s="1702"/>
    </row>
    <row r="33" spans="1:59" ht="18" customHeight="1">
      <c r="A33" s="1700"/>
      <c r="B33" s="1701"/>
      <c r="C33" s="1701"/>
      <c r="D33" s="1701"/>
      <c r="E33" s="1701"/>
      <c r="F33" s="1701"/>
      <c r="G33" s="1702"/>
      <c r="Z33" s="1700"/>
      <c r="AA33" s="1701"/>
      <c r="AB33" s="1701"/>
      <c r="AC33" s="1701"/>
      <c r="AD33" s="1701"/>
      <c r="AE33" s="1701"/>
      <c r="AF33" s="1701"/>
      <c r="AG33" s="1702"/>
      <c r="BA33" s="1700"/>
      <c r="BB33" s="1701"/>
      <c r="BC33" s="1701"/>
      <c r="BD33" s="1701"/>
      <c r="BE33" s="1701"/>
      <c r="BF33" s="1701"/>
      <c r="BG33" s="1702"/>
    </row>
    <row r="34" spans="1:59" ht="18" customHeight="1">
      <c r="A34" s="1700"/>
      <c r="B34" s="1701"/>
      <c r="C34" s="1701"/>
      <c r="D34" s="1701"/>
      <c r="E34" s="1701"/>
      <c r="F34" s="1701"/>
      <c r="G34" s="1702"/>
      <c r="Z34" s="1700"/>
      <c r="AA34" s="1701"/>
      <c r="AB34" s="1701"/>
      <c r="AC34" s="1701"/>
      <c r="AD34" s="1701"/>
      <c r="AE34" s="1701"/>
      <c r="AF34" s="1701"/>
      <c r="AG34" s="1702"/>
      <c r="BA34" s="1700"/>
      <c r="BB34" s="1701"/>
      <c r="BC34" s="1701"/>
      <c r="BD34" s="1701"/>
      <c r="BE34" s="1701"/>
      <c r="BF34" s="1701"/>
      <c r="BG34" s="1702"/>
    </row>
    <row r="35" spans="1:59" ht="18" customHeight="1">
      <c r="A35" s="1703"/>
      <c r="B35" s="1704"/>
      <c r="C35" s="1704"/>
      <c r="D35" s="1704"/>
      <c r="E35" s="1704"/>
      <c r="F35" s="1704"/>
      <c r="G35" s="1705"/>
      <c r="Z35" s="1703"/>
      <c r="AA35" s="1704"/>
      <c r="AB35" s="1704"/>
      <c r="AC35" s="1704"/>
      <c r="AD35" s="1704"/>
      <c r="AE35" s="1704"/>
      <c r="AF35" s="1704"/>
      <c r="AG35" s="1705"/>
      <c r="BA35" s="1703"/>
      <c r="BB35" s="1704"/>
      <c r="BC35" s="1704"/>
      <c r="BD35" s="1704"/>
      <c r="BE35" s="1704"/>
      <c r="BF35" s="1704"/>
      <c r="BG35" s="1705"/>
    </row>
    <row r="36" spans="1:59" ht="18" customHeight="1"/>
    <row r="37" spans="1:59" ht="18" customHeight="1"/>
  </sheetData>
  <sheetProtection algorithmName="SHA-512" hashValue="rkdL/xOcZXgLcTLor7544YHO6hOvWPxAw62qHLaXrhweGdQj3Z4sfVJYio7wUZBEJv6DNoY9X3JE5Yh9JhVBJw==" saltValue="zglPWaLS/c2Mw7fFhL9gUw==" spinCount="100000" sheet="1" formatCells="0"/>
  <mergeCells count="49">
    <mergeCell ref="BA20:BC20"/>
    <mergeCell ref="BD20:BG20"/>
    <mergeCell ref="BA22:BG35"/>
    <mergeCell ref="BA17:BC17"/>
    <mergeCell ref="BD17:BG17"/>
    <mergeCell ref="BA18:BC18"/>
    <mergeCell ref="BD18:BG18"/>
    <mergeCell ref="BA19:BC19"/>
    <mergeCell ref="BD19:BG19"/>
    <mergeCell ref="BA14:BC14"/>
    <mergeCell ref="BD14:BG14"/>
    <mergeCell ref="BA15:BC15"/>
    <mergeCell ref="BD15:BG15"/>
    <mergeCell ref="BA16:BC16"/>
    <mergeCell ref="BD16:BG16"/>
    <mergeCell ref="BD2:BE2"/>
    <mergeCell ref="BE4:BE5"/>
    <mergeCell ref="BF4:BF5"/>
    <mergeCell ref="BG4:BG5"/>
    <mergeCell ref="BF6:BF9"/>
    <mergeCell ref="BG6:BG9"/>
    <mergeCell ref="Z22:AG35"/>
    <mergeCell ref="AC2:AE2"/>
    <mergeCell ref="AE4:AE5"/>
    <mergeCell ref="AF4:AF5"/>
    <mergeCell ref="AG4:AG5"/>
    <mergeCell ref="AF6:AF9"/>
    <mergeCell ref="AG6:AG9"/>
    <mergeCell ref="D2:E2"/>
    <mergeCell ref="A22:G35"/>
    <mergeCell ref="E4:E5"/>
    <mergeCell ref="F4:F5"/>
    <mergeCell ref="G4:G5"/>
    <mergeCell ref="F6:F9"/>
    <mergeCell ref="G6:G9"/>
    <mergeCell ref="A14:C14"/>
    <mergeCell ref="D14:G14"/>
    <mergeCell ref="A15:C15"/>
    <mergeCell ref="D15:G15"/>
    <mergeCell ref="A16:C16"/>
    <mergeCell ref="D16:G16"/>
    <mergeCell ref="A17:C17"/>
    <mergeCell ref="D17:G17"/>
    <mergeCell ref="A18:C18"/>
    <mergeCell ref="D18:G18"/>
    <mergeCell ref="A19:C19"/>
    <mergeCell ref="D19:G19"/>
    <mergeCell ref="A20:C20"/>
    <mergeCell ref="D20:G20"/>
  </mergeCells>
  <phoneticPr fontId="65"/>
  <dataValidations count="2">
    <dataValidation type="list" allowBlank="1" showInputMessage="1" showErrorMessage="1" sqref="AC2:AE2">
      <formula1>$L$4:$L$12</formula1>
    </dataValidation>
    <dataValidation type="list" allowBlank="1" showInputMessage="1" showErrorMessage="1" sqref="D2:E2 BD2:BE2">
      <formula1>$L$5:$L$10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CS53"/>
  <sheetViews>
    <sheetView showGridLines="0" showZeros="0" view="pageBreakPreview" zoomScale="55" zoomScaleNormal="100" zoomScaleSheetLayoutView="55" workbookViewId="0">
      <selection activeCell="BG23" sqref="BG23"/>
    </sheetView>
  </sheetViews>
  <sheetFormatPr defaultRowHeight="13.2"/>
  <cols>
    <col min="1" max="1" width="2.21875" style="570" customWidth="1"/>
    <col min="2" max="2" width="11.21875" style="570" customWidth="1"/>
    <col min="3" max="3" width="20.77734375" style="570" customWidth="1"/>
    <col min="4" max="9" width="13.77734375" style="570" customWidth="1"/>
    <col min="10" max="11" width="16.33203125" style="570" customWidth="1"/>
    <col min="12" max="14" width="13.77734375" style="570" customWidth="1"/>
    <col min="15" max="15" width="20.77734375" style="570" customWidth="1"/>
    <col min="16" max="16" width="2.44140625" style="570" customWidth="1"/>
    <col min="17" max="17" width="5.6640625" style="570" customWidth="1"/>
    <col min="18" max="18" width="13.21875" style="570" hidden="1" customWidth="1"/>
    <col min="19" max="19" width="12.44140625" style="570" hidden="1" customWidth="1"/>
    <col min="20" max="20" width="10.21875" style="570" hidden="1" customWidth="1"/>
    <col min="21" max="21" width="10.6640625" style="570" hidden="1" customWidth="1"/>
    <col min="22" max="22" width="13.21875" style="570" hidden="1" customWidth="1"/>
    <col min="23" max="24" width="12.88671875" style="570" hidden="1" customWidth="1"/>
    <col min="25" max="25" width="12.109375" style="570" hidden="1" customWidth="1"/>
    <col min="26" max="27" width="12.88671875" style="570" hidden="1" customWidth="1"/>
    <col min="28" max="29" width="8.88671875" style="570" hidden="1" customWidth="1"/>
    <col min="30" max="37" width="15.77734375" style="656" hidden="1" customWidth="1"/>
    <col min="38" max="44" width="11.33203125" style="656" hidden="1" customWidth="1"/>
    <col min="45" max="45" width="11.77734375" style="656" hidden="1" customWidth="1"/>
    <col min="46" max="46" width="11.77734375" style="570" hidden="1" customWidth="1"/>
    <col min="47" max="51" width="8.88671875" style="570" hidden="1" customWidth="1"/>
    <col min="52" max="52" width="8.88671875" style="570"/>
    <col min="53" max="53" width="2.21875" style="570" customWidth="1"/>
    <col min="54" max="54" width="11.21875" style="570" customWidth="1"/>
    <col min="55" max="55" width="20.77734375" style="570" customWidth="1"/>
    <col min="56" max="61" width="13.77734375" style="570" customWidth="1"/>
    <col min="62" max="63" width="16.33203125" style="570" customWidth="1"/>
    <col min="64" max="66" width="13.77734375" style="570" customWidth="1"/>
    <col min="67" max="67" width="20.77734375" style="570" customWidth="1"/>
    <col min="68" max="68" width="2.44140625" style="570" customWidth="1"/>
    <col min="69" max="69" width="5.6640625" style="570" customWidth="1"/>
    <col min="70" max="70" width="13.21875" style="570" hidden="1" customWidth="1"/>
    <col min="71" max="71" width="12.44140625" style="570" hidden="1" customWidth="1"/>
    <col min="72" max="72" width="10.21875" style="570" hidden="1" customWidth="1"/>
    <col min="73" max="73" width="10.6640625" style="570" hidden="1" customWidth="1"/>
    <col min="74" max="74" width="13.21875" style="570" hidden="1" customWidth="1"/>
    <col min="75" max="76" width="12.88671875" style="570" hidden="1" customWidth="1"/>
    <col min="77" max="77" width="12.109375" style="570" hidden="1" customWidth="1"/>
    <col min="78" max="79" width="12.88671875" style="570" hidden="1" customWidth="1"/>
    <col min="80" max="81" width="8.88671875" style="570" hidden="1" customWidth="1"/>
    <col min="82" max="89" width="15.77734375" style="656" hidden="1" customWidth="1"/>
    <col min="90" max="96" width="11.33203125" style="656" hidden="1" customWidth="1"/>
    <col min="97" max="97" width="11.77734375" style="656" hidden="1" customWidth="1"/>
    <col min="98" max="16384" width="8.88671875" style="570"/>
  </cols>
  <sheetData>
    <row r="1" spans="1:97">
      <c r="C1" s="570" t="s">
        <v>2931</v>
      </c>
      <c r="G1" s="1769"/>
      <c r="H1" s="1769"/>
      <c r="I1" s="1769"/>
      <c r="BC1" s="570" t="s">
        <v>2931</v>
      </c>
      <c r="BG1" s="1769"/>
      <c r="BH1" s="1769"/>
      <c r="BI1" s="1769"/>
    </row>
    <row r="2" spans="1:97" ht="7.2" customHeight="1" thickBot="1"/>
    <row r="3" spans="1:97" ht="13.8" thickBot="1">
      <c r="C3" s="570" t="s">
        <v>3049</v>
      </c>
      <c r="G3" s="1792"/>
      <c r="H3" s="1793"/>
      <c r="I3" s="1794"/>
      <c r="AC3" s="580" t="s">
        <v>3100</v>
      </c>
      <c r="AD3" s="659"/>
      <c r="AE3" s="659"/>
      <c r="AF3" s="659"/>
      <c r="AH3" s="580" t="s">
        <v>3103</v>
      </c>
      <c r="AI3" s="659"/>
      <c r="AJ3" s="659" t="s">
        <v>3106</v>
      </c>
      <c r="AK3" s="659">
        <f>'第4(太陽光）'!F192</f>
        <v>0</v>
      </c>
      <c r="BC3" s="570" t="s">
        <v>3049</v>
      </c>
      <c r="BG3" s="1770" t="s">
        <v>2709</v>
      </c>
      <c r="BH3" s="1771"/>
      <c r="BI3" s="1772"/>
      <c r="CC3" s="580" t="s">
        <v>3100</v>
      </c>
      <c r="CD3" s="659"/>
      <c r="CE3" s="659"/>
      <c r="CF3" s="659"/>
      <c r="CH3" s="580" t="s">
        <v>3103</v>
      </c>
      <c r="CI3" s="659"/>
      <c r="CJ3" s="659" t="s">
        <v>3106</v>
      </c>
      <c r="CK3" s="659">
        <f>'第4(太陽光）'!BF192</f>
        <v>20</v>
      </c>
    </row>
    <row r="4" spans="1:97" ht="7.2" customHeight="1">
      <c r="AC4" s="580"/>
      <c r="AD4" s="659"/>
      <c r="AE4" s="659"/>
      <c r="AF4" s="659"/>
      <c r="AH4" s="580"/>
      <c r="AI4" s="659"/>
      <c r="AJ4" s="659"/>
      <c r="AK4" s="659"/>
      <c r="CC4" s="580"/>
      <c r="CD4" s="659"/>
      <c r="CE4" s="659"/>
      <c r="CF4" s="659"/>
      <c r="CH4" s="580"/>
      <c r="CI4" s="659"/>
      <c r="CJ4" s="659"/>
      <c r="CK4" s="659"/>
    </row>
    <row r="5" spans="1:97" ht="13.2" customHeight="1">
      <c r="C5" s="1773" t="s">
        <v>3050</v>
      </c>
      <c r="D5" s="588" t="s">
        <v>3051</v>
      </c>
      <c r="E5" s="588"/>
      <c r="F5" s="588"/>
      <c r="G5" s="588"/>
      <c r="H5" s="588" t="s">
        <v>3052</v>
      </c>
      <c r="I5" s="588"/>
      <c r="J5" s="588"/>
      <c r="K5" s="597" t="s">
        <v>3089</v>
      </c>
      <c r="L5" s="598"/>
      <c r="Y5" s="656"/>
      <c r="AB5" s="656"/>
      <c r="AC5" s="659" t="s">
        <v>3097</v>
      </c>
      <c r="AD5" s="612" t="e">
        <f>VLOOKUP(F7,AF12:AL13,5,FALSE)</f>
        <v>#N/A</v>
      </c>
      <c r="AE5" s="659"/>
      <c r="AF5" s="659"/>
      <c r="AH5" s="659" t="s">
        <v>3104</v>
      </c>
      <c r="AI5" s="612" t="e">
        <f>VLOOKUP(J7,AP12:AS14,2,FALSE)</f>
        <v>#N/A</v>
      </c>
      <c r="AJ5" s="659"/>
      <c r="AK5" s="659"/>
      <c r="AR5" s="570"/>
      <c r="AS5" s="570"/>
      <c r="BC5" s="1773" t="s">
        <v>3050</v>
      </c>
      <c r="BD5" s="588" t="s">
        <v>3051</v>
      </c>
      <c r="BE5" s="588"/>
      <c r="BF5" s="588"/>
      <c r="BG5" s="588"/>
      <c r="BH5" s="588" t="s">
        <v>3052</v>
      </c>
      <c r="BI5" s="588"/>
      <c r="BJ5" s="588"/>
      <c r="BK5" s="597" t="s">
        <v>3089</v>
      </c>
      <c r="BL5" s="598"/>
      <c r="BY5" s="656"/>
      <c r="CB5" s="656"/>
      <c r="CC5" s="659" t="s">
        <v>3097</v>
      </c>
      <c r="CD5" s="612">
        <f>VLOOKUP(BF7,CF12:CL13,5,FALSE)</f>
        <v>200000</v>
      </c>
      <c r="CE5" s="659"/>
      <c r="CF5" s="659"/>
      <c r="CH5" s="659" t="s">
        <v>3104</v>
      </c>
      <c r="CI5" s="612">
        <f>VLOOKUP(BJ7,CP12:CS14,2,FALSE)</f>
        <v>220000</v>
      </c>
      <c r="CJ5" s="659"/>
      <c r="CK5" s="659"/>
      <c r="CR5" s="570"/>
      <c r="CS5" s="570"/>
    </row>
    <row r="6" spans="1:97" ht="15" customHeight="1">
      <c r="C6" s="1752"/>
      <c r="D6" s="580" t="s">
        <v>2473</v>
      </c>
      <c r="E6" s="585" t="s">
        <v>3053</v>
      </c>
      <c r="F6" s="659" t="s">
        <v>3085</v>
      </c>
      <c r="G6" s="659" t="s">
        <v>3086</v>
      </c>
      <c r="H6" s="659" t="s">
        <v>3194</v>
      </c>
      <c r="I6" s="659" t="s">
        <v>3085</v>
      </c>
      <c r="J6" s="659" t="s">
        <v>3086</v>
      </c>
      <c r="K6" s="597" t="s">
        <v>3088</v>
      </c>
      <c r="L6" s="598"/>
      <c r="M6" s="584"/>
      <c r="N6" s="584"/>
      <c r="O6" s="584"/>
      <c r="P6" s="584"/>
      <c r="Q6" s="584"/>
      <c r="S6" s="1722" t="s">
        <v>3124</v>
      </c>
      <c r="T6" s="1774"/>
      <c r="U6" s="1774"/>
      <c r="V6" s="1774"/>
      <c r="W6" s="1774"/>
      <c r="X6" s="656"/>
      <c r="Y6" s="656"/>
      <c r="AA6" s="656"/>
      <c r="AB6" s="656"/>
      <c r="AC6" s="659" t="s">
        <v>3001</v>
      </c>
      <c r="AD6" s="659">
        <f>F7</f>
        <v>0</v>
      </c>
      <c r="AE6" s="659">
        <f>IF(AD6="1/2",1,2)</f>
        <v>2</v>
      </c>
      <c r="AF6" s="659">
        <f>IF(AD6="1/2",2,3)</f>
        <v>3</v>
      </c>
      <c r="AH6" s="659" t="s">
        <v>3001</v>
      </c>
      <c r="AI6" s="659">
        <f>I7</f>
        <v>0</v>
      </c>
      <c r="AJ6" s="659" t="e">
        <f>VLOOKUP(AI6,AM12:AS14,2)</f>
        <v>#N/A</v>
      </c>
      <c r="AK6" s="659" t="e">
        <f>VLOOKUP(AI6,AM12:AS14,3)</f>
        <v>#N/A</v>
      </c>
      <c r="AQ6" s="570"/>
      <c r="AR6" s="570"/>
      <c r="AS6" s="570"/>
      <c r="BC6" s="1752"/>
      <c r="BD6" s="580" t="s">
        <v>2473</v>
      </c>
      <c r="BE6" s="585" t="s">
        <v>3053</v>
      </c>
      <c r="BF6" s="659" t="s">
        <v>3085</v>
      </c>
      <c r="BG6" s="659" t="s">
        <v>3086</v>
      </c>
      <c r="BH6" s="659" t="s">
        <v>3194</v>
      </c>
      <c r="BI6" s="659" t="s">
        <v>3085</v>
      </c>
      <c r="BJ6" s="659" t="s">
        <v>3086</v>
      </c>
      <c r="BK6" s="597" t="s">
        <v>3088</v>
      </c>
      <c r="BL6" s="598"/>
      <c r="BM6" s="584"/>
      <c r="BN6" s="584"/>
      <c r="BO6" s="584"/>
      <c r="BP6" s="584"/>
      <c r="BQ6" s="584"/>
      <c r="BS6" s="1722" t="s">
        <v>3124</v>
      </c>
      <c r="BT6" s="1774"/>
      <c r="BU6" s="1774"/>
      <c r="BV6" s="1774"/>
      <c r="BW6" s="1774"/>
      <c r="BX6" s="656"/>
      <c r="BY6" s="656"/>
      <c r="CA6" s="656"/>
      <c r="CB6" s="656"/>
      <c r="CC6" s="659" t="s">
        <v>3001</v>
      </c>
      <c r="CD6" s="659" t="str">
        <f>BF7</f>
        <v>2/3</v>
      </c>
      <c r="CE6" s="659">
        <f>IF(CD6="1/2",1,2)</f>
        <v>2</v>
      </c>
      <c r="CF6" s="659">
        <f>IF(CD6="1/2",2,3)</f>
        <v>3</v>
      </c>
      <c r="CH6" s="659" t="s">
        <v>3001</v>
      </c>
      <c r="CI6" s="659" t="str">
        <f>BI7</f>
        <v>3/4</v>
      </c>
      <c r="CJ6" s="659" t="str">
        <f>VLOOKUP(CI6,CM12:CS14,2)</f>
        <v>3</v>
      </c>
      <c r="CK6" s="659" t="str">
        <f>VLOOKUP(CI6,CM12:CS14,3)</f>
        <v>4</v>
      </c>
      <c r="CQ6" s="570"/>
      <c r="CR6" s="570"/>
      <c r="CS6" s="570"/>
    </row>
    <row r="7" spans="1:97">
      <c r="C7" s="738"/>
      <c r="D7" s="580" t="s">
        <v>2493</v>
      </c>
      <c r="E7" s="874" t="str">
        <f>'第4(太陽光）'!G31</f>
        <v/>
      </c>
      <c r="F7" s="740"/>
      <c r="G7" s="740"/>
      <c r="H7" s="875">
        <f>'第4(太陽光）'!F194</f>
        <v>0</v>
      </c>
      <c r="I7" s="740"/>
      <c r="J7" s="876"/>
      <c r="K7" s="1790"/>
      <c r="L7" s="1791"/>
      <c r="M7" s="584"/>
      <c r="N7" s="584"/>
      <c r="O7" s="584"/>
      <c r="P7" s="584"/>
      <c r="Q7" s="584"/>
      <c r="S7" s="1774"/>
      <c r="T7" s="1774"/>
      <c r="U7" s="1774"/>
      <c r="V7" s="1774"/>
      <c r="W7" s="1774"/>
      <c r="X7" s="656"/>
      <c r="Y7" s="656"/>
      <c r="AB7" s="656"/>
      <c r="AC7" s="659" t="s">
        <v>3099</v>
      </c>
      <c r="AD7" s="612">
        <f>IF(F7="",100000000,VLOOKUP(F7,AF12:AL13,7,FALSE))</f>
        <v>100000000</v>
      </c>
      <c r="AE7" s="659"/>
      <c r="AF7" s="659"/>
      <c r="AH7" s="659" t="s">
        <v>3099</v>
      </c>
      <c r="AI7" s="612" t="e">
        <f>VLOOKUP(J7,AP12:AS14,4,FALSE)</f>
        <v>#N/A</v>
      </c>
      <c r="AJ7" s="659"/>
      <c r="AK7" s="659"/>
      <c r="AQ7" s="570"/>
      <c r="AR7" s="570"/>
      <c r="AS7" s="570"/>
      <c r="BC7" s="738"/>
      <c r="BD7" s="580" t="s">
        <v>2493</v>
      </c>
      <c r="BE7" s="739">
        <v>9</v>
      </c>
      <c r="BF7" s="740" t="s">
        <v>2945</v>
      </c>
      <c r="BG7" s="740" t="s">
        <v>2972</v>
      </c>
      <c r="BH7" s="741">
        <v>0.9</v>
      </c>
      <c r="BI7" s="740" t="s">
        <v>3275</v>
      </c>
      <c r="BJ7" s="742" t="s">
        <v>2991</v>
      </c>
      <c r="BK7" s="1775" t="s">
        <v>3083</v>
      </c>
      <c r="BL7" s="1776"/>
      <c r="BM7" s="584"/>
      <c r="BN7" s="584"/>
      <c r="BO7" s="584"/>
      <c r="BP7" s="584"/>
      <c r="BQ7" s="584"/>
      <c r="BS7" s="1774"/>
      <c r="BT7" s="1774"/>
      <c r="BU7" s="1774"/>
      <c r="BV7" s="1774"/>
      <c r="BW7" s="1774"/>
      <c r="BX7" s="656"/>
      <c r="BY7" s="656"/>
      <c r="CB7" s="656"/>
      <c r="CC7" s="659" t="s">
        <v>3099</v>
      </c>
      <c r="CD7" s="612">
        <f>IF(BF7="",100000000,VLOOKUP(BF7,CF12:CL13,7,FALSE))</f>
        <v>100000000</v>
      </c>
      <c r="CE7" s="659"/>
      <c r="CF7" s="659"/>
      <c r="CH7" s="659" t="s">
        <v>3099</v>
      </c>
      <c r="CI7" s="612">
        <f>VLOOKUP(BJ7,CP12:CS14,4,FALSE)</f>
        <v>100000000</v>
      </c>
      <c r="CJ7" s="659"/>
      <c r="CK7" s="659"/>
      <c r="CQ7" s="570"/>
      <c r="CR7" s="570"/>
      <c r="CS7" s="570"/>
    </row>
    <row r="8" spans="1:97" ht="6.6" customHeight="1">
      <c r="S8" s="1774"/>
      <c r="T8" s="1774"/>
      <c r="U8" s="1774"/>
      <c r="V8" s="1774"/>
      <c r="W8" s="1774"/>
      <c r="BS8" s="1774"/>
      <c r="BT8" s="1774"/>
      <c r="BU8" s="1774"/>
      <c r="BV8" s="1774"/>
      <c r="BW8" s="1774"/>
    </row>
    <row r="9" spans="1:97" s="571" customFormat="1" ht="15" customHeight="1">
      <c r="A9" s="570"/>
      <c r="B9" s="1765" t="s">
        <v>3077</v>
      </c>
      <c r="C9" s="1777" t="s">
        <v>3054</v>
      </c>
      <c r="D9" s="1778" t="s">
        <v>2479</v>
      </c>
      <c r="E9" s="1779"/>
      <c r="F9" s="1779"/>
      <c r="G9" s="1765" t="s">
        <v>2503</v>
      </c>
      <c r="H9" s="605" t="s">
        <v>2504</v>
      </c>
      <c r="I9" s="606"/>
      <c r="J9" s="606"/>
      <c r="K9" s="606"/>
      <c r="L9" s="606"/>
      <c r="M9" s="606"/>
      <c r="N9" s="1778" t="s">
        <v>2505</v>
      </c>
      <c r="O9" s="1785"/>
      <c r="P9" s="743"/>
      <c r="Q9" s="743"/>
      <c r="W9" s="1759" t="s">
        <v>3126</v>
      </c>
      <c r="X9" s="1761"/>
      <c r="Y9" s="1759" t="s">
        <v>3125</v>
      </c>
      <c r="Z9" s="1760"/>
      <c r="AA9" s="1761"/>
      <c r="AD9" s="656"/>
      <c r="AE9" s="656"/>
      <c r="AF9" s="656"/>
      <c r="AG9" s="656"/>
      <c r="AH9" s="656"/>
      <c r="AI9" s="656"/>
      <c r="AJ9" s="656"/>
      <c r="AK9" s="656"/>
      <c r="AL9" s="656"/>
      <c r="AM9" s="656"/>
      <c r="AN9" s="656"/>
      <c r="AO9" s="656"/>
      <c r="AP9" s="656"/>
      <c r="AQ9" s="656"/>
      <c r="AR9" s="656"/>
      <c r="AS9" s="656"/>
      <c r="BA9" s="570"/>
      <c r="BB9" s="1765" t="s">
        <v>3077</v>
      </c>
      <c r="BC9" s="1777" t="s">
        <v>3054</v>
      </c>
      <c r="BD9" s="1778" t="s">
        <v>2479</v>
      </c>
      <c r="BE9" s="1779"/>
      <c r="BF9" s="1779"/>
      <c r="BG9" s="1765" t="s">
        <v>2503</v>
      </c>
      <c r="BH9" s="605" t="s">
        <v>2504</v>
      </c>
      <c r="BI9" s="606"/>
      <c r="BJ9" s="606"/>
      <c r="BK9" s="606"/>
      <c r="BL9" s="606"/>
      <c r="BM9" s="606"/>
      <c r="BN9" s="1778" t="s">
        <v>2505</v>
      </c>
      <c r="BO9" s="1785"/>
      <c r="BP9" s="743"/>
      <c r="BQ9" s="743"/>
      <c r="BW9" s="1759" t="s">
        <v>3126</v>
      </c>
      <c r="BX9" s="1761"/>
      <c r="BY9" s="1759" t="s">
        <v>3125</v>
      </c>
      <c r="BZ9" s="1760"/>
      <c r="CA9" s="1761"/>
      <c r="CD9" s="656"/>
      <c r="CE9" s="656"/>
      <c r="CF9" s="656"/>
      <c r="CG9" s="656"/>
      <c r="CH9" s="656"/>
      <c r="CI9" s="656"/>
      <c r="CJ9" s="656"/>
      <c r="CK9" s="656"/>
      <c r="CL9" s="656"/>
      <c r="CM9" s="656"/>
      <c r="CN9" s="656"/>
      <c r="CO9" s="656"/>
      <c r="CP9" s="656"/>
      <c r="CQ9" s="656"/>
      <c r="CR9" s="656"/>
      <c r="CS9" s="656"/>
    </row>
    <row r="10" spans="1:97" s="571" customFormat="1" ht="19.8" customHeight="1">
      <c r="A10" s="570"/>
      <c r="B10" s="1765"/>
      <c r="C10" s="1777"/>
      <c r="D10" s="1780"/>
      <c r="E10" s="1781"/>
      <c r="F10" s="1781"/>
      <c r="G10" s="1784"/>
      <c r="H10" s="1762" t="s">
        <v>2470</v>
      </c>
      <c r="I10" s="1763" t="s">
        <v>2471</v>
      </c>
      <c r="J10" s="1765" t="s">
        <v>3055</v>
      </c>
      <c r="K10" s="1765"/>
      <c r="L10" s="657" t="s">
        <v>3056</v>
      </c>
      <c r="M10" s="607" t="s">
        <v>3052</v>
      </c>
      <c r="N10" s="1786"/>
      <c r="O10" s="1787"/>
      <c r="R10" s="576"/>
      <c r="S10" s="576"/>
      <c r="T10" s="572" t="s">
        <v>3057</v>
      </c>
      <c r="U10" s="572"/>
      <c r="V10" s="1763" t="s">
        <v>3127</v>
      </c>
      <c r="W10" s="572" t="s">
        <v>3056</v>
      </c>
      <c r="X10" s="572" t="s">
        <v>3052</v>
      </c>
      <c r="Y10" s="572" t="s">
        <v>3113</v>
      </c>
      <c r="Z10" s="572" t="s">
        <v>3056</v>
      </c>
      <c r="AA10" s="572" t="s">
        <v>3052</v>
      </c>
      <c r="AC10" s="659"/>
      <c r="AD10" s="659"/>
      <c r="AE10" s="659"/>
      <c r="AF10" s="1766" t="s">
        <v>3076</v>
      </c>
      <c r="AG10" s="1767"/>
      <c r="AH10" s="1767"/>
      <c r="AI10" s="1084"/>
      <c r="AJ10" s="1084"/>
      <c r="AK10" s="1084"/>
      <c r="AL10" s="1085"/>
      <c r="AM10" s="1754" t="s">
        <v>2973</v>
      </c>
      <c r="AN10" s="1754"/>
      <c r="AO10" s="1754"/>
      <c r="AP10" s="1086"/>
      <c r="AQ10" s="1086"/>
      <c r="AR10" s="1086"/>
      <c r="AS10" s="1089"/>
      <c r="BA10" s="570"/>
      <c r="BB10" s="1765"/>
      <c r="BC10" s="1777"/>
      <c r="BD10" s="1780"/>
      <c r="BE10" s="1781"/>
      <c r="BF10" s="1781"/>
      <c r="BG10" s="1784"/>
      <c r="BH10" s="1762" t="s">
        <v>2470</v>
      </c>
      <c r="BI10" s="1763" t="s">
        <v>2471</v>
      </c>
      <c r="BJ10" s="1765" t="s">
        <v>3055</v>
      </c>
      <c r="BK10" s="1765"/>
      <c r="BL10" s="657" t="s">
        <v>3056</v>
      </c>
      <c r="BM10" s="607" t="s">
        <v>3052</v>
      </c>
      <c r="BN10" s="1786"/>
      <c r="BO10" s="1787"/>
      <c r="BR10" s="576"/>
      <c r="BS10" s="576"/>
      <c r="BT10" s="572" t="s">
        <v>3057</v>
      </c>
      <c r="BU10" s="572"/>
      <c r="BV10" s="1763" t="s">
        <v>3127</v>
      </c>
      <c r="BW10" s="572" t="s">
        <v>3056</v>
      </c>
      <c r="BX10" s="572" t="s">
        <v>3052</v>
      </c>
      <c r="BY10" s="572" t="s">
        <v>3113</v>
      </c>
      <c r="BZ10" s="572" t="s">
        <v>3056</v>
      </c>
      <c r="CA10" s="572" t="s">
        <v>3052</v>
      </c>
      <c r="CC10" s="659"/>
      <c r="CD10" s="659"/>
      <c r="CE10" s="659"/>
      <c r="CF10" s="1766" t="s">
        <v>3076</v>
      </c>
      <c r="CG10" s="1767"/>
      <c r="CH10" s="1767"/>
      <c r="CI10" s="1084"/>
      <c r="CJ10" s="1084"/>
      <c r="CK10" s="1084"/>
      <c r="CL10" s="1085"/>
      <c r="CM10" s="1754" t="s">
        <v>2973</v>
      </c>
      <c r="CN10" s="1754"/>
      <c r="CO10" s="1754"/>
      <c r="CP10" s="1086"/>
      <c r="CQ10" s="1086"/>
      <c r="CR10" s="1086"/>
      <c r="CS10" s="1089"/>
    </row>
    <row r="11" spans="1:97" s="571" customFormat="1" ht="42" customHeight="1">
      <c r="A11" s="570"/>
      <c r="B11" s="1765"/>
      <c r="C11" s="1777"/>
      <c r="D11" s="1782"/>
      <c r="E11" s="1783"/>
      <c r="F11" s="1783"/>
      <c r="G11" s="591" t="s">
        <v>2481</v>
      </c>
      <c r="H11" s="1762"/>
      <c r="I11" s="1764"/>
      <c r="J11" s="592" t="s">
        <v>3058</v>
      </c>
      <c r="K11" s="592" t="s">
        <v>3059</v>
      </c>
      <c r="L11" s="657" t="s">
        <v>2534</v>
      </c>
      <c r="M11" s="607" t="s">
        <v>2534</v>
      </c>
      <c r="N11" s="1786"/>
      <c r="O11" s="1787"/>
      <c r="R11" s="576"/>
      <c r="S11" s="574" t="s">
        <v>3090</v>
      </c>
      <c r="T11" s="572" t="s">
        <v>3058</v>
      </c>
      <c r="U11" s="574" t="s">
        <v>3059</v>
      </c>
      <c r="V11" s="1764"/>
      <c r="W11" s="575" t="s">
        <v>3060</v>
      </c>
      <c r="X11" s="575" t="s">
        <v>3060</v>
      </c>
      <c r="Y11" s="575" t="s">
        <v>3060</v>
      </c>
      <c r="Z11" s="575" t="s">
        <v>3060</v>
      </c>
      <c r="AA11" s="575" t="s">
        <v>3060</v>
      </c>
      <c r="AC11" s="658" t="s">
        <v>3069</v>
      </c>
      <c r="AD11" s="658" t="s">
        <v>3084</v>
      </c>
      <c r="AE11" s="658" t="s">
        <v>3072</v>
      </c>
      <c r="AF11" s="611" t="s">
        <v>3073</v>
      </c>
      <c r="AG11" s="611"/>
      <c r="AH11" s="611"/>
      <c r="AI11" s="1768" t="s">
        <v>3074</v>
      </c>
      <c r="AJ11" s="1273"/>
      <c r="AK11" s="1766" t="s">
        <v>3075</v>
      </c>
      <c r="AL11" s="1085"/>
      <c r="AM11" s="658" t="s">
        <v>3073</v>
      </c>
      <c r="AN11" s="658"/>
      <c r="AO11" s="658"/>
      <c r="AP11" s="1753" t="s">
        <v>3074</v>
      </c>
      <c r="AQ11" s="1082"/>
      <c r="AR11" s="1754" t="s">
        <v>3075</v>
      </c>
      <c r="AS11" s="1089"/>
      <c r="BA11" s="570"/>
      <c r="BB11" s="1765"/>
      <c r="BC11" s="1777"/>
      <c r="BD11" s="1782"/>
      <c r="BE11" s="1783"/>
      <c r="BF11" s="1783"/>
      <c r="BG11" s="591" t="s">
        <v>2481</v>
      </c>
      <c r="BH11" s="1762"/>
      <c r="BI11" s="1764"/>
      <c r="BJ11" s="592" t="s">
        <v>3058</v>
      </c>
      <c r="BK11" s="592" t="s">
        <v>3059</v>
      </c>
      <c r="BL11" s="657" t="s">
        <v>2534</v>
      </c>
      <c r="BM11" s="607" t="s">
        <v>2534</v>
      </c>
      <c r="BN11" s="1786"/>
      <c r="BO11" s="1787"/>
      <c r="BR11" s="576"/>
      <c r="BS11" s="574" t="s">
        <v>3090</v>
      </c>
      <c r="BT11" s="572" t="s">
        <v>3058</v>
      </c>
      <c r="BU11" s="574" t="s">
        <v>3059</v>
      </c>
      <c r="BV11" s="1764"/>
      <c r="BW11" s="575" t="s">
        <v>3060</v>
      </c>
      <c r="BX11" s="575" t="s">
        <v>3060</v>
      </c>
      <c r="BY11" s="575" t="s">
        <v>3060</v>
      </c>
      <c r="BZ11" s="575" t="s">
        <v>3060</v>
      </c>
      <c r="CA11" s="575" t="s">
        <v>3060</v>
      </c>
      <c r="CC11" s="658" t="s">
        <v>3069</v>
      </c>
      <c r="CD11" s="658" t="s">
        <v>3084</v>
      </c>
      <c r="CE11" s="658" t="s">
        <v>3072</v>
      </c>
      <c r="CF11" s="611" t="s">
        <v>3073</v>
      </c>
      <c r="CG11" s="611"/>
      <c r="CH11" s="611"/>
      <c r="CI11" s="1768" t="s">
        <v>3074</v>
      </c>
      <c r="CJ11" s="1273"/>
      <c r="CK11" s="1766" t="s">
        <v>3075</v>
      </c>
      <c r="CL11" s="1085"/>
      <c r="CM11" s="658" t="s">
        <v>3073</v>
      </c>
      <c r="CN11" s="658"/>
      <c r="CO11" s="658"/>
      <c r="CP11" s="1753" t="s">
        <v>3074</v>
      </c>
      <c r="CQ11" s="1082"/>
      <c r="CR11" s="1754" t="s">
        <v>3075</v>
      </c>
      <c r="CS11" s="1089"/>
    </row>
    <row r="12" spans="1:97" s="571" customFormat="1" ht="22.2" customHeight="1">
      <c r="A12" s="570"/>
      <c r="B12" s="1765"/>
      <c r="C12" s="1777"/>
      <c r="D12" s="593" t="s">
        <v>2510</v>
      </c>
      <c r="E12" s="657" t="s">
        <v>3061</v>
      </c>
      <c r="F12" s="657" t="s">
        <v>2511</v>
      </c>
      <c r="G12" s="657" t="s">
        <v>2511</v>
      </c>
      <c r="H12" s="657" t="s">
        <v>2511</v>
      </c>
      <c r="I12" s="657" t="s">
        <v>2511</v>
      </c>
      <c r="J12" s="657" t="s">
        <v>3062</v>
      </c>
      <c r="K12" s="657" t="s">
        <v>3063</v>
      </c>
      <c r="L12" s="657" t="s">
        <v>2511</v>
      </c>
      <c r="M12" s="657" t="s">
        <v>2511</v>
      </c>
      <c r="N12" s="1788"/>
      <c r="O12" s="1789"/>
      <c r="P12" s="576"/>
      <c r="Q12" s="576"/>
      <c r="R12" s="576"/>
      <c r="S12" s="572" t="s">
        <v>3091</v>
      </c>
      <c r="T12" s="572" t="s">
        <v>3064</v>
      </c>
      <c r="U12" s="572" t="s">
        <v>3064</v>
      </c>
      <c r="V12" s="657" t="s">
        <v>2511</v>
      </c>
      <c r="W12" s="573" t="s">
        <v>2511</v>
      </c>
      <c r="X12" s="573" t="s">
        <v>2511</v>
      </c>
      <c r="Y12" s="573" t="s">
        <v>2511</v>
      </c>
      <c r="Z12" s="573" t="s">
        <v>2511</v>
      </c>
      <c r="AA12" s="573" t="s">
        <v>2511</v>
      </c>
      <c r="AB12" s="577"/>
      <c r="AC12" s="585" t="s">
        <v>3078</v>
      </c>
      <c r="AD12" s="585" t="s">
        <v>3092</v>
      </c>
      <c r="AE12" s="585" t="s">
        <v>3070</v>
      </c>
      <c r="AF12" s="586" t="s">
        <v>3002</v>
      </c>
      <c r="AG12" s="586" t="s">
        <v>2944</v>
      </c>
      <c r="AH12" s="586" t="s">
        <v>3000</v>
      </c>
      <c r="AI12" s="586" t="s">
        <v>3081</v>
      </c>
      <c r="AJ12" s="587">
        <v>150000</v>
      </c>
      <c r="AK12" s="586" t="s">
        <v>3082</v>
      </c>
      <c r="AL12" s="587">
        <v>75000000</v>
      </c>
      <c r="AM12" s="586" t="s">
        <v>3002</v>
      </c>
      <c r="AN12" s="586" t="s">
        <v>2944</v>
      </c>
      <c r="AO12" s="586" t="s">
        <v>3000</v>
      </c>
      <c r="AP12" s="586" t="s">
        <v>3114</v>
      </c>
      <c r="AQ12" s="587">
        <v>150000</v>
      </c>
      <c r="AR12" s="586" t="s">
        <v>3082</v>
      </c>
      <c r="AS12" s="587">
        <v>75000000</v>
      </c>
      <c r="BA12" s="570"/>
      <c r="BB12" s="1765"/>
      <c r="BC12" s="1777"/>
      <c r="BD12" s="593" t="s">
        <v>2510</v>
      </c>
      <c r="BE12" s="657" t="s">
        <v>3061</v>
      </c>
      <c r="BF12" s="657" t="s">
        <v>2511</v>
      </c>
      <c r="BG12" s="657" t="s">
        <v>2511</v>
      </c>
      <c r="BH12" s="657" t="s">
        <v>2511</v>
      </c>
      <c r="BI12" s="657" t="s">
        <v>2511</v>
      </c>
      <c r="BJ12" s="657" t="s">
        <v>3062</v>
      </c>
      <c r="BK12" s="657" t="s">
        <v>3063</v>
      </c>
      <c r="BL12" s="657" t="s">
        <v>2511</v>
      </c>
      <c r="BM12" s="657" t="s">
        <v>2511</v>
      </c>
      <c r="BN12" s="1788"/>
      <c r="BO12" s="1789"/>
      <c r="BP12" s="576"/>
      <c r="BQ12" s="576"/>
      <c r="BR12" s="576"/>
      <c r="BS12" s="572" t="s">
        <v>3091</v>
      </c>
      <c r="BT12" s="572" t="s">
        <v>3064</v>
      </c>
      <c r="BU12" s="572" t="s">
        <v>3064</v>
      </c>
      <c r="BV12" s="657" t="s">
        <v>2511</v>
      </c>
      <c r="BW12" s="573" t="s">
        <v>2511</v>
      </c>
      <c r="BX12" s="573" t="s">
        <v>2511</v>
      </c>
      <c r="BY12" s="573" t="s">
        <v>2511</v>
      </c>
      <c r="BZ12" s="573" t="s">
        <v>2511</v>
      </c>
      <c r="CA12" s="573" t="s">
        <v>2511</v>
      </c>
      <c r="CB12" s="577"/>
      <c r="CC12" s="585" t="s">
        <v>3078</v>
      </c>
      <c r="CD12" s="585" t="s">
        <v>3092</v>
      </c>
      <c r="CE12" s="585" t="s">
        <v>3070</v>
      </c>
      <c r="CF12" s="586" t="s">
        <v>3002</v>
      </c>
      <c r="CG12" s="586" t="s">
        <v>2944</v>
      </c>
      <c r="CH12" s="586" t="s">
        <v>3000</v>
      </c>
      <c r="CI12" s="586" t="s">
        <v>3081</v>
      </c>
      <c r="CJ12" s="587">
        <v>150000</v>
      </c>
      <c r="CK12" s="586" t="s">
        <v>3082</v>
      </c>
      <c r="CL12" s="587">
        <v>75000000</v>
      </c>
      <c r="CM12" s="586" t="s">
        <v>3002</v>
      </c>
      <c r="CN12" s="586" t="s">
        <v>2944</v>
      </c>
      <c r="CO12" s="586" t="s">
        <v>3000</v>
      </c>
      <c r="CP12" s="586" t="s">
        <v>3114</v>
      </c>
      <c r="CQ12" s="587">
        <v>150000</v>
      </c>
      <c r="CR12" s="586" t="s">
        <v>3082</v>
      </c>
      <c r="CS12" s="587">
        <v>75000000</v>
      </c>
    </row>
    <row r="13" spans="1:97" ht="19.95" customHeight="1">
      <c r="B13" s="865"/>
      <c r="C13" s="459"/>
      <c r="D13" s="866"/>
      <c r="E13" s="865"/>
      <c r="F13" s="460"/>
      <c r="G13" s="460"/>
      <c r="H13" s="460"/>
      <c r="I13" s="608">
        <f>SUM(W13:X13,Z13:AA13)</f>
        <v>0</v>
      </c>
      <c r="J13" s="872"/>
      <c r="K13" s="872"/>
      <c r="L13" s="744">
        <f>IFERROR((W13+Z13)*$AE$6/$AF$6,"")</f>
        <v>0</v>
      </c>
      <c r="M13" s="744" t="str">
        <f>IFERROR((X13+AA13)*$AJ$6/$AK$6,"")</f>
        <v/>
      </c>
      <c r="N13" s="1749"/>
      <c r="O13" s="1750"/>
      <c r="S13" s="580">
        <f>SUM(J13:K13)</f>
        <v>0</v>
      </c>
      <c r="T13" s="601" t="str">
        <f>IFERROR((J13/S13),"")</f>
        <v/>
      </c>
      <c r="U13" s="624" t="str">
        <f>IFERROR((1-T13),"")</f>
        <v/>
      </c>
      <c r="V13" s="629">
        <f>H13-G13</f>
        <v>0</v>
      </c>
      <c r="W13" s="609">
        <f>IF(E13="発電設備",V13,0)</f>
        <v>0</v>
      </c>
      <c r="X13" s="609">
        <f>IF(E13="蓄電池",V13*$H$7,0)</f>
        <v>0</v>
      </c>
      <c r="Y13" s="609" t="str">
        <f>IF(E13="共通設備",V13,"")</f>
        <v/>
      </c>
      <c r="Z13" s="613">
        <f>IF(Y13="",0,ROUNDDOWN(Y13*T13,0))</f>
        <v>0</v>
      </c>
      <c r="AA13" s="613">
        <f>IF(Y13="",0,(Y13-Z13)*$H$7)</f>
        <v>0</v>
      </c>
      <c r="AC13" s="585" t="s">
        <v>3079</v>
      </c>
      <c r="AD13" s="585" t="s">
        <v>2973</v>
      </c>
      <c r="AE13" s="585" t="s">
        <v>3071</v>
      </c>
      <c r="AF13" s="586" t="s">
        <v>2998</v>
      </c>
      <c r="AG13" s="586" t="s">
        <v>3000</v>
      </c>
      <c r="AH13" s="586" t="s">
        <v>2999</v>
      </c>
      <c r="AI13" s="586" t="s">
        <v>2972</v>
      </c>
      <c r="AJ13" s="587">
        <v>200000</v>
      </c>
      <c r="AK13" s="586" t="s">
        <v>3083</v>
      </c>
      <c r="AL13" s="587">
        <v>100000000</v>
      </c>
      <c r="AM13" s="586" t="s">
        <v>2998</v>
      </c>
      <c r="AN13" s="586" t="s">
        <v>3000</v>
      </c>
      <c r="AO13" s="586" t="s">
        <v>2999</v>
      </c>
      <c r="AP13" s="586" t="s">
        <v>3115</v>
      </c>
      <c r="AQ13" s="587">
        <v>200000</v>
      </c>
      <c r="AR13" s="586" t="s">
        <v>3083</v>
      </c>
      <c r="AS13" s="587">
        <v>100000000</v>
      </c>
      <c r="BB13" s="579" t="s">
        <v>3079</v>
      </c>
      <c r="BC13" s="459" t="s">
        <v>3274</v>
      </c>
      <c r="BD13" s="997" t="s">
        <v>3292</v>
      </c>
      <c r="BE13" s="579" t="s">
        <v>3092</v>
      </c>
      <c r="BF13" s="460">
        <v>1000000</v>
      </c>
      <c r="BG13" s="460"/>
      <c r="BH13" s="460">
        <v>1000000</v>
      </c>
      <c r="BI13" s="608">
        <f>SUM(BW13:BX13,BZ13:CA13)</f>
        <v>1000000</v>
      </c>
      <c r="BJ13" s="620"/>
      <c r="BK13" s="620"/>
      <c r="BL13" s="744">
        <f>IFERROR((BW13+BZ13)*$AE$6/$AF$6,"")</f>
        <v>666666.66666666663</v>
      </c>
      <c r="BM13" s="744" t="str">
        <f>IFERROR((BX13+CA13)*$AJ$6/$AK$6,"")</f>
        <v/>
      </c>
      <c r="BN13" s="1749"/>
      <c r="BO13" s="1750"/>
      <c r="BS13" s="580">
        <f>SUM(BJ13:BK13)</f>
        <v>0</v>
      </c>
      <c r="BT13" s="601" t="str">
        <f>IFERROR((BJ13/BS13),"")</f>
        <v/>
      </c>
      <c r="BU13" s="624" t="str">
        <f>IFERROR((1-BT13),"")</f>
        <v/>
      </c>
      <c r="BV13" s="629">
        <f>BH13-BG13</f>
        <v>1000000</v>
      </c>
      <c r="BW13" s="609">
        <f>IF(BE13="発電設備",BV13,0)</f>
        <v>1000000</v>
      </c>
      <c r="BX13" s="609">
        <f t="shared" ref="BX13:BX20" si="0">IF(BE13="蓄電池",BV13*$BH$7,0)</f>
        <v>0</v>
      </c>
      <c r="BY13" s="609" t="str">
        <f>IF(BE13="共通設備",BV13,"")</f>
        <v/>
      </c>
      <c r="BZ13" s="613">
        <f>IF(BY13="",0,ROUNDDOWN(BY13*BT13,0))</f>
        <v>0</v>
      </c>
      <c r="CA13" s="613">
        <f t="shared" ref="CA13:CA28" si="1">IF(BY13="",0,(BY13-BZ13)*$BH$7)</f>
        <v>0</v>
      </c>
      <c r="CC13" s="585" t="s">
        <v>3079</v>
      </c>
      <c r="CD13" s="585" t="s">
        <v>2973</v>
      </c>
      <c r="CE13" s="585" t="s">
        <v>3071</v>
      </c>
      <c r="CF13" s="586" t="s">
        <v>2998</v>
      </c>
      <c r="CG13" s="586" t="s">
        <v>3000</v>
      </c>
      <c r="CH13" s="586" t="s">
        <v>2999</v>
      </c>
      <c r="CI13" s="586" t="s">
        <v>2972</v>
      </c>
      <c r="CJ13" s="587">
        <v>200000</v>
      </c>
      <c r="CK13" s="586" t="s">
        <v>3083</v>
      </c>
      <c r="CL13" s="587">
        <v>100000000</v>
      </c>
      <c r="CM13" s="586" t="s">
        <v>2998</v>
      </c>
      <c r="CN13" s="586" t="s">
        <v>3000</v>
      </c>
      <c r="CO13" s="586" t="s">
        <v>2999</v>
      </c>
      <c r="CP13" s="586" t="s">
        <v>3115</v>
      </c>
      <c r="CQ13" s="587">
        <v>200000</v>
      </c>
      <c r="CR13" s="586" t="s">
        <v>3083</v>
      </c>
      <c r="CS13" s="587">
        <v>100000000</v>
      </c>
    </row>
    <row r="14" spans="1:97" ht="19.95" customHeight="1">
      <c r="B14" s="865"/>
      <c r="C14" s="544"/>
      <c r="D14" s="866"/>
      <c r="E14" s="865"/>
      <c r="F14" s="463"/>
      <c r="G14" s="460"/>
      <c r="H14" s="460"/>
      <c r="I14" s="608">
        <f t="shared" ref="I14:I31" si="2">SUM(W14:X14,Z14:AA14)</f>
        <v>0</v>
      </c>
      <c r="J14" s="872"/>
      <c r="K14" s="872"/>
      <c r="L14" s="744">
        <f t="shared" ref="L14:L37" si="3">IFERROR((W14+Z14)*$AE$6/$AF$6,"")</f>
        <v>0</v>
      </c>
      <c r="M14" s="744" t="str">
        <f t="shared" ref="M14:M37" si="4">IFERROR((X14+AA14)*$AJ$6/$AK$6,"")</f>
        <v/>
      </c>
      <c r="N14" s="1749"/>
      <c r="O14" s="1750"/>
      <c r="S14" s="580">
        <f t="shared" ref="S14:S37" si="5">SUM(J14:K14)</f>
        <v>0</v>
      </c>
      <c r="T14" s="601" t="str">
        <f t="shared" ref="T14:T37" si="6">IFERROR((J14/S14),"")</f>
        <v/>
      </c>
      <c r="U14" s="624" t="str">
        <f t="shared" ref="U14:U37" si="7">IFERROR((1-T14),"")</f>
        <v/>
      </c>
      <c r="V14" s="629">
        <f>H14-G14</f>
        <v>0</v>
      </c>
      <c r="W14" s="609">
        <f t="shared" ref="W14:W37" si="8">IF(E14="発電設備",V14,0)</f>
        <v>0</v>
      </c>
      <c r="X14" s="609">
        <f t="shared" ref="X14:X37" si="9">IF(E14="蓄電池",V14*$H$7,0)</f>
        <v>0</v>
      </c>
      <c r="Y14" s="609" t="str">
        <f t="shared" ref="Y14:Y37" si="10">IF(E14="共通設備",V14,"")</f>
        <v/>
      </c>
      <c r="Z14" s="613">
        <f t="shared" ref="Z14:Z37" si="11">IF(Y14="",0,ROUNDDOWN(Y14*T14,0))</f>
        <v>0</v>
      </c>
      <c r="AA14" s="613">
        <f t="shared" ref="AA14:AA37" si="12">IF(Y14="",0,(Y14-Z14)*$H$7)</f>
        <v>0</v>
      </c>
      <c r="AC14" s="585" t="s">
        <v>3080</v>
      </c>
      <c r="AD14" s="585" t="s">
        <v>3093</v>
      </c>
      <c r="AE14" s="585" t="s">
        <v>3120</v>
      </c>
      <c r="AF14" s="585" t="e">
        <f>I38/H38</f>
        <v>#DIV/0!</v>
      </c>
      <c r="AG14" s="586"/>
      <c r="AH14" s="586"/>
      <c r="AI14" s="586"/>
      <c r="AJ14" s="586"/>
      <c r="AK14" s="586"/>
      <c r="AL14" s="586"/>
      <c r="AM14" s="586" t="s">
        <v>3003</v>
      </c>
      <c r="AN14" s="586" t="s">
        <v>2999</v>
      </c>
      <c r="AO14" s="586" t="s">
        <v>3105</v>
      </c>
      <c r="AP14" s="586" t="s">
        <v>2991</v>
      </c>
      <c r="AQ14" s="587">
        <v>220000</v>
      </c>
      <c r="AR14" s="586" t="s">
        <v>3083</v>
      </c>
      <c r="AS14" s="587">
        <v>100000000</v>
      </c>
      <c r="BB14" s="579" t="s">
        <v>3079</v>
      </c>
      <c r="BC14" s="544" t="s">
        <v>3276</v>
      </c>
      <c r="BD14" s="997" t="s">
        <v>3293</v>
      </c>
      <c r="BE14" s="579" t="s">
        <v>3092</v>
      </c>
      <c r="BF14" s="463">
        <v>260000</v>
      </c>
      <c r="BG14" s="460"/>
      <c r="BH14" s="460">
        <v>260000</v>
      </c>
      <c r="BI14" s="608">
        <f t="shared" ref="BI14:BI21" si="13">SUM(BW14:BX14,BZ14:CA14)</f>
        <v>260000</v>
      </c>
      <c r="BJ14" s="620"/>
      <c r="BK14" s="620"/>
      <c r="BL14" s="744">
        <f t="shared" ref="BL14:BL20" si="14">IFERROR((BW14+BZ14)*$AE$6/$AF$6,"")</f>
        <v>173333.33333333334</v>
      </c>
      <c r="BM14" s="744" t="str">
        <f t="shared" ref="BM14:BM24" si="15">IFERROR((BX14+CA14)*$AJ$6/$AK$6,"")</f>
        <v/>
      </c>
      <c r="BN14" s="1749"/>
      <c r="BO14" s="1750"/>
      <c r="BS14" s="580">
        <f t="shared" ref="BS14:BS37" si="16">SUM(BJ14:BK14)</f>
        <v>0</v>
      </c>
      <c r="BT14" s="601" t="str">
        <f t="shared" ref="BT14:BT37" si="17">IFERROR((BJ14/BS14),"")</f>
        <v/>
      </c>
      <c r="BU14" s="624" t="str">
        <f t="shared" ref="BU14:BU37" si="18">IFERROR((1-BT14),"")</f>
        <v/>
      </c>
      <c r="BV14" s="629">
        <f>BH14-BG14</f>
        <v>260000</v>
      </c>
      <c r="BW14" s="609">
        <f t="shared" ref="BW14:BW37" si="19">IF(BE14="発電設備",BV14,0)</f>
        <v>260000</v>
      </c>
      <c r="BX14" s="609">
        <f t="shared" si="0"/>
        <v>0</v>
      </c>
      <c r="BY14" s="609" t="str">
        <f t="shared" ref="BY14:BY37" si="20">IF(BE14="共通設備",BV14,"")</f>
        <v/>
      </c>
      <c r="BZ14" s="613">
        <f t="shared" ref="BZ14:BZ37" si="21">IF(BY14="",0,ROUNDDOWN(BY14*BT14,0))</f>
        <v>0</v>
      </c>
      <c r="CA14" s="613">
        <f t="shared" si="1"/>
        <v>0</v>
      </c>
      <c r="CC14" s="585" t="s">
        <v>3080</v>
      </c>
      <c r="CD14" s="585" t="s">
        <v>3093</v>
      </c>
      <c r="CE14" s="585" t="s">
        <v>3070</v>
      </c>
      <c r="CF14" s="585">
        <f>BI38/BH38</f>
        <v>0.96780432330827071</v>
      </c>
      <c r="CG14" s="586"/>
      <c r="CH14" s="586"/>
      <c r="CI14" s="586"/>
      <c r="CJ14" s="586"/>
      <c r="CK14" s="586"/>
      <c r="CL14" s="586"/>
      <c r="CM14" s="586" t="s">
        <v>3003</v>
      </c>
      <c r="CN14" s="586" t="s">
        <v>2999</v>
      </c>
      <c r="CO14" s="586" t="s">
        <v>3105</v>
      </c>
      <c r="CP14" s="586" t="s">
        <v>2991</v>
      </c>
      <c r="CQ14" s="587">
        <v>220000</v>
      </c>
      <c r="CR14" s="586" t="s">
        <v>3083</v>
      </c>
      <c r="CS14" s="587">
        <v>100000000</v>
      </c>
    </row>
    <row r="15" spans="1:97" ht="19.95" customHeight="1">
      <c r="B15" s="865"/>
      <c r="C15" s="546"/>
      <c r="D15" s="866"/>
      <c r="E15" s="865"/>
      <c r="F15" s="460"/>
      <c r="G15" s="460"/>
      <c r="H15" s="460"/>
      <c r="I15" s="608">
        <f t="shared" si="2"/>
        <v>0</v>
      </c>
      <c r="J15" s="872"/>
      <c r="K15" s="872"/>
      <c r="L15" s="744">
        <f t="shared" si="3"/>
        <v>0</v>
      </c>
      <c r="M15" s="744" t="str">
        <f t="shared" si="4"/>
        <v/>
      </c>
      <c r="N15" s="1749"/>
      <c r="O15" s="1750"/>
      <c r="S15" s="580">
        <f t="shared" si="5"/>
        <v>0</v>
      </c>
      <c r="T15" s="601" t="str">
        <f t="shared" si="6"/>
        <v/>
      </c>
      <c r="U15" s="624" t="str">
        <f t="shared" si="7"/>
        <v/>
      </c>
      <c r="V15" s="629">
        <f t="shared" ref="V15:V37" si="22">H15-G15</f>
        <v>0</v>
      </c>
      <c r="W15" s="609">
        <f t="shared" si="8"/>
        <v>0</v>
      </c>
      <c r="X15" s="609">
        <f t="shared" si="9"/>
        <v>0</v>
      </c>
      <c r="Y15" s="609" t="str">
        <f t="shared" si="10"/>
        <v/>
      </c>
      <c r="Z15" s="613">
        <f t="shared" si="11"/>
        <v>0</v>
      </c>
      <c r="AA15" s="613">
        <f t="shared" si="12"/>
        <v>0</v>
      </c>
      <c r="AC15" s="585"/>
      <c r="AD15" s="585"/>
      <c r="AE15" s="585" t="s">
        <v>3121</v>
      </c>
      <c r="AF15" s="586" t="s">
        <v>3122</v>
      </c>
      <c r="AG15" s="586"/>
      <c r="AH15" s="586"/>
      <c r="AI15" s="586"/>
      <c r="AJ15" s="586"/>
      <c r="AK15" s="586"/>
      <c r="AL15" s="586"/>
      <c r="AM15" s="586"/>
      <c r="AN15" s="586"/>
      <c r="AO15" s="586"/>
      <c r="AP15" s="586"/>
      <c r="AQ15" s="586"/>
      <c r="AR15" s="586"/>
      <c r="AS15" s="580"/>
      <c r="BB15" s="579" t="s">
        <v>3079</v>
      </c>
      <c r="BC15" s="546" t="s">
        <v>3316</v>
      </c>
      <c r="BD15" s="997" t="s">
        <v>3294</v>
      </c>
      <c r="BE15" s="579" t="s">
        <v>3093</v>
      </c>
      <c r="BF15" s="460">
        <v>320000</v>
      </c>
      <c r="BG15" s="460"/>
      <c r="BH15" s="460">
        <v>320000</v>
      </c>
      <c r="BI15" s="608">
        <f t="shared" si="13"/>
        <v>297931</v>
      </c>
      <c r="BJ15" s="620">
        <v>4.5</v>
      </c>
      <c r="BK15" s="620">
        <v>10</v>
      </c>
      <c r="BL15" s="744">
        <f t="shared" si="14"/>
        <v>66206.666666666672</v>
      </c>
      <c r="BM15" s="744">
        <f>IFERROR((BX15+CA15)*$CJ$6/$CK$6,"")</f>
        <v>148965.75</v>
      </c>
      <c r="BN15" s="1756" t="s">
        <v>3297</v>
      </c>
      <c r="BO15" s="1757"/>
      <c r="BS15" s="580">
        <f t="shared" si="16"/>
        <v>14.5</v>
      </c>
      <c r="BT15" s="601">
        <f t="shared" si="17"/>
        <v>0.31034482758620691</v>
      </c>
      <c r="BU15" s="624">
        <f t="shared" si="18"/>
        <v>0.68965517241379315</v>
      </c>
      <c r="BV15" s="629">
        <f t="shared" ref="BV15:BV37" si="23">BH15-BG15</f>
        <v>320000</v>
      </c>
      <c r="BW15" s="609">
        <f t="shared" si="19"/>
        <v>0</v>
      </c>
      <c r="BX15" s="609">
        <f t="shared" si="0"/>
        <v>0</v>
      </c>
      <c r="BY15" s="609">
        <f t="shared" si="20"/>
        <v>320000</v>
      </c>
      <c r="BZ15" s="613">
        <f t="shared" si="21"/>
        <v>99310</v>
      </c>
      <c r="CA15" s="613">
        <f t="shared" si="1"/>
        <v>198621</v>
      </c>
      <c r="CC15" s="585"/>
      <c r="CD15" s="585"/>
      <c r="CE15" s="585" t="s">
        <v>3071</v>
      </c>
      <c r="CF15" s="586" t="s">
        <v>2944</v>
      </c>
      <c r="CG15" s="586"/>
      <c r="CH15" s="586"/>
      <c r="CI15" s="586"/>
      <c r="CJ15" s="586"/>
      <c r="CK15" s="586"/>
      <c r="CL15" s="586"/>
      <c r="CM15" s="586"/>
      <c r="CN15" s="586"/>
      <c r="CO15" s="586"/>
      <c r="CP15" s="586"/>
      <c r="CQ15" s="586"/>
      <c r="CR15" s="586"/>
      <c r="CS15" s="580"/>
    </row>
    <row r="16" spans="1:97" ht="19.95" customHeight="1">
      <c r="B16" s="865"/>
      <c r="C16" s="546"/>
      <c r="D16" s="866"/>
      <c r="E16" s="865"/>
      <c r="F16" s="460"/>
      <c r="G16" s="460"/>
      <c r="H16" s="460"/>
      <c r="I16" s="608">
        <f t="shared" si="2"/>
        <v>0</v>
      </c>
      <c r="J16" s="872"/>
      <c r="K16" s="872"/>
      <c r="L16" s="744">
        <f t="shared" si="3"/>
        <v>0</v>
      </c>
      <c r="M16" s="744" t="str">
        <f t="shared" si="4"/>
        <v/>
      </c>
      <c r="N16" s="1749"/>
      <c r="O16" s="1750"/>
      <c r="S16" s="580">
        <f t="shared" si="5"/>
        <v>0</v>
      </c>
      <c r="T16" s="601" t="str">
        <f t="shared" si="6"/>
        <v/>
      </c>
      <c r="U16" s="624" t="str">
        <f t="shared" si="7"/>
        <v/>
      </c>
      <c r="V16" s="629">
        <f t="shared" si="22"/>
        <v>0</v>
      </c>
      <c r="W16" s="609">
        <f t="shared" si="8"/>
        <v>0</v>
      </c>
      <c r="X16" s="609">
        <f t="shared" si="9"/>
        <v>0</v>
      </c>
      <c r="Y16" s="609" t="str">
        <f t="shared" si="10"/>
        <v/>
      </c>
      <c r="Z16" s="613">
        <f t="shared" si="11"/>
        <v>0</v>
      </c>
      <c r="AA16" s="613">
        <f t="shared" si="12"/>
        <v>0</v>
      </c>
      <c r="AC16" s="585"/>
      <c r="AD16" s="585"/>
      <c r="AE16" s="593" t="s">
        <v>3123</v>
      </c>
      <c r="AF16" s="593" t="str">
        <f>IF(C7="あり",AF14,AF15)</f>
        <v>1</v>
      </c>
      <c r="AG16" s="586"/>
      <c r="AH16" s="586"/>
      <c r="AI16" s="586"/>
      <c r="AJ16" s="586"/>
      <c r="AK16" s="586"/>
      <c r="AL16" s="586"/>
      <c r="AM16" s="586"/>
      <c r="AN16" s="586"/>
      <c r="AO16" s="586"/>
      <c r="AP16" s="586"/>
      <c r="AQ16" s="586"/>
      <c r="AR16" s="586"/>
      <c r="AS16" s="580"/>
      <c r="BB16" s="579" t="s">
        <v>3079</v>
      </c>
      <c r="BC16" s="546" t="s">
        <v>3317</v>
      </c>
      <c r="BD16" s="997" t="s">
        <v>3295</v>
      </c>
      <c r="BE16" s="579" t="s">
        <v>3093</v>
      </c>
      <c r="BF16" s="460">
        <v>220000</v>
      </c>
      <c r="BG16" s="460"/>
      <c r="BH16" s="460">
        <v>220000</v>
      </c>
      <c r="BI16" s="608">
        <f t="shared" si="13"/>
        <v>207428.5</v>
      </c>
      <c r="BJ16" s="620">
        <v>7.5</v>
      </c>
      <c r="BK16" s="620">
        <v>10</v>
      </c>
      <c r="BL16" s="744">
        <f t="shared" si="14"/>
        <v>62856.666666666664</v>
      </c>
      <c r="BM16" s="744">
        <f>IFERROR((BX16+CA16)*$CJ$6/$CK$6,"")</f>
        <v>84857.625</v>
      </c>
      <c r="BN16" s="1756" t="s">
        <v>3298</v>
      </c>
      <c r="BO16" s="1757"/>
      <c r="BS16" s="580">
        <f t="shared" si="16"/>
        <v>17.5</v>
      </c>
      <c r="BT16" s="601">
        <f t="shared" si="17"/>
        <v>0.42857142857142855</v>
      </c>
      <c r="BU16" s="624">
        <f t="shared" si="18"/>
        <v>0.5714285714285714</v>
      </c>
      <c r="BV16" s="629">
        <f t="shared" si="23"/>
        <v>220000</v>
      </c>
      <c r="BW16" s="609">
        <f t="shared" si="19"/>
        <v>0</v>
      </c>
      <c r="BX16" s="609">
        <f t="shared" si="0"/>
        <v>0</v>
      </c>
      <c r="BY16" s="609">
        <f t="shared" si="20"/>
        <v>220000</v>
      </c>
      <c r="BZ16" s="613">
        <f t="shared" si="21"/>
        <v>94285</v>
      </c>
      <c r="CA16" s="613">
        <f t="shared" si="1"/>
        <v>113143.5</v>
      </c>
      <c r="CC16" s="585"/>
      <c r="CD16" s="585"/>
      <c r="CE16" s="593" t="s">
        <v>3123</v>
      </c>
      <c r="CF16" s="593" t="str">
        <f>IF(BC7="あり",CF14,CF15)</f>
        <v>1</v>
      </c>
      <c r="CG16" s="586"/>
      <c r="CH16" s="586"/>
      <c r="CI16" s="586"/>
      <c r="CJ16" s="586"/>
      <c r="CK16" s="586"/>
      <c r="CL16" s="586"/>
      <c r="CM16" s="586"/>
      <c r="CN16" s="586"/>
      <c r="CO16" s="586"/>
      <c r="CP16" s="586"/>
      <c r="CQ16" s="586"/>
      <c r="CR16" s="586"/>
      <c r="CS16" s="580"/>
    </row>
    <row r="17" spans="2:97" ht="19.95" customHeight="1">
      <c r="B17" s="865"/>
      <c r="C17" s="546"/>
      <c r="D17" s="866"/>
      <c r="E17" s="865"/>
      <c r="F17" s="460"/>
      <c r="G17" s="460"/>
      <c r="H17" s="460"/>
      <c r="I17" s="608">
        <f t="shared" si="2"/>
        <v>0</v>
      </c>
      <c r="J17" s="872"/>
      <c r="K17" s="872"/>
      <c r="L17" s="744">
        <f t="shared" si="3"/>
        <v>0</v>
      </c>
      <c r="M17" s="744" t="str">
        <f t="shared" si="4"/>
        <v/>
      </c>
      <c r="N17" s="1749"/>
      <c r="O17" s="1750"/>
      <c r="S17" s="580">
        <f t="shared" si="5"/>
        <v>0</v>
      </c>
      <c r="T17" s="601" t="str">
        <f t="shared" si="6"/>
        <v/>
      </c>
      <c r="U17" s="624" t="str">
        <f t="shared" si="7"/>
        <v/>
      </c>
      <c r="V17" s="629">
        <f t="shared" si="22"/>
        <v>0</v>
      </c>
      <c r="W17" s="609">
        <f t="shared" si="8"/>
        <v>0</v>
      </c>
      <c r="X17" s="609">
        <f t="shared" si="9"/>
        <v>0</v>
      </c>
      <c r="Y17" s="609" t="str">
        <f t="shared" si="10"/>
        <v/>
      </c>
      <c r="Z17" s="613">
        <f t="shared" si="11"/>
        <v>0</v>
      </c>
      <c r="AA17" s="613">
        <f t="shared" si="12"/>
        <v>0</v>
      </c>
      <c r="AC17" s="656"/>
      <c r="AS17" s="570"/>
      <c r="BB17" s="579" t="s">
        <v>3079</v>
      </c>
      <c r="BC17" s="546" t="s">
        <v>2973</v>
      </c>
      <c r="BD17" s="997" t="s">
        <v>3296</v>
      </c>
      <c r="BE17" s="579" t="s">
        <v>2973</v>
      </c>
      <c r="BF17" s="460">
        <v>380000</v>
      </c>
      <c r="BG17" s="460"/>
      <c r="BH17" s="460">
        <v>380000</v>
      </c>
      <c r="BI17" s="608">
        <f t="shared" si="13"/>
        <v>342000</v>
      </c>
      <c r="BJ17" s="620"/>
      <c r="BK17" s="620"/>
      <c r="BL17" s="744">
        <f t="shared" si="14"/>
        <v>0</v>
      </c>
      <c r="BM17" s="744">
        <f>IFERROR((BX17+CA17)*$CJ$6/$CK$6,"")</f>
        <v>256500</v>
      </c>
      <c r="BN17" s="1749"/>
      <c r="BO17" s="1750"/>
      <c r="BS17" s="580">
        <f t="shared" si="16"/>
        <v>0</v>
      </c>
      <c r="BT17" s="601" t="str">
        <f t="shared" si="17"/>
        <v/>
      </c>
      <c r="BU17" s="624" t="str">
        <f t="shared" si="18"/>
        <v/>
      </c>
      <c r="BV17" s="629">
        <f t="shared" si="23"/>
        <v>380000</v>
      </c>
      <c r="BW17" s="609">
        <f>IF(BE17="発電設備",BV17,0)</f>
        <v>0</v>
      </c>
      <c r="BX17" s="609">
        <f t="shared" si="0"/>
        <v>342000</v>
      </c>
      <c r="BY17" s="609" t="str">
        <f t="shared" si="20"/>
        <v/>
      </c>
      <c r="BZ17" s="613">
        <f t="shared" si="21"/>
        <v>0</v>
      </c>
      <c r="CA17" s="613">
        <f t="shared" si="1"/>
        <v>0</v>
      </c>
      <c r="CC17" s="656"/>
      <c r="CS17" s="570"/>
    </row>
    <row r="18" spans="2:97" ht="19.95" customHeight="1">
      <c r="B18" s="865"/>
      <c r="C18" s="546"/>
      <c r="D18" s="866"/>
      <c r="E18" s="865"/>
      <c r="F18" s="460"/>
      <c r="G18" s="460"/>
      <c r="H18" s="460"/>
      <c r="I18" s="608">
        <f t="shared" si="2"/>
        <v>0</v>
      </c>
      <c r="J18" s="872"/>
      <c r="K18" s="872"/>
      <c r="L18" s="744">
        <f t="shared" si="3"/>
        <v>0</v>
      </c>
      <c r="M18" s="744" t="str">
        <f t="shared" si="4"/>
        <v/>
      </c>
      <c r="N18" s="1749"/>
      <c r="O18" s="1750"/>
      <c r="S18" s="580">
        <f t="shared" si="5"/>
        <v>0</v>
      </c>
      <c r="T18" s="601" t="str">
        <f t="shared" si="6"/>
        <v/>
      </c>
      <c r="U18" s="624" t="str">
        <f t="shared" si="7"/>
        <v/>
      </c>
      <c r="V18" s="629">
        <f t="shared" si="22"/>
        <v>0</v>
      </c>
      <c r="W18" s="609">
        <f t="shared" si="8"/>
        <v>0</v>
      </c>
      <c r="X18" s="609">
        <f t="shared" si="9"/>
        <v>0</v>
      </c>
      <c r="Y18" s="609" t="str">
        <f t="shared" si="10"/>
        <v/>
      </c>
      <c r="Z18" s="613">
        <f t="shared" si="11"/>
        <v>0</v>
      </c>
      <c r="AA18" s="613">
        <f t="shared" si="12"/>
        <v>0</v>
      </c>
      <c r="AC18" s="449" t="s">
        <v>2468</v>
      </c>
      <c r="AD18" s="599" t="s">
        <v>2469</v>
      </c>
      <c r="AE18" s="600" t="s">
        <v>2470</v>
      </c>
      <c r="AF18" s="600" t="s">
        <v>2471</v>
      </c>
      <c r="AG18" s="600" t="s">
        <v>2472</v>
      </c>
      <c r="AH18" s="449" t="s">
        <v>2468</v>
      </c>
      <c r="AI18" s="659"/>
      <c r="AJ18" s="658" t="s">
        <v>3102</v>
      </c>
      <c r="AQ18" s="570"/>
      <c r="AR18" s="570"/>
      <c r="AS18" s="570"/>
      <c r="BB18" s="579" t="s">
        <v>3080</v>
      </c>
      <c r="BC18" s="546" t="s">
        <v>3286</v>
      </c>
      <c r="BD18" s="997" t="s">
        <v>3318</v>
      </c>
      <c r="BE18" s="579" t="s">
        <v>3092</v>
      </c>
      <c r="BF18" s="460">
        <v>300000</v>
      </c>
      <c r="BG18" s="460"/>
      <c r="BH18" s="460">
        <v>300000</v>
      </c>
      <c r="BI18" s="608">
        <f t="shared" si="13"/>
        <v>300000</v>
      </c>
      <c r="BJ18" s="620"/>
      <c r="BK18" s="620"/>
      <c r="BL18" s="744">
        <f t="shared" si="14"/>
        <v>200000</v>
      </c>
      <c r="BM18" s="744">
        <f t="shared" ref="BM18:BM23" si="24">IFERROR((BX18+CA18)*$CJ$6/$CK$6,"")</f>
        <v>0</v>
      </c>
      <c r="BN18" s="1749"/>
      <c r="BO18" s="1750"/>
      <c r="BS18" s="580">
        <f t="shared" si="16"/>
        <v>0</v>
      </c>
      <c r="BT18" s="601" t="str">
        <f t="shared" si="17"/>
        <v/>
      </c>
      <c r="BU18" s="624" t="str">
        <f t="shared" si="18"/>
        <v/>
      </c>
      <c r="BV18" s="629">
        <f t="shared" si="23"/>
        <v>300000</v>
      </c>
      <c r="BW18" s="609">
        <f t="shared" si="19"/>
        <v>300000</v>
      </c>
      <c r="BX18" s="609">
        <f t="shared" si="0"/>
        <v>0</v>
      </c>
      <c r="BY18" s="609" t="str">
        <f t="shared" si="20"/>
        <v/>
      </c>
      <c r="BZ18" s="613">
        <f t="shared" si="21"/>
        <v>0</v>
      </c>
      <c r="CA18" s="613">
        <f t="shared" si="1"/>
        <v>0</v>
      </c>
      <c r="CC18" s="449" t="s">
        <v>2468</v>
      </c>
      <c r="CD18" s="599" t="s">
        <v>2469</v>
      </c>
      <c r="CE18" s="600" t="s">
        <v>2470</v>
      </c>
      <c r="CF18" s="600" t="s">
        <v>2471</v>
      </c>
      <c r="CG18" s="600" t="s">
        <v>2472</v>
      </c>
      <c r="CH18" s="449" t="s">
        <v>2468</v>
      </c>
      <c r="CI18" s="659"/>
      <c r="CJ18" s="658" t="s">
        <v>3102</v>
      </c>
      <c r="CQ18" s="570"/>
      <c r="CR18" s="570"/>
      <c r="CS18" s="570"/>
    </row>
    <row r="19" spans="2:97" ht="19.95" customHeight="1">
      <c r="B19" s="865"/>
      <c r="C19" s="546"/>
      <c r="D19" s="866"/>
      <c r="E19" s="865"/>
      <c r="F19" s="460"/>
      <c r="G19" s="460"/>
      <c r="H19" s="460"/>
      <c r="I19" s="608">
        <f t="shared" si="2"/>
        <v>0</v>
      </c>
      <c r="J19" s="872"/>
      <c r="K19" s="872"/>
      <c r="L19" s="744">
        <f t="shared" si="3"/>
        <v>0</v>
      </c>
      <c r="M19" s="744" t="str">
        <f t="shared" si="4"/>
        <v/>
      </c>
      <c r="N19" s="1749"/>
      <c r="O19" s="1750"/>
      <c r="S19" s="580">
        <f t="shared" si="5"/>
        <v>0</v>
      </c>
      <c r="T19" s="601" t="str">
        <f t="shared" si="6"/>
        <v/>
      </c>
      <c r="U19" s="624" t="str">
        <f t="shared" si="7"/>
        <v/>
      </c>
      <c r="V19" s="629">
        <f t="shared" si="22"/>
        <v>0</v>
      </c>
      <c r="W19" s="609">
        <f t="shared" si="8"/>
        <v>0</v>
      </c>
      <c r="X19" s="609">
        <f t="shared" si="9"/>
        <v>0</v>
      </c>
      <c r="Y19" s="609" t="str">
        <f t="shared" si="10"/>
        <v/>
      </c>
      <c r="Z19" s="613">
        <f t="shared" si="11"/>
        <v>0</v>
      </c>
      <c r="AA19" s="613">
        <f t="shared" si="12"/>
        <v>0</v>
      </c>
      <c r="AC19" s="449" t="s">
        <v>2709</v>
      </c>
      <c r="AD19" s="449" t="s">
        <v>2474</v>
      </c>
      <c r="AE19" s="449" t="s">
        <v>2475</v>
      </c>
      <c r="AF19" s="449" t="s">
        <v>2476</v>
      </c>
      <c r="AG19" s="450" t="s">
        <v>3109</v>
      </c>
      <c r="AH19" s="449" t="s">
        <v>2478</v>
      </c>
      <c r="AI19" s="659">
        <v>5</v>
      </c>
      <c r="AJ19" s="1754" t="e">
        <f>VLOOKUP(G3,AC19:AI26,7,FALSE)</f>
        <v>#N/A</v>
      </c>
      <c r="AQ19" s="570"/>
      <c r="AR19" s="570"/>
      <c r="AS19" s="570"/>
      <c r="BB19" s="579" t="s">
        <v>3080</v>
      </c>
      <c r="BC19" s="546" t="s">
        <v>3287</v>
      </c>
      <c r="BD19" s="997" t="s">
        <v>3319</v>
      </c>
      <c r="BE19" s="579" t="s">
        <v>2973</v>
      </c>
      <c r="BF19" s="460">
        <v>100000</v>
      </c>
      <c r="BG19" s="460"/>
      <c r="BH19" s="460">
        <v>100000</v>
      </c>
      <c r="BI19" s="608">
        <f t="shared" si="13"/>
        <v>90000</v>
      </c>
      <c r="BJ19" s="620"/>
      <c r="BK19" s="620"/>
      <c r="BL19" s="744">
        <f t="shared" si="14"/>
        <v>0</v>
      </c>
      <c r="BM19" s="744">
        <f t="shared" si="24"/>
        <v>67500</v>
      </c>
      <c r="BN19" s="1749"/>
      <c r="BO19" s="1750"/>
      <c r="BS19" s="580">
        <f t="shared" si="16"/>
        <v>0</v>
      </c>
      <c r="BT19" s="601" t="str">
        <f t="shared" si="17"/>
        <v/>
      </c>
      <c r="BU19" s="624" t="str">
        <f t="shared" si="18"/>
        <v/>
      </c>
      <c r="BV19" s="629">
        <f t="shared" si="23"/>
        <v>100000</v>
      </c>
      <c r="BW19" s="609">
        <f t="shared" si="19"/>
        <v>0</v>
      </c>
      <c r="BX19" s="609">
        <f t="shared" si="0"/>
        <v>90000</v>
      </c>
      <c r="BY19" s="609" t="str">
        <f t="shared" si="20"/>
        <v/>
      </c>
      <c r="BZ19" s="613">
        <f t="shared" si="21"/>
        <v>0</v>
      </c>
      <c r="CA19" s="613">
        <f t="shared" si="1"/>
        <v>0</v>
      </c>
      <c r="CC19" s="449" t="s">
        <v>2709</v>
      </c>
      <c r="CD19" s="449" t="s">
        <v>2474</v>
      </c>
      <c r="CE19" s="449" t="s">
        <v>2475</v>
      </c>
      <c r="CF19" s="449" t="s">
        <v>2476</v>
      </c>
      <c r="CG19" s="450" t="s">
        <v>3109</v>
      </c>
      <c r="CH19" s="449" t="s">
        <v>2478</v>
      </c>
      <c r="CI19" s="659">
        <v>5</v>
      </c>
      <c r="CJ19" s="1754">
        <f>VLOOKUP(BG3,CC19:CI26,7,FALSE)</f>
        <v>5</v>
      </c>
      <c r="CQ19" s="570"/>
      <c r="CR19" s="570"/>
      <c r="CS19" s="570"/>
    </row>
    <row r="20" spans="2:97" ht="19.95" customHeight="1">
      <c r="B20" s="865"/>
      <c r="C20" s="546"/>
      <c r="D20" s="866"/>
      <c r="E20" s="865"/>
      <c r="F20" s="460"/>
      <c r="G20" s="460"/>
      <c r="H20" s="460"/>
      <c r="I20" s="608">
        <f t="shared" si="2"/>
        <v>0</v>
      </c>
      <c r="J20" s="872"/>
      <c r="K20" s="872"/>
      <c r="L20" s="744">
        <f t="shared" si="3"/>
        <v>0</v>
      </c>
      <c r="M20" s="744" t="str">
        <f t="shared" si="4"/>
        <v/>
      </c>
      <c r="N20" s="1749"/>
      <c r="O20" s="1750"/>
      <c r="S20" s="580">
        <f t="shared" si="5"/>
        <v>0</v>
      </c>
      <c r="T20" s="601" t="str">
        <f t="shared" si="6"/>
        <v/>
      </c>
      <c r="U20" s="624" t="str">
        <f t="shared" si="7"/>
        <v/>
      </c>
      <c r="V20" s="629">
        <f t="shared" si="22"/>
        <v>0</v>
      </c>
      <c r="W20" s="609">
        <f t="shared" si="8"/>
        <v>0</v>
      </c>
      <c r="X20" s="609">
        <f t="shared" si="9"/>
        <v>0</v>
      </c>
      <c r="Y20" s="609" t="str">
        <f t="shared" si="10"/>
        <v/>
      </c>
      <c r="Z20" s="613">
        <f t="shared" si="11"/>
        <v>0</v>
      </c>
      <c r="AA20" s="613">
        <f t="shared" si="12"/>
        <v>0</v>
      </c>
      <c r="AC20" s="449" t="s">
        <v>2710</v>
      </c>
      <c r="AD20" s="449" t="s">
        <v>2474</v>
      </c>
      <c r="AE20" s="449" t="s">
        <v>2475</v>
      </c>
      <c r="AF20" s="449" t="s">
        <v>2476</v>
      </c>
      <c r="AG20" s="449" t="s">
        <v>3110</v>
      </c>
      <c r="AH20" s="449" t="s">
        <v>2478</v>
      </c>
      <c r="AI20" s="659">
        <v>5</v>
      </c>
      <c r="AJ20" s="1758"/>
      <c r="AQ20" s="570"/>
      <c r="AR20" s="570"/>
      <c r="AS20" s="570"/>
      <c r="BB20" s="579" t="s">
        <v>3078</v>
      </c>
      <c r="BC20" s="546" t="s">
        <v>3288</v>
      </c>
      <c r="BD20" s="997" t="s">
        <v>3320</v>
      </c>
      <c r="BE20" s="579" t="s">
        <v>3092</v>
      </c>
      <c r="BF20" s="460">
        <v>50000</v>
      </c>
      <c r="BG20" s="460"/>
      <c r="BH20" s="460">
        <v>50000</v>
      </c>
      <c r="BI20" s="608">
        <f t="shared" si="13"/>
        <v>50000</v>
      </c>
      <c r="BJ20" s="620"/>
      <c r="BK20" s="620"/>
      <c r="BL20" s="744">
        <f t="shared" si="14"/>
        <v>33333.333333333336</v>
      </c>
      <c r="BM20" s="744">
        <f t="shared" si="24"/>
        <v>0</v>
      </c>
      <c r="BN20" s="1749"/>
      <c r="BO20" s="1750"/>
      <c r="BS20" s="580">
        <f t="shared" si="16"/>
        <v>0</v>
      </c>
      <c r="BT20" s="601" t="str">
        <f t="shared" si="17"/>
        <v/>
      </c>
      <c r="BU20" s="624" t="str">
        <f t="shared" si="18"/>
        <v/>
      </c>
      <c r="BV20" s="629">
        <f t="shared" si="23"/>
        <v>50000</v>
      </c>
      <c r="BW20" s="609">
        <f t="shared" si="19"/>
        <v>50000</v>
      </c>
      <c r="BX20" s="609">
        <f t="shared" si="0"/>
        <v>0</v>
      </c>
      <c r="BY20" s="609" t="str">
        <f t="shared" si="20"/>
        <v/>
      </c>
      <c r="BZ20" s="613">
        <f t="shared" si="21"/>
        <v>0</v>
      </c>
      <c r="CA20" s="613">
        <f t="shared" si="1"/>
        <v>0</v>
      </c>
      <c r="CC20" s="449" t="s">
        <v>2710</v>
      </c>
      <c r="CD20" s="449" t="s">
        <v>2474</v>
      </c>
      <c r="CE20" s="449" t="s">
        <v>2475</v>
      </c>
      <c r="CF20" s="449" t="s">
        <v>2476</v>
      </c>
      <c r="CG20" s="449" t="s">
        <v>3110</v>
      </c>
      <c r="CH20" s="449" t="s">
        <v>2478</v>
      </c>
      <c r="CI20" s="659">
        <v>5</v>
      </c>
      <c r="CJ20" s="1758"/>
      <c r="CQ20" s="570"/>
      <c r="CR20" s="570"/>
      <c r="CS20" s="570"/>
    </row>
    <row r="21" spans="2:97" ht="19.95" customHeight="1">
      <c r="B21" s="865"/>
      <c r="C21" s="546"/>
      <c r="D21" s="866"/>
      <c r="E21" s="865"/>
      <c r="F21" s="460"/>
      <c r="G21" s="460"/>
      <c r="H21" s="460"/>
      <c r="I21" s="608">
        <f t="shared" si="2"/>
        <v>0</v>
      </c>
      <c r="J21" s="872"/>
      <c r="K21" s="872"/>
      <c r="L21" s="744">
        <f t="shared" si="3"/>
        <v>0</v>
      </c>
      <c r="M21" s="744" t="str">
        <f t="shared" si="4"/>
        <v/>
      </c>
      <c r="N21" s="1749"/>
      <c r="O21" s="1750"/>
      <c r="S21" s="580">
        <f t="shared" si="5"/>
        <v>0</v>
      </c>
      <c r="T21" s="601" t="str">
        <f t="shared" si="6"/>
        <v/>
      </c>
      <c r="U21" s="624" t="str">
        <f t="shared" si="7"/>
        <v/>
      </c>
      <c r="V21" s="629">
        <f t="shared" si="22"/>
        <v>0</v>
      </c>
      <c r="W21" s="609">
        <f t="shared" si="8"/>
        <v>0</v>
      </c>
      <c r="X21" s="609">
        <f t="shared" si="9"/>
        <v>0</v>
      </c>
      <c r="Y21" s="609" t="str">
        <f t="shared" si="10"/>
        <v/>
      </c>
      <c r="Z21" s="613">
        <f t="shared" si="11"/>
        <v>0</v>
      </c>
      <c r="AA21" s="613">
        <f t="shared" si="12"/>
        <v>0</v>
      </c>
      <c r="AC21" s="449" t="s">
        <v>2711</v>
      </c>
      <c r="AD21" s="449" t="s">
        <v>2474</v>
      </c>
      <c r="AE21" s="449" t="s">
        <v>2475</v>
      </c>
      <c r="AF21" s="449" t="s">
        <v>2476</v>
      </c>
      <c r="AG21" s="449" t="s">
        <v>3111</v>
      </c>
      <c r="AH21" s="449" t="s">
        <v>2485</v>
      </c>
      <c r="AI21" s="659">
        <v>5</v>
      </c>
      <c r="AJ21" s="1758"/>
      <c r="AQ21" s="570"/>
      <c r="AR21" s="570"/>
      <c r="AS21" s="570"/>
      <c r="BB21" s="579" t="s">
        <v>3078</v>
      </c>
      <c r="BC21" s="546" t="s">
        <v>3289</v>
      </c>
      <c r="BD21" s="997" t="s">
        <v>3321</v>
      </c>
      <c r="BE21" s="579" t="s">
        <v>2973</v>
      </c>
      <c r="BF21" s="460">
        <v>30000</v>
      </c>
      <c r="BG21" s="460"/>
      <c r="BH21" s="460">
        <v>30000</v>
      </c>
      <c r="BI21" s="608">
        <f t="shared" si="13"/>
        <v>27000</v>
      </c>
      <c r="BJ21" s="620"/>
      <c r="BK21" s="620"/>
      <c r="BL21" s="744">
        <f>IFERROR((BW21+BZ21)*$AE$6/$AF$6,"")</f>
        <v>0</v>
      </c>
      <c r="BM21" s="744">
        <f t="shared" si="24"/>
        <v>20250</v>
      </c>
      <c r="BN21" s="1749"/>
      <c r="BO21" s="1750"/>
      <c r="BS21" s="580">
        <f t="shared" si="16"/>
        <v>0</v>
      </c>
      <c r="BT21" s="601" t="str">
        <f t="shared" si="17"/>
        <v/>
      </c>
      <c r="BU21" s="624" t="str">
        <f t="shared" si="18"/>
        <v/>
      </c>
      <c r="BV21" s="629">
        <f t="shared" si="23"/>
        <v>30000</v>
      </c>
      <c r="BW21" s="609">
        <f t="shared" si="19"/>
        <v>0</v>
      </c>
      <c r="BX21" s="609">
        <f>IF(BE21="蓄電池",BV21*$BH$7,0)</f>
        <v>27000</v>
      </c>
      <c r="BY21" s="609" t="str">
        <f>IF(BE21="共通設備",BV21,"")</f>
        <v/>
      </c>
      <c r="BZ21" s="613">
        <f>IF(BY21="",0,ROUNDDOWN(BY21*BT21,0))</f>
        <v>0</v>
      </c>
      <c r="CA21" s="613">
        <f>IF(BY21="",0,(BY21-BZ21)*$BH$7)</f>
        <v>0</v>
      </c>
      <c r="CC21" s="449" t="s">
        <v>2711</v>
      </c>
      <c r="CD21" s="449" t="s">
        <v>2474</v>
      </c>
      <c r="CE21" s="449" t="s">
        <v>2475</v>
      </c>
      <c r="CF21" s="449" t="s">
        <v>2476</v>
      </c>
      <c r="CG21" s="449" t="s">
        <v>3111</v>
      </c>
      <c r="CH21" s="449" t="s">
        <v>2485</v>
      </c>
      <c r="CI21" s="659">
        <v>5</v>
      </c>
      <c r="CJ21" s="1758"/>
      <c r="CQ21" s="570"/>
      <c r="CR21" s="570"/>
      <c r="CS21" s="570"/>
    </row>
    <row r="22" spans="2:97" ht="19.95" customHeight="1">
      <c r="B22" s="865"/>
      <c r="C22" s="459"/>
      <c r="D22" s="866"/>
      <c r="E22" s="865"/>
      <c r="F22" s="460"/>
      <c r="G22" s="460"/>
      <c r="H22" s="460"/>
      <c r="I22" s="608">
        <f t="shared" si="2"/>
        <v>0</v>
      </c>
      <c r="J22" s="872"/>
      <c r="K22" s="872"/>
      <c r="L22" s="744">
        <f t="shared" si="3"/>
        <v>0</v>
      </c>
      <c r="M22" s="744" t="str">
        <f t="shared" si="4"/>
        <v/>
      </c>
      <c r="N22" s="1749"/>
      <c r="O22" s="1750"/>
      <c r="S22" s="580">
        <f t="shared" si="5"/>
        <v>0</v>
      </c>
      <c r="T22" s="601" t="str">
        <f t="shared" si="6"/>
        <v/>
      </c>
      <c r="U22" s="624" t="str">
        <f t="shared" si="7"/>
        <v/>
      </c>
      <c r="V22" s="629">
        <f t="shared" si="22"/>
        <v>0</v>
      </c>
      <c r="W22" s="609">
        <f t="shared" si="8"/>
        <v>0</v>
      </c>
      <c r="X22" s="609">
        <f t="shared" si="9"/>
        <v>0</v>
      </c>
      <c r="Y22" s="609" t="str">
        <f t="shared" si="10"/>
        <v/>
      </c>
      <c r="Z22" s="613">
        <f t="shared" si="11"/>
        <v>0</v>
      </c>
      <c r="AA22" s="613">
        <f t="shared" si="12"/>
        <v>0</v>
      </c>
      <c r="AC22" s="449" t="s">
        <v>2712</v>
      </c>
      <c r="AD22" s="449" t="s">
        <v>2474</v>
      </c>
      <c r="AE22" s="449" t="s">
        <v>2475</v>
      </c>
      <c r="AF22" s="449" t="s">
        <v>2476</v>
      </c>
      <c r="AG22" s="449" t="s">
        <v>3110</v>
      </c>
      <c r="AH22" s="449" t="s">
        <v>2478</v>
      </c>
      <c r="AI22" s="659">
        <v>6</v>
      </c>
      <c r="AJ22" s="1758"/>
      <c r="AQ22" s="570"/>
      <c r="AR22" s="570"/>
      <c r="AS22" s="570"/>
      <c r="BB22" s="579"/>
      <c r="BC22" s="459"/>
      <c r="BD22" s="997"/>
      <c r="BE22" s="579"/>
      <c r="BF22" s="460"/>
      <c r="BG22" s="460"/>
      <c r="BH22" s="460"/>
      <c r="BI22" s="608">
        <f t="shared" ref="BI22:BI31" si="25">SUM(BW22:BX22,BZ22:CA22)</f>
        <v>0</v>
      </c>
      <c r="BJ22" s="620"/>
      <c r="BK22" s="620"/>
      <c r="BL22" s="744">
        <f t="shared" ref="BL22:BL37" si="26">IFERROR((BW22+BZ22)*$AE$6/$AF$6,"")</f>
        <v>0</v>
      </c>
      <c r="BM22" s="744">
        <f t="shared" si="24"/>
        <v>0</v>
      </c>
      <c r="BN22" s="1749"/>
      <c r="BO22" s="1750"/>
      <c r="BS22" s="580">
        <f t="shared" si="16"/>
        <v>0</v>
      </c>
      <c r="BT22" s="601" t="str">
        <f t="shared" si="17"/>
        <v/>
      </c>
      <c r="BU22" s="624" t="str">
        <f t="shared" si="18"/>
        <v/>
      </c>
      <c r="BV22" s="629">
        <f t="shared" si="23"/>
        <v>0</v>
      </c>
      <c r="BW22" s="609">
        <f t="shared" si="19"/>
        <v>0</v>
      </c>
      <c r="BX22" s="609">
        <f t="shared" ref="BX22:BX37" si="27">IF(BE22="蓄電池",BV22*$H$7,0)</f>
        <v>0</v>
      </c>
      <c r="BY22" s="609" t="str">
        <f t="shared" si="20"/>
        <v/>
      </c>
      <c r="BZ22" s="613">
        <f t="shared" si="21"/>
        <v>0</v>
      </c>
      <c r="CA22" s="613">
        <f t="shared" si="1"/>
        <v>0</v>
      </c>
      <c r="CC22" s="449" t="s">
        <v>2712</v>
      </c>
      <c r="CD22" s="449" t="s">
        <v>2474</v>
      </c>
      <c r="CE22" s="449" t="s">
        <v>2475</v>
      </c>
      <c r="CF22" s="449" t="s">
        <v>2476</v>
      </c>
      <c r="CG22" s="449" t="s">
        <v>3110</v>
      </c>
      <c r="CH22" s="449" t="s">
        <v>2478</v>
      </c>
      <c r="CI22" s="659">
        <v>6</v>
      </c>
      <c r="CJ22" s="1758"/>
      <c r="CQ22" s="570"/>
      <c r="CR22" s="570"/>
      <c r="CS22" s="570"/>
    </row>
    <row r="23" spans="2:97" ht="19.95" customHeight="1">
      <c r="B23" s="865"/>
      <c r="C23" s="544"/>
      <c r="D23" s="866"/>
      <c r="E23" s="865"/>
      <c r="F23" s="463"/>
      <c r="G23" s="460"/>
      <c r="H23" s="460"/>
      <c r="I23" s="608">
        <f t="shared" si="2"/>
        <v>0</v>
      </c>
      <c r="J23" s="872"/>
      <c r="K23" s="872"/>
      <c r="L23" s="744">
        <f t="shared" si="3"/>
        <v>0</v>
      </c>
      <c r="M23" s="744" t="str">
        <f t="shared" si="4"/>
        <v/>
      </c>
      <c r="N23" s="1749"/>
      <c r="O23" s="1750"/>
      <c r="S23" s="580">
        <f t="shared" si="5"/>
        <v>0</v>
      </c>
      <c r="T23" s="601" t="str">
        <f t="shared" si="6"/>
        <v/>
      </c>
      <c r="U23" s="624" t="str">
        <f t="shared" si="7"/>
        <v/>
      </c>
      <c r="V23" s="629">
        <f t="shared" si="22"/>
        <v>0</v>
      </c>
      <c r="W23" s="609">
        <f t="shared" si="8"/>
        <v>0</v>
      </c>
      <c r="X23" s="609">
        <f t="shared" si="9"/>
        <v>0</v>
      </c>
      <c r="Y23" s="609" t="str">
        <f t="shared" si="10"/>
        <v/>
      </c>
      <c r="Z23" s="613">
        <f t="shared" si="11"/>
        <v>0</v>
      </c>
      <c r="AA23" s="613">
        <f t="shared" si="12"/>
        <v>0</v>
      </c>
      <c r="AC23" s="449" t="s">
        <v>2713</v>
      </c>
      <c r="AD23" s="449" t="s">
        <v>2474</v>
      </c>
      <c r="AE23" s="449" t="s">
        <v>2475</v>
      </c>
      <c r="AF23" s="449" t="s">
        <v>2476</v>
      </c>
      <c r="AG23" s="449" t="s">
        <v>3110</v>
      </c>
      <c r="AH23" s="449" t="s">
        <v>2478</v>
      </c>
      <c r="AI23" s="659">
        <v>6</v>
      </c>
      <c r="AJ23" s="1758"/>
      <c r="AQ23" s="570"/>
      <c r="AR23" s="570"/>
      <c r="AS23" s="570"/>
      <c r="BB23" s="579"/>
      <c r="BC23" s="544"/>
      <c r="BD23" s="578"/>
      <c r="BE23" s="579"/>
      <c r="BF23" s="463"/>
      <c r="BG23" s="460"/>
      <c r="BH23" s="460"/>
      <c r="BI23" s="608">
        <f t="shared" si="25"/>
        <v>0</v>
      </c>
      <c r="BJ23" s="620"/>
      <c r="BK23" s="620"/>
      <c r="BL23" s="744">
        <f t="shared" si="26"/>
        <v>0</v>
      </c>
      <c r="BM23" s="744">
        <f t="shared" si="24"/>
        <v>0</v>
      </c>
      <c r="BN23" s="1749"/>
      <c r="BO23" s="1750"/>
      <c r="BS23" s="580">
        <f t="shared" si="16"/>
        <v>0</v>
      </c>
      <c r="BT23" s="601" t="str">
        <f t="shared" si="17"/>
        <v/>
      </c>
      <c r="BU23" s="624" t="str">
        <f t="shared" si="18"/>
        <v/>
      </c>
      <c r="BV23" s="629">
        <f t="shared" si="23"/>
        <v>0</v>
      </c>
      <c r="BW23" s="609">
        <f t="shared" si="19"/>
        <v>0</v>
      </c>
      <c r="BX23" s="609">
        <f t="shared" si="27"/>
        <v>0</v>
      </c>
      <c r="BY23" s="609" t="str">
        <f t="shared" si="20"/>
        <v/>
      </c>
      <c r="BZ23" s="613">
        <f t="shared" si="21"/>
        <v>0</v>
      </c>
      <c r="CA23" s="613">
        <f t="shared" si="1"/>
        <v>0</v>
      </c>
      <c r="CC23" s="449" t="s">
        <v>2713</v>
      </c>
      <c r="CD23" s="449" t="s">
        <v>2474</v>
      </c>
      <c r="CE23" s="449" t="s">
        <v>2475</v>
      </c>
      <c r="CF23" s="449" t="s">
        <v>2476</v>
      </c>
      <c r="CG23" s="449" t="s">
        <v>3110</v>
      </c>
      <c r="CH23" s="449" t="s">
        <v>2478</v>
      </c>
      <c r="CI23" s="659">
        <v>6</v>
      </c>
      <c r="CJ23" s="1758"/>
      <c r="CQ23" s="570"/>
      <c r="CR23" s="570"/>
      <c r="CS23" s="570"/>
    </row>
    <row r="24" spans="2:97" ht="19.95" customHeight="1">
      <c r="B24" s="865"/>
      <c r="C24" s="546"/>
      <c r="D24" s="866"/>
      <c r="E24" s="865"/>
      <c r="F24" s="460"/>
      <c r="G24" s="460"/>
      <c r="H24" s="460"/>
      <c r="I24" s="608">
        <f t="shared" si="2"/>
        <v>0</v>
      </c>
      <c r="J24" s="872"/>
      <c r="K24" s="872"/>
      <c r="L24" s="744">
        <f t="shared" si="3"/>
        <v>0</v>
      </c>
      <c r="M24" s="744" t="str">
        <f t="shared" si="4"/>
        <v/>
      </c>
      <c r="N24" s="1749"/>
      <c r="O24" s="1750"/>
      <c r="S24" s="580">
        <f t="shared" si="5"/>
        <v>0</v>
      </c>
      <c r="T24" s="601" t="str">
        <f t="shared" si="6"/>
        <v/>
      </c>
      <c r="U24" s="624" t="str">
        <f t="shared" si="7"/>
        <v/>
      </c>
      <c r="V24" s="629">
        <f t="shared" si="22"/>
        <v>0</v>
      </c>
      <c r="W24" s="609">
        <f t="shared" si="8"/>
        <v>0</v>
      </c>
      <c r="X24" s="609">
        <f t="shared" si="9"/>
        <v>0</v>
      </c>
      <c r="Y24" s="609" t="str">
        <f t="shared" si="10"/>
        <v/>
      </c>
      <c r="Z24" s="613">
        <f t="shared" si="11"/>
        <v>0</v>
      </c>
      <c r="AA24" s="613">
        <f t="shared" si="12"/>
        <v>0</v>
      </c>
      <c r="AC24" s="449" t="s">
        <v>2714</v>
      </c>
      <c r="AD24" s="449" t="s">
        <v>2474</v>
      </c>
      <c r="AE24" s="449" t="s">
        <v>2475</v>
      </c>
      <c r="AF24" s="449" t="s">
        <v>2476</v>
      </c>
      <c r="AG24" s="449" t="s">
        <v>3111</v>
      </c>
      <c r="AH24" s="449" t="s">
        <v>2485</v>
      </c>
      <c r="AI24" s="659">
        <v>6</v>
      </c>
      <c r="AJ24" s="1758"/>
      <c r="AQ24" s="570"/>
      <c r="AR24" s="570"/>
      <c r="AS24" s="570"/>
      <c r="BB24" s="579"/>
      <c r="BC24" s="546"/>
      <c r="BD24" s="578"/>
      <c r="BE24" s="579"/>
      <c r="BF24" s="460"/>
      <c r="BG24" s="460"/>
      <c r="BH24" s="460"/>
      <c r="BI24" s="608">
        <f t="shared" si="25"/>
        <v>0</v>
      </c>
      <c r="BJ24" s="620"/>
      <c r="BK24" s="620"/>
      <c r="BL24" s="744">
        <f t="shared" si="26"/>
        <v>0</v>
      </c>
      <c r="BM24" s="744" t="str">
        <f t="shared" si="15"/>
        <v/>
      </c>
      <c r="BN24" s="1749"/>
      <c r="BO24" s="1750"/>
      <c r="BS24" s="580">
        <f t="shared" si="16"/>
        <v>0</v>
      </c>
      <c r="BT24" s="601" t="str">
        <f t="shared" si="17"/>
        <v/>
      </c>
      <c r="BU24" s="624" t="str">
        <f t="shared" si="18"/>
        <v/>
      </c>
      <c r="BV24" s="629">
        <f t="shared" si="23"/>
        <v>0</v>
      </c>
      <c r="BW24" s="609">
        <f t="shared" si="19"/>
        <v>0</v>
      </c>
      <c r="BX24" s="609">
        <f t="shared" si="27"/>
        <v>0</v>
      </c>
      <c r="BY24" s="609" t="str">
        <f t="shared" si="20"/>
        <v/>
      </c>
      <c r="BZ24" s="613">
        <f t="shared" si="21"/>
        <v>0</v>
      </c>
      <c r="CA24" s="613">
        <f t="shared" si="1"/>
        <v>0</v>
      </c>
      <c r="CC24" s="449" t="s">
        <v>2714</v>
      </c>
      <c r="CD24" s="449" t="s">
        <v>2474</v>
      </c>
      <c r="CE24" s="449" t="s">
        <v>2475</v>
      </c>
      <c r="CF24" s="449" t="s">
        <v>2476</v>
      </c>
      <c r="CG24" s="449" t="s">
        <v>3111</v>
      </c>
      <c r="CH24" s="449" t="s">
        <v>2485</v>
      </c>
      <c r="CI24" s="659">
        <v>6</v>
      </c>
      <c r="CJ24" s="1758"/>
      <c r="CQ24" s="570"/>
      <c r="CR24" s="570"/>
      <c r="CS24" s="570"/>
    </row>
    <row r="25" spans="2:97" ht="19.95" customHeight="1">
      <c r="B25" s="865"/>
      <c r="C25" s="546"/>
      <c r="D25" s="866"/>
      <c r="E25" s="865"/>
      <c r="F25" s="460"/>
      <c r="G25" s="460"/>
      <c r="H25" s="460"/>
      <c r="I25" s="608">
        <f t="shared" si="2"/>
        <v>0</v>
      </c>
      <c r="J25" s="872"/>
      <c r="K25" s="872"/>
      <c r="L25" s="744">
        <f t="shared" si="3"/>
        <v>0</v>
      </c>
      <c r="M25" s="744" t="str">
        <f>IFERROR((X25+AA25)*$AJ$6/$AK$6,"")</f>
        <v/>
      </c>
      <c r="N25" s="1749"/>
      <c r="O25" s="1750"/>
      <c r="S25" s="580">
        <f t="shared" si="5"/>
        <v>0</v>
      </c>
      <c r="T25" s="601" t="str">
        <f t="shared" si="6"/>
        <v/>
      </c>
      <c r="U25" s="624" t="str">
        <f t="shared" si="7"/>
        <v/>
      </c>
      <c r="V25" s="629">
        <f t="shared" si="22"/>
        <v>0</v>
      </c>
      <c r="W25" s="609">
        <f t="shared" si="8"/>
        <v>0</v>
      </c>
      <c r="X25" s="609">
        <f t="shared" si="9"/>
        <v>0</v>
      </c>
      <c r="Y25" s="609" t="str">
        <f t="shared" si="10"/>
        <v/>
      </c>
      <c r="Z25" s="613">
        <f t="shared" si="11"/>
        <v>0</v>
      </c>
      <c r="AA25" s="613">
        <f t="shared" si="12"/>
        <v>0</v>
      </c>
      <c r="AC25" s="449" t="s">
        <v>2714</v>
      </c>
      <c r="AD25" s="449" t="s">
        <v>2474</v>
      </c>
      <c r="AE25" s="449" t="s">
        <v>2475</v>
      </c>
      <c r="AF25" s="449" t="s">
        <v>2476</v>
      </c>
      <c r="AG25" s="449" t="s">
        <v>3111</v>
      </c>
      <c r="AH25" s="449" t="s">
        <v>2485</v>
      </c>
      <c r="AI25" s="659">
        <v>6</v>
      </c>
      <c r="AJ25" s="1758"/>
      <c r="AQ25" s="570"/>
      <c r="AR25" s="570"/>
      <c r="AS25" s="570"/>
      <c r="BB25" s="579"/>
      <c r="BC25" s="546"/>
      <c r="BD25" s="578"/>
      <c r="BE25" s="579"/>
      <c r="BF25" s="460"/>
      <c r="BG25" s="460"/>
      <c r="BH25" s="460"/>
      <c r="BI25" s="608">
        <f t="shared" si="25"/>
        <v>0</v>
      </c>
      <c r="BJ25" s="620"/>
      <c r="BK25" s="620"/>
      <c r="BL25" s="744">
        <f t="shared" si="26"/>
        <v>0</v>
      </c>
      <c r="BM25" s="744" t="str">
        <f>IFERROR((BX25+CA25)*$AJ$6/$AK$6,"")</f>
        <v/>
      </c>
      <c r="BN25" s="1749"/>
      <c r="BO25" s="1750"/>
      <c r="BS25" s="580">
        <f t="shared" si="16"/>
        <v>0</v>
      </c>
      <c r="BT25" s="601" t="str">
        <f t="shared" si="17"/>
        <v/>
      </c>
      <c r="BU25" s="624" t="str">
        <f t="shared" si="18"/>
        <v/>
      </c>
      <c r="BV25" s="629">
        <f t="shared" si="23"/>
        <v>0</v>
      </c>
      <c r="BW25" s="609">
        <f t="shared" si="19"/>
        <v>0</v>
      </c>
      <c r="BX25" s="609">
        <f t="shared" si="27"/>
        <v>0</v>
      </c>
      <c r="BY25" s="609" t="str">
        <f t="shared" si="20"/>
        <v/>
      </c>
      <c r="BZ25" s="613">
        <f t="shared" si="21"/>
        <v>0</v>
      </c>
      <c r="CA25" s="613">
        <f t="shared" si="1"/>
        <v>0</v>
      </c>
      <c r="CC25" s="449" t="s">
        <v>2714</v>
      </c>
      <c r="CD25" s="449" t="s">
        <v>2474</v>
      </c>
      <c r="CE25" s="449" t="s">
        <v>2475</v>
      </c>
      <c r="CF25" s="449" t="s">
        <v>2476</v>
      </c>
      <c r="CG25" s="449" t="s">
        <v>3111</v>
      </c>
      <c r="CH25" s="449" t="s">
        <v>2485</v>
      </c>
      <c r="CI25" s="659">
        <v>6</v>
      </c>
      <c r="CJ25" s="1758"/>
      <c r="CQ25" s="570"/>
      <c r="CR25" s="570"/>
      <c r="CS25" s="570"/>
    </row>
    <row r="26" spans="2:97" ht="19.95" customHeight="1">
      <c r="B26" s="865"/>
      <c r="C26" s="546"/>
      <c r="D26" s="866"/>
      <c r="E26" s="865"/>
      <c r="F26" s="460"/>
      <c r="G26" s="460"/>
      <c r="H26" s="460"/>
      <c r="I26" s="608">
        <f t="shared" si="2"/>
        <v>0</v>
      </c>
      <c r="J26" s="872"/>
      <c r="K26" s="872"/>
      <c r="L26" s="744">
        <f t="shared" si="3"/>
        <v>0</v>
      </c>
      <c r="M26" s="744" t="str">
        <f t="shared" si="4"/>
        <v/>
      </c>
      <c r="N26" s="1749"/>
      <c r="O26" s="1750"/>
      <c r="S26" s="580">
        <f t="shared" si="5"/>
        <v>0</v>
      </c>
      <c r="T26" s="601" t="str">
        <f t="shared" si="6"/>
        <v/>
      </c>
      <c r="U26" s="624" t="str">
        <f t="shared" si="7"/>
        <v/>
      </c>
      <c r="V26" s="629">
        <f t="shared" si="22"/>
        <v>0</v>
      </c>
      <c r="W26" s="609">
        <f t="shared" si="8"/>
        <v>0</v>
      </c>
      <c r="X26" s="609">
        <f t="shared" si="9"/>
        <v>0</v>
      </c>
      <c r="Y26" s="609" t="str">
        <f t="shared" si="10"/>
        <v/>
      </c>
      <c r="Z26" s="613">
        <f t="shared" si="11"/>
        <v>0</v>
      </c>
      <c r="AA26" s="613">
        <f t="shared" si="12"/>
        <v>0</v>
      </c>
      <c r="AC26" s="449" t="s">
        <v>2714</v>
      </c>
      <c r="AD26" s="449" t="s">
        <v>2474</v>
      </c>
      <c r="AE26" s="449" t="s">
        <v>2475</v>
      </c>
      <c r="AF26" s="449" t="s">
        <v>2476</v>
      </c>
      <c r="AG26" s="449" t="s">
        <v>3111</v>
      </c>
      <c r="AH26" s="449" t="s">
        <v>2485</v>
      </c>
      <c r="AI26" s="659">
        <v>6</v>
      </c>
      <c r="AJ26" s="1758"/>
      <c r="AQ26" s="570"/>
      <c r="AR26" s="570"/>
      <c r="AS26" s="570"/>
      <c r="BB26" s="579"/>
      <c r="BC26" s="546"/>
      <c r="BD26" s="578"/>
      <c r="BE26" s="579"/>
      <c r="BF26" s="460"/>
      <c r="BG26" s="460"/>
      <c r="BH26" s="460"/>
      <c r="BI26" s="608">
        <f t="shared" si="25"/>
        <v>0</v>
      </c>
      <c r="BJ26" s="620"/>
      <c r="BK26" s="620"/>
      <c r="BL26" s="744">
        <f t="shared" si="26"/>
        <v>0</v>
      </c>
      <c r="BM26" s="744" t="str">
        <f t="shared" ref="BM26:BM37" si="28">IFERROR((BX26+CA26)*$AJ$6/$AK$6,"")</f>
        <v/>
      </c>
      <c r="BN26" s="1749"/>
      <c r="BO26" s="1750"/>
      <c r="BS26" s="580">
        <f t="shared" si="16"/>
        <v>0</v>
      </c>
      <c r="BT26" s="601" t="str">
        <f t="shared" si="17"/>
        <v/>
      </c>
      <c r="BU26" s="624" t="str">
        <f t="shared" si="18"/>
        <v/>
      </c>
      <c r="BV26" s="629">
        <f t="shared" si="23"/>
        <v>0</v>
      </c>
      <c r="BW26" s="609">
        <f t="shared" si="19"/>
        <v>0</v>
      </c>
      <c r="BX26" s="609">
        <f t="shared" si="27"/>
        <v>0</v>
      </c>
      <c r="BY26" s="609" t="str">
        <f t="shared" si="20"/>
        <v/>
      </c>
      <c r="BZ26" s="613">
        <f t="shared" si="21"/>
        <v>0</v>
      </c>
      <c r="CA26" s="613">
        <f t="shared" si="1"/>
        <v>0</v>
      </c>
      <c r="CC26" s="449" t="s">
        <v>2714</v>
      </c>
      <c r="CD26" s="449" t="s">
        <v>2474</v>
      </c>
      <c r="CE26" s="449" t="s">
        <v>2475</v>
      </c>
      <c r="CF26" s="449" t="s">
        <v>2476</v>
      </c>
      <c r="CG26" s="449" t="s">
        <v>3111</v>
      </c>
      <c r="CH26" s="449" t="s">
        <v>2485</v>
      </c>
      <c r="CI26" s="659">
        <v>6</v>
      </c>
      <c r="CJ26" s="1758"/>
      <c r="CQ26" s="570"/>
      <c r="CR26" s="570"/>
      <c r="CS26" s="570"/>
    </row>
    <row r="27" spans="2:97" ht="19.95" customHeight="1">
      <c r="B27" s="865"/>
      <c r="C27" s="546"/>
      <c r="D27" s="866"/>
      <c r="E27" s="865"/>
      <c r="F27" s="460"/>
      <c r="G27" s="460"/>
      <c r="H27" s="460"/>
      <c r="I27" s="608">
        <f t="shared" si="2"/>
        <v>0</v>
      </c>
      <c r="J27" s="872"/>
      <c r="K27" s="872"/>
      <c r="L27" s="744">
        <f t="shared" si="3"/>
        <v>0</v>
      </c>
      <c r="M27" s="744" t="str">
        <f t="shared" si="4"/>
        <v/>
      </c>
      <c r="N27" s="1749"/>
      <c r="O27" s="1750"/>
      <c r="S27" s="580">
        <f t="shared" si="5"/>
        <v>0</v>
      </c>
      <c r="T27" s="601" t="str">
        <f t="shared" si="6"/>
        <v/>
      </c>
      <c r="U27" s="624" t="str">
        <f t="shared" si="7"/>
        <v/>
      </c>
      <c r="V27" s="629">
        <f t="shared" si="22"/>
        <v>0</v>
      </c>
      <c r="W27" s="609">
        <f t="shared" si="8"/>
        <v>0</v>
      </c>
      <c r="X27" s="609">
        <f t="shared" si="9"/>
        <v>0</v>
      </c>
      <c r="Y27" s="609" t="str">
        <f t="shared" si="10"/>
        <v/>
      </c>
      <c r="Z27" s="613">
        <f t="shared" si="11"/>
        <v>0</v>
      </c>
      <c r="AA27" s="613">
        <f t="shared" si="12"/>
        <v>0</v>
      </c>
      <c r="AC27" s="656"/>
      <c r="AS27" s="570"/>
      <c r="BB27" s="579"/>
      <c r="BC27" s="546"/>
      <c r="BD27" s="578"/>
      <c r="BE27" s="579"/>
      <c r="BF27" s="460"/>
      <c r="BG27" s="460"/>
      <c r="BH27" s="460"/>
      <c r="BI27" s="608">
        <f t="shared" si="25"/>
        <v>0</v>
      </c>
      <c r="BJ27" s="620"/>
      <c r="BK27" s="620"/>
      <c r="BL27" s="744">
        <f t="shared" si="26"/>
        <v>0</v>
      </c>
      <c r="BM27" s="744" t="str">
        <f t="shared" si="28"/>
        <v/>
      </c>
      <c r="BN27" s="1749"/>
      <c r="BO27" s="1750"/>
      <c r="BS27" s="580">
        <f t="shared" si="16"/>
        <v>0</v>
      </c>
      <c r="BT27" s="601" t="str">
        <f t="shared" si="17"/>
        <v/>
      </c>
      <c r="BU27" s="624" t="str">
        <f t="shared" si="18"/>
        <v/>
      </c>
      <c r="BV27" s="629">
        <f t="shared" si="23"/>
        <v>0</v>
      </c>
      <c r="BW27" s="609">
        <f t="shared" si="19"/>
        <v>0</v>
      </c>
      <c r="BX27" s="609">
        <f t="shared" si="27"/>
        <v>0</v>
      </c>
      <c r="BY27" s="609" t="str">
        <f t="shared" si="20"/>
        <v/>
      </c>
      <c r="BZ27" s="613">
        <f t="shared" si="21"/>
        <v>0</v>
      </c>
      <c r="CA27" s="613">
        <f t="shared" si="1"/>
        <v>0</v>
      </c>
      <c r="CC27" s="656"/>
      <c r="CS27" s="570"/>
    </row>
    <row r="28" spans="2:97" ht="19.95" customHeight="1">
      <c r="B28" s="865"/>
      <c r="C28" s="546"/>
      <c r="D28" s="866"/>
      <c r="E28" s="865"/>
      <c r="F28" s="460"/>
      <c r="G28" s="460"/>
      <c r="H28" s="460"/>
      <c r="I28" s="608">
        <f t="shared" si="2"/>
        <v>0</v>
      </c>
      <c r="J28" s="872"/>
      <c r="K28" s="872"/>
      <c r="L28" s="744">
        <f t="shared" si="3"/>
        <v>0</v>
      </c>
      <c r="M28" s="744" t="str">
        <f t="shared" si="4"/>
        <v/>
      </c>
      <c r="N28" s="1749"/>
      <c r="O28" s="1750"/>
      <c r="S28" s="580">
        <f t="shared" si="5"/>
        <v>0</v>
      </c>
      <c r="T28" s="601" t="str">
        <f t="shared" si="6"/>
        <v/>
      </c>
      <c r="U28" s="624" t="str">
        <f t="shared" si="7"/>
        <v/>
      </c>
      <c r="V28" s="629">
        <f t="shared" si="22"/>
        <v>0</v>
      </c>
      <c r="W28" s="609">
        <f t="shared" si="8"/>
        <v>0</v>
      </c>
      <c r="X28" s="609">
        <f t="shared" si="9"/>
        <v>0</v>
      </c>
      <c r="Y28" s="609" t="str">
        <f t="shared" si="10"/>
        <v/>
      </c>
      <c r="Z28" s="613">
        <f t="shared" si="11"/>
        <v>0</v>
      </c>
      <c r="AA28" s="613">
        <f t="shared" si="12"/>
        <v>0</v>
      </c>
      <c r="AC28" s="656"/>
      <c r="AS28" s="570"/>
      <c r="BB28" s="579"/>
      <c r="BC28" s="546"/>
      <c r="BD28" s="578"/>
      <c r="BE28" s="579"/>
      <c r="BF28" s="460"/>
      <c r="BG28" s="460"/>
      <c r="BH28" s="460"/>
      <c r="BI28" s="608">
        <f t="shared" si="25"/>
        <v>0</v>
      </c>
      <c r="BJ28" s="620"/>
      <c r="BK28" s="620"/>
      <c r="BL28" s="744">
        <f t="shared" si="26"/>
        <v>0</v>
      </c>
      <c r="BM28" s="744" t="str">
        <f t="shared" si="28"/>
        <v/>
      </c>
      <c r="BN28" s="1749"/>
      <c r="BO28" s="1750"/>
      <c r="BS28" s="580">
        <f t="shared" si="16"/>
        <v>0</v>
      </c>
      <c r="BT28" s="601" t="str">
        <f t="shared" si="17"/>
        <v/>
      </c>
      <c r="BU28" s="624" t="str">
        <f t="shared" si="18"/>
        <v/>
      </c>
      <c r="BV28" s="629">
        <f t="shared" si="23"/>
        <v>0</v>
      </c>
      <c r="BW28" s="609">
        <f t="shared" si="19"/>
        <v>0</v>
      </c>
      <c r="BX28" s="609">
        <f t="shared" si="27"/>
        <v>0</v>
      </c>
      <c r="BY28" s="609" t="str">
        <f t="shared" si="20"/>
        <v/>
      </c>
      <c r="BZ28" s="613">
        <f t="shared" si="21"/>
        <v>0</v>
      </c>
      <c r="CA28" s="613">
        <f t="shared" si="1"/>
        <v>0</v>
      </c>
      <c r="CC28" s="656"/>
      <c r="CS28" s="570"/>
    </row>
    <row r="29" spans="2:97" ht="19.95" customHeight="1">
      <c r="B29" s="865"/>
      <c r="C29" s="546"/>
      <c r="D29" s="866"/>
      <c r="E29" s="865"/>
      <c r="F29" s="460"/>
      <c r="G29" s="460"/>
      <c r="H29" s="460"/>
      <c r="I29" s="608">
        <f t="shared" si="2"/>
        <v>0</v>
      </c>
      <c r="J29" s="872"/>
      <c r="K29" s="872"/>
      <c r="L29" s="744">
        <f t="shared" si="3"/>
        <v>0</v>
      </c>
      <c r="M29" s="744" t="str">
        <f t="shared" si="4"/>
        <v/>
      </c>
      <c r="N29" s="1749"/>
      <c r="O29" s="1750"/>
      <c r="S29" s="580">
        <f t="shared" si="5"/>
        <v>0</v>
      </c>
      <c r="T29" s="601" t="str">
        <f t="shared" si="6"/>
        <v/>
      </c>
      <c r="U29" s="624" t="str">
        <f t="shared" si="7"/>
        <v/>
      </c>
      <c r="V29" s="629">
        <f t="shared" si="22"/>
        <v>0</v>
      </c>
      <c r="W29" s="609">
        <f t="shared" si="8"/>
        <v>0</v>
      </c>
      <c r="X29" s="609">
        <f t="shared" si="9"/>
        <v>0</v>
      </c>
      <c r="Y29" s="609" t="str">
        <f t="shared" si="10"/>
        <v/>
      </c>
      <c r="Z29" s="613">
        <f t="shared" si="11"/>
        <v>0</v>
      </c>
      <c r="AA29" s="613">
        <f t="shared" si="12"/>
        <v>0</v>
      </c>
      <c r="AC29" s="656"/>
      <c r="AS29" s="570"/>
      <c r="BB29" s="579"/>
      <c r="BC29" s="546"/>
      <c r="BD29" s="578"/>
      <c r="BE29" s="579"/>
      <c r="BF29" s="460"/>
      <c r="BG29" s="460"/>
      <c r="BH29" s="460"/>
      <c r="BI29" s="608">
        <f t="shared" si="25"/>
        <v>0</v>
      </c>
      <c r="BJ29" s="620"/>
      <c r="BK29" s="620"/>
      <c r="BL29" s="744">
        <f t="shared" si="26"/>
        <v>0</v>
      </c>
      <c r="BM29" s="744" t="str">
        <f t="shared" si="28"/>
        <v/>
      </c>
      <c r="BN29" s="1749"/>
      <c r="BO29" s="1750"/>
      <c r="BS29" s="580">
        <f t="shared" si="16"/>
        <v>0</v>
      </c>
      <c r="BT29" s="601" t="str">
        <f t="shared" si="17"/>
        <v/>
      </c>
      <c r="BU29" s="624" t="str">
        <f t="shared" si="18"/>
        <v/>
      </c>
      <c r="BV29" s="629">
        <f t="shared" si="23"/>
        <v>0</v>
      </c>
      <c r="BW29" s="609">
        <f t="shared" si="19"/>
        <v>0</v>
      </c>
      <c r="BX29" s="609">
        <f t="shared" si="27"/>
        <v>0</v>
      </c>
      <c r="BY29" s="609" t="str">
        <f t="shared" si="20"/>
        <v/>
      </c>
      <c r="BZ29" s="613">
        <f t="shared" si="21"/>
        <v>0</v>
      </c>
      <c r="CA29" s="613">
        <f t="shared" ref="CA29:CA37" si="29">IF(BY29="",0,(BY29-BZ29)*$H$7)</f>
        <v>0</v>
      </c>
      <c r="CC29" s="656"/>
      <c r="CS29" s="570"/>
    </row>
    <row r="30" spans="2:97" ht="19.95" customHeight="1">
      <c r="B30" s="865"/>
      <c r="C30" s="544"/>
      <c r="D30" s="866"/>
      <c r="E30" s="865"/>
      <c r="F30" s="463"/>
      <c r="G30" s="460"/>
      <c r="H30" s="460"/>
      <c r="I30" s="608">
        <f t="shared" si="2"/>
        <v>0</v>
      </c>
      <c r="J30" s="872"/>
      <c r="K30" s="872"/>
      <c r="L30" s="744">
        <f t="shared" si="3"/>
        <v>0</v>
      </c>
      <c r="M30" s="744" t="str">
        <f t="shared" si="4"/>
        <v/>
      </c>
      <c r="N30" s="1749"/>
      <c r="O30" s="1750"/>
      <c r="S30" s="580">
        <f t="shared" si="5"/>
        <v>0</v>
      </c>
      <c r="T30" s="601" t="str">
        <f t="shared" si="6"/>
        <v/>
      </c>
      <c r="U30" s="624" t="str">
        <f t="shared" si="7"/>
        <v/>
      </c>
      <c r="V30" s="629">
        <f t="shared" si="22"/>
        <v>0</v>
      </c>
      <c r="W30" s="609">
        <f t="shared" si="8"/>
        <v>0</v>
      </c>
      <c r="X30" s="609">
        <f t="shared" si="9"/>
        <v>0</v>
      </c>
      <c r="Y30" s="609" t="str">
        <f t="shared" si="10"/>
        <v/>
      </c>
      <c r="Z30" s="613">
        <f t="shared" si="11"/>
        <v>0</v>
      </c>
      <c r="AA30" s="613">
        <f t="shared" si="12"/>
        <v>0</v>
      </c>
      <c r="AC30" s="656"/>
      <c r="AS30" s="570"/>
      <c r="BB30" s="579"/>
      <c r="BC30" s="544"/>
      <c r="BD30" s="578"/>
      <c r="BE30" s="579"/>
      <c r="BF30" s="463"/>
      <c r="BG30" s="460"/>
      <c r="BH30" s="460"/>
      <c r="BI30" s="608">
        <f t="shared" si="25"/>
        <v>0</v>
      </c>
      <c r="BJ30" s="620"/>
      <c r="BK30" s="620"/>
      <c r="BL30" s="744">
        <f t="shared" si="26"/>
        <v>0</v>
      </c>
      <c r="BM30" s="744" t="str">
        <f t="shared" si="28"/>
        <v/>
      </c>
      <c r="BN30" s="1749"/>
      <c r="BO30" s="1750"/>
      <c r="BS30" s="580">
        <f t="shared" si="16"/>
        <v>0</v>
      </c>
      <c r="BT30" s="601" t="str">
        <f t="shared" si="17"/>
        <v/>
      </c>
      <c r="BU30" s="624" t="str">
        <f t="shared" si="18"/>
        <v/>
      </c>
      <c r="BV30" s="629">
        <f t="shared" si="23"/>
        <v>0</v>
      </c>
      <c r="BW30" s="609">
        <f t="shared" si="19"/>
        <v>0</v>
      </c>
      <c r="BX30" s="609">
        <f t="shared" si="27"/>
        <v>0</v>
      </c>
      <c r="BY30" s="609" t="str">
        <f t="shared" si="20"/>
        <v/>
      </c>
      <c r="BZ30" s="613">
        <f t="shared" si="21"/>
        <v>0</v>
      </c>
      <c r="CA30" s="613">
        <f t="shared" si="29"/>
        <v>0</v>
      </c>
      <c r="CC30" s="656"/>
      <c r="CS30" s="570"/>
    </row>
    <row r="31" spans="2:97" ht="19.95" customHeight="1">
      <c r="B31" s="865"/>
      <c r="C31" s="544"/>
      <c r="D31" s="866"/>
      <c r="E31" s="865"/>
      <c r="F31" s="463"/>
      <c r="G31" s="460"/>
      <c r="H31" s="460"/>
      <c r="I31" s="608">
        <f t="shared" si="2"/>
        <v>0</v>
      </c>
      <c r="J31" s="872"/>
      <c r="K31" s="872"/>
      <c r="L31" s="744">
        <f t="shared" si="3"/>
        <v>0</v>
      </c>
      <c r="M31" s="744" t="str">
        <f t="shared" si="4"/>
        <v/>
      </c>
      <c r="N31" s="1749"/>
      <c r="O31" s="1750"/>
      <c r="S31" s="580">
        <f t="shared" si="5"/>
        <v>0</v>
      </c>
      <c r="T31" s="601" t="str">
        <f t="shared" si="6"/>
        <v/>
      </c>
      <c r="U31" s="624" t="str">
        <f t="shared" si="7"/>
        <v/>
      </c>
      <c r="V31" s="629">
        <f t="shared" si="22"/>
        <v>0</v>
      </c>
      <c r="W31" s="609">
        <f t="shared" si="8"/>
        <v>0</v>
      </c>
      <c r="X31" s="609">
        <f t="shared" si="9"/>
        <v>0</v>
      </c>
      <c r="Y31" s="609" t="str">
        <f t="shared" si="10"/>
        <v/>
      </c>
      <c r="Z31" s="613">
        <f t="shared" si="11"/>
        <v>0</v>
      </c>
      <c r="AA31" s="613">
        <f t="shared" si="12"/>
        <v>0</v>
      </c>
      <c r="AC31" s="656"/>
      <c r="AS31" s="570"/>
      <c r="BB31" s="579"/>
      <c r="BC31" s="544"/>
      <c r="BD31" s="578"/>
      <c r="BE31" s="579"/>
      <c r="BF31" s="463"/>
      <c r="BG31" s="460"/>
      <c r="BH31" s="460"/>
      <c r="BI31" s="608">
        <f t="shared" si="25"/>
        <v>0</v>
      </c>
      <c r="BJ31" s="620"/>
      <c r="BK31" s="620"/>
      <c r="BL31" s="744">
        <f t="shared" si="26"/>
        <v>0</v>
      </c>
      <c r="BM31" s="744" t="str">
        <f t="shared" si="28"/>
        <v/>
      </c>
      <c r="BN31" s="1749"/>
      <c r="BO31" s="1750"/>
      <c r="BS31" s="580">
        <f t="shared" si="16"/>
        <v>0</v>
      </c>
      <c r="BT31" s="601" t="str">
        <f t="shared" si="17"/>
        <v/>
      </c>
      <c r="BU31" s="624" t="str">
        <f t="shared" si="18"/>
        <v/>
      </c>
      <c r="BV31" s="629">
        <f t="shared" si="23"/>
        <v>0</v>
      </c>
      <c r="BW31" s="609">
        <f t="shared" si="19"/>
        <v>0</v>
      </c>
      <c r="BX31" s="609">
        <f t="shared" si="27"/>
        <v>0</v>
      </c>
      <c r="BY31" s="609" t="str">
        <f t="shared" si="20"/>
        <v/>
      </c>
      <c r="BZ31" s="613">
        <f t="shared" si="21"/>
        <v>0</v>
      </c>
      <c r="CA31" s="613">
        <f t="shared" si="29"/>
        <v>0</v>
      </c>
      <c r="CC31" s="656"/>
      <c r="CS31" s="570"/>
    </row>
    <row r="32" spans="2:97" ht="19.95" customHeight="1">
      <c r="B32" s="865"/>
      <c r="C32" s="867"/>
      <c r="D32" s="866"/>
      <c r="E32" s="865"/>
      <c r="F32" s="868"/>
      <c r="G32" s="868"/>
      <c r="H32" s="868"/>
      <c r="I32" s="608">
        <f t="shared" ref="I32:I37" si="30">H32-G32</f>
        <v>0</v>
      </c>
      <c r="J32" s="872"/>
      <c r="K32" s="872"/>
      <c r="L32" s="744">
        <f t="shared" si="3"/>
        <v>0</v>
      </c>
      <c r="M32" s="744" t="str">
        <f t="shared" si="4"/>
        <v/>
      </c>
      <c r="N32" s="1749"/>
      <c r="O32" s="1750"/>
      <c r="S32" s="580">
        <f t="shared" si="5"/>
        <v>0</v>
      </c>
      <c r="T32" s="601" t="str">
        <f t="shared" si="6"/>
        <v/>
      </c>
      <c r="U32" s="624" t="str">
        <f t="shared" si="7"/>
        <v/>
      </c>
      <c r="V32" s="629">
        <f t="shared" si="22"/>
        <v>0</v>
      </c>
      <c r="W32" s="609">
        <f t="shared" si="8"/>
        <v>0</v>
      </c>
      <c r="X32" s="609">
        <f t="shared" si="9"/>
        <v>0</v>
      </c>
      <c r="Y32" s="609" t="str">
        <f t="shared" si="10"/>
        <v/>
      </c>
      <c r="Z32" s="613">
        <f t="shared" si="11"/>
        <v>0</v>
      </c>
      <c r="AA32" s="613">
        <f t="shared" si="12"/>
        <v>0</v>
      </c>
      <c r="AC32" s="656"/>
      <c r="AS32" s="570"/>
      <c r="BB32" s="579"/>
      <c r="BC32" s="582"/>
      <c r="BD32" s="578"/>
      <c r="BE32" s="579"/>
      <c r="BF32" s="602"/>
      <c r="BG32" s="602"/>
      <c r="BH32" s="602"/>
      <c r="BI32" s="608">
        <f t="shared" ref="BI32:BI37" si="31">BH32-BG32</f>
        <v>0</v>
      </c>
      <c r="BJ32" s="620"/>
      <c r="BK32" s="620"/>
      <c r="BL32" s="744">
        <f t="shared" si="26"/>
        <v>0</v>
      </c>
      <c r="BM32" s="744" t="str">
        <f t="shared" si="28"/>
        <v/>
      </c>
      <c r="BN32" s="1749"/>
      <c r="BO32" s="1750"/>
      <c r="BS32" s="580">
        <f t="shared" si="16"/>
        <v>0</v>
      </c>
      <c r="BT32" s="601" t="str">
        <f t="shared" si="17"/>
        <v/>
      </c>
      <c r="BU32" s="624" t="str">
        <f t="shared" si="18"/>
        <v/>
      </c>
      <c r="BV32" s="629">
        <f t="shared" si="23"/>
        <v>0</v>
      </c>
      <c r="BW32" s="609">
        <f t="shared" si="19"/>
        <v>0</v>
      </c>
      <c r="BX32" s="609">
        <f t="shared" si="27"/>
        <v>0</v>
      </c>
      <c r="BY32" s="609" t="str">
        <f t="shared" si="20"/>
        <v/>
      </c>
      <c r="BZ32" s="613">
        <f t="shared" si="21"/>
        <v>0</v>
      </c>
      <c r="CA32" s="613">
        <f t="shared" si="29"/>
        <v>0</v>
      </c>
      <c r="CC32" s="656"/>
      <c r="CS32" s="570"/>
    </row>
    <row r="33" spans="2:97" ht="19.95" customHeight="1">
      <c r="B33" s="865"/>
      <c r="C33" s="867"/>
      <c r="D33" s="866"/>
      <c r="E33" s="865"/>
      <c r="F33" s="868"/>
      <c r="G33" s="868"/>
      <c r="H33" s="868"/>
      <c r="I33" s="608">
        <f t="shared" si="30"/>
        <v>0</v>
      </c>
      <c r="J33" s="872"/>
      <c r="K33" s="872"/>
      <c r="L33" s="744">
        <f t="shared" si="3"/>
        <v>0</v>
      </c>
      <c r="M33" s="744" t="str">
        <f t="shared" si="4"/>
        <v/>
      </c>
      <c r="N33" s="1749"/>
      <c r="O33" s="1750"/>
      <c r="S33" s="580">
        <f t="shared" si="5"/>
        <v>0</v>
      </c>
      <c r="T33" s="601" t="str">
        <f t="shared" si="6"/>
        <v/>
      </c>
      <c r="U33" s="624" t="str">
        <f t="shared" si="7"/>
        <v/>
      </c>
      <c r="V33" s="629">
        <f t="shared" si="22"/>
        <v>0</v>
      </c>
      <c r="W33" s="609">
        <f t="shared" si="8"/>
        <v>0</v>
      </c>
      <c r="X33" s="609">
        <f t="shared" si="9"/>
        <v>0</v>
      </c>
      <c r="Y33" s="609" t="str">
        <f t="shared" si="10"/>
        <v/>
      </c>
      <c r="Z33" s="613">
        <f t="shared" si="11"/>
        <v>0</v>
      </c>
      <c r="AA33" s="613">
        <f t="shared" si="12"/>
        <v>0</v>
      </c>
      <c r="AC33" s="656"/>
      <c r="AS33" s="570"/>
      <c r="BB33" s="579"/>
      <c r="BC33" s="582"/>
      <c r="BD33" s="578"/>
      <c r="BE33" s="579"/>
      <c r="BF33" s="602"/>
      <c r="BG33" s="602"/>
      <c r="BH33" s="602"/>
      <c r="BI33" s="608">
        <f t="shared" si="31"/>
        <v>0</v>
      </c>
      <c r="BJ33" s="620"/>
      <c r="BK33" s="620"/>
      <c r="BL33" s="744">
        <f t="shared" si="26"/>
        <v>0</v>
      </c>
      <c r="BM33" s="744" t="str">
        <f t="shared" si="28"/>
        <v/>
      </c>
      <c r="BN33" s="1749"/>
      <c r="BO33" s="1750"/>
      <c r="BS33" s="580">
        <f t="shared" si="16"/>
        <v>0</v>
      </c>
      <c r="BT33" s="601" t="str">
        <f t="shared" si="17"/>
        <v/>
      </c>
      <c r="BU33" s="624" t="str">
        <f t="shared" si="18"/>
        <v/>
      </c>
      <c r="BV33" s="629">
        <f t="shared" si="23"/>
        <v>0</v>
      </c>
      <c r="BW33" s="609">
        <f t="shared" si="19"/>
        <v>0</v>
      </c>
      <c r="BX33" s="609">
        <f t="shared" si="27"/>
        <v>0</v>
      </c>
      <c r="BY33" s="609" t="str">
        <f t="shared" si="20"/>
        <v/>
      </c>
      <c r="BZ33" s="613">
        <f t="shared" si="21"/>
        <v>0</v>
      </c>
      <c r="CA33" s="613">
        <f t="shared" si="29"/>
        <v>0</v>
      </c>
      <c r="CC33" s="656"/>
      <c r="CS33" s="570"/>
    </row>
    <row r="34" spans="2:97" ht="19.95" customHeight="1">
      <c r="B34" s="865"/>
      <c r="C34" s="867"/>
      <c r="D34" s="866"/>
      <c r="E34" s="865"/>
      <c r="F34" s="868"/>
      <c r="G34" s="868"/>
      <c r="H34" s="868"/>
      <c r="I34" s="608">
        <f t="shared" si="30"/>
        <v>0</v>
      </c>
      <c r="J34" s="872"/>
      <c r="K34" s="872"/>
      <c r="L34" s="744">
        <f t="shared" si="3"/>
        <v>0</v>
      </c>
      <c r="M34" s="744" t="str">
        <f t="shared" si="4"/>
        <v/>
      </c>
      <c r="N34" s="1749"/>
      <c r="O34" s="1750"/>
      <c r="S34" s="580">
        <f t="shared" si="5"/>
        <v>0</v>
      </c>
      <c r="T34" s="601" t="str">
        <f t="shared" si="6"/>
        <v/>
      </c>
      <c r="U34" s="624" t="str">
        <f t="shared" si="7"/>
        <v/>
      </c>
      <c r="V34" s="629">
        <f t="shared" si="22"/>
        <v>0</v>
      </c>
      <c r="W34" s="609">
        <f t="shared" si="8"/>
        <v>0</v>
      </c>
      <c r="X34" s="609">
        <f t="shared" si="9"/>
        <v>0</v>
      </c>
      <c r="Y34" s="609" t="str">
        <f t="shared" si="10"/>
        <v/>
      </c>
      <c r="Z34" s="613">
        <f t="shared" si="11"/>
        <v>0</v>
      </c>
      <c r="AA34" s="613">
        <f t="shared" si="12"/>
        <v>0</v>
      </c>
      <c r="AC34" s="656"/>
      <c r="AS34" s="570"/>
      <c r="BB34" s="579"/>
      <c r="BC34" s="582"/>
      <c r="BD34" s="578"/>
      <c r="BE34" s="579"/>
      <c r="BF34" s="602"/>
      <c r="BG34" s="602"/>
      <c r="BH34" s="602"/>
      <c r="BI34" s="608">
        <f t="shared" si="31"/>
        <v>0</v>
      </c>
      <c r="BJ34" s="620"/>
      <c r="BK34" s="620"/>
      <c r="BL34" s="744">
        <f t="shared" si="26"/>
        <v>0</v>
      </c>
      <c r="BM34" s="744" t="str">
        <f t="shared" si="28"/>
        <v/>
      </c>
      <c r="BN34" s="1749"/>
      <c r="BO34" s="1750"/>
      <c r="BS34" s="580">
        <f t="shared" si="16"/>
        <v>0</v>
      </c>
      <c r="BT34" s="601" t="str">
        <f t="shared" si="17"/>
        <v/>
      </c>
      <c r="BU34" s="624" t="str">
        <f t="shared" si="18"/>
        <v/>
      </c>
      <c r="BV34" s="629">
        <f t="shared" si="23"/>
        <v>0</v>
      </c>
      <c r="BW34" s="609">
        <f t="shared" si="19"/>
        <v>0</v>
      </c>
      <c r="BX34" s="609">
        <f t="shared" si="27"/>
        <v>0</v>
      </c>
      <c r="BY34" s="609" t="str">
        <f t="shared" si="20"/>
        <v/>
      </c>
      <c r="BZ34" s="613">
        <f t="shared" si="21"/>
        <v>0</v>
      </c>
      <c r="CA34" s="613">
        <f t="shared" si="29"/>
        <v>0</v>
      </c>
      <c r="CC34" s="656"/>
      <c r="CS34" s="570"/>
    </row>
    <row r="35" spans="2:97" ht="19.95" customHeight="1">
      <c r="B35" s="865"/>
      <c r="C35" s="867"/>
      <c r="D35" s="866"/>
      <c r="E35" s="865"/>
      <c r="F35" s="868"/>
      <c r="G35" s="868"/>
      <c r="H35" s="868"/>
      <c r="I35" s="608">
        <f t="shared" si="30"/>
        <v>0</v>
      </c>
      <c r="J35" s="872"/>
      <c r="K35" s="872"/>
      <c r="L35" s="744">
        <f t="shared" si="3"/>
        <v>0</v>
      </c>
      <c r="M35" s="744" t="str">
        <f t="shared" si="4"/>
        <v/>
      </c>
      <c r="N35" s="1749"/>
      <c r="O35" s="1750"/>
      <c r="S35" s="580">
        <f t="shared" si="5"/>
        <v>0</v>
      </c>
      <c r="T35" s="601" t="str">
        <f t="shared" si="6"/>
        <v/>
      </c>
      <c r="U35" s="624" t="str">
        <f t="shared" si="7"/>
        <v/>
      </c>
      <c r="V35" s="629">
        <f t="shared" si="22"/>
        <v>0</v>
      </c>
      <c r="W35" s="609">
        <f t="shared" si="8"/>
        <v>0</v>
      </c>
      <c r="X35" s="609">
        <f t="shared" si="9"/>
        <v>0</v>
      </c>
      <c r="Y35" s="609" t="str">
        <f t="shared" si="10"/>
        <v/>
      </c>
      <c r="Z35" s="613">
        <f t="shared" si="11"/>
        <v>0</v>
      </c>
      <c r="AA35" s="613">
        <f t="shared" si="12"/>
        <v>0</v>
      </c>
      <c r="AC35" s="656"/>
      <c r="AS35" s="570"/>
      <c r="BB35" s="579"/>
      <c r="BC35" s="582"/>
      <c r="BD35" s="578"/>
      <c r="BE35" s="579"/>
      <c r="BF35" s="602"/>
      <c r="BG35" s="602"/>
      <c r="BH35" s="602"/>
      <c r="BI35" s="608">
        <f t="shared" si="31"/>
        <v>0</v>
      </c>
      <c r="BJ35" s="620"/>
      <c r="BK35" s="620"/>
      <c r="BL35" s="744">
        <f t="shared" si="26"/>
        <v>0</v>
      </c>
      <c r="BM35" s="744" t="str">
        <f t="shared" si="28"/>
        <v/>
      </c>
      <c r="BN35" s="1749"/>
      <c r="BO35" s="1750"/>
      <c r="BS35" s="580">
        <f t="shared" si="16"/>
        <v>0</v>
      </c>
      <c r="BT35" s="601" t="str">
        <f t="shared" si="17"/>
        <v/>
      </c>
      <c r="BU35" s="624" t="str">
        <f t="shared" si="18"/>
        <v/>
      </c>
      <c r="BV35" s="629">
        <f t="shared" si="23"/>
        <v>0</v>
      </c>
      <c r="BW35" s="609">
        <f t="shared" si="19"/>
        <v>0</v>
      </c>
      <c r="BX35" s="609">
        <f t="shared" si="27"/>
        <v>0</v>
      </c>
      <c r="BY35" s="609" t="str">
        <f t="shared" si="20"/>
        <v/>
      </c>
      <c r="BZ35" s="613">
        <f t="shared" si="21"/>
        <v>0</v>
      </c>
      <c r="CA35" s="613">
        <f t="shared" si="29"/>
        <v>0</v>
      </c>
      <c r="CC35" s="656"/>
      <c r="CS35" s="570"/>
    </row>
    <row r="36" spans="2:97" ht="19.95" customHeight="1">
      <c r="B36" s="865"/>
      <c r="C36" s="867"/>
      <c r="D36" s="866"/>
      <c r="E36" s="865"/>
      <c r="F36" s="868"/>
      <c r="G36" s="868"/>
      <c r="H36" s="868"/>
      <c r="I36" s="608">
        <f t="shared" si="30"/>
        <v>0</v>
      </c>
      <c r="J36" s="872"/>
      <c r="K36" s="872"/>
      <c r="L36" s="744">
        <f t="shared" si="3"/>
        <v>0</v>
      </c>
      <c r="M36" s="744" t="str">
        <f t="shared" si="4"/>
        <v/>
      </c>
      <c r="N36" s="1749"/>
      <c r="O36" s="1750"/>
      <c r="S36" s="580">
        <f t="shared" si="5"/>
        <v>0</v>
      </c>
      <c r="T36" s="601" t="str">
        <f t="shared" si="6"/>
        <v/>
      </c>
      <c r="U36" s="624" t="str">
        <f t="shared" si="7"/>
        <v/>
      </c>
      <c r="V36" s="629">
        <f t="shared" si="22"/>
        <v>0</v>
      </c>
      <c r="W36" s="609">
        <f t="shared" si="8"/>
        <v>0</v>
      </c>
      <c r="X36" s="609">
        <f t="shared" si="9"/>
        <v>0</v>
      </c>
      <c r="Y36" s="609" t="str">
        <f t="shared" si="10"/>
        <v/>
      </c>
      <c r="Z36" s="613">
        <f t="shared" si="11"/>
        <v>0</v>
      </c>
      <c r="AA36" s="613">
        <f t="shared" si="12"/>
        <v>0</v>
      </c>
      <c r="AC36" s="656"/>
      <c r="AD36" s="1751"/>
      <c r="AE36" s="1753" t="str">
        <f>D9</f>
        <v>助成事業に要する経費</v>
      </c>
      <c r="AF36" s="1753" t="str">
        <f>G11</f>
        <v>都の助成対象となる国等補助</v>
      </c>
      <c r="AG36" s="1753" t="str">
        <f>C43</f>
        <v>国等補助控除無し都助成対象経費</v>
      </c>
      <c r="AH36" s="1753" t="str">
        <f>I43</f>
        <v>国等補助控除後の都助成対象</v>
      </c>
      <c r="AI36" s="1753" t="s">
        <v>3132</v>
      </c>
      <c r="AJ36" s="1753"/>
      <c r="AK36" s="1754" t="s">
        <v>3133</v>
      </c>
      <c r="AL36" s="1754"/>
      <c r="AS36" s="570"/>
      <c r="BB36" s="579"/>
      <c r="BC36" s="582"/>
      <c r="BD36" s="578"/>
      <c r="BE36" s="579"/>
      <c r="BF36" s="602"/>
      <c r="BG36" s="602"/>
      <c r="BH36" s="602"/>
      <c r="BI36" s="608">
        <f t="shared" si="31"/>
        <v>0</v>
      </c>
      <c r="BJ36" s="620"/>
      <c r="BK36" s="620"/>
      <c r="BL36" s="744">
        <f t="shared" si="26"/>
        <v>0</v>
      </c>
      <c r="BM36" s="744" t="str">
        <f t="shared" si="28"/>
        <v/>
      </c>
      <c r="BN36" s="1749"/>
      <c r="BO36" s="1750"/>
      <c r="BS36" s="580">
        <f t="shared" si="16"/>
        <v>0</v>
      </c>
      <c r="BT36" s="601" t="str">
        <f t="shared" si="17"/>
        <v/>
      </c>
      <c r="BU36" s="624" t="str">
        <f t="shared" si="18"/>
        <v/>
      </c>
      <c r="BV36" s="629">
        <f t="shared" si="23"/>
        <v>0</v>
      </c>
      <c r="BW36" s="609">
        <f t="shared" si="19"/>
        <v>0</v>
      </c>
      <c r="BX36" s="609">
        <f t="shared" si="27"/>
        <v>0</v>
      </c>
      <c r="BY36" s="609" t="str">
        <f t="shared" si="20"/>
        <v/>
      </c>
      <c r="BZ36" s="613">
        <f t="shared" si="21"/>
        <v>0</v>
      </c>
      <c r="CA36" s="613">
        <f t="shared" si="29"/>
        <v>0</v>
      </c>
      <c r="CC36" s="656"/>
      <c r="CD36" s="1751"/>
      <c r="CE36" s="1753" t="str">
        <f>BD9</f>
        <v>助成事業に要する経費</v>
      </c>
      <c r="CF36" s="1753" t="str">
        <f>BG11</f>
        <v>都の助成対象となる国等補助</v>
      </c>
      <c r="CG36" s="1753" t="str">
        <f>BC43</f>
        <v>国等補助控除無し都助成対象経費</v>
      </c>
      <c r="CH36" s="1753" t="str">
        <f>BI43</f>
        <v>国等補助控除後の都助成対象</v>
      </c>
      <c r="CI36" s="1753" t="s">
        <v>3132</v>
      </c>
      <c r="CJ36" s="1753"/>
      <c r="CK36" s="1754" t="s">
        <v>3133</v>
      </c>
      <c r="CL36" s="1754"/>
      <c r="CS36" s="570"/>
    </row>
    <row r="37" spans="2:97" ht="19.95" customHeight="1" thickBot="1">
      <c r="B37" s="996"/>
      <c r="C37" s="869"/>
      <c r="D37" s="870"/>
      <c r="E37" s="865"/>
      <c r="F37" s="871"/>
      <c r="G37" s="871"/>
      <c r="H37" s="871"/>
      <c r="I37" s="608">
        <f t="shared" si="30"/>
        <v>0</v>
      </c>
      <c r="J37" s="873"/>
      <c r="K37" s="873"/>
      <c r="L37" s="744">
        <f t="shared" si="3"/>
        <v>0</v>
      </c>
      <c r="M37" s="744" t="str">
        <f t="shared" si="4"/>
        <v/>
      </c>
      <c r="N37" s="1755"/>
      <c r="O37" s="1728"/>
      <c r="S37" s="610">
        <f t="shared" si="5"/>
        <v>0</v>
      </c>
      <c r="T37" s="601" t="str">
        <f t="shared" si="6"/>
        <v/>
      </c>
      <c r="U37" s="624" t="str">
        <f t="shared" si="7"/>
        <v/>
      </c>
      <c r="V37" s="629">
        <f t="shared" si="22"/>
        <v>0</v>
      </c>
      <c r="W37" s="609">
        <f t="shared" si="8"/>
        <v>0</v>
      </c>
      <c r="X37" s="609">
        <f t="shared" si="9"/>
        <v>0</v>
      </c>
      <c r="Y37" s="609" t="str">
        <f t="shared" si="10"/>
        <v/>
      </c>
      <c r="Z37" s="613">
        <f t="shared" si="11"/>
        <v>0</v>
      </c>
      <c r="AA37" s="613">
        <f t="shared" si="12"/>
        <v>0</v>
      </c>
      <c r="AC37" s="656"/>
      <c r="AD37" s="1752"/>
      <c r="AE37" s="1753"/>
      <c r="AF37" s="1753"/>
      <c r="AG37" s="1753"/>
      <c r="AH37" s="1753"/>
      <c r="AI37" s="659" t="s">
        <v>3134</v>
      </c>
      <c r="AJ37" s="635" t="s">
        <v>3131</v>
      </c>
      <c r="AK37" s="659" t="s">
        <v>3134</v>
      </c>
      <c r="AL37" s="635" t="s">
        <v>3131</v>
      </c>
      <c r="AS37" s="570"/>
      <c r="BB37" s="579"/>
      <c r="BC37" s="583"/>
      <c r="BD37" s="581"/>
      <c r="BE37" s="579"/>
      <c r="BF37" s="603"/>
      <c r="BG37" s="603"/>
      <c r="BH37" s="603"/>
      <c r="BI37" s="608">
        <f t="shared" si="31"/>
        <v>0</v>
      </c>
      <c r="BJ37" s="627"/>
      <c r="BK37" s="627"/>
      <c r="BL37" s="744">
        <f t="shared" si="26"/>
        <v>0</v>
      </c>
      <c r="BM37" s="744" t="str">
        <f t="shared" si="28"/>
        <v/>
      </c>
      <c r="BN37" s="1755"/>
      <c r="BO37" s="1728"/>
      <c r="BS37" s="610">
        <f t="shared" si="16"/>
        <v>0</v>
      </c>
      <c r="BT37" s="601" t="str">
        <f t="shared" si="17"/>
        <v/>
      </c>
      <c r="BU37" s="624" t="str">
        <f t="shared" si="18"/>
        <v/>
      </c>
      <c r="BV37" s="629">
        <f t="shared" si="23"/>
        <v>0</v>
      </c>
      <c r="BW37" s="609">
        <f t="shared" si="19"/>
        <v>0</v>
      </c>
      <c r="BX37" s="609">
        <f t="shared" si="27"/>
        <v>0</v>
      </c>
      <c r="BY37" s="609" t="str">
        <f t="shared" si="20"/>
        <v/>
      </c>
      <c r="BZ37" s="613">
        <f t="shared" si="21"/>
        <v>0</v>
      </c>
      <c r="CA37" s="613">
        <f t="shared" si="29"/>
        <v>0</v>
      </c>
      <c r="CC37" s="656"/>
      <c r="CD37" s="1752"/>
      <c r="CE37" s="1753"/>
      <c r="CF37" s="1753"/>
      <c r="CG37" s="1753"/>
      <c r="CH37" s="1753"/>
      <c r="CI37" s="659" t="s">
        <v>3134</v>
      </c>
      <c r="CJ37" s="635" t="s">
        <v>3131</v>
      </c>
      <c r="CK37" s="659" t="s">
        <v>3134</v>
      </c>
      <c r="CL37" s="635" t="s">
        <v>3131</v>
      </c>
      <c r="CS37" s="570"/>
    </row>
    <row r="38" spans="2:97" ht="19.95" customHeight="1" thickBot="1">
      <c r="B38" s="1795" t="s">
        <v>2362</v>
      </c>
      <c r="C38" s="1796"/>
      <c r="D38" s="745"/>
      <c r="E38" s="746"/>
      <c r="F38" s="747">
        <f>SUM(F13:F37)</f>
        <v>0</v>
      </c>
      <c r="G38" s="747">
        <f>SUM(G13:G37)</f>
        <v>0</v>
      </c>
      <c r="H38" s="747">
        <f>SUM(H13:H37)</f>
        <v>0</v>
      </c>
      <c r="I38" s="747">
        <f>SUM(I13:I37)</f>
        <v>0</v>
      </c>
      <c r="J38" s="748"/>
      <c r="K38" s="748"/>
      <c r="L38" s="749">
        <f>SUM(L13:L37)</f>
        <v>0</v>
      </c>
      <c r="M38" s="633">
        <f>SUM(M13:M37)</f>
        <v>0</v>
      </c>
      <c r="N38" s="621"/>
      <c r="O38" s="622"/>
      <c r="R38" s="580" t="s">
        <v>3094</v>
      </c>
      <c r="S38" s="580"/>
      <c r="T38" s="580"/>
      <c r="U38" s="580"/>
      <c r="V38" s="747">
        <f>SUM(V13:V37)</f>
        <v>0</v>
      </c>
      <c r="W38" s="750">
        <f>SUM(W13:W37,Z13:Z37)</f>
        <v>0</v>
      </c>
      <c r="X38" s="750">
        <f>SUM(X13:X37,AA13:AA37)</f>
        <v>0</v>
      </c>
      <c r="Y38" s="751">
        <f>SUM(Y13:Y37)</f>
        <v>0</v>
      </c>
      <c r="Z38" s="613">
        <f>SUM(Z13:Z37)</f>
        <v>0</v>
      </c>
      <c r="AA38" s="613">
        <f>SUM(AA13:AA37)</f>
        <v>0</v>
      </c>
      <c r="AB38" s="1746"/>
      <c r="AC38" s="1747"/>
      <c r="AD38" s="751" t="s">
        <v>3128</v>
      </c>
      <c r="AE38" s="612">
        <f>SUMIF($B$13:$B$37,$AD38,F13:F37)</f>
        <v>0</v>
      </c>
      <c r="AF38" s="612">
        <f>SUMIF($B$13:$B$37,$AD38,G13:G37)</f>
        <v>0</v>
      </c>
      <c r="AG38" s="612">
        <f>SUMIF($B$13:$B$37,$AD38,H13:H37)</f>
        <v>0</v>
      </c>
      <c r="AH38" s="612">
        <f>SUMIF($B$13:$B$37,$AD38,I13:I37)</f>
        <v>0</v>
      </c>
      <c r="AI38" s="612">
        <f>SUMIF($B$13:$B$37,$AD38,Z13:Z37)+SUMIF($B$13:$B$37,$AD38,W13:W37)</f>
        <v>0</v>
      </c>
      <c r="AJ38" s="612">
        <f>SUMIF($B$13:$B$37,$AD38,L13:L37)</f>
        <v>0</v>
      </c>
      <c r="AK38" s="612">
        <f>SUMIF($B$13:$B$37,$AD38,AA13:AA37)+SUMIF($B$13:$B$37,$AD38,X13:X37)</f>
        <v>0</v>
      </c>
      <c r="AL38" s="612">
        <f>SUMIF($B$13:$B$37,$AD38,M13:M37)</f>
        <v>0</v>
      </c>
      <c r="AS38" s="570"/>
      <c r="BB38" s="623"/>
      <c r="BC38" s="594" t="s">
        <v>2362</v>
      </c>
      <c r="BD38" s="745"/>
      <c r="BE38" s="746"/>
      <c r="BF38" s="747">
        <f>SUM(BF13:BF37)</f>
        <v>2660000</v>
      </c>
      <c r="BG38" s="747">
        <f>SUM(BG13:BG37)</f>
        <v>0</v>
      </c>
      <c r="BH38" s="747">
        <f>SUM(BH13:BH37)</f>
        <v>2660000</v>
      </c>
      <c r="BI38" s="747">
        <f>SUM(BI13:BI37)</f>
        <v>2574359.5</v>
      </c>
      <c r="BJ38" s="748"/>
      <c r="BK38" s="748"/>
      <c r="BL38" s="749">
        <f>SUM(BL13:BL37)</f>
        <v>1202396.6666666665</v>
      </c>
      <c r="BM38" s="633">
        <f>SUM(BM13:BM37)</f>
        <v>578073.375</v>
      </c>
      <c r="BN38" s="621"/>
      <c r="BO38" s="622"/>
      <c r="BR38" s="580" t="s">
        <v>3094</v>
      </c>
      <c r="BS38" s="580"/>
      <c r="BT38" s="580"/>
      <c r="BU38" s="580"/>
      <c r="BV38" s="747">
        <f>SUM(BV13:BV37)</f>
        <v>2660000</v>
      </c>
      <c r="BW38" s="750">
        <f>SUM(BW13:BW37,BZ13:BZ37)</f>
        <v>1803595</v>
      </c>
      <c r="BX38" s="750">
        <f>SUM(BX13:BX37,CA13:CA37)</f>
        <v>770764.5</v>
      </c>
      <c r="BY38" s="751">
        <f>SUM(BY13:BY37)</f>
        <v>540000</v>
      </c>
      <c r="BZ38" s="613">
        <f>SUM(BZ13:BZ37)</f>
        <v>193595</v>
      </c>
      <c r="CA38" s="613">
        <f>SUM(CA13:CA37)</f>
        <v>311764.5</v>
      </c>
      <c r="CB38" s="1746"/>
      <c r="CC38" s="1747"/>
      <c r="CD38" s="751" t="s">
        <v>3128</v>
      </c>
      <c r="CE38" s="612">
        <f>SUMIF($B$13:$B$37,$AD38,BF13:BF37)</f>
        <v>0</v>
      </c>
      <c r="CF38" s="612">
        <f>SUMIF($B$13:$B$37,$AD38,BG13:BG37)</f>
        <v>0</v>
      </c>
      <c r="CG38" s="612">
        <f>SUMIF($B$13:$B$37,$AD38,BH13:BH37)</f>
        <v>0</v>
      </c>
      <c r="CH38" s="612">
        <f>SUMIF($B$13:$B$37,$AD38,BI13:BI37)</f>
        <v>0</v>
      </c>
      <c r="CI38" s="612">
        <f>SUMIF($B$13:$B$37,$AD38,BZ13:BZ37)+SUMIF($B$13:$B$37,$AD38,BW13:BW37)</f>
        <v>0</v>
      </c>
      <c r="CJ38" s="612">
        <f>SUMIF($B$13:$B$37,$AD38,BL13:BL37)</f>
        <v>0</v>
      </c>
      <c r="CK38" s="612">
        <f>SUMIF($B$13:$B$37,$AD38,CA13:CA37)+SUMIF($B$13:$B$37,$AD38,BX13:BX37)</f>
        <v>0</v>
      </c>
      <c r="CL38" s="612">
        <f>SUMIF($B$13:$B$37,$AD38,BM13:BM37)</f>
        <v>0</v>
      </c>
      <c r="CS38" s="570"/>
    </row>
    <row r="39" spans="2:97" ht="19.95" customHeight="1" thickBot="1">
      <c r="B39" s="1797" t="s">
        <v>2521</v>
      </c>
      <c r="C39" s="1798"/>
      <c r="D39" s="745"/>
      <c r="E39" s="746"/>
      <c r="F39" s="749">
        <f>ROUNDDOWN(F38*0.1,0)</f>
        <v>0</v>
      </c>
      <c r="G39" s="749">
        <f>ROUNDDOWN(G38*0.1,0)</f>
        <v>0</v>
      </c>
      <c r="H39" s="749">
        <f>ROUNDDOWN(H38*0.1,0)</f>
        <v>0</v>
      </c>
      <c r="I39" s="749">
        <f>ROUNDDOWN(I38*0.1,0)</f>
        <v>0</v>
      </c>
      <c r="J39" s="748"/>
      <c r="K39" s="748"/>
      <c r="L39" s="749">
        <f>ROUNDDOWN(L38*0.1,0)</f>
        <v>0</v>
      </c>
      <c r="M39" s="633">
        <f>ROUNDDOWN(M38*0.1,0)</f>
        <v>0</v>
      </c>
      <c r="N39" s="621"/>
      <c r="O39" s="622"/>
      <c r="R39" s="580" t="s">
        <v>3095</v>
      </c>
      <c r="S39" s="580"/>
      <c r="T39" s="580"/>
      <c r="U39" s="580"/>
      <c r="V39" s="749">
        <f>ROUNDDOWN(V38*0.1,0)</f>
        <v>0</v>
      </c>
      <c r="W39" s="749">
        <f>ROUNDDOWN(W38*0.1,0)</f>
        <v>0</v>
      </c>
      <c r="X39" s="749">
        <f>ROUNDDOWN(X38*0.1,0)</f>
        <v>0</v>
      </c>
      <c r="Y39" s="751">
        <f>N39</f>
        <v>0</v>
      </c>
      <c r="Z39" s="613"/>
      <c r="AA39" s="613"/>
      <c r="AB39" s="1746"/>
      <c r="AC39" s="1747"/>
      <c r="AD39" s="751" t="s">
        <v>3129</v>
      </c>
      <c r="AE39" s="612">
        <f>SUMIF($B$13:$B$37,$AD39,F13:F37)</f>
        <v>0</v>
      </c>
      <c r="AF39" s="612">
        <f>SUMIF($B$13:$B$37,$AD39,G13:G37)</f>
        <v>0</v>
      </c>
      <c r="AG39" s="612">
        <f>SUMIF($B$13:$B$37,$AD39,H13:H37)</f>
        <v>0</v>
      </c>
      <c r="AH39" s="612">
        <f>SUMIF($B$13:$B$37,$AD39,I13:I37)</f>
        <v>0</v>
      </c>
      <c r="AI39" s="612">
        <f>SUMIF($B$13:$B$37,$AD39,Z13:Z37)+SUMIF($B$13:$B$37,$AD39,W13:W37)</f>
        <v>0</v>
      </c>
      <c r="AJ39" s="612">
        <f>SUMIF($B$13:$B$37,$AD39,L13:L37)</f>
        <v>0</v>
      </c>
      <c r="AK39" s="612">
        <f>SUMIF($B$13:$B$37,$AD39,AA13:AA37)+SUMIF($B$13:$B$37,$AD39,X13:X37)</f>
        <v>0</v>
      </c>
      <c r="AL39" s="612">
        <f>SUMIF($B$13:$B$37,$AD39,M13:M37)</f>
        <v>0</v>
      </c>
      <c r="AS39" s="570"/>
      <c r="BB39" s="623"/>
      <c r="BC39" s="594" t="s">
        <v>2521</v>
      </c>
      <c r="BD39" s="745"/>
      <c r="BE39" s="746"/>
      <c r="BF39" s="749">
        <f>ROUNDDOWN(BF38*0.1,0)</f>
        <v>266000</v>
      </c>
      <c r="BG39" s="749">
        <f>ROUNDDOWN(BG38*0.1,0)</f>
        <v>0</v>
      </c>
      <c r="BH39" s="749">
        <f>ROUNDDOWN(BH38*0.1,0)</f>
        <v>266000</v>
      </c>
      <c r="BI39" s="749">
        <f>ROUNDDOWN(BI38*0.1,0)</f>
        <v>257435</v>
      </c>
      <c r="BJ39" s="748"/>
      <c r="BK39" s="748"/>
      <c r="BL39" s="749">
        <f>ROUNDDOWN(BL38*0.1,0)</f>
        <v>120239</v>
      </c>
      <c r="BM39" s="633">
        <f>ROUNDDOWN(BM38*0.1,0)</f>
        <v>57807</v>
      </c>
      <c r="BN39" s="621"/>
      <c r="BO39" s="622"/>
      <c r="BR39" s="580" t="s">
        <v>3095</v>
      </c>
      <c r="BS39" s="580"/>
      <c r="BT39" s="580"/>
      <c r="BU39" s="580"/>
      <c r="BV39" s="749">
        <f>ROUNDDOWN(BV38*0.1,0)</f>
        <v>266000</v>
      </c>
      <c r="BW39" s="749">
        <f>ROUNDDOWN(BW38*0.1,0)</f>
        <v>180359</v>
      </c>
      <c r="BX39" s="749">
        <f>ROUNDDOWN(BX38*0.1,0)</f>
        <v>77076</v>
      </c>
      <c r="BY39" s="751">
        <f>BN39</f>
        <v>0</v>
      </c>
      <c r="BZ39" s="613"/>
      <c r="CA39" s="613"/>
      <c r="CB39" s="1746"/>
      <c r="CC39" s="1747"/>
      <c r="CD39" s="751" t="s">
        <v>3079</v>
      </c>
      <c r="CE39" s="612">
        <f>SUMIF($B$13:$B$37,$AD39,BF13:BF37)</f>
        <v>0</v>
      </c>
      <c r="CF39" s="612">
        <f>SUMIF($B$13:$B$37,$AD39,BG13:BG37)</f>
        <v>0</v>
      </c>
      <c r="CG39" s="612">
        <f>SUMIF($B$13:$B$37,$AD39,BH13:BH37)</f>
        <v>0</v>
      </c>
      <c r="CH39" s="612">
        <f>SUMIF($B$13:$B$37,$AD39,BI13:BI37)</f>
        <v>0</v>
      </c>
      <c r="CI39" s="612">
        <f>SUMIF($B$13:$B$37,$AD39,BZ13:BZ37)+SUMIF($B$13:$B$37,$AD39,BW13:BW37)</f>
        <v>0</v>
      </c>
      <c r="CJ39" s="612">
        <f>SUMIF($B$13:$B$37,$AD39,BL13:BL37)</f>
        <v>0</v>
      </c>
      <c r="CK39" s="612">
        <f>SUMIF($B$13:$B$37,$AD39,CA13:CA37)+SUMIF($B$13:$B$37,$AD39,BX13:BX37)</f>
        <v>0</v>
      </c>
      <c r="CL39" s="612">
        <f>SUMIF($B$13:$B$37,$AD39,BM13:BM37)</f>
        <v>0</v>
      </c>
      <c r="CS39" s="570"/>
    </row>
    <row r="40" spans="2:97" ht="19.95" customHeight="1" thickBot="1">
      <c r="B40" s="1799" t="s">
        <v>3065</v>
      </c>
      <c r="C40" s="1800"/>
      <c r="D40" s="745"/>
      <c r="E40" s="746"/>
      <c r="F40" s="749">
        <f>SUM(F38:F39)</f>
        <v>0</v>
      </c>
      <c r="G40" s="749">
        <f>SUM(G38:G39)</f>
        <v>0</v>
      </c>
      <c r="H40" s="749">
        <f>SUM(H38:H39)</f>
        <v>0</v>
      </c>
      <c r="I40" s="749">
        <f>SUM(I38:I39)</f>
        <v>0</v>
      </c>
      <c r="J40" s="748"/>
      <c r="K40" s="748"/>
      <c r="L40" s="749">
        <f>SUM(L38:L39)</f>
        <v>0</v>
      </c>
      <c r="M40" s="633">
        <f>SUM(M38:M39)</f>
        <v>0</v>
      </c>
      <c r="N40" s="621"/>
      <c r="O40" s="622"/>
      <c r="R40" s="580" t="s">
        <v>3096</v>
      </c>
      <c r="S40" s="580"/>
      <c r="T40" s="580"/>
      <c r="U40" s="580"/>
      <c r="V40" s="749">
        <f>SUM(V38:V39)</f>
        <v>0</v>
      </c>
      <c r="W40" s="750">
        <f>SUM(W38:W39)</f>
        <v>0</v>
      </c>
      <c r="X40" s="750">
        <f>M40</f>
        <v>0</v>
      </c>
      <c r="Y40" s="751">
        <f>N40</f>
        <v>0</v>
      </c>
      <c r="Z40" s="613"/>
      <c r="AA40" s="613"/>
      <c r="AB40" s="1746"/>
      <c r="AC40" s="1747"/>
      <c r="AD40" s="751" t="s">
        <v>3130</v>
      </c>
      <c r="AE40" s="612">
        <f>SUMIF($B$13:$B$37,$AD40,F13:F37)</f>
        <v>0</v>
      </c>
      <c r="AF40" s="612">
        <f>SUMIF($B$13:$B$37,$AD40,G13:G37)</f>
        <v>0</v>
      </c>
      <c r="AG40" s="612">
        <f>SUMIF($B$13:$B$37,$AD40,H13:H37)</f>
        <v>0</v>
      </c>
      <c r="AH40" s="612">
        <f>SUMIF($B$13:$B$37,$AD40,I13:I37)</f>
        <v>0</v>
      </c>
      <c r="AI40" s="612">
        <f>SUMIF($B$13:$B$37,$AD40,Z13:Z37)+SUMIF($B$13:$B$37,$AD40,W13:W37)</f>
        <v>0</v>
      </c>
      <c r="AJ40" s="612">
        <f>SUMIF($B$13:$B$37,$AD40,L13:L37)</f>
        <v>0</v>
      </c>
      <c r="AK40" s="612">
        <f>SUMIF($B$13:$B$37,$AD40,AA13:AA37)+SUMIF($B$13:$B$37,$AD40,X13:X37)</f>
        <v>0</v>
      </c>
      <c r="AL40" s="612">
        <f>SUMIF($B$13:$B$37,$AD40,M13:M37)</f>
        <v>0</v>
      </c>
      <c r="AS40" s="570"/>
      <c r="BB40" s="623"/>
      <c r="BC40" s="594" t="s">
        <v>3065</v>
      </c>
      <c r="BD40" s="745"/>
      <c r="BE40" s="746"/>
      <c r="BF40" s="749">
        <f>SUM(BF38:BF39)</f>
        <v>2926000</v>
      </c>
      <c r="BG40" s="749">
        <f>SUM(BG38:BG39)</f>
        <v>0</v>
      </c>
      <c r="BH40" s="749">
        <f>SUM(BH38:BH39)</f>
        <v>2926000</v>
      </c>
      <c r="BI40" s="749">
        <f>SUM(BI38:BI39)</f>
        <v>2831794.5</v>
      </c>
      <c r="BJ40" s="748"/>
      <c r="BK40" s="748"/>
      <c r="BL40" s="749">
        <f>SUM(BL38:BL39)</f>
        <v>1322635.6666666665</v>
      </c>
      <c r="BM40" s="633">
        <f>SUM(BM38:BM39)</f>
        <v>635880.375</v>
      </c>
      <c r="BN40" s="621"/>
      <c r="BO40" s="622"/>
      <c r="BR40" s="580" t="s">
        <v>3096</v>
      </c>
      <c r="BS40" s="580"/>
      <c r="BT40" s="580"/>
      <c r="BU40" s="580"/>
      <c r="BV40" s="749">
        <f>SUM(BV38:BV39)</f>
        <v>2926000</v>
      </c>
      <c r="BW40" s="750">
        <f>SUM(BW38:BW39)</f>
        <v>1983954</v>
      </c>
      <c r="BX40" s="750">
        <f>BM40</f>
        <v>635880.375</v>
      </c>
      <c r="BY40" s="751">
        <f>BN40</f>
        <v>0</v>
      </c>
      <c r="BZ40" s="613"/>
      <c r="CA40" s="613"/>
      <c r="CB40" s="1746"/>
      <c r="CC40" s="1747"/>
      <c r="CD40" s="751" t="s">
        <v>3080</v>
      </c>
      <c r="CE40" s="612">
        <f>SUMIF($B$13:$B$37,$AD40,BF13:BF37)</f>
        <v>0</v>
      </c>
      <c r="CF40" s="612">
        <f>SUMIF($B$13:$B$37,$AD40,BG13:BG37)</f>
        <v>0</v>
      </c>
      <c r="CG40" s="612">
        <f>SUMIF($B$13:$B$37,$AD40,BH13:BH37)</f>
        <v>0</v>
      </c>
      <c r="CH40" s="612">
        <f>SUMIF($B$13:$B$37,$AD40,BI13:BI37)</f>
        <v>0</v>
      </c>
      <c r="CI40" s="612">
        <f>SUMIF($B$13:$B$37,$AD40,BZ13:BZ37)+SUMIF($B$13:$B$37,$AD40,BW13:BW37)</f>
        <v>0</v>
      </c>
      <c r="CJ40" s="612">
        <f>SUMIF($B$13:$B$37,$AD40,BL13:BL37)</f>
        <v>0</v>
      </c>
      <c r="CK40" s="612">
        <f>SUMIF($B$13:$B$37,$AD40,CA13:CA37)+SUMIF($B$13:$B$37,$AD40,BX13:BX37)</f>
        <v>0</v>
      </c>
      <c r="CL40" s="612">
        <f>SUMIF($B$13:$B$37,$AD40,BM13:BM37)</f>
        <v>0</v>
      </c>
      <c r="CS40" s="570"/>
    </row>
    <row r="41" spans="2:97" ht="9.6" customHeight="1" thickBot="1">
      <c r="AJ41" s="570"/>
      <c r="AK41" s="570"/>
      <c r="AL41" s="570"/>
      <c r="AM41" s="570"/>
      <c r="AN41" s="570"/>
      <c r="AO41" s="570"/>
      <c r="AP41" s="570"/>
      <c r="AQ41" s="570"/>
      <c r="CJ41" s="570"/>
      <c r="CK41" s="570"/>
      <c r="CL41" s="570"/>
      <c r="CM41" s="570"/>
      <c r="CN41" s="570"/>
      <c r="CO41" s="570"/>
      <c r="CP41" s="570"/>
      <c r="CQ41" s="570"/>
    </row>
    <row r="42" spans="2:97" ht="19.95" customHeight="1" thickBot="1">
      <c r="C42" s="1729" t="s">
        <v>3116</v>
      </c>
      <c r="D42" s="1730"/>
      <c r="E42" s="1731"/>
      <c r="F42" s="1731"/>
      <c r="G42" s="1732">
        <f>IFERROR((IF(AJ19=5,F38,F40)),0)</f>
        <v>0</v>
      </c>
      <c r="H42" s="1733"/>
      <c r="I42" s="1729" t="s">
        <v>3117</v>
      </c>
      <c r="J42" s="1731"/>
      <c r="K42" s="1731"/>
      <c r="L42" s="1734"/>
      <c r="M42" s="1735">
        <f>IFERROR(IF(AJ19=5,G38,G40),0)</f>
        <v>0</v>
      </c>
      <c r="N42" s="1733"/>
      <c r="V42" s="580" t="s">
        <v>3135</v>
      </c>
      <c r="W42" s="580" t="e">
        <f>IF(AJ19=5,W38,W40)</f>
        <v>#N/A</v>
      </c>
      <c r="X42" s="580" t="e">
        <f>IF(AJ19=5,W38,W40)</f>
        <v>#N/A</v>
      </c>
      <c r="AJ42" s="570"/>
      <c r="AK42" s="570"/>
      <c r="AL42" s="570"/>
      <c r="AM42" s="570"/>
      <c r="AN42" s="570"/>
      <c r="AO42" s="570"/>
      <c r="AP42" s="570"/>
      <c r="AQ42" s="570"/>
      <c r="BC42" s="1729" t="s">
        <v>3116</v>
      </c>
      <c r="BD42" s="1730"/>
      <c r="BE42" s="1731"/>
      <c r="BF42" s="1731"/>
      <c r="BG42" s="1732">
        <f>IFERROR((IF(CJ19=5,BF38,BF40)),0)</f>
        <v>2660000</v>
      </c>
      <c r="BH42" s="1733"/>
      <c r="BI42" s="1729" t="s">
        <v>3117</v>
      </c>
      <c r="BJ42" s="1731"/>
      <c r="BK42" s="1731"/>
      <c r="BL42" s="1734"/>
      <c r="BM42" s="1735">
        <f>IFERROR(IF(CJ19=5,BG38,BG40),0)</f>
        <v>0</v>
      </c>
      <c r="BN42" s="1733"/>
      <c r="BV42" s="580" t="s">
        <v>3135</v>
      </c>
      <c r="BW42" s="580">
        <f>IF(CJ19=5,BW38,BW40)</f>
        <v>1803595</v>
      </c>
      <c r="BX42" s="580">
        <f>IF(CJ19=5,BW38,BW40)</f>
        <v>1803595</v>
      </c>
      <c r="CJ42" s="570"/>
      <c r="CK42" s="570"/>
      <c r="CL42" s="570"/>
      <c r="CM42" s="570"/>
      <c r="CN42" s="570"/>
      <c r="CO42" s="570"/>
      <c r="CP42" s="570"/>
      <c r="CQ42" s="570"/>
    </row>
    <row r="43" spans="2:97" ht="19.95" customHeight="1" thickBot="1">
      <c r="C43" s="1729" t="s">
        <v>3118</v>
      </c>
      <c r="D43" s="1730"/>
      <c r="E43" s="1731"/>
      <c r="F43" s="1731"/>
      <c r="G43" s="1739">
        <f>IFERROR(IF(AJ19=5,H38,H40),0)</f>
        <v>0</v>
      </c>
      <c r="H43" s="1740"/>
      <c r="I43" s="1729" t="s">
        <v>3119</v>
      </c>
      <c r="J43" s="1731"/>
      <c r="K43" s="1731"/>
      <c r="L43" s="1734"/>
      <c r="M43" s="1748">
        <f>IFERROR(IF(AJ19=5,I38,I40),0)</f>
        <v>0</v>
      </c>
      <c r="N43" s="1740"/>
      <c r="AJ43" s="570"/>
      <c r="AK43" s="570"/>
      <c r="AL43" s="570"/>
      <c r="AM43" s="570"/>
      <c r="AN43" s="570"/>
      <c r="AO43" s="570"/>
      <c r="AP43" s="570"/>
      <c r="AQ43" s="570"/>
      <c r="BC43" s="1729" t="s">
        <v>3118</v>
      </c>
      <c r="BD43" s="1730"/>
      <c r="BE43" s="1731"/>
      <c r="BF43" s="1731"/>
      <c r="BG43" s="1739">
        <f>IFERROR(IF(CJ19=5,BH38,BH40),0)</f>
        <v>2660000</v>
      </c>
      <c r="BH43" s="1740"/>
      <c r="BI43" s="1729" t="s">
        <v>3119</v>
      </c>
      <c r="BJ43" s="1731"/>
      <c r="BK43" s="1731"/>
      <c r="BL43" s="1734"/>
      <c r="BM43" s="1748">
        <f>IFERROR(IF(CJ19=5,BI38,BI40),0)</f>
        <v>2574359.5</v>
      </c>
      <c r="BN43" s="1740"/>
      <c r="CJ43" s="570"/>
      <c r="CK43" s="570"/>
      <c r="CL43" s="570"/>
      <c r="CM43" s="570"/>
      <c r="CN43" s="570"/>
      <c r="CO43" s="570"/>
      <c r="CP43" s="570"/>
      <c r="CQ43" s="570"/>
    </row>
    <row r="44" spans="2:97" ht="13.8" thickBot="1">
      <c r="AJ44" s="570"/>
      <c r="AK44" s="570"/>
      <c r="AL44" s="570"/>
      <c r="AM44" s="570"/>
      <c r="AN44" s="570"/>
      <c r="AO44" s="570"/>
      <c r="AP44" s="570"/>
      <c r="AQ44" s="570"/>
      <c r="CJ44" s="570"/>
      <c r="CK44" s="570"/>
      <c r="CL44" s="570"/>
      <c r="CM44" s="570"/>
      <c r="CN44" s="570"/>
      <c r="CO44" s="570"/>
      <c r="CP44" s="570"/>
      <c r="CQ44" s="570"/>
    </row>
    <row r="45" spans="2:97" ht="19.95" customHeight="1" thickBot="1">
      <c r="C45" s="1729" t="s">
        <v>3066</v>
      </c>
      <c r="D45" s="1730"/>
      <c r="E45" s="1731"/>
      <c r="F45" s="1731"/>
      <c r="G45" s="1732">
        <f>IFERROR(IF(AJ19=6,S50,ROUNDDOWN((MIN(S49:S50)),-3)),0)</f>
        <v>0</v>
      </c>
      <c r="H45" s="1733"/>
      <c r="I45" s="1729" t="s">
        <v>3067</v>
      </c>
      <c r="J45" s="1731"/>
      <c r="K45" s="1731"/>
      <c r="L45" s="1734"/>
      <c r="M45" s="1735">
        <f>IFERROR(IF(AJ19=6,T50,ROUNDDOWN(MIN(T49:T50),-3)),0)</f>
        <v>0</v>
      </c>
      <c r="N45" s="1733"/>
      <c r="R45" s="1736" t="s">
        <v>3108</v>
      </c>
      <c r="S45" s="1737"/>
      <c r="T45" s="1737"/>
      <c r="U45" s="1738"/>
      <c r="V45" s="616" t="e">
        <f>IF(AJ19=5,L38,L40)</f>
        <v>#N/A</v>
      </c>
      <c r="W45" s="617" t="e">
        <f>IF(AJ19=5,M38,M40)</f>
        <v>#N/A</v>
      </c>
      <c r="X45" s="618" t="e">
        <f>SUM(V45:W45)</f>
        <v>#N/A</v>
      </c>
      <c r="AJ45" s="570"/>
      <c r="AK45" s="570"/>
      <c r="AL45" s="570"/>
      <c r="AM45" s="570"/>
      <c r="AN45" s="570"/>
      <c r="AO45" s="570"/>
      <c r="AP45" s="570"/>
      <c r="AQ45" s="570"/>
      <c r="BC45" s="1729" t="s">
        <v>3066</v>
      </c>
      <c r="BD45" s="1730"/>
      <c r="BE45" s="1731"/>
      <c r="BF45" s="1731"/>
      <c r="BG45" s="1732">
        <f>IFERROR(IF(CJ19=6,BS50,ROUNDDOWN((MIN(BS49:BS50)),-3)),0)</f>
        <v>1202000</v>
      </c>
      <c r="BH45" s="1733"/>
      <c r="BI45" s="1729" t="s">
        <v>3067</v>
      </c>
      <c r="BJ45" s="1731"/>
      <c r="BK45" s="1731"/>
      <c r="BL45" s="1734"/>
      <c r="BM45" s="1735">
        <f>IFERROR(IF(CJ19=6,BT50,ROUNDDOWN(MIN(BT49:BT50),-3)),0)</f>
        <v>578000</v>
      </c>
      <c r="BN45" s="1733"/>
      <c r="BR45" s="1736" t="s">
        <v>3108</v>
      </c>
      <c r="BS45" s="1737"/>
      <c r="BT45" s="1737"/>
      <c r="BU45" s="1738"/>
      <c r="BV45" s="616">
        <f>IF(CJ19=5,BL38,BL40)</f>
        <v>1202396.6666666665</v>
      </c>
      <c r="BW45" s="617">
        <f>IF(CJ19=5,BM38,BM40)</f>
        <v>578073.375</v>
      </c>
      <c r="BX45" s="618">
        <f>SUM(BV45:BW45)</f>
        <v>1780470.0416666665</v>
      </c>
      <c r="CJ45" s="570"/>
      <c r="CK45" s="570"/>
      <c r="CL45" s="570"/>
      <c r="CM45" s="570"/>
      <c r="CN45" s="570"/>
      <c r="CO45" s="570"/>
      <c r="CP45" s="570"/>
      <c r="CQ45" s="570"/>
    </row>
    <row r="46" spans="2:97" ht="19.95" customHeight="1" thickBot="1">
      <c r="C46" s="1729" t="s">
        <v>3068</v>
      </c>
      <c r="D46" s="1730"/>
      <c r="E46" s="1731"/>
      <c r="F46" s="1731"/>
      <c r="G46" s="1739">
        <f>G45+M45</f>
        <v>0</v>
      </c>
      <c r="H46" s="1740"/>
      <c r="I46" s="1741" t="str">
        <f>IFERROR(VLOOKUP(G3,AC19:AH26,5,FALSE),"交付申請額")</f>
        <v>交付申請額</v>
      </c>
      <c r="J46" s="1742"/>
      <c r="K46" s="1742"/>
      <c r="L46" s="1743"/>
      <c r="M46" s="1744">
        <f>IFERROR(MIN(S51,G46),0)</f>
        <v>0</v>
      </c>
      <c r="N46" s="1745"/>
      <c r="R46" s="614"/>
      <c r="S46" s="614"/>
      <c r="T46" s="614"/>
      <c r="U46" s="614"/>
      <c r="V46" s="615"/>
      <c r="W46" s="615"/>
      <c r="AJ46" s="570"/>
      <c r="AK46" s="570"/>
      <c r="AL46" s="570"/>
      <c r="AM46" s="570"/>
      <c r="AN46" s="570"/>
      <c r="AO46" s="570"/>
      <c r="AP46" s="570"/>
      <c r="AQ46" s="570"/>
      <c r="BC46" s="1729" t="s">
        <v>3068</v>
      </c>
      <c r="BD46" s="1730"/>
      <c r="BE46" s="1731"/>
      <c r="BF46" s="1731"/>
      <c r="BG46" s="1739">
        <f>BG45+BM45</f>
        <v>1780000</v>
      </c>
      <c r="BH46" s="1740"/>
      <c r="BI46" s="1741" t="str">
        <f>IFERROR(VLOOKUP(BG3,CC19:CH26,5,FALSE),"交付申請額")</f>
        <v>都助成交付申請額（合計）</v>
      </c>
      <c r="BJ46" s="1742"/>
      <c r="BK46" s="1742"/>
      <c r="BL46" s="1743"/>
      <c r="BM46" s="1744">
        <f>IFERROR(MIN(BS51,BG46),0)</f>
        <v>1780000</v>
      </c>
      <c r="BN46" s="1745"/>
      <c r="BR46" s="614"/>
      <c r="BS46" s="614"/>
      <c r="BT46" s="614"/>
      <c r="BU46" s="614"/>
      <c r="BV46" s="615"/>
      <c r="BW46" s="615"/>
      <c r="CJ46" s="570"/>
      <c r="CK46" s="570"/>
      <c r="CL46" s="570"/>
      <c r="CM46" s="570"/>
      <c r="CN46" s="570"/>
      <c r="CO46" s="570"/>
      <c r="CP46" s="570"/>
      <c r="CQ46" s="570"/>
    </row>
    <row r="47" spans="2:97">
      <c r="I47" s="1719" t="s">
        <v>3195</v>
      </c>
      <c r="J47" s="1720"/>
      <c r="K47" s="1720"/>
      <c r="L47" s="1720"/>
      <c r="M47" s="1720"/>
      <c r="N47" s="1720"/>
      <c r="R47" s="580"/>
      <c r="S47" s="580"/>
      <c r="T47" s="580"/>
      <c r="U47" s="580"/>
      <c r="V47" s="613"/>
      <c r="W47" s="613"/>
      <c r="AJ47" s="570"/>
      <c r="AK47" s="570"/>
      <c r="AL47" s="570"/>
      <c r="AM47" s="570"/>
      <c r="AN47" s="570"/>
      <c r="AO47" s="570"/>
      <c r="AP47" s="570"/>
      <c r="AQ47" s="570"/>
      <c r="BI47" s="1719" t="s">
        <v>3195</v>
      </c>
      <c r="BJ47" s="1720"/>
      <c r="BK47" s="1720"/>
      <c r="BL47" s="1720"/>
      <c r="BM47" s="1720"/>
      <c r="BN47" s="1720"/>
      <c r="BR47" s="580"/>
      <c r="BS47" s="580"/>
      <c r="BT47" s="580"/>
      <c r="BU47" s="580"/>
      <c r="BV47" s="613"/>
      <c r="BW47" s="613"/>
      <c r="CJ47" s="570"/>
      <c r="CK47" s="570"/>
      <c r="CL47" s="570"/>
      <c r="CM47" s="570"/>
      <c r="CN47" s="570"/>
      <c r="CO47" s="570"/>
      <c r="CP47" s="570"/>
      <c r="CQ47" s="570"/>
    </row>
    <row r="48" spans="2:97">
      <c r="C48" s="1722"/>
      <c r="D48" s="1722"/>
      <c r="E48" s="1722"/>
      <c r="F48" s="1722"/>
      <c r="G48" s="1723"/>
      <c r="H48" s="1723"/>
      <c r="I48" s="1721"/>
      <c r="J48" s="1721"/>
      <c r="K48" s="1721"/>
      <c r="L48" s="1721"/>
      <c r="M48" s="1721"/>
      <c r="N48" s="1721"/>
      <c r="R48" s="580"/>
      <c r="S48" s="580" t="s">
        <v>3092</v>
      </c>
      <c r="T48" s="580" t="s">
        <v>2973</v>
      </c>
      <c r="U48" s="580"/>
      <c r="V48" s="613" t="s">
        <v>3151</v>
      </c>
      <c r="W48" s="613">
        <f>SUMIF($B$13:$B$37,V48,$F$13:$F$37)</f>
        <v>0</v>
      </c>
      <c r="AJ48" s="570"/>
      <c r="AK48" s="570"/>
      <c r="AL48" s="570"/>
      <c r="AM48" s="570"/>
      <c r="AN48" s="570"/>
      <c r="AO48" s="570"/>
      <c r="AP48" s="570"/>
      <c r="AQ48" s="570"/>
      <c r="BC48" s="1722"/>
      <c r="BD48" s="1722"/>
      <c r="BE48" s="1722"/>
      <c r="BF48" s="1722"/>
      <c r="BG48" s="1723"/>
      <c r="BH48" s="1723"/>
      <c r="BI48" s="1721"/>
      <c r="BJ48" s="1721"/>
      <c r="BK48" s="1721"/>
      <c r="BL48" s="1721"/>
      <c r="BM48" s="1721"/>
      <c r="BN48" s="1721"/>
      <c r="BR48" s="580"/>
      <c r="BS48" s="580" t="s">
        <v>3092</v>
      </c>
      <c r="BT48" s="580" t="s">
        <v>2973</v>
      </c>
      <c r="BU48" s="580"/>
      <c r="BV48" s="613" t="s">
        <v>3078</v>
      </c>
      <c r="BW48" s="613">
        <f>SUMIF($B$13:$B$37,BV48,$F$13:$F$37)</f>
        <v>0</v>
      </c>
      <c r="CJ48" s="570"/>
      <c r="CK48" s="570"/>
      <c r="CL48" s="570"/>
      <c r="CM48" s="570"/>
      <c r="CN48" s="570"/>
      <c r="CO48" s="570"/>
      <c r="CP48" s="570"/>
      <c r="CQ48" s="570"/>
    </row>
    <row r="49" spans="3:95">
      <c r="C49" s="1722"/>
      <c r="D49" s="1722"/>
      <c r="E49" s="1722"/>
      <c r="F49" s="1722"/>
      <c r="G49" s="1724"/>
      <c r="H49" s="1722"/>
      <c r="I49" s="1725"/>
      <c r="J49" s="1725"/>
      <c r="K49" s="1725"/>
      <c r="L49" s="1725"/>
      <c r="M49" s="1726"/>
      <c r="N49" s="1725"/>
      <c r="R49" s="580" t="s">
        <v>3097</v>
      </c>
      <c r="S49" s="619" t="e">
        <f>ROUNDDOWN((AD5*E7*AF16),-3)</f>
        <v>#N/A</v>
      </c>
      <c r="T49" s="619" t="e">
        <f>IF(AK3="",0,ROUNDDOWN((AI5*AK3*AF16),-3))</f>
        <v>#N/A</v>
      </c>
      <c r="U49" s="619"/>
      <c r="V49" s="613" t="s">
        <v>3153</v>
      </c>
      <c r="W49" s="613">
        <f t="shared" ref="W49:W50" si="32">SUMIF($B$13:$B$37,V49,$F$13:$F$37)</f>
        <v>0</v>
      </c>
      <c r="AJ49" s="570"/>
      <c r="AK49" s="570"/>
      <c r="AL49" s="570"/>
      <c r="AM49" s="570"/>
      <c r="AN49" s="570"/>
      <c r="AO49" s="570"/>
      <c r="AP49" s="570"/>
      <c r="AQ49" s="570"/>
      <c r="BC49" s="1722"/>
      <c r="BD49" s="1722"/>
      <c r="BE49" s="1722"/>
      <c r="BF49" s="1722"/>
      <c r="BG49" s="1724"/>
      <c r="BH49" s="1722"/>
      <c r="BI49" s="1725"/>
      <c r="BJ49" s="1725"/>
      <c r="BK49" s="1725"/>
      <c r="BL49" s="1725"/>
      <c r="BM49" s="1726"/>
      <c r="BN49" s="1725"/>
      <c r="BR49" s="580" t="s">
        <v>3097</v>
      </c>
      <c r="BS49" s="619">
        <f>ROUNDDOWN((CD5*BE7*CF16),-3)</f>
        <v>1800000</v>
      </c>
      <c r="BT49" s="619">
        <f>IF(CK3="",0,ROUNDDOWN((CI5*CK3*CF16),-3))</f>
        <v>4400000</v>
      </c>
      <c r="BU49" s="619"/>
      <c r="BV49" s="613" t="s">
        <v>3079</v>
      </c>
      <c r="BW49" s="613">
        <f t="shared" ref="BW49:BW50" si="33">SUMIF($B$13:$B$37,BV49,$F$13:$F$37)</f>
        <v>0</v>
      </c>
      <c r="CJ49" s="570"/>
      <c r="CK49" s="570"/>
      <c r="CL49" s="570"/>
      <c r="CM49" s="570"/>
      <c r="CN49" s="570"/>
      <c r="CO49" s="570"/>
      <c r="CP49" s="570"/>
      <c r="CQ49" s="570"/>
    </row>
    <row r="50" spans="3:95">
      <c r="R50" s="580" t="s">
        <v>3101</v>
      </c>
      <c r="S50" s="619" t="e">
        <f>ROUNDDOWN(V45,-3)</f>
        <v>#N/A</v>
      </c>
      <c r="T50" s="619" t="e">
        <f>ROUNDDOWN(W45,-3)</f>
        <v>#N/A</v>
      </c>
      <c r="U50" s="619"/>
      <c r="V50" s="613" t="s">
        <v>3152</v>
      </c>
      <c r="W50" s="613">
        <f t="shared" si="32"/>
        <v>0</v>
      </c>
      <c r="AJ50" s="570"/>
      <c r="AK50" s="570"/>
      <c r="AL50" s="570"/>
      <c r="AM50" s="570"/>
      <c r="AN50" s="570"/>
      <c r="AO50" s="570"/>
      <c r="AP50" s="570"/>
      <c r="AQ50" s="570"/>
      <c r="BR50" s="580" t="s">
        <v>3101</v>
      </c>
      <c r="BS50" s="619">
        <f>ROUNDDOWN(BV45,-3)</f>
        <v>1202000</v>
      </c>
      <c r="BT50" s="619">
        <f>ROUNDDOWN(BW45,-3)</f>
        <v>578000</v>
      </c>
      <c r="BU50" s="619"/>
      <c r="BV50" s="613" t="s">
        <v>3080</v>
      </c>
      <c r="BW50" s="613">
        <f t="shared" si="33"/>
        <v>0</v>
      </c>
      <c r="CJ50" s="570"/>
      <c r="CK50" s="570"/>
      <c r="CL50" s="570"/>
      <c r="CM50" s="570"/>
      <c r="CN50" s="570"/>
      <c r="CO50" s="570"/>
      <c r="CP50" s="570"/>
      <c r="CQ50" s="570"/>
    </row>
    <row r="51" spans="3:95">
      <c r="R51" s="580" t="s">
        <v>3087</v>
      </c>
      <c r="S51" s="1727">
        <f>AD7</f>
        <v>100000000</v>
      </c>
      <c r="T51" s="1728"/>
      <c r="U51" s="619"/>
      <c r="V51" s="613"/>
      <c r="W51" s="613"/>
      <c r="AJ51" s="570"/>
      <c r="AK51" s="570"/>
      <c r="AL51" s="570"/>
      <c r="AM51" s="570"/>
      <c r="AN51" s="570"/>
      <c r="AO51" s="570"/>
      <c r="AP51" s="570"/>
      <c r="AQ51" s="570"/>
      <c r="BR51" s="580" t="s">
        <v>3087</v>
      </c>
      <c r="BS51" s="1727">
        <f>CD7</f>
        <v>100000000</v>
      </c>
      <c r="BT51" s="1728"/>
      <c r="BU51" s="619"/>
      <c r="BV51" s="613"/>
      <c r="BW51" s="613"/>
      <c r="CJ51" s="570"/>
      <c r="CK51" s="570"/>
      <c r="CL51" s="570"/>
      <c r="CM51" s="570"/>
      <c r="CN51" s="570"/>
      <c r="CO51" s="570"/>
      <c r="CP51" s="570"/>
      <c r="CQ51" s="570"/>
    </row>
    <row r="52" spans="3:95">
      <c r="R52" s="580" t="s">
        <v>3098</v>
      </c>
      <c r="S52" s="619" t="e">
        <f>MIN(S49:S50)</f>
        <v>#N/A</v>
      </c>
      <c r="T52" s="619" t="e">
        <f>MIN(T49:T50)</f>
        <v>#N/A</v>
      </c>
      <c r="U52" s="619"/>
      <c r="V52" s="613"/>
      <c r="W52" s="613"/>
      <c r="BR52" s="580" t="s">
        <v>3098</v>
      </c>
      <c r="BS52" s="619">
        <f>MIN(BS49:BS50)</f>
        <v>1202000</v>
      </c>
      <c r="BT52" s="619">
        <f>MIN(BT49:BT50)</f>
        <v>578000</v>
      </c>
      <c r="BU52" s="619"/>
      <c r="BV52" s="613"/>
      <c r="BW52" s="613"/>
    </row>
    <row r="53" spans="3:95">
      <c r="R53" s="580" t="s">
        <v>3107</v>
      </c>
      <c r="S53" s="609">
        <f>W38+Z38</f>
        <v>0</v>
      </c>
      <c r="T53" s="752">
        <f>X38+AA38</f>
        <v>0</v>
      </c>
      <c r="BR53" s="580" t="s">
        <v>3107</v>
      </c>
      <c r="BS53" s="609">
        <f>BW38+BZ38</f>
        <v>1997190</v>
      </c>
      <c r="BT53" s="752">
        <f>BX38+CA38</f>
        <v>1082529</v>
      </c>
    </row>
  </sheetData>
  <sheetProtection algorithmName="SHA-512" hashValue="pqxuwqMlYvV4BaExcfJfZGvqMrHXVNjVhDWXVF1OybFkMz5Kc4x6agR3e+F6XmmX0W9lsdC6Qr76cE+iAckejg==" saltValue="sk3b5/iw7Gv9S9EBaj4bhQ==" spinCount="100000" sheet="1" objects="1" scenarios="1" formatCells="0"/>
  <mergeCells count="169">
    <mergeCell ref="C48:F48"/>
    <mergeCell ref="G48:H48"/>
    <mergeCell ref="C49:F49"/>
    <mergeCell ref="G49:H49"/>
    <mergeCell ref="I49:L49"/>
    <mergeCell ref="N9:O12"/>
    <mergeCell ref="C46:F46"/>
    <mergeCell ref="G46:H46"/>
    <mergeCell ref="I46:L46"/>
    <mergeCell ref="M46:N46"/>
    <mergeCell ref="N18:O18"/>
    <mergeCell ref="N13:O13"/>
    <mergeCell ref="N19:O19"/>
    <mergeCell ref="N20:O20"/>
    <mergeCell ref="N14:O14"/>
    <mergeCell ref="N15:O15"/>
    <mergeCell ref="N16:O16"/>
    <mergeCell ref="N17:O17"/>
    <mergeCell ref="N21:O21"/>
    <mergeCell ref="N22:O22"/>
    <mergeCell ref="N23:O23"/>
    <mergeCell ref="N24:O24"/>
    <mergeCell ref="N25:O25"/>
    <mergeCell ref="N26:O26"/>
    <mergeCell ref="G1:I1"/>
    <mergeCell ref="C5:C6"/>
    <mergeCell ref="C45:F45"/>
    <mergeCell ref="G45:H45"/>
    <mergeCell ref="I45:L45"/>
    <mergeCell ref="K7:L7"/>
    <mergeCell ref="G3:I3"/>
    <mergeCell ref="C43:F43"/>
    <mergeCell ref="G43:H43"/>
    <mergeCell ref="I43:L43"/>
    <mergeCell ref="I10:I11"/>
    <mergeCell ref="J10:K10"/>
    <mergeCell ref="B38:C38"/>
    <mergeCell ref="B39:C39"/>
    <mergeCell ref="B40:C40"/>
    <mergeCell ref="B9:B12"/>
    <mergeCell ref="G9:G10"/>
    <mergeCell ref="C9:C12"/>
    <mergeCell ref="D9:F11"/>
    <mergeCell ref="H10:H11"/>
    <mergeCell ref="C42:F42"/>
    <mergeCell ref="G42:H42"/>
    <mergeCell ref="AP11:AQ11"/>
    <mergeCell ref="AK11:AL11"/>
    <mergeCell ref="AF10:AL10"/>
    <mergeCell ref="AM10:AS10"/>
    <mergeCell ref="AR11:AS11"/>
    <mergeCell ref="AI11:AJ11"/>
    <mergeCell ref="S51:T51"/>
    <mergeCell ref="N30:O30"/>
    <mergeCell ref="N31:O31"/>
    <mergeCell ref="N32:O32"/>
    <mergeCell ref="N33:O33"/>
    <mergeCell ref="N34:O34"/>
    <mergeCell ref="N35:O35"/>
    <mergeCell ref="N36:O36"/>
    <mergeCell ref="N37:O37"/>
    <mergeCell ref="M45:N45"/>
    <mergeCell ref="R45:U45"/>
    <mergeCell ref="M43:N43"/>
    <mergeCell ref="I47:N48"/>
    <mergeCell ref="M49:N49"/>
    <mergeCell ref="N27:O27"/>
    <mergeCell ref="N28:O28"/>
    <mergeCell ref="N29:O29"/>
    <mergeCell ref="I42:L42"/>
    <mergeCell ref="M42:N42"/>
    <mergeCell ref="AK36:AL36"/>
    <mergeCell ref="S6:W8"/>
    <mergeCell ref="AB38:AC38"/>
    <mergeCell ref="AB39:AC39"/>
    <mergeCell ref="AB40:AC40"/>
    <mergeCell ref="AJ19:AJ26"/>
    <mergeCell ref="W9:X9"/>
    <mergeCell ref="AE36:AE37"/>
    <mergeCell ref="AF36:AF37"/>
    <mergeCell ref="AG36:AG37"/>
    <mergeCell ref="AH36:AH37"/>
    <mergeCell ref="AD36:AD37"/>
    <mergeCell ref="AI36:AJ36"/>
    <mergeCell ref="V10:V11"/>
    <mergeCell ref="Y9:AA9"/>
    <mergeCell ref="BG1:BI1"/>
    <mergeCell ref="BG3:BI3"/>
    <mergeCell ref="BC5:BC6"/>
    <mergeCell ref="BS6:BW8"/>
    <mergeCell ref="BK7:BL7"/>
    <mergeCell ref="BB9:BB12"/>
    <mergeCell ref="BC9:BC12"/>
    <mergeCell ref="BD9:BF11"/>
    <mergeCell ref="BG9:BG10"/>
    <mergeCell ref="BN9:BO12"/>
    <mergeCell ref="BW9:BX9"/>
    <mergeCell ref="BY9:CA9"/>
    <mergeCell ref="BH10:BH11"/>
    <mergeCell ref="BI10:BI11"/>
    <mergeCell ref="BJ10:BK10"/>
    <mergeCell ref="BV10:BV11"/>
    <mergeCell ref="CF10:CL10"/>
    <mergeCell ref="CM10:CS10"/>
    <mergeCell ref="CI11:CJ11"/>
    <mergeCell ref="CK11:CL11"/>
    <mergeCell ref="CP11:CQ11"/>
    <mergeCell ref="CR11:CS11"/>
    <mergeCell ref="BN13:BO13"/>
    <mergeCell ref="BN14:BO14"/>
    <mergeCell ref="BN15:BO15"/>
    <mergeCell ref="BN16:BO16"/>
    <mergeCell ref="BN17:BO17"/>
    <mergeCell ref="BN18:BO18"/>
    <mergeCell ref="BN19:BO19"/>
    <mergeCell ref="CJ19:CJ26"/>
    <mergeCell ref="BN20:BO20"/>
    <mergeCell ref="BN21:BO21"/>
    <mergeCell ref="BN22:BO22"/>
    <mergeCell ref="BN23:BO23"/>
    <mergeCell ref="BN24:BO24"/>
    <mergeCell ref="BN25:BO25"/>
    <mergeCell ref="BN26:BO26"/>
    <mergeCell ref="BN27:BO27"/>
    <mergeCell ref="BN28:BO28"/>
    <mergeCell ref="BN29:BO29"/>
    <mergeCell ref="BN30:BO30"/>
    <mergeCell ref="BN31:BO31"/>
    <mergeCell ref="BN32:BO32"/>
    <mergeCell ref="BN33:BO33"/>
    <mergeCell ref="BN34:BO34"/>
    <mergeCell ref="BN35:BO35"/>
    <mergeCell ref="BN36:BO36"/>
    <mergeCell ref="CD36:CD37"/>
    <mergeCell ref="CE36:CE37"/>
    <mergeCell ref="CF36:CF37"/>
    <mergeCell ref="CG36:CG37"/>
    <mergeCell ref="CH36:CH37"/>
    <mergeCell ref="CI36:CJ36"/>
    <mergeCell ref="CK36:CL36"/>
    <mergeCell ref="BN37:BO37"/>
    <mergeCell ref="CB38:CC38"/>
    <mergeCell ref="CB39:CC39"/>
    <mergeCell ref="CB40:CC40"/>
    <mergeCell ref="BC42:BF42"/>
    <mergeCell ref="BG42:BH42"/>
    <mergeCell ref="BI42:BL42"/>
    <mergeCell ref="BM42:BN42"/>
    <mergeCell ref="BC43:BF43"/>
    <mergeCell ref="BG43:BH43"/>
    <mergeCell ref="BI43:BL43"/>
    <mergeCell ref="BM43:BN43"/>
    <mergeCell ref="BI47:BN48"/>
    <mergeCell ref="BC48:BF48"/>
    <mergeCell ref="BG48:BH48"/>
    <mergeCell ref="BC49:BF49"/>
    <mergeCell ref="BG49:BH49"/>
    <mergeCell ref="BI49:BL49"/>
    <mergeCell ref="BM49:BN49"/>
    <mergeCell ref="BS51:BT51"/>
    <mergeCell ref="BC45:BF45"/>
    <mergeCell ref="BG45:BH45"/>
    <mergeCell ref="BI45:BL45"/>
    <mergeCell ref="BM45:BN45"/>
    <mergeCell ref="BR45:BU45"/>
    <mergeCell ref="BC46:BF46"/>
    <mergeCell ref="BG46:BH46"/>
    <mergeCell ref="BI46:BL46"/>
    <mergeCell ref="BM46:BN46"/>
  </mergeCells>
  <phoneticPr fontId="65"/>
  <dataValidations count="9">
    <dataValidation type="list" allowBlank="1" showInputMessage="1" showErrorMessage="1" sqref="I7 BI7">
      <formula1>$AM$12:$AM$14</formula1>
    </dataValidation>
    <dataValidation type="list" allowBlank="1" showInputMessage="1" showErrorMessage="1" sqref="B13:B37 BB13:BB37">
      <formula1>$AC$12:$AC$14</formula1>
    </dataValidation>
    <dataValidation type="list" allowBlank="1" showInputMessage="1" showErrorMessage="1" sqref="C7 BC7">
      <formula1>$AE$12:$AE$13</formula1>
    </dataValidation>
    <dataValidation type="list" allowBlank="1" showInputMessage="1" showErrorMessage="1" sqref="F7 BF7">
      <formula1>$AF$12:$AF$13</formula1>
    </dataValidation>
    <dataValidation type="list" allowBlank="1" showInputMessage="1" showErrorMessage="1" sqref="G7 BG7">
      <formula1>$AI$12:$AI$13</formula1>
    </dataValidation>
    <dataValidation type="list" allowBlank="1" showInputMessage="1" showErrorMessage="1" sqref="J7 BJ7">
      <formula1>$AP$12:$AP$14</formula1>
    </dataValidation>
    <dataValidation type="list" allowBlank="1" showInputMessage="1" showErrorMessage="1" sqref="K7:L7 BK7:BL7">
      <formula1>$AR$12:$AR$13</formula1>
    </dataValidation>
    <dataValidation type="list" allowBlank="1" showInputMessage="1" showErrorMessage="1" sqref="G3:I3 BG3:BI3">
      <formula1>$AC$19:$AC$24</formula1>
    </dataValidation>
    <dataValidation type="list" allowBlank="1" showInputMessage="1" showErrorMessage="1" sqref="E13:E37 BE13:BE37">
      <formula1>$AD$12:$AD$14</formula1>
    </dataValidation>
  </dataValidations>
  <pageMargins left="0.70866141732283472" right="0.70866141732283472" top="0.74803149606299213" bottom="0.15748031496062992" header="0.31496062992125984" footer="0.31496062992125984"/>
  <pageSetup paperSize="8" scale="91" orientation="landscape" blackAndWhite="1"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9"/>
  <sheetViews>
    <sheetView showGridLines="0" zoomScaleNormal="100" workbookViewId="0">
      <selection activeCell="AG29" sqref="AG29"/>
    </sheetView>
  </sheetViews>
  <sheetFormatPr defaultColWidth="9" defaultRowHeight="13.2"/>
  <cols>
    <col min="1" max="1" width="3.33203125" style="660" customWidth="1"/>
    <col min="2" max="2" width="1.77734375" style="660" customWidth="1"/>
    <col min="3" max="4" width="1.6640625" style="660" customWidth="1"/>
    <col min="5" max="30" width="3.6640625" style="660" customWidth="1"/>
    <col min="31" max="31" width="1.77734375" style="660" customWidth="1"/>
    <col min="32" max="32" width="1.6640625" style="660" customWidth="1"/>
    <col min="33" max="16384" width="9" style="660"/>
  </cols>
  <sheetData>
    <row r="1" spans="2:31" ht="21" customHeight="1">
      <c r="B1" s="660" t="s">
        <v>3257</v>
      </c>
    </row>
    <row r="2" spans="2:31">
      <c r="B2" s="660" t="s">
        <v>3258</v>
      </c>
      <c r="AD2" s="661"/>
    </row>
    <row r="3" spans="2:31" ht="13.5" customHeight="1" thickBot="1">
      <c r="B3" s="662"/>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4"/>
    </row>
    <row r="4" spans="2:31" ht="13.8" thickBot="1">
      <c r="B4" s="665"/>
      <c r="I4" s="666" t="s">
        <v>3277</v>
      </c>
      <c r="S4" s="666" t="s">
        <v>3278</v>
      </c>
      <c r="AA4" s="1849" t="s">
        <v>3259</v>
      </c>
      <c r="AB4" s="1850"/>
      <c r="AC4" s="1851"/>
      <c r="AE4" s="667"/>
    </row>
    <row r="5" spans="2:31" ht="13.8" thickBot="1">
      <c r="B5" s="665"/>
      <c r="I5" s="668"/>
      <c r="J5" s="669"/>
      <c r="K5" s="669"/>
      <c r="L5" s="669"/>
      <c r="M5" s="669"/>
      <c r="N5" s="670"/>
      <c r="O5" s="666"/>
      <c r="S5" s="668"/>
      <c r="T5" s="669"/>
      <c r="U5" s="669"/>
      <c r="V5" s="669"/>
      <c r="W5" s="669"/>
      <c r="X5" s="670"/>
      <c r="Y5" s="666"/>
      <c r="AA5" s="1852"/>
      <c r="AB5" s="1853"/>
      <c r="AC5" s="1854"/>
      <c r="AE5" s="667"/>
    </row>
    <row r="6" spans="2:31" ht="13.8" thickBot="1">
      <c r="B6" s="665"/>
      <c r="I6" s="671"/>
      <c r="J6" s="672"/>
      <c r="K6" s="672"/>
      <c r="L6" s="672"/>
      <c r="M6" s="672"/>
      <c r="N6" s="673"/>
      <c r="S6" s="671"/>
      <c r="T6" s="672"/>
      <c r="U6" s="672"/>
      <c r="V6" s="672"/>
      <c r="W6" s="672"/>
      <c r="X6" s="673"/>
      <c r="AA6" s="674"/>
      <c r="AB6" s="674"/>
      <c r="AC6" s="674"/>
      <c r="AE6" s="667"/>
    </row>
    <row r="7" spans="2:31" ht="14.25" customHeight="1">
      <c r="B7" s="665"/>
      <c r="I7" s="675"/>
      <c r="J7" s="676"/>
      <c r="K7" s="676"/>
      <c r="L7" s="676"/>
      <c r="M7" s="676"/>
      <c r="N7" s="673"/>
      <c r="S7" s="675"/>
      <c r="T7" s="676"/>
      <c r="U7" s="676"/>
      <c r="V7" s="676"/>
      <c r="W7" s="676"/>
      <c r="X7" s="673"/>
      <c r="AA7" s="1855" t="s">
        <v>3260</v>
      </c>
      <c r="AB7" s="1856"/>
      <c r="AC7" s="1857"/>
      <c r="AE7" s="667"/>
    </row>
    <row r="8" spans="2:31" ht="13.8" thickBot="1">
      <c r="B8" s="665"/>
      <c r="I8" s="675"/>
      <c r="J8" s="676"/>
      <c r="K8" s="676"/>
      <c r="L8" s="676"/>
      <c r="M8" s="676"/>
      <c r="N8" s="673"/>
      <c r="S8" s="675"/>
      <c r="T8" s="676"/>
      <c r="U8" s="676"/>
      <c r="V8" s="676"/>
      <c r="W8" s="676"/>
      <c r="X8" s="673"/>
      <c r="AA8" s="1858"/>
      <c r="AB8" s="1859"/>
      <c r="AC8" s="1860"/>
      <c r="AE8" s="667"/>
    </row>
    <row r="9" spans="2:31" ht="13.8" thickBot="1">
      <c r="B9" s="665"/>
      <c r="I9" s="677"/>
      <c r="J9" s="678"/>
      <c r="K9" s="678"/>
      <c r="L9" s="678"/>
      <c r="M9" s="678"/>
      <c r="N9" s="679"/>
      <c r="S9" s="677"/>
      <c r="T9" s="678"/>
      <c r="U9" s="678"/>
      <c r="V9" s="678"/>
      <c r="W9" s="678"/>
      <c r="X9" s="679"/>
      <c r="AE9" s="667"/>
    </row>
    <row r="10" spans="2:31" ht="13.8" thickBot="1">
      <c r="B10" s="665"/>
      <c r="K10" s="680"/>
      <c r="L10" s="681"/>
      <c r="U10" s="680"/>
      <c r="V10" s="681"/>
      <c r="AA10" s="1861" t="s">
        <v>3291</v>
      </c>
      <c r="AB10" s="1862"/>
      <c r="AC10" s="1863"/>
      <c r="AE10" s="667"/>
    </row>
    <row r="11" spans="2:31" ht="13.8" thickBot="1">
      <c r="B11" s="665"/>
      <c r="K11" s="682"/>
      <c r="L11" s="683"/>
      <c r="S11" s="985"/>
      <c r="T11" s="986"/>
      <c r="U11" s="987"/>
      <c r="V11" s="988"/>
      <c r="W11" s="986"/>
      <c r="X11" s="986"/>
      <c r="Y11" s="989"/>
      <c r="AA11" s="1864"/>
      <c r="AB11" s="1865"/>
      <c r="AC11" s="1866"/>
      <c r="AE11" s="667"/>
    </row>
    <row r="12" spans="2:31" ht="13.8" thickBot="1">
      <c r="B12" s="665"/>
      <c r="K12" s="1832" t="s">
        <v>3261</v>
      </c>
      <c r="L12" s="1824"/>
      <c r="M12" s="666" t="s">
        <v>3279</v>
      </c>
      <c r="S12" s="990"/>
      <c r="U12" s="1832" t="s">
        <v>3261</v>
      </c>
      <c r="V12" s="1824"/>
      <c r="W12" s="666" t="s">
        <v>3279</v>
      </c>
      <c r="X12" s="684"/>
      <c r="Y12" s="684"/>
      <c r="AA12" s="685"/>
      <c r="AB12" s="685"/>
      <c r="AC12" s="685"/>
      <c r="AE12" s="667"/>
    </row>
    <row r="13" spans="2:31" ht="13.8" thickBot="1">
      <c r="B13" s="665"/>
      <c r="K13" s="1833"/>
      <c r="L13" s="1826"/>
      <c r="S13" s="990"/>
      <c r="U13" s="1833"/>
      <c r="V13" s="1826"/>
      <c r="Y13" s="684"/>
      <c r="AA13" s="1867" t="s">
        <v>3290</v>
      </c>
      <c r="AB13" s="1868"/>
      <c r="AC13" s="1869"/>
      <c r="AE13" s="667"/>
    </row>
    <row r="14" spans="2:31" ht="13.8" thickBot="1">
      <c r="B14" s="665"/>
      <c r="K14" s="680"/>
      <c r="L14" s="681"/>
      <c r="S14" s="990"/>
      <c r="U14" s="680"/>
      <c r="V14" s="681"/>
      <c r="Y14" s="684"/>
      <c r="AA14" s="1870"/>
      <c r="AB14" s="1871"/>
      <c r="AC14" s="1872"/>
      <c r="AE14" s="667"/>
    </row>
    <row r="15" spans="2:31" ht="13.5" customHeight="1" thickBot="1">
      <c r="B15" s="665"/>
      <c r="L15" s="686"/>
      <c r="M15" s="666" t="s">
        <v>3280</v>
      </c>
      <c r="S15" s="990"/>
      <c r="V15" s="686"/>
      <c r="W15" s="666" t="s">
        <v>3281</v>
      </c>
      <c r="Y15" s="684"/>
      <c r="AE15" s="667"/>
    </row>
    <row r="16" spans="2:31" ht="14.25" customHeight="1" thickBot="1">
      <c r="B16" s="665"/>
      <c r="J16" s="1813" t="s">
        <v>3271</v>
      </c>
      <c r="K16" s="1814"/>
      <c r="L16" s="1814"/>
      <c r="M16" s="1815"/>
      <c r="N16" s="666"/>
      <c r="S16" s="990"/>
      <c r="T16" s="1813" t="s">
        <v>3272</v>
      </c>
      <c r="U16" s="1814"/>
      <c r="V16" s="1814"/>
      <c r="W16" s="1815"/>
      <c r="Y16" s="684"/>
      <c r="Z16" s="666" t="s">
        <v>3282</v>
      </c>
      <c r="AE16" s="667"/>
    </row>
    <row r="17" spans="2:31">
      <c r="B17" s="665"/>
      <c r="J17" s="1816"/>
      <c r="K17" s="1817"/>
      <c r="L17" s="1817"/>
      <c r="M17" s="1818"/>
      <c r="S17" s="990"/>
      <c r="T17" s="1816"/>
      <c r="U17" s="1817"/>
      <c r="V17" s="1817"/>
      <c r="W17" s="1818"/>
      <c r="Y17" s="684"/>
      <c r="Z17" s="1822" t="s">
        <v>3273</v>
      </c>
      <c r="AA17" s="1823"/>
      <c r="AB17" s="1824"/>
      <c r="AE17" s="667"/>
    </row>
    <row r="18" spans="2:31" ht="13.8" thickBot="1">
      <c r="B18" s="665"/>
      <c r="J18" s="1819"/>
      <c r="K18" s="1820"/>
      <c r="L18" s="1820"/>
      <c r="M18" s="1821"/>
      <c r="S18" s="990"/>
      <c r="T18" s="1819"/>
      <c r="U18" s="1820"/>
      <c r="V18" s="1820"/>
      <c r="W18" s="1821"/>
      <c r="X18" s="687"/>
      <c r="Y18" s="991"/>
      <c r="Z18" s="1825"/>
      <c r="AA18" s="1825"/>
      <c r="AB18" s="1826"/>
      <c r="AE18" s="667"/>
    </row>
    <row r="19" spans="2:31" ht="13.8" thickBot="1">
      <c r="B19" s="665"/>
      <c r="J19" s="688"/>
      <c r="K19" s="689"/>
      <c r="L19" s="689"/>
      <c r="M19" s="688"/>
      <c r="S19" s="992"/>
      <c r="T19" s="993"/>
      <c r="U19" s="993"/>
      <c r="V19" s="994"/>
      <c r="W19" s="994"/>
      <c r="X19" s="994"/>
      <c r="Y19" s="995"/>
      <c r="Z19" s="680"/>
      <c r="AE19" s="667"/>
    </row>
    <row r="20" spans="2:31" ht="13.8" thickBot="1">
      <c r="B20" s="665"/>
      <c r="E20" s="666"/>
      <c r="F20" s="666"/>
      <c r="G20" s="666"/>
      <c r="J20" s="688"/>
      <c r="K20" s="689"/>
      <c r="L20" s="689"/>
      <c r="M20" s="688"/>
      <c r="T20" s="690"/>
      <c r="U20" s="690"/>
      <c r="Y20" s="690"/>
      <c r="AE20" s="667"/>
    </row>
    <row r="21" spans="2:31" ht="13.8" thickBot="1">
      <c r="B21" s="665"/>
      <c r="E21" s="691"/>
      <c r="F21" s="691"/>
      <c r="G21" s="691"/>
      <c r="H21" s="692"/>
      <c r="I21" s="693"/>
      <c r="J21" s="688"/>
      <c r="K21" s="689"/>
      <c r="L21" s="694"/>
      <c r="M21" s="695"/>
      <c r="N21" s="696"/>
      <c r="O21" s="696"/>
      <c r="P21" s="696"/>
      <c r="Q21" s="696"/>
      <c r="R21" s="696"/>
      <c r="S21" s="696"/>
      <c r="T21" s="697"/>
      <c r="U21" s="697"/>
      <c r="W21" s="972"/>
      <c r="X21" s="973"/>
      <c r="Y21" s="974"/>
      <c r="Z21" s="975"/>
      <c r="AA21" s="976"/>
      <c r="AB21" s="973" t="s">
        <v>3283</v>
      </c>
      <c r="AC21" s="976"/>
      <c r="AD21" s="977"/>
      <c r="AE21" s="667"/>
    </row>
    <row r="22" spans="2:31" ht="14.25" customHeight="1">
      <c r="B22" s="665"/>
      <c r="E22" s="692"/>
      <c r="F22" s="692"/>
      <c r="G22" s="692"/>
      <c r="H22" s="692"/>
      <c r="I22" s="693"/>
      <c r="J22" s="688"/>
      <c r="K22" s="689"/>
      <c r="L22" s="688"/>
      <c r="M22" s="688"/>
      <c r="T22" s="690"/>
      <c r="V22" s="699"/>
      <c r="W22" s="978"/>
      <c r="X22" s="1827" t="s">
        <v>3262</v>
      </c>
      <c r="Y22" s="1822"/>
      <c r="Z22" s="1828"/>
      <c r="AA22" s="698"/>
      <c r="AB22" s="1832" t="s">
        <v>3263</v>
      </c>
      <c r="AC22" s="1824"/>
      <c r="AD22" s="979"/>
      <c r="AE22" s="667"/>
    </row>
    <row r="23" spans="2:31" ht="13.8" thickBot="1">
      <c r="B23" s="665"/>
      <c r="K23" s="699"/>
      <c r="L23" s="696"/>
      <c r="M23" s="696"/>
      <c r="N23" s="696"/>
      <c r="O23" s="696"/>
      <c r="P23" s="696"/>
      <c r="Q23" s="696"/>
      <c r="R23" s="696"/>
      <c r="S23" s="696"/>
      <c r="T23" s="697"/>
      <c r="V23" s="700"/>
      <c r="W23" s="980"/>
      <c r="X23" s="1829"/>
      <c r="Y23" s="1830"/>
      <c r="Z23" s="1831"/>
      <c r="AA23" s="701"/>
      <c r="AB23" s="1833"/>
      <c r="AC23" s="1826"/>
      <c r="AD23" s="979"/>
      <c r="AE23" s="667"/>
    </row>
    <row r="24" spans="2:31" ht="14.25" customHeight="1" thickBot="1">
      <c r="B24" s="665"/>
      <c r="D24" s="702" t="s">
        <v>3264</v>
      </c>
      <c r="E24" s="702"/>
      <c r="F24" s="702"/>
      <c r="G24" s="702"/>
      <c r="H24" s="702"/>
      <c r="I24" s="702"/>
      <c r="K24" s="700"/>
      <c r="V24" s="703"/>
      <c r="W24" s="981"/>
      <c r="X24" s="982" t="s">
        <v>3284</v>
      </c>
      <c r="Y24" s="983"/>
      <c r="Z24" s="983"/>
      <c r="AA24" s="983"/>
      <c r="AB24" s="983"/>
      <c r="AC24" s="983"/>
      <c r="AD24" s="984"/>
      <c r="AE24" s="667"/>
    </row>
    <row r="25" spans="2:31" ht="13.8" thickBot="1">
      <c r="B25" s="665"/>
      <c r="D25" s="704"/>
      <c r="J25" s="705"/>
      <c r="K25" s="706"/>
      <c r="L25" s="707" t="s">
        <v>3285</v>
      </c>
      <c r="M25" s="705"/>
      <c r="N25" s="708"/>
      <c r="Q25" s="1834" t="s">
        <v>3265</v>
      </c>
      <c r="R25" s="1835"/>
      <c r="S25" s="1835"/>
      <c r="T25" s="1835"/>
      <c r="U25" s="1835"/>
      <c r="V25" s="1836"/>
      <c r="AE25" s="667"/>
    </row>
    <row r="26" spans="2:31" ht="13.5" customHeight="1">
      <c r="B26" s="665"/>
      <c r="D26" s="704"/>
      <c r="F26" s="709"/>
      <c r="G26" s="709"/>
      <c r="J26" s="1827" t="s">
        <v>3266</v>
      </c>
      <c r="K26" s="1843"/>
      <c r="L26" s="1843"/>
      <c r="M26" s="1844"/>
      <c r="N26" s="710"/>
      <c r="Q26" s="1837"/>
      <c r="R26" s="1838"/>
      <c r="S26" s="1838"/>
      <c r="T26" s="1838"/>
      <c r="U26" s="1838"/>
      <c r="V26" s="1839"/>
      <c r="Z26" s="1848" t="s">
        <v>3267</v>
      </c>
      <c r="AE26" s="667"/>
    </row>
    <row r="27" spans="2:31" ht="13.8" thickBot="1">
      <c r="B27" s="711"/>
      <c r="C27" s="712"/>
      <c r="D27" s="713"/>
      <c r="E27" s="712"/>
      <c r="F27" s="712"/>
      <c r="G27" s="714"/>
      <c r="H27" s="715"/>
      <c r="I27" s="716"/>
      <c r="J27" s="1845"/>
      <c r="K27" s="1846"/>
      <c r="L27" s="1846"/>
      <c r="M27" s="1847"/>
      <c r="N27" s="710"/>
      <c r="O27" s="712"/>
      <c r="P27" s="712"/>
      <c r="Q27" s="1837"/>
      <c r="R27" s="1838"/>
      <c r="S27" s="1838"/>
      <c r="T27" s="1838"/>
      <c r="U27" s="1838"/>
      <c r="V27" s="1839"/>
      <c r="W27" s="712"/>
      <c r="X27" s="712"/>
      <c r="Y27" s="712"/>
      <c r="Z27" s="1848"/>
      <c r="AB27" s="717"/>
      <c r="AC27" s="717"/>
      <c r="AE27" s="667"/>
    </row>
    <row r="28" spans="2:31" ht="13.8" thickBot="1">
      <c r="B28" s="665"/>
      <c r="D28" s="704"/>
      <c r="G28" s="686"/>
      <c r="J28" s="666"/>
      <c r="K28" s="680"/>
      <c r="L28" s="718"/>
      <c r="N28" s="719"/>
      <c r="Q28" s="1840"/>
      <c r="R28" s="1841"/>
      <c r="S28" s="1841"/>
      <c r="T28" s="1841"/>
      <c r="U28" s="1841"/>
      <c r="V28" s="1842"/>
      <c r="Y28" s="720"/>
      <c r="Z28" s="721"/>
      <c r="AA28" s="722"/>
      <c r="AB28" s="722"/>
      <c r="AC28" s="722"/>
      <c r="AE28" s="667"/>
    </row>
    <row r="29" spans="2:31">
      <c r="B29" s="665"/>
      <c r="D29" s="704"/>
      <c r="E29" s="1801" t="s">
        <v>3268</v>
      </c>
      <c r="F29" s="1802"/>
      <c r="G29" s="1802"/>
      <c r="H29" s="1803"/>
      <c r="J29" s="1807" t="s">
        <v>3269</v>
      </c>
      <c r="K29" s="1808"/>
      <c r="L29" s="1808"/>
      <c r="M29" s="1809"/>
      <c r="N29" s="719"/>
      <c r="Q29" s="717"/>
      <c r="R29" s="717"/>
      <c r="S29" s="717"/>
      <c r="T29" s="717"/>
      <c r="U29" s="717"/>
      <c r="V29" s="717"/>
      <c r="Y29" s="720"/>
      <c r="Z29" s="723"/>
      <c r="AA29" s="723"/>
      <c r="AB29" s="723"/>
      <c r="AC29" s="723"/>
      <c r="AE29" s="667"/>
    </row>
    <row r="30" spans="2:31" ht="13.8" thickBot="1">
      <c r="B30" s="665"/>
      <c r="D30" s="704"/>
      <c r="E30" s="1804"/>
      <c r="F30" s="1805"/>
      <c r="G30" s="1805"/>
      <c r="H30" s="1806"/>
      <c r="J30" s="1810"/>
      <c r="K30" s="1811"/>
      <c r="L30" s="1811"/>
      <c r="M30" s="1812"/>
      <c r="N30" s="719"/>
      <c r="Y30" s="720"/>
      <c r="Z30" s="723"/>
      <c r="AA30" s="724"/>
      <c r="AB30" s="724"/>
      <c r="AC30" s="724"/>
      <c r="AD30" s="722"/>
      <c r="AE30" s="725"/>
    </row>
    <row r="31" spans="2:31" ht="3" customHeight="1">
      <c r="B31" s="665"/>
      <c r="D31" s="704"/>
      <c r="J31" s="726"/>
      <c r="K31" s="726"/>
      <c r="L31" s="726"/>
      <c r="M31" s="726"/>
      <c r="N31" s="719"/>
      <c r="Y31" s="727"/>
      <c r="Z31" s="723"/>
      <c r="AA31" s="724"/>
      <c r="AB31" s="724"/>
      <c r="AC31" s="724"/>
      <c r="AD31" s="723"/>
      <c r="AE31" s="725"/>
    </row>
    <row r="32" spans="2:31" ht="13.8" thickBot="1">
      <c r="B32" s="665"/>
      <c r="D32" s="728"/>
      <c r="E32" s="702"/>
      <c r="F32" s="729" t="s">
        <v>3285</v>
      </c>
      <c r="G32" s="702"/>
      <c r="H32" s="702"/>
      <c r="I32" s="702"/>
      <c r="J32" s="730" t="s">
        <v>3285</v>
      </c>
      <c r="K32" s="731"/>
      <c r="L32" s="731"/>
      <c r="M32" s="731"/>
      <c r="N32" s="732"/>
      <c r="Y32" s="727"/>
      <c r="Z32" s="723"/>
      <c r="AA32" s="724"/>
      <c r="AB32" s="724"/>
      <c r="AC32" s="724"/>
      <c r="AD32" s="724"/>
      <c r="AE32" s="725"/>
    </row>
    <row r="33" spans="2:31" ht="13.5" customHeight="1">
      <c r="B33" s="733"/>
      <c r="C33" s="734"/>
      <c r="D33" s="734"/>
      <c r="E33" s="734"/>
      <c r="F33" s="734"/>
      <c r="G33" s="734"/>
      <c r="H33" s="734"/>
      <c r="I33" s="734"/>
      <c r="J33" s="735"/>
      <c r="K33" s="734"/>
      <c r="L33" s="734"/>
      <c r="M33" s="734"/>
      <c r="N33" s="734"/>
      <c r="O33" s="734"/>
      <c r="P33" s="734"/>
      <c r="Q33" s="734"/>
      <c r="R33" s="734"/>
      <c r="S33" s="734"/>
      <c r="T33" s="734"/>
      <c r="U33" s="734"/>
      <c r="V33" s="734"/>
      <c r="W33" s="734"/>
      <c r="X33" s="734"/>
      <c r="Y33" s="734"/>
      <c r="Z33" s="734"/>
      <c r="AA33" s="734"/>
      <c r="AB33" s="734"/>
      <c r="AC33" s="734"/>
      <c r="AD33" s="734"/>
      <c r="AE33" s="736"/>
    </row>
    <row r="38" spans="2:31">
      <c r="E38" s="737"/>
      <c r="F38" s="737"/>
      <c r="G38" s="737"/>
    </row>
    <row r="40" spans="2:31">
      <c r="E40" s="737"/>
      <c r="F40" s="737"/>
      <c r="G40" s="737"/>
    </row>
    <row r="42" spans="2:31">
      <c r="E42" s="737"/>
      <c r="F42" s="737"/>
      <c r="G42" s="737"/>
    </row>
    <row r="44" spans="2:31">
      <c r="H44" s="727"/>
    </row>
    <row r="46" spans="2:31">
      <c r="E46" s="737"/>
      <c r="F46" s="737"/>
      <c r="G46" s="737"/>
    </row>
    <row r="49" spans="5:7">
      <c r="E49" s="737"/>
      <c r="F49" s="737"/>
      <c r="G49" s="737"/>
    </row>
  </sheetData>
  <mergeCells count="16">
    <mergeCell ref="AA4:AC5"/>
    <mergeCell ref="AA7:AC8"/>
    <mergeCell ref="AA10:AC11"/>
    <mergeCell ref="K12:L13"/>
    <mergeCell ref="U12:V13"/>
    <mergeCell ref="AA13:AC14"/>
    <mergeCell ref="E29:H30"/>
    <mergeCell ref="J29:M30"/>
    <mergeCell ref="J16:M18"/>
    <mergeCell ref="T16:W18"/>
    <mergeCell ref="Z17:AB18"/>
    <mergeCell ref="X22:Z23"/>
    <mergeCell ref="AB22:AC23"/>
    <mergeCell ref="Q25:V28"/>
    <mergeCell ref="J26:M27"/>
    <mergeCell ref="Z26:Z27"/>
  </mergeCells>
  <phoneticPr fontId="65"/>
  <printOptions horizontalCentered="1"/>
  <pageMargins left="0.51181102362204722" right="0.5118110236220472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T53"/>
  <sheetViews>
    <sheetView showGridLines="0" showZeros="0" view="pageBreakPreview" topLeftCell="A4" zoomScale="80" zoomScaleNormal="100" zoomScaleSheetLayoutView="80" workbookViewId="0">
      <selection activeCell="J23" sqref="J23"/>
    </sheetView>
  </sheetViews>
  <sheetFormatPr defaultRowHeight="13.2"/>
  <cols>
    <col min="1" max="1" width="2.21875" style="570" customWidth="1"/>
    <col min="2" max="2" width="11.21875" style="570" customWidth="1"/>
    <col min="3" max="3" width="20.77734375" style="570" customWidth="1"/>
    <col min="4" max="9" width="13.77734375" style="570" customWidth="1"/>
    <col min="10" max="11" width="16.33203125" style="570" customWidth="1"/>
    <col min="12" max="14" width="13.77734375" style="570" customWidth="1"/>
    <col min="15" max="15" width="20.77734375" style="570" customWidth="1"/>
    <col min="16" max="16" width="2.44140625" style="570" customWidth="1"/>
    <col min="17" max="17" width="5.6640625" style="570" customWidth="1"/>
    <col min="18" max="18" width="13.21875" style="570" hidden="1" customWidth="1"/>
    <col min="19" max="19" width="12.44140625" style="570" hidden="1" customWidth="1"/>
    <col min="20" max="20" width="10.21875" style="570" hidden="1" customWidth="1"/>
    <col min="21" max="21" width="10.6640625" style="570" hidden="1" customWidth="1"/>
    <col min="22" max="22" width="13.21875" style="570" hidden="1" customWidth="1"/>
    <col min="23" max="24" width="12.88671875" style="570" hidden="1" customWidth="1"/>
    <col min="25" max="25" width="12.109375" style="570" hidden="1" customWidth="1"/>
    <col min="26" max="27" width="12.88671875" style="570" hidden="1" customWidth="1"/>
    <col min="28" max="28" width="0" style="570" hidden="1" customWidth="1"/>
    <col min="29" max="29" width="8.88671875" style="570" hidden="1" customWidth="1"/>
    <col min="30" max="37" width="15.77734375" style="656" hidden="1" customWidth="1"/>
    <col min="38" max="44" width="11.33203125" style="656" hidden="1" customWidth="1"/>
    <col min="45" max="45" width="11.77734375" style="656" hidden="1" customWidth="1"/>
    <col min="46" max="46" width="11.77734375" style="570" hidden="1" customWidth="1"/>
    <col min="47" max="16384" width="8.88671875" style="570"/>
  </cols>
  <sheetData>
    <row r="1" spans="1:45">
      <c r="C1" s="570" t="s">
        <v>2931</v>
      </c>
      <c r="G1" s="1769"/>
      <c r="H1" s="1769"/>
      <c r="I1" s="1769"/>
    </row>
    <row r="2" spans="1:45" ht="7.2" customHeight="1" thickBot="1"/>
    <row r="3" spans="1:45" ht="13.8" thickBot="1">
      <c r="C3" s="570" t="s">
        <v>3207</v>
      </c>
      <c r="G3" s="1792"/>
      <c r="H3" s="1793"/>
      <c r="I3" s="1794"/>
      <c r="AC3" s="580" t="s">
        <v>3100</v>
      </c>
      <c r="AD3" s="659"/>
      <c r="AE3" s="659"/>
      <c r="AF3" s="659"/>
      <c r="AH3" s="580" t="s">
        <v>3103</v>
      </c>
      <c r="AI3" s="659"/>
      <c r="AJ3" s="659" t="s">
        <v>3106</v>
      </c>
      <c r="AK3" s="659">
        <f>'第4(太陽光）'!F193</f>
        <v>0</v>
      </c>
    </row>
    <row r="4" spans="1:45" ht="7.2" customHeight="1">
      <c r="AC4" s="580"/>
      <c r="AD4" s="659"/>
      <c r="AE4" s="659"/>
      <c r="AF4" s="659"/>
      <c r="AH4" s="580"/>
      <c r="AI4" s="659"/>
      <c r="AJ4" s="659"/>
      <c r="AK4" s="659"/>
    </row>
    <row r="5" spans="1:45" ht="24" customHeight="1">
      <c r="C5" s="1773" t="s">
        <v>3050</v>
      </c>
      <c r="D5" s="588" t="s">
        <v>3051</v>
      </c>
      <c r="E5" s="588"/>
      <c r="F5" s="588"/>
      <c r="G5" s="588"/>
      <c r="H5" s="588" t="s">
        <v>3052</v>
      </c>
      <c r="I5" s="588"/>
      <c r="J5" s="588"/>
      <c r="K5" s="597" t="s">
        <v>3089</v>
      </c>
      <c r="L5" s="598"/>
      <c r="M5" s="877" t="s">
        <v>2524</v>
      </c>
      <c r="N5" s="877" t="s">
        <v>2969</v>
      </c>
      <c r="O5" s="878" t="s">
        <v>2525</v>
      </c>
      <c r="Y5" s="656"/>
      <c r="AB5" s="656"/>
      <c r="AC5" s="659" t="s">
        <v>3097</v>
      </c>
      <c r="AD5" s="879" t="e">
        <f>VLOOKUP(F7,AF12:AL13,5,FALSE)</f>
        <v>#N/A</v>
      </c>
      <c r="AE5" s="659"/>
      <c r="AF5" s="659"/>
      <c r="AH5" s="659" t="s">
        <v>3104</v>
      </c>
      <c r="AI5" s="879" t="e">
        <f>VLOOKUP(J7,AP12:AS14,2,FALSE)</f>
        <v>#N/A</v>
      </c>
      <c r="AJ5" s="659"/>
      <c r="AK5" s="659"/>
      <c r="AR5" s="570"/>
      <c r="AS5" s="570"/>
    </row>
    <row r="6" spans="1:45" ht="15" customHeight="1">
      <c r="C6" s="1752"/>
      <c r="D6" s="580" t="s">
        <v>2473</v>
      </c>
      <c r="E6" s="880" t="s">
        <v>3053</v>
      </c>
      <c r="F6" s="881" t="s">
        <v>3085</v>
      </c>
      <c r="G6" s="881" t="s">
        <v>3143</v>
      </c>
      <c r="H6" s="881" t="s">
        <v>3194</v>
      </c>
      <c r="I6" s="881" t="s">
        <v>3085</v>
      </c>
      <c r="J6" s="881" t="s">
        <v>3086</v>
      </c>
      <c r="K6" s="597" t="s">
        <v>3088</v>
      </c>
      <c r="L6" s="598"/>
      <c r="M6" s="1879"/>
      <c r="N6" s="1879"/>
      <c r="O6" s="1881">
        <f>IFERROR(ROUNDDOWN(((W42-S52)/(M6-N6)),1),0)</f>
        <v>0</v>
      </c>
      <c r="P6" s="584"/>
      <c r="Q6" s="584"/>
      <c r="S6" s="1722" t="s">
        <v>3124</v>
      </c>
      <c r="T6" s="1225"/>
      <c r="U6" s="1225"/>
      <c r="V6" s="1225"/>
      <c r="W6" s="1225"/>
      <c r="X6" s="656"/>
      <c r="Y6" s="656"/>
      <c r="AA6" s="656"/>
      <c r="AB6" s="656"/>
      <c r="AC6" s="659" t="s">
        <v>3001</v>
      </c>
      <c r="AD6" s="659">
        <f>F7</f>
        <v>0</v>
      </c>
      <c r="AE6" s="659">
        <f>IF(AD6="1/2",1,2)</f>
        <v>2</v>
      </c>
      <c r="AF6" s="659">
        <f>IF(AD6="1/2",2,3)</f>
        <v>3</v>
      </c>
      <c r="AH6" s="659" t="s">
        <v>3001</v>
      </c>
      <c r="AI6" s="659">
        <f>I7</f>
        <v>0</v>
      </c>
      <c r="AJ6" s="659" t="e">
        <f>VLOOKUP(AI6,AM12:AS14,2)</f>
        <v>#N/A</v>
      </c>
      <c r="AK6" s="659" t="e">
        <f>VLOOKUP(AI6,AM12:AS14,3)</f>
        <v>#N/A</v>
      </c>
      <c r="AQ6" s="570"/>
      <c r="AR6" s="570"/>
      <c r="AS6" s="570"/>
    </row>
    <row r="7" spans="1:45">
      <c r="C7" s="589"/>
      <c r="D7" s="900"/>
      <c r="E7" s="638"/>
      <c r="F7" s="590"/>
      <c r="G7" s="882">
        <f>IFERROR(VLOOKUP(D7,AC29:AE32,3,FALSE),0)</f>
        <v>0</v>
      </c>
      <c r="H7" s="883">
        <f>IFERROR(((('第4（風力)'!F141+'第4（水力)'!F234+'第4（地熱)'!F233+'第4（ﾊﾞｲｵﾏｽ発電)'!F424)/('第4（風力)'!F140+'第4（水力)'!F233+'第4（地熱)'!F232+'第4（ﾊﾞｲｵﾏｽ発電)'!F423))),0)</f>
        <v>0</v>
      </c>
      <c r="I7" s="590"/>
      <c r="J7" s="901"/>
      <c r="K7" s="1790"/>
      <c r="L7" s="1878"/>
      <c r="M7" s="1880"/>
      <c r="N7" s="1880"/>
      <c r="O7" s="1882"/>
      <c r="P7" s="584"/>
      <c r="Q7" s="584"/>
      <c r="S7" s="1225"/>
      <c r="T7" s="1225"/>
      <c r="U7" s="1225"/>
      <c r="V7" s="1225"/>
      <c r="W7" s="1225"/>
      <c r="X7" s="656"/>
      <c r="Y7" s="656"/>
      <c r="AB7" s="656"/>
      <c r="AC7" s="659" t="s">
        <v>3099</v>
      </c>
      <c r="AD7" s="879">
        <f>IF(F7="",100000000,VLOOKUP(F7,AF12:AL13,7,FALSE))</f>
        <v>100000000</v>
      </c>
      <c r="AE7" s="659"/>
      <c r="AF7" s="659"/>
      <c r="AH7" s="659" t="s">
        <v>3099</v>
      </c>
      <c r="AI7" s="879" t="e">
        <f>VLOOKUP(J7,AP12:AS14,4,FALSE)</f>
        <v>#N/A</v>
      </c>
      <c r="AJ7" s="659"/>
      <c r="AK7" s="659"/>
      <c r="AQ7" s="570"/>
      <c r="AR7" s="570"/>
      <c r="AS7" s="570"/>
    </row>
    <row r="8" spans="1:45" ht="6.6" customHeight="1">
      <c r="S8" s="1225"/>
      <c r="T8" s="1225"/>
      <c r="U8" s="1225"/>
      <c r="V8" s="1225"/>
      <c r="W8" s="1225"/>
    </row>
    <row r="9" spans="1:45" s="571" customFormat="1" ht="15" customHeight="1">
      <c r="A9" s="570"/>
      <c r="B9" s="1765" t="s">
        <v>3077</v>
      </c>
      <c r="C9" s="1777" t="s">
        <v>3054</v>
      </c>
      <c r="D9" s="1778" t="s">
        <v>2479</v>
      </c>
      <c r="E9" s="1779"/>
      <c r="F9" s="1779"/>
      <c r="G9" s="1765" t="s">
        <v>2503</v>
      </c>
      <c r="H9" s="605" t="s">
        <v>2504</v>
      </c>
      <c r="I9" s="606"/>
      <c r="J9" s="606"/>
      <c r="K9" s="606"/>
      <c r="L9" s="606"/>
      <c r="M9" s="606"/>
      <c r="N9" s="1778" t="s">
        <v>2505</v>
      </c>
      <c r="O9" s="1873"/>
      <c r="P9" s="884"/>
      <c r="Q9" s="884"/>
      <c r="W9" s="1759" t="s">
        <v>3126</v>
      </c>
      <c r="X9" s="1761"/>
      <c r="Y9" s="1759" t="s">
        <v>3125</v>
      </c>
      <c r="Z9" s="1760"/>
      <c r="AA9" s="1761"/>
      <c r="AD9" s="656"/>
      <c r="AE9" s="656"/>
      <c r="AF9" s="656"/>
      <c r="AG9" s="656"/>
      <c r="AH9" s="656"/>
      <c r="AI9" s="656"/>
      <c r="AJ9" s="656"/>
      <c r="AK9" s="656"/>
      <c r="AL9" s="656"/>
      <c r="AM9" s="656"/>
      <c r="AN9" s="656"/>
      <c r="AO9" s="656"/>
      <c r="AP9" s="656"/>
      <c r="AQ9" s="656"/>
      <c r="AR9" s="656"/>
      <c r="AS9" s="656"/>
    </row>
    <row r="10" spans="1:45" s="571" customFormat="1" ht="19.8" customHeight="1">
      <c r="A10" s="570"/>
      <c r="B10" s="1765"/>
      <c r="C10" s="1777"/>
      <c r="D10" s="1780"/>
      <c r="E10" s="1781"/>
      <c r="F10" s="1781"/>
      <c r="G10" s="1784"/>
      <c r="H10" s="1762" t="s">
        <v>2470</v>
      </c>
      <c r="I10" s="1763" t="s">
        <v>2471</v>
      </c>
      <c r="J10" s="1765" t="s">
        <v>3055</v>
      </c>
      <c r="K10" s="1765"/>
      <c r="L10" s="657" t="s">
        <v>3056</v>
      </c>
      <c r="M10" s="607" t="s">
        <v>3052</v>
      </c>
      <c r="N10" s="1874"/>
      <c r="O10" s="1875"/>
      <c r="R10" s="576"/>
      <c r="S10" s="576"/>
      <c r="T10" s="572" t="s">
        <v>3057</v>
      </c>
      <c r="U10" s="572"/>
      <c r="V10" s="1763" t="s">
        <v>3127</v>
      </c>
      <c r="W10" s="572" t="s">
        <v>3056</v>
      </c>
      <c r="X10" s="572" t="s">
        <v>3052</v>
      </c>
      <c r="Y10" s="572" t="s">
        <v>3113</v>
      </c>
      <c r="Z10" s="572" t="s">
        <v>3056</v>
      </c>
      <c r="AA10" s="572" t="s">
        <v>3052</v>
      </c>
      <c r="AC10" s="659"/>
      <c r="AD10" s="659"/>
      <c r="AE10" s="659"/>
      <c r="AF10" s="1766" t="s">
        <v>3076</v>
      </c>
      <c r="AG10" s="1767"/>
      <c r="AH10" s="1767"/>
      <c r="AI10" s="1084"/>
      <c r="AJ10" s="1084"/>
      <c r="AK10" s="1084"/>
      <c r="AL10" s="1085"/>
      <c r="AM10" s="1754" t="s">
        <v>2973</v>
      </c>
      <c r="AN10" s="1754"/>
      <c r="AO10" s="1754"/>
      <c r="AP10" s="1086"/>
      <c r="AQ10" s="1086"/>
      <c r="AR10" s="1086"/>
      <c r="AS10" s="1089"/>
    </row>
    <row r="11" spans="1:45" s="571" customFormat="1" ht="42" customHeight="1">
      <c r="A11" s="570"/>
      <c r="B11" s="1765"/>
      <c r="C11" s="1777"/>
      <c r="D11" s="1782"/>
      <c r="E11" s="1783"/>
      <c r="F11" s="1783"/>
      <c r="G11" s="591" t="s">
        <v>2481</v>
      </c>
      <c r="H11" s="1762"/>
      <c r="I11" s="1764"/>
      <c r="J11" s="592" t="s">
        <v>3058</v>
      </c>
      <c r="K11" s="592" t="s">
        <v>3059</v>
      </c>
      <c r="L11" s="657" t="s">
        <v>2534</v>
      </c>
      <c r="M11" s="607" t="s">
        <v>2534</v>
      </c>
      <c r="N11" s="1874"/>
      <c r="O11" s="1875"/>
      <c r="R11" s="576"/>
      <c r="S11" s="574" t="s">
        <v>3090</v>
      </c>
      <c r="T11" s="572" t="s">
        <v>3058</v>
      </c>
      <c r="U11" s="574" t="s">
        <v>3059</v>
      </c>
      <c r="V11" s="1764"/>
      <c r="W11" s="575" t="s">
        <v>3060</v>
      </c>
      <c r="X11" s="575" t="s">
        <v>3060</v>
      </c>
      <c r="Y11" s="575" t="s">
        <v>3060</v>
      </c>
      <c r="Z11" s="575" t="s">
        <v>3060</v>
      </c>
      <c r="AA11" s="575" t="s">
        <v>3060</v>
      </c>
      <c r="AC11" s="658" t="s">
        <v>3069</v>
      </c>
      <c r="AD11" s="658" t="s">
        <v>3084</v>
      </c>
      <c r="AE11" s="658" t="s">
        <v>3072</v>
      </c>
      <c r="AF11" s="611" t="s">
        <v>3073</v>
      </c>
      <c r="AG11" s="611"/>
      <c r="AH11" s="611"/>
      <c r="AI11" s="1768" t="s">
        <v>3074</v>
      </c>
      <c r="AJ11" s="1273"/>
      <c r="AK11" s="1766" t="s">
        <v>3075</v>
      </c>
      <c r="AL11" s="1085"/>
      <c r="AM11" s="658" t="s">
        <v>3073</v>
      </c>
      <c r="AN11" s="658"/>
      <c r="AO11" s="658"/>
      <c r="AP11" s="1753" t="s">
        <v>3074</v>
      </c>
      <c r="AQ11" s="1082"/>
      <c r="AR11" s="1754" t="s">
        <v>3075</v>
      </c>
      <c r="AS11" s="1089"/>
    </row>
    <row r="12" spans="1:45" s="571" customFormat="1" ht="22.2" customHeight="1">
      <c r="A12" s="570"/>
      <c r="B12" s="1765"/>
      <c r="C12" s="1777"/>
      <c r="D12" s="593" t="s">
        <v>2510</v>
      </c>
      <c r="E12" s="657" t="s">
        <v>3061</v>
      </c>
      <c r="F12" s="657" t="s">
        <v>3154</v>
      </c>
      <c r="G12" s="657" t="s">
        <v>3154</v>
      </c>
      <c r="H12" s="657" t="s">
        <v>3154</v>
      </c>
      <c r="I12" s="657" t="s">
        <v>3154</v>
      </c>
      <c r="J12" s="657" t="s">
        <v>3062</v>
      </c>
      <c r="K12" s="657" t="s">
        <v>3063</v>
      </c>
      <c r="L12" s="657" t="s">
        <v>3154</v>
      </c>
      <c r="M12" s="657" t="s">
        <v>3154</v>
      </c>
      <c r="N12" s="1876"/>
      <c r="O12" s="1877"/>
      <c r="P12" s="576"/>
      <c r="Q12" s="576"/>
      <c r="R12" s="576"/>
      <c r="S12" s="572" t="s">
        <v>3091</v>
      </c>
      <c r="T12" s="572" t="s">
        <v>3064</v>
      </c>
      <c r="U12" s="572" t="s">
        <v>3064</v>
      </c>
      <c r="V12" s="657" t="s">
        <v>2511</v>
      </c>
      <c r="W12" s="573" t="s">
        <v>2511</v>
      </c>
      <c r="X12" s="573" t="s">
        <v>2511</v>
      </c>
      <c r="Y12" s="573" t="s">
        <v>2511</v>
      </c>
      <c r="Z12" s="573" t="s">
        <v>2511</v>
      </c>
      <c r="AA12" s="573" t="s">
        <v>2511</v>
      </c>
      <c r="AB12" s="577"/>
      <c r="AC12" s="585" t="s">
        <v>3078</v>
      </c>
      <c r="AD12" s="585" t="s">
        <v>3092</v>
      </c>
      <c r="AE12" s="585" t="s">
        <v>3070</v>
      </c>
      <c r="AF12" s="586" t="s">
        <v>3002</v>
      </c>
      <c r="AG12" s="586" t="s">
        <v>2944</v>
      </c>
      <c r="AH12" s="586" t="s">
        <v>3000</v>
      </c>
      <c r="AI12" s="586" t="s">
        <v>3081</v>
      </c>
      <c r="AJ12" s="885">
        <v>150000</v>
      </c>
      <c r="AK12" s="586" t="s">
        <v>3082</v>
      </c>
      <c r="AL12" s="885">
        <v>75000000</v>
      </c>
      <c r="AM12" s="586" t="s">
        <v>3002</v>
      </c>
      <c r="AN12" s="586" t="s">
        <v>2944</v>
      </c>
      <c r="AO12" s="586" t="s">
        <v>3000</v>
      </c>
      <c r="AP12" s="586" t="s">
        <v>3114</v>
      </c>
      <c r="AQ12" s="885">
        <v>150000</v>
      </c>
      <c r="AR12" s="586" t="s">
        <v>3082</v>
      </c>
      <c r="AS12" s="885">
        <v>75000000</v>
      </c>
    </row>
    <row r="13" spans="1:45" ht="19.95" customHeight="1">
      <c r="B13" s="865"/>
      <c r="C13" s="459"/>
      <c r="D13" s="866"/>
      <c r="E13" s="865"/>
      <c r="F13" s="625"/>
      <c r="G13" s="460"/>
      <c r="H13" s="625"/>
      <c r="I13" s="888">
        <f>SUM(W13:X13,Z13:AA13)</f>
        <v>0</v>
      </c>
      <c r="J13" s="872"/>
      <c r="K13" s="872"/>
      <c r="L13" s="632" t="str">
        <f>IFERROR((W13+Z13)*$AJ$6/$AK$6,"")</f>
        <v/>
      </c>
      <c r="M13" s="632" t="str">
        <f>IFERROR((X13+AA13)*$AJ$6/$AK$6,"")</f>
        <v/>
      </c>
      <c r="N13" s="1749"/>
      <c r="O13" s="1757"/>
      <c r="S13" s="580">
        <f>SUM(J13:K13)</f>
        <v>0</v>
      </c>
      <c r="T13" s="601" t="str">
        <f>IFERROR((J13/S13),"")</f>
        <v/>
      </c>
      <c r="U13" s="624" t="str">
        <f>IFERROR((1-T13),"")</f>
        <v/>
      </c>
      <c r="V13" s="889">
        <f>H13-G13</f>
        <v>0</v>
      </c>
      <c r="W13" s="609">
        <f>IF(E13="発電設備",V13,0)</f>
        <v>0</v>
      </c>
      <c r="X13" s="609">
        <f>IF(E13="蓄電池",V13*$H$7,0)</f>
        <v>0</v>
      </c>
      <c r="Y13" s="609" t="str">
        <f>IF(E13="共通設備",V13,"")</f>
        <v/>
      </c>
      <c r="Z13" s="890">
        <f>IF(Y13="",0,ROUNDDOWN(Y13*T13,0))</f>
        <v>0</v>
      </c>
      <c r="AA13" s="890">
        <f>IF(Y13="",0,(Y13-Z13)*$H$7)</f>
        <v>0</v>
      </c>
      <c r="AC13" s="585" t="s">
        <v>3079</v>
      </c>
      <c r="AD13" s="585" t="s">
        <v>2973</v>
      </c>
      <c r="AE13" s="585" t="s">
        <v>3071</v>
      </c>
      <c r="AF13" s="586" t="s">
        <v>2998</v>
      </c>
      <c r="AG13" s="586" t="s">
        <v>3000</v>
      </c>
      <c r="AH13" s="586" t="s">
        <v>2999</v>
      </c>
      <c r="AI13" s="586" t="s">
        <v>2972</v>
      </c>
      <c r="AJ13" s="885">
        <v>200000</v>
      </c>
      <c r="AK13" s="586" t="s">
        <v>3083</v>
      </c>
      <c r="AL13" s="885">
        <v>100000000</v>
      </c>
      <c r="AM13" s="586" t="s">
        <v>2998</v>
      </c>
      <c r="AN13" s="586" t="s">
        <v>3000</v>
      </c>
      <c r="AO13" s="586" t="s">
        <v>2999</v>
      </c>
      <c r="AP13" s="586" t="s">
        <v>3115</v>
      </c>
      <c r="AQ13" s="885">
        <v>200000</v>
      </c>
      <c r="AR13" s="586" t="s">
        <v>3083</v>
      </c>
      <c r="AS13" s="885">
        <v>100000000</v>
      </c>
    </row>
    <row r="14" spans="1:45" ht="19.95" customHeight="1">
      <c r="B14" s="865"/>
      <c r="C14" s="544"/>
      <c r="D14" s="866"/>
      <c r="E14" s="865"/>
      <c r="F14" s="463"/>
      <c r="G14" s="460"/>
      <c r="H14" s="460"/>
      <c r="I14" s="888">
        <f t="shared" ref="I14:I31" si="0">SUM(W14:X14,Z14:AA14)</f>
        <v>0</v>
      </c>
      <c r="J14" s="872"/>
      <c r="K14" s="872"/>
      <c r="L14" s="632" t="str">
        <f t="shared" ref="L14:M37" si="1">IFERROR((W14+Z14)*$AJ$6/$AK$6,"")</f>
        <v/>
      </c>
      <c r="M14" s="632" t="str">
        <f t="shared" si="1"/>
        <v/>
      </c>
      <c r="N14" s="1749"/>
      <c r="O14" s="1757"/>
      <c r="S14" s="580">
        <f t="shared" ref="S14:S37" si="2">SUM(J14:K14)</f>
        <v>0</v>
      </c>
      <c r="T14" s="601" t="str">
        <f t="shared" ref="T14:T37" si="3">IFERROR((J14/S14),"")</f>
        <v/>
      </c>
      <c r="U14" s="624" t="str">
        <f t="shared" ref="U14:U37" si="4">IFERROR((1-T14),"")</f>
        <v/>
      </c>
      <c r="V14" s="889">
        <f>H14-G14</f>
        <v>0</v>
      </c>
      <c r="W14" s="609">
        <f t="shared" ref="W14:W37" si="5">IF(E14="発電設備",V14,0)</f>
        <v>0</v>
      </c>
      <c r="X14" s="609">
        <f t="shared" ref="X14:X37" si="6">IF(E14="蓄電池",V14*$H$7,0)</f>
        <v>0</v>
      </c>
      <c r="Y14" s="609" t="str">
        <f t="shared" ref="Y14:Y37" si="7">IF(E14="共通設備",V14,"")</f>
        <v/>
      </c>
      <c r="Z14" s="890">
        <f t="shared" ref="Z14:Z37" si="8">IF(Y14="",0,ROUNDDOWN(Y14*T14,0))</f>
        <v>0</v>
      </c>
      <c r="AA14" s="890">
        <f t="shared" ref="AA14:AA37" si="9">IF(Y14="",0,(Y14-Z14)*$H$7)</f>
        <v>0</v>
      </c>
      <c r="AC14" s="585" t="s">
        <v>3080</v>
      </c>
      <c r="AD14" s="585" t="s">
        <v>3093</v>
      </c>
      <c r="AE14" s="585" t="s">
        <v>3070</v>
      </c>
      <c r="AF14" s="585" t="e">
        <f>I38/H38</f>
        <v>#DIV/0!</v>
      </c>
      <c r="AG14" s="586"/>
      <c r="AH14" s="586"/>
      <c r="AI14" s="586"/>
      <c r="AJ14" s="586"/>
      <c r="AK14" s="586"/>
      <c r="AL14" s="586"/>
      <c r="AM14" s="586" t="s">
        <v>3003</v>
      </c>
      <c r="AN14" s="586" t="s">
        <v>2999</v>
      </c>
      <c r="AO14" s="586" t="s">
        <v>3105</v>
      </c>
      <c r="AP14" s="586" t="s">
        <v>2991</v>
      </c>
      <c r="AQ14" s="885">
        <v>220000</v>
      </c>
      <c r="AR14" s="586" t="s">
        <v>3083</v>
      </c>
      <c r="AS14" s="885">
        <v>100000000</v>
      </c>
    </row>
    <row r="15" spans="1:45" ht="19.95" customHeight="1">
      <c r="B15" s="865"/>
      <c r="C15" s="546"/>
      <c r="D15" s="866"/>
      <c r="E15" s="865"/>
      <c r="F15" s="625"/>
      <c r="G15" s="460"/>
      <c r="H15" s="625"/>
      <c r="I15" s="888">
        <f t="shared" si="0"/>
        <v>0</v>
      </c>
      <c r="J15" s="872"/>
      <c r="K15" s="872"/>
      <c r="L15" s="632" t="str">
        <f t="shared" si="1"/>
        <v/>
      </c>
      <c r="M15" s="632" t="str">
        <f t="shared" si="1"/>
        <v/>
      </c>
      <c r="N15" s="1749"/>
      <c r="O15" s="1757"/>
      <c r="S15" s="580">
        <f t="shared" si="2"/>
        <v>0</v>
      </c>
      <c r="T15" s="601" t="str">
        <f t="shared" si="3"/>
        <v/>
      </c>
      <c r="U15" s="624" t="str">
        <f t="shared" si="4"/>
        <v/>
      </c>
      <c r="V15" s="889">
        <f t="shared" ref="V15:V37" si="10">H15-G15</f>
        <v>0</v>
      </c>
      <c r="W15" s="609">
        <f t="shared" si="5"/>
        <v>0</v>
      </c>
      <c r="X15" s="609">
        <f t="shared" si="6"/>
        <v>0</v>
      </c>
      <c r="Y15" s="609" t="str">
        <f t="shared" si="7"/>
        <v/>
      </c>
      <c r="Z15" s="890">
        <f t="shared" si="8"/>
        <v>0</v>
      </c>
      <c r="AA15" s="890">
        <f t="shared" si="9"/>
        <v>0</v>
      </c>
      <c r="AC15" s="585"/>
      <c r="AD15" s="585"/>
      <c r="AE15" s="585" t="s">
        <v>3071</v>
      </c>
      <c r="AF15" s="586" t="s">
        <v>2944</v>
      </c>
      <c r="AG15" s="586"/>
      <c r="AH15" s="586"/>
      <c r="AI15" s="586"/>
      <c r="AJ15" s="586"/>
      <c r="AK15" s="586"/>
      <c r="AL15" s="586"/>
      <c r="AM15" s="586"/>
      <c r="AN15" s="586"/>
      <c r="AO15" s="586"/>
      <c r="AP15" s="586"/>
      <c r="AQ15" s="586"/>
      <c r="AR15" s="586"/>
      <c r="AS15" s="580"/>
    </row>
    <row r="16" spans="1:45" ht="19.95" customHeight="1">
      <c r="B16" s="865"/>
      <c r="C16" s="546"/>
      <c r="D16" s="866"/>
      <c r="E16" s="865"/>
      <c r="F16" s="460"/>
      <c r="G16" s="460"/>
      <c r="H16" s="460"/>
      <c r="I16" s="888">
        <f t="shared" si="0"/>
        <v>0</v>
      </c>
      <c r="J16" s="872"/>
      <c r="K16" s="872"/>
      <c r="L16" s="632" t="str">
        <f t="shared" si="1"/>
        <v/>
      </c>
      <c r="M16" s="632" t="str">
        <f t="shared" si="1"/>
        <v/>
      </c>
      <c r="N16" s="1749"/>
      <c r="O16" s="1757"/>
      <c r="S16" s="580">
        <f t="shared" si="2"/>
        <v>0</v>
      </c>
      <c r="T16" s="601" t="str">
        <f t="shared" si="3"/>
        <v/>
      </c>
      <c r="U16" s="624" t="str">
        <f t="shared" si="4"/>
        <v/>
      </c>
      <c r="V16" s="889">
        <f t="shared" si="10"/>
        <v>0</v>
      </c>
      <c r="W16" s="609">
        <f t="shared" si="5"/>
        <v>0</v>
      </c>
      <c r="X16" s="609">
        <f t="shared" si="6"/>
        <v>0</v>
      </c>
      <c r="Y16" s="609" t="str">
        <f t="shared" si="7"/>
        <v/>
      </c>
      <c r="Z16" s="890">
        <f t="shared" si="8"/>
        <v>0</v>
      </c>
      <c r="AA16" s="890">
        <f t="shared" si="9"/>
        <v>0</v>
      </c>
      <c r="AC16" s="585"/>
      <c r="AD16" s="585"/>
      <c r="AE16" s="593" t="s">
        <v>3123</v>
      </c>
      <c r="AF16" s="593" t="str">
        <f>IF(C7="あり",AF14,AF15)</f>
        <v>1</v>
      </c>
      <c r="AG16" s="586"/>
      <c r="AH16" s="586"/>
      <c r="AI16" s="586"/>
      <c r="AJ16" s="586"/>
      <c r="AK16" s="586"/>
      <c r="AL16" s="586"/>
      <c r="AM16" s="586"/>
      <c r="AN16" s="586"/>
      <c r="AO16" s="586"/>
      <c r="AP16" s="586"/>
      <c r="AQ16" s="586"/>
      <c r="AR16" s="586"/>
      <c r="AS16" s="580"/>
    </row>
    <row r="17" spans="2:45" ht="19.95" customHeight="1">
      <c r="B17" s="865"/>
      <c r="C17" s="546"/>
      <c r="D17" s="866"/>
      <c r="E17" s="865"/>
      <c r="F17" s="460"/>
      <c r="G17" s="460"/>
      <c r="H17" s="460"/>
      <c r="I17" s="888">
        <f t="shared" si="0"/>
        <v>0</v>
      </c>
      <c r="J17" s="872"/>
      <c r="K17" s="872"/>
      <c r="L17" s="632" t="str">
        <f t="shared" si="1"/>
        <v/>
      </c>
      <c r="M17" s="632" t="str">
        <f t="shared" si="1"/>
        <v/>
      </c>
      <c r="N17" s="1749"/>
      <c r="O17" s="1757"/>
      <c r="S17" s="580">
        <f t="shared" si="2"/>
        <v>0</v>
      </c>
      <c r="T17" s="601" t="str">
        <f t="shared" si="3"/>
        <v/>
      </c>
      <c r="U17" s="624" t="str">
        <f t="shared" si="4"/>
        <v/>
      </c>
      <c r="V17" s="889">
        <f t="shared" si="10"/>
        <v>0</v>
      </c>
      <c r="W17" s="609">
        <f t="shared" si="5"/>
        <v>0</v>
      </c>
      <c r="X17" s="609">
        <f t="shared" si="6"/>
        <v>0</v>
      </c>
      <c r="Y17" s="609" t="str">
        <f t="shared" si="7"/>
        <v/>
      </c>
      <c r="Z17" s="890">
        <f t="shared" si="8"/>
        <v>0</v>
      </c>
      <c r="AA17" s="890">
        <f t="shared" si="9"/>
        <v>0</v>
      </c>
      <c r="AC17" s="656"/>
      <c r="AS17" s="570"/>
    </row>
    <row r="18" spans="2:45" ht="19.95" customHeight="1">
      <c r="B18" s="865"/>
      <c r="C18" s="546"/>
      <c r="D18" s="866"/>
      <c r="E18" s="865"/>
      <c r="F18" s="460"/>
      <c r="G18" s="460"/>
      <c r="H18" s="460"/>
      <c r="I18" s="888">
        <f t="shared" si="0"/>
        <v>0</v>
      </c>
      <c r="J18" s="872"/>
      <c r="K18" s="872"/>
      <c r="L18" s="632" t="str">
        <f t="shared" si="1"/>
        <v/>
      </c>
      <c r="M18" s="632" t="str">
        <f t="shared" si="1"/>
        <v/>
      </c>
      <c r="N18" s="1749"/>
      <c r="O18" s="1757"/>
      <c r="S18" s="580">
        <f t="shared" si="2"/>
        <v>0</v>
      </c>
      <c r="T18" s="601" t="str">
        <f t="shared" si="3"/>
        <v/>
      </c>
      <c r="U18" s="624" t="str">
        <f t="shared" si="4"/>
        <v/>
      </c>
      <c r="V18" s="889">
        <f t="shared" si="10"/>
        <v>0</v>
      </c>
      <c r="W18" s="609">
        <f t="shared" si="5"/>
        <v>0</v>
      </c>
      <c r="X18" s="609">
        <f t="shared" si="6"/>
        <v>0</v>
      </c>
      <c r="Y18" s="609" t="str">
        <f t="shared" si="7"/>
        <v/>
      </c>
      <c r="Z18" s="890">
        <f t="shared" si="8"/>
        <v>0</v>
      </c>
      <c r="AA18" s="890">
        <f t="shared" si="9"/>
        <v>0</v>
      </c>
      <c r="AC18" s="449" t="s">
        <v>2468</v>
      </c>
      <c r="AD18" s="599" t="s">
        <v>2469</v>
      </c>
      <c r="AE18" s="600" t="s">
        <v>2470</v>
      </c>
      <c r="AF18" s="600" t="s">
        <v>2471</v>
      </c>
      <c r="AG18" s="600" t="s">
        <v>2472</v>
      </c>
      <c r="AH18" s="449" t="s">
        <v>2468</v>
      </c>
      <c r="AI18" s="659"/>
      <c r="AJ18" s="658" t="s">
        <v>3102</v>
      </c>
      <c r="AQ18" s="570"/>
      <c r="AR18" s="570"/>
      <c r="AS18" s="570"/>
    </row>
    <row r="19" spans="2:45" ht="19.95" customHeight="1">
      <c r="B19" s="865"/>
      <c r="C19" s="546"/>
      <c r="D19" s="866"/>
      <c r="E19" s="865"/>
      <c r="F19" s="460"/>
      <c r="G19" s="460"/>
      <c r="H19" s="460"/>
      <c r="I19" s="888">
        <f t="shared" si="0"/>
        <v>0</v>
      </c>
      <c r="J19" s="872"/>
      <c r="K19" s="872"/>
      <c r="L19" s="632" t="str">
        <f t="shared" si="1"/>
        <v/>
      </c>
      <c r="M19" s="632" t="str">
        <f t="shared" si="1"/>
        <v/>
      </c>
      <c r="N19" s="1749"/>
      <c r="O19" s="1757"/>
      <c r="S19" s="580">
        <f t="shared" si="2"/>
        <v>0</v>
      </c>
      <c r="T19" s="601" t="str">
        <f t="shared" si="3"/>
        <v/>
      </c>
      <c r="U19" s="624" t="str">
        <f t="shared" si="4"/>
        <v/>
      </c>
      <c r="V19" s="889">
        <f t="shared" si="10"/>
        <v>0</v>
      </c>
      <c r="W19" s="609">
        <f t="shared" si="5"/>
        <v>0</v>
      </c>
      <c r="X19" s="609">
        <f t="shared" si="6"/>
        <v>0</v>
      </c>
      <c r="Y19" s="609" t="str">
        <f t="shared" si="7"/>
        <v/>
      </c>
      <c r="Z19" s="890">
        <f t="shared" si="8"/>
        <v>0</v>
      </c>
      <c r="AA19" s="890">
        <f t="shared" si="9"/>
        <v>0</v>
      </c>
      <c r="AC19" s="449" t="s">
        <v>2709</v>
      </c>
      <c r="AD19" s="449" t="s">
        <v>2474</v>
      </c>
      <c r="AE19" s="449" t="s">
        <v>2475</v>
      </c>
      <c r="AF19" s="449" t="s">
        <v>2476</v>
      </c>
      <c r="AG19" s="450" t="s">
        <v>3109</v>
      </c>
      <c r="AH19" s="449" t="s">
        <v>2478</v>
      </c>
      <c r="AI19" s="659">
        <v>5</v>
      </c>
      <c r="AJ19" s="1754" t="e">
        <f>VLOOKUP(G3,AC19:AI26,7,FALSE)</f>
        <v>#N/A</v>
      </c>
      <c r="AQ19" s="570"/>
      <c r="AR19" s="570"/>
      <c r="AS19" s="570"/>
    </row>
    <row r="20" spans="2:45" ht="19.95" customHeight="1">
      <c r="B20" s="865"/>
      <c r="C20" s="546"/>
      <c r="D20" s="866"/>
      <c r="E20" s="865"/>
      <c r="F20" s="625"/>
      <c r="G20" s="460"/>
      <c r="H20" s="625"/>
      <c r="I20" s="888">
        <f t="shared" si="0"/>
        <v>0</v>
      </c>
      <c r="J20" s="872"/>
      <c r="K20" s="872"/>
      <c r="L20" s="632" t="str">
        <f t="shared" si="1"/>
        <v/>
      </c>
      <c r="M20" s="632" t="str">
        <f t="shared" si="1"/>
        <v/>
      </c>
      <c r="N20" s="1749"/>
      <c r="O20" s="1757"/>
      <c r="S20" s="580">
        <f t="shared" si="2"/>
        <v>0</v>
      </c>
      <c r="T20" s="601" t="str">
        <f t="shared" si="3"/>
        <v/>
      </c>
      <c r="U20" s="624" t="str">
        <f t="shared" si="4"/>
        <v/>
      </c>
      <c r="V20" s="889">
        <f t="shared" si="10"/>
        <v>0</v>
      </c>
      <c r="W20" s="609">
        <f t="shared" si="5"/>
        <v>0</v>
      </c>
      <c r="X20" s="609">
        <f t="shared" si="6"/>
        <v>0</v>
      </c>
      <c r="Y20" s="609" t="str">
        <f t="shared" si="7"/>
        <v/>
      </c>
      <c r="Z20" s="890">
        <f t="shared" si="8"/>
        <v>0</v>
      </c>
      <c r="AA20" s="890">
        <f t="shared" si="9"/>
        <v>0</v>
      </c>
      <c r="AC20" s="449" t="s">
        <v>2710</v>
      </c>
      <c r="AD20" s="449" t="s">
        <v>2474</v>
      </c>
      <c r="AE20" s="449" t="s">
        <v>2475</v>
      </c>
      <c r="AF20" s="449" t="s">
        <v>2476</v>
      </c>
      <c r="AG20" s="449" t="s">
        <v>3110</v>
      </c>
      <c r="AH20" s="449" t="s">
        <v>2478</v>
      </c>
      <c r="AI20" s="659">
        <v>5</v>
      </c>
      <c r="AJ20" s="1883"/>
      <c r="AQ20" s="570"/>
      <c r="AR20" s="570"/>
      <c r="AS20" s="570"/>
    </row>
    <row r="21" spans="2:45" ht="19.95" customHeight="1">
      <c r="B21" s="865"/>
      <c r="C21" s="546"/>
      <c r="D21" s="866"/>
      <c r="E21" s="865"/>
      <c r="F21" s="625"/>
      <c r="G21" s="460"/>
      <c r="H21" s="625"/>
      <c r="I21" s="888">
        <f t="shared" si="0"/>
        <v>0</v>
      </c>
      <c r="J21" s="872"/>
      <c r="K21" s="872"/>
      <c r="L21" s="632" t="str">
        <f t="shared" si="1"/>
        <v/>
      </c>
      <c r="M21" s="632" t="str">
        <f t="shared" si="1"/>
        <v/>
      </c>
      <c r="N21" s="1749"/>
      <c r="O21" s="1757"/>
      <c r="S21" s="580">
        <f t="shared" si="2"/>
        <v>0</v>
      </c>
      <c r="T21" s="601" t="str">
        <f t="shared" si="3"/>
        <v/>
      </c>
      <c r="U21" s="624" t="str">
        <f t="shared" si="4"/>
        <v/>
      </c>
      <c r="V21" s="889">
        <f t="shared" si="10"/>
        <v>0</v>
      </c>
      <c r="W21" s="609">
        <f t="shared" si="5"/>
        <v>0</v>
      </c>
      <c r="X21" s="609">
        <f t="shared" si="6"/>
        <v>0</v>
      </c>
      <c r="Y21" s="609" t="str">
        <f t="shared" si="7"/>
        <v/>
      </c>
      <c r="Z21" s="890">
        <f t="shared" si="8"/>
        <v>0</v>
      </c>
      <c r="AA21" s="890">
        <f t="shared" si="9"/>
        <v>0</v>
      </c>
      <c r="AC21" s="449" t="s">
        <v>2711</v>
      </c>
      <c r="AD21" s="449" t="s">
        <v>2474</v>
      </c>
      <c r="AE21" s="449" t="s">
        <v>2475</v>
      </c>
      <c r="AF21" s="449" t="s">
        <v>2476</v>
      </c>
      <c r="AG21" s="449" t="s">
        <v>3111</v>
      </c>
      <c r="AH21" s="449" t="s">
        <v>2485</v>
      </c>
      <c r="AI21" s="659">
        <v>5</v>
      </c>
      <c r="AJ21" s="1883"/>
      <c r="AQ21" s="570"/>
      <c r="AR21" s="570"/>
      <c r="AS21" s="570"/>
    </row>
    <row r="22" spans="2:45" ht="19.95" customHeight="1">
      <c r="B22" s="865"/>
      <c r="C22" s="459"/>
      <c r="D22" s="866"/>
      <c r="E22" s="865"/>
      <c r="F22" s="460"/>
      <c r="G22" s="460"/>
      <c r="H22" s="460"/>
      <c r="I22" s="888">
        <f t="shared" si="0"/>
        <v>0</v>
      </c>
      <c r="J22" s="872"/>
      <c r="K22" s="872"/>
      <c r="L22" s="632" t="str">
        <f t="shared" si="1"/>
        <v/>
      </c>
      <c r="M22" s="632" t="str">
        <f t="shared" si="1"/>
        <v/>
      </c>
      <c r="N22" s="1749"/>
      <c r="O22" s="1757"/>
      <c r="S22" s="580">
        <f t="shared" si="2"/>
        <v>0</v>
      </c>
      <c r="T22" s="601" t="str">
        <f t="shared" si="3"/>
        <v/>
      </c>
      <c r="U22" s="624" t="str">
        <f t="shared" si="4"/>
        <v/>
      </c>
      <c r="V22" s="889">
        <f t="shared" si="10"/>
        <v>0</v>
      </c>
      <c r="W22" s="609">
        <f t="shared" si="5"/>
        <v>0</v>
      </c>
      <c r="X22" s="609">
        <f t="shared" si="6"/>
        <v>0</v>
      </c>
      <c r="Y22" s="609" t="str">
        <f t="shared" si="7"/>
        <v/>
      </c>
      <c r="Z22" s="890">
        <f t="shared" si="8"/>
        <v>0</v>
      </c>
      <c r="AA22" s="890">
        <f t="shared" si="9"/>
        <v>0</v>
      </c>
      <c r="AC22" s="449" t="s">
        <v>2712</v>
      </c>
      <c r="AD22" s="449" t="s">
        <v>2474</v>
      </c>
      <c r="AE22" s="449" t="s">
        <v>2475</v>
      </c>
      <c r="AF22" s="449" t="s">
        <v>2476</v>
      </c>
      <c r="AG22" s="449" t="s">
        <v>3110</v>
      </c>
      <c r="AH22" s="449" t="s">
        <v>2478</v>
      </c>
      <c r="AI22" s="659">
        <v>6</v>
      </c>
      <c r="AJ22" s="1883"/>
      <c r="AQ22" s="570"/>
      <c r="AR22" s="570"/>
      <c r="AS22" s="570"/>
    </row>
    <row r="23" spans="2:45" ht="19.95" customHeight="1">
      <c r="B23" s="865"/>
      <c r="C23" s="544"/>
      <c r="D23" s="866"/>
      <c r="E23" s="865"/>
      <c r="F23" s="463"/>
      <c r="G23" s="460"/>
      <c r="H23" s="460"/>
      <c r="I23" s="888">
        <f t="shared" si="0"/>
        <v>0</v>
      </c>
      <c r="J23" s="872"/>
      <c r="K23" s="872"/>
      <c r="L23" s="632" t="str">
        <f t="shared" si="1"/>
        <v/>
      </c>
      <c r="M23" s="632" t="str">
        <f t="shared" si="1"/>
        <v/>
      </c>
      <c r="N23" s="1749"/>
      <c r="O23" s="1757"/>
      <c r="S23" s="580">
        <f t="shared" si="2"/>
        <v>0</v>
      </c>
      <c r="T23" s="601" t="str">
        <f t="shared" si="3"/>
        <v/>
      </c>
      <c r="U23" s="624" t="str">
        <f t="shared" si="4"/>
        <v/>
      </c>
      <c r="V23" s="889">
        <f t="shared" si="10"/>
        <v>0</v>
      </c>
      <c r="W23" s="609">
        <f t="shared" si="5"/>
        <v>0</v>
      </c>
      <c r="X23" s="609">
        <f t="shared" si="6"/>
        <v>0</v>
      </c>
      <c r="Y23" s="609" t="str">
        <f t="shared" si="7"/>
        <v/>
      </c>
      <c r="Z23" s="890">
        <f t="shared" si="8"/>
        <v>0</v>
      </c>
      <c r="AA23" s="890">
        <f t="shared" si="9"/>
        <v>0</v>
      </c>
      <c r="AC23" s="449" t="s">
        <v>2713</v>
      </c>
      <c r="AD23" s="449" t="s">
        <v>2474</v>
      </c>
      <c r="AE23" s="449" t="s">
        <v>2475</v>
      </c>
      <c r="AF23" s="449" t="s">
        <v>2476</v>
      </c>
      <c r="AG23" s="449" t="s">
        <v>3110</v>
      </c>
      <c r="AH23" s="449" t="s">
        <v>2478</v>
      </c>
      <c r="AI23" s="659">
        <v>6</v>
      </c>
      <c r="AJ23" s="1883"/>
      <c r="AQ23" s="570"/>
      <c r="AR23" s="570"/>
      <c r="AS23" s="570"/>
    </row>
    <row r="24" spans="2:45" ht="19.95" customHeight="1">
      <c r="B24" s="865"/>
      <c r="C24" s="546"/>
      <c r="D24" s="866"/>
      <c r="E24" s="865"/>
      <c r="F24" s="460"/>
      <c r="G24" s="460"/>
      <c r="H24" s="460"/>
      <c r="I24" s="888">
        <f t="shared" si="0"/>
        <v>0</v>
      </c>
      <c r="J24" s="872"/>
      <c r="K24" s="872"/>
      <c r="L24" s="632" t="str">
        <f t="shared" si="1"/>
        <v/>
      </c>
      <c r="M24" s="632" t="str">
        <f t="shared" si="1"/>
        <v/>
      </c>
      <c r="N24" s="1749"/>
      <c r="O24" s="1757"/>
      <c r="S24" s="580">
        <f t="shared" si="2"/>
        <v>0</v>
      </c>
      <c r="T24" s="601" t="str">
        <f t="shared" si="3"/>
        <v/>
      </c>
      <c r="U24" s="624" t="str">
        <f t="shared" si="4"/>
        <v/>
      </c>
      <c r="V24" s="889">
        <f t="shared" si="10"/>
        <v>0</v>
      </c>
      <c r="W24" s="609">
        <f t="shared" si="5"/>
        <v>0</v>
      </c>
      <c r="X24" s="609">
        <f t="shared" si="6"/>
        <v>0</v>
      </c>
      <c r="Y24" s="609" t="str">
        <f t="shared" si="7"/>
        <v/>
      </c>
      <c r="Z24" s="890">
        <f t="shared" si="8"/>
        <v>0</v>
      </c>
      <c r="AA24" s="890">
        <f t="shared" si="9"/>
        <v>0</v>
      </c>
      <c r="AC24" s="449" t="s">
        <v>2714</v>
      </c>
      <c r="AD24" s="449" t="s">
        <v>2474</v>
      </c>
      <c r="AE24" s="449" t="s">
        <v>2475</v>
      </c>
      <c r="AF24" s="449" t="s">
        <v>2476</v>
      </c>
      <c r="AG24" s="449" t="s">
        <v>3111</v>
      </c>
      <c r="AH24" s="449" t="s">
        <v>2485</v>
      </c>
      <c r="AI24" s="659">
        <v>6</v>
      </c>
      <c r="AJ24" s="1883"/>
      <c r="AQ24" s="570"/>
      <c r="AR24" s="570"/>
      <c r="AS24" s="570"/>
    </row>
    <row r="25" spans="2:45" ht="19.95" customHeight="1">
      <c r="B25" s="865"/>
      <c r="C25" s="546"/>
      <c r="D25" s="866"/>
      <c r="E25" s="865"/>
      <c r="F25" s="460"/>
      <c r="G25" s="460"/>
      <c r="H25" s="460"/>
      <c r="I25" s="888">
        <f t="shared" si="0"/>
        <v>0</v>
      </c>
      <c r="J25" s="872"/>
      <c r="K25" s="872"/>
      <c r="L25" s="632" t="str">
        <f t="shared" si="1"/>
        <v/>
      </c>
      <c r="M25" s="632" t="str">
        <f t="shared" si="1"/>
        <v/>
      </c>
      <c r="N25" s="1749"/>
      <c r="O25" s="1757"/>
      <c r="S25" s="580">
        <f t="shared" si="2"/>
        <v>0</v>
      </c>
      <c r="T25" s="601" t="str">
        <f t="shared" si="3"/>
        <v/>
      </c>
      <c r="U25" s="624" t="str">
        <f t="shared" si="4"/>
        <v/>
      </c>
      <c r="V25" s="889">
        <f t="shared" si="10"/>
        <v>0</v>
      </c>
      <c r="W25" s="609">
        <f t="shared" si="5"/>
        <v>0</v>
      </c>
      <c r="X25" s="609">
        <f t="shared" si="6"/>
        <v>0</v>
      </c>
      <c r="Y25" s="609" t="str">
        <f t="shared" si="7"/>
        <v/>
      </c>
      <c r="Z25" s="890">
        <f t="shared" si="8"/>
        <v>0</v>
      </c>
      <c r="AA25" s="890">
        <f t="shared" si="9"/>
        <v>0</v>
      </c>
      <c r="AC25" s="892" t="s">
        <v>2714</v>
      </c>
      <c r="AD25" s="892" t="s">
        <v>2474</v>
      </c>
      <c r="AE25" s="892" t="s">
        <v>2475</v>
      </c>
      <c r="AF25" s="892" t="s">
        <v>2476</v>
      </c>
      <c r="AG25" s="892" t="s">
        <v>3111</v>
      </c>
      <c r="AH25" s="892" t="s">
        <v>2485</v>
      </c>
      <c r="AI25" s="893">
        <v>6</v>
      </c>
      <c r="AJ25" s="1883"/>
      <c r="AQ25" s="570"/>
      <c r="AR25" s="570"/>
      <c r="AS25" s="570"/>
    </row>
    <row r="26" spans="2:45" ht="19.95" customHeight="1">
      <c r="B26" s="865"/>
      <c r="C26" s="546"/>
      <c r="D26" s="866"/>
      <c r="E26" s="865"/>
      <c r="F26" s="460"/>
      <c r="G26" s="460"/>
      <c r="H26" s="460"/>
      <c r="I26" s="888">
        <f t="shared" si="0"/>
        <v>0</v>
      </c>
      <c r="J26" s="872"/>
      <c r="K26" s="872"/>
      <c r="L26" s="632" t="str">
        <f t="shared" si="1"/>
        <v/>
      </c>
      <c r="M26" s="632" t="str">
        <f t="shared" si="1"/>
        <v/>
      </c>
      <c r="N26" s="1749"/>
      <c r="O26" s="1757"/>
      <c r="S26" s="580">
        <f t="shared" si="2"/>
        <v>0</v>
      </c>
      <c r="T26" s="601" t="str">
        <f t="shared" si="3"/>
        <v/>
      </c>
      <c r="U26" s="624" t="str">
        <f t="shared" si="4"/>
        <v/>
      </c>
      <c r="V26" s="889">
        <f t="shared" si="10"/>
        <v>0</v>
      </c>
      <c r="W26" s="609">
        <f t="shared" si="5"/>
        <v>0</v>
      </c>
      <c r="X26" s="609">
        <f t="shared" si="6"/>
        <v>0</v>
      </c>
      <c r="Y26" s="609" t="str">
        <f t="shared" si="7"/>
        <v/>
      </c>
      <c r="Z26" s="890">
        <f t="shared" si="8"/>
        <v>0</v>
      </c>
      <c r="AA26" s="890">
        <f t="shared" si="9"/>
        <v>0</v>
      </c>
      <c r="AC26" s="892" t="s">
        <v>2714</v>
      </c>
      <c r="AD26" s="892" t="s">
        <v>2474</v>
      </c>
      <c r="AE26" s="892" t="s">
        <v>2475</v>
      </c>
      <c r="AF26" s="892" t="s">
        <v>2476</v>
      </c>
      <c r="AG26" s="892" t="s">
        <v>3111</v>
      </c>
      <c r="AH26" s="892" t="s">
        <v>2485</v>
      </c>
      <c r="AI26" s="893">
        <v>6</v>
      </c>
      <c r="AJ26" s="1883"/>
      <c r="AQ26" s="570"/>
      <c r="AR26" s="570"/>
      <c r="AS26" s="570"/>
    </row>
    <row r="27" spans="2:45" ht="19.95" customHeight="1">
      <c r="B27" s="865"/>
      <c r="C27" s="546"/>
      <c r="D27" s="866"/>
      <c r="E27" s="865"/>
      <c r="F27" s="460"/>
      <c r="G27" s="460"/>
      <c r="H27" s="460"/>
      <c r="I27" s="888">
        <f t="shared" si="0"/>
        <v>0</v>
      </c>
      <c r="J27" s="872"/>
      <c r="K27" s="872"/>
      <c r="L27" s="632" t="str">
        <f t="shared" si="1"/>
        <v/>
      </c>
      <c r="M27" s="632" t="str">
        <f t="shared" si="1"/>
        <v/>
      </c>
      <c r="N27" s="1749"/>
      <c r="O27" s="1757"/>
      <c r="S27" s="580">
        <f t="shared" si="2"/>
        <v>0</v>
      </c>
      <c r="T27" s="601" t="str">
        <f t="shared" si="3"/>
        <v/>
      </c>
      <c r="U27" s="624" t="str">
        <f t="shared" si="4"/>
        <v/>
      </c>
      <c r="V27" s="889">
        <f t="shared" si="10"/>
        <v>0</v>
      </c>
      <c r="W27" s="609">
        <f t="shared" si="5"/>
        <v>0</v>
      </c>
      <c r="X27" s="609">
        <f t="shared" si="6"/>
        <v>0</v>
      </c>
      <c r="Y27" s="609" t="str">
        <f t="shared" si="7"/>
        <v/>
      </c>
      <c r="Z27" s="890">
        <f t="shared" si="8"/>
        <v>0</v>
      </c>
      <c r="AA27" s="890">
        <f t="shared" si="9"/>
        <v>0</v>
      </c>
      <c r="AC27" s="656"/>
      <c r="AS27" s="570"/>
    </row>
    <row r="28" spans="2:45" ht="19.95" customHeight="1">
      <c r="B28" s="865"/>
      <c r="C28" s="546"/>
      <c r="D28" s="866"/>
      <c r="E28" s="865"/>
      <c r="F28" s="460"/>
      <c r="G28" s="460"/>
      <c r="H28" s="460"/>
      <c r="I28" s="888">
        <f t="shared" si="0"/>
        <v>0</v>
      </c>
      <c r="J28" s="872"/>
      <c r="K28" s="872"/>
      <c r="L28" s="632" t="str">
        <f t="shared" si="1"/>
        <v/>
      </c>
      <c r="M28" s="632" t="str">
        <f t="shared" si="1"/>
        <v/>
      </c>
      <c r="N28" s="1749"/>
      <c r="O28" s="1757"/>
      <c r="S28" s="580">
        <f t="shared" si="2"/>
        <v>0</v>
      </c>
      <c r="T28" s="601" t="str">
        <f t="shared" si="3"/>
        <v/>
      </c>
      <c r="U28" s="624" t="str">
        <f t="shared" si="4"/>
        <v/>
      </c>
      <c r="V28" s="889">
        <f t="shared" si="10"/>
        <v>0</v>
      </c>
      <c r="W28" s="609">
        <f t="shared" si="5"/>
        <v>0</v>
      </c>
      <c r="X28" s="609">
        <f t="shared" si="6"/>
        <v>0</v>
      </c>
      <c r="Y28" s="609" t="str">
        <f t="shared" si="7"/>
        <v/>
      </c>
      <c r="Z28" s="890">
        <f t="shared" si="8"/>
        <v>0</v>
      </c>
      <c r="AA28" s="890">
        <f t="shared" si="9"/>
        <v>0</v>
      </c>
      <c r="AC28" s="656" t="s">
        <v>3136</v>
      </c>
      <c r="AD28" s="656" t="s">
        <v>3141</v>
      </c>
      <c r="AE28" s="656" t="s">
        <v>3142</v>
      </c>
      <c r="AS28" s="570"/>
    </row>
    <row r="29" spans="2:45" ht="19.95" customHeight="1">
      <c r="B29" s="865"/>
      <c r="C29" s="546"/>
      <c r="D29" s="866"/>
      <c r="E29" s="865"/>
      <c r="F29" s="460"/>
      <c r="G29" s="460"/>
      <c r="H29" s="460"/>
      <c r="I29" s="888">
        <f t="shared" si="0"/>
        <v>0</v>
      </c>
      <c r="J29" s="872"/>
      <c r="K29" s="872"/>
      <c r="L29" s="632" t="str">
        <f t="shared" si="1"/>
        <v/>
      </c>
      <c r="M29" s="632" t="str">
        <f t="shared" si="1"/>
        <v/>
      </c>
      <c r="N29" s="1749"/>
      <c r="O29" s="1757"/>
      <c r="S29" s="580">
        <f t="shared" si="2"/>
        <v>0</v>
      </c>
      <c r="T29" s="601" t="str">
        <f t="shared" si="3"/>
        <v/>
      </c>
      <c r="U29" s="624" t="str">
        <f t="shared" si="4"/>
        <v/>
      </c>
      <c r="V29" s="889">
        <f t="shared" si="10"/>
        <v>0</v>
      </c>
      <c r="W29" s="609">
        <f t="shared" si="5"/>
        <v>0</v>
      </c>
      <c r="X29" s="609">
        <f t="shared" si="6"/>
        <v>0</v>
      </c>
      <c r="Y29" s="609" t="str">
        <f t="shared" si="7"/>
        <v/>
      </c>
      <c r="Z29" s="890">
        <f t="shared" si="8"/>
        <v>0</v>
      </c>
      <c r="AA29" s="890">
        <f t="shared" si="9"/>
        <v>0</v>
      </c>
      <c r="AC29" s="656" t="s">
        <v>3137</v>
      </c>
      <c r="AE29" s="656">
        <v>17</v>
      </c>
      <c r="AS29" s="570"/>
    </row>
    <row r="30" spans="2:45" ht="19.95" customHeight="1">
      <c r="B30" s="865"/>
      <c r="C30" s="544"/>
      <c r="D30" s="866"/>
      <c r="E30" s="865"/>
      <c r="F30" s="463"/>
      <c r="G30" s="460"/>
      <c r="H30" s="460"/>
      <c r="I30" s="888">
        <f t="shared" si="0"/>
        <v>0</v>
      </c>
      <c r="J30" s="872"/>
      <c r="K30" s="872"/>
      <c r="L30" s="632" t="str">
        <f t="shared" si="1"/>
        <v/>
      </c>
      <c r="M30" s="632" t="str">
        <f t="shared" si="1"/>
        <v/>
      </c>
      <c r="N30" s="1749"/>
      <c r="O30" s="1757"/>
      <c r="S30" s="580">
        <f t="shared" si="2"/>
        <v>0</v>
      </c>
      <c r="T30" s="601" t="str">
        <f t="shared" si="3"/>
        <v/>
      </c>
      <c r="U30" s="624" t="str">
        <f t="shared" si="4"/>
        <v/>
      </c>
      <c r="V30" s="889">
        <f t="shared" si="10"/>
        <v>0</v>
      </c>
      <c r="W30" s="609">
        <f t="shared" si="5"/>
        <v>0</v>
      </c>
      <c r="X30" s="609">
        <f t="shared" si="6"/>
        <v>0</v>
      </c>
      <c r="Y30" s="609" t="str">
        <f t="shared" si="7"/>
        <v/>
      </c>
      <c r="Z30" s="890">
        <f t="shared" si="8"/>
        <v>0</v>
      </c>
      <c r="AA30" s="890">
        <f t="shared" si="9"/>
        <v>0</v>
      </c>
      <c r="AC30" s="656" t="s">
        <v>3138</v>
      </c>
      <c r="AE30" s="656">
        <v>20</v>
      </c>
      <c r="AS30" s="570"/>
    </row>
    <row r="31" spans="2:45" ht="19.95" customHeight="1">
      <c r="B31" s="865"/>
      <c r="C31" s="544"/>
      <c r="D31" s="866"/>
      <c r="E31" s="865"/>
      <c r="F31" s="463"/>
      <c r="G31" s="626"/>
      <c r="H31" s="460"/>
      <c r="I31" s="888">
        <f t="shared" si="0"/>
        <v>0</v>
      </c>
      <c r="J31" s="872"/>
      <c r="K31" s="872"/>
      <c r="L31" s="632" t="str">
        <f t="shared" si="1"/>
        <v/>
      </c>
      <c r="M31" s="632" t="str">
        <f t="shared" si="1"/>
        <v/>
      </c>
      <c r="N31" s="1749"/>
      <c r="O31" s="1757"/>
      <c r="S31" s="580">
        <f t="shared" si="2"/>
        <v>0</v>
      </c>
      <c r="T31" s="601" t="str">
        <f t="shared" si="3"/>
        <v/>
      </c>
      <c r="U31" s="624" t="str">
        <f t="shared" si="4"/>
        <v/>
      </c>
      <c r="V31" s="889">
        <f t="shared" si="10"/>
        <v>0</v>
      </c>
      <c r="W31" s="609">
        <f t="shared" si="5"/>
        <v>0</v>
      </c>
      <c r="X31" s="609">
        <f t="shared" si="6"/>
        <v>0</v>
      </c>
      <c r="Y31" s="609" t="str">
        <f t="shared" si="7"/>
        <v/>
      </c>
      <c r="Z31" s="890">
        <f t="shared" si="8"/>
        <v>0</v>
      </c>
      <c r="AA31" s="890">
        <f t="shared" si="9"/>
        <v>0</v>
      </c>
      <c r="AC31" s="656" t="s">
        <v>3139</v>
      </c>
      <c r="AE31" s="656">
        <v>15</v>
      </c>
      <c r="AS31" s="570"/>
    </row>
    <row r="32" spans="2:45" ht="19.95" customHeight="1">
      <c r="B32" s="865"/>
      <c r="C32" s="867"/>
      <c r="D32" s="866"/>
      <c r="E32" s="865"/>
      <c r="F32" s="868"/>
      <c r="G32" s="868"/>
      <c r="H32" s="868"/>
      <c r="I32" s="888">
        <f t="shared" ref="I32:I37" si="11">H32-G32</f>
        <v>0</v>
      </c>
      <c r="J32" s="872"/>
      <c r="K32" s="872"/>
      <c r="L32" s="632" t="str">
        <f t="shared" si="1"/>
        <v/>
      </c>
      <c r="M32" s="632" t="str">
        <f t="shared" si="1"/>
        <v/>
      </c>
      <c r="N32" s="1749"/>
      <c r="O32" s="1757"/>
      <c r="S32" s="580">
        <f t="shared" si="2"/>
        <v>0</v>
      </c>
      <c r="T32" s="601" t="str">
        <f t="shared" si="3"/>
        <v/>
      </c>
      <c r="U32" s="624" t="str">
        <f t="shared" si="4"/>
        <v/>
      </c>
      <c r="V32" s="889">
        <f t="shared" si="10"/>
        <v>0</v>
      </c>
      <c r="W32" s="609">
        <f t="shared" si="5"/>
        <v>0</v>
      </c>
      <c r="X32" s="609">
        <f t="shared" si="6"/>
        <v>0</v>
      </c>
      <c r="Y32" s="609" t="str">
        <f t="shared" si="7"/>
        <v/>
      </c>
      <c r="Z32" s="890">
        <f t="shared" si="8"/>
        <v>0</v>
      </c>
      <c r="AA32" s="890">
        <f t="shared" si="9"/>
        <v>0</v>
      </c>
      <c r="AC32" s="656" t="s">
        <v>3140</v>
      </c>
      <c r="AE32" s="656">
        <v>15</v>
      </c>
      <c r="AS32" s="570"/>
    </row>
    <row r="33" spans="2:45" ht="19.95" customHeight="1">
      <c r="B33" s="865"/>
      <c r="C33" s="867"/>
      <c r="D33" s="866"/>
      <c r="E33" s="865"/>
      <c r="F33" s="868"/>
      <c r="G33" s="868"/>
      <c r="H33" s="868"/>
      <c r="I33" s="888">
        <f t="shared" si="11"/>
        <v>0</v>
      </c>
      <c r="J33" s="872"/>
      <c r="K33" s="872"/>
      <c r="L33" s="632" t="str">
        <f t="shared" si="1"/>
        <v/>
      </c>
      <c r="M33" s="632" t="str">
        <f t="shared" si="1"/>
        <v/>
      </c>
      <c r="N33" s="1749"/>
      <c r="O33" s="1757"/>
      <c r="S33" s="580">
        <f t="shared" si="2"/>
        <v>0</v>
      </c>
      <c r="T33" s="601" t="str">
        <f t="shared" si="3"/>
        <v/>
      </c>
      <c r="U33" s="624" t="str">
        <f t="shared" si="4"/>
        <v/>
      </c>
      <c r="V33" s="889">
        <f t="shared" si="10"/>
        <v>0</v>
      </c>
      <c r="W33" s="609">
        <f t="shared" si="5"/>
        <v>0</v>
      </c>
      <c r="X33" s="609">
        <f t="shared" si="6"/>
        <v>0</v>
      </c>
      <c r="Y33" s="609" t="str">
        <f t="shared" si="7"/>
        <v/>
      </c>
      <c r="Z33" s="890">
        <f t="shared" si="8"/>
        <v>0</v>
      </c>
      <c r="AA33" s="890">
        <f t="shared" si="9"/>
        <v>0</v>
      </c>
      <c r="AC33" s="656"/>
      <c r="AS33" s="570"/>
    </row>
    <row r="34" spans="2:45" ht="19.95" customHeight="1">
      <c r="B34" s="865"/>
      <c r="C34" s="867"/>
      <c r="D34" s="866"/>
      <c r="E34" s="865"/>
      <c r="F34" s="868"/>
      <c r="G34" s="868"/>
      <c r="H34" s="868"/>
      <c r="I34" s="888">
        <f t="shared" si="11"/>
        <v>0</v>
      </c>
      <c r="J34" s="872"/>
      <c r="K34" s="872"/>
      <c r="L34" s="632" t="str">
        <f t="shared" si="1"/>
        <v/>
      </c>
      <c r="M34" s="632" t="str">
        <f t="shared" si="1"/>
        <v/>
      </c>
      <c r="N34" s="1749"/>
      <c r="O34" s="1757"/>
      <c r="S34" s="580">
        <f t="shared" si="2"/>
        <v>0</v>
      </c>
      <c r="T34" s="601" t="str">
        <f t="shared" si="3"/>
        <v/>
      </c>
      <c r="U34" s="624" t="str">
        <f t="shared" si="4"/>
        <v/>
      </c>
      <c r="V34" s="889">
        <f t="shared" si="10"/>
        <v>0</v>
      </c>
      <c r="W34" s="609">
        <f t="shared" si="5"/>
        <v>0</v>
      </c>
      <c r="X34" s="609">
        <f t="shared" si="6"/>
        <v>0</v>
      </c>
      <c r="Y34" s="609" t="str">
        <f t="shared" si="7"/>
        <v/>
      </c>
      <c r="Z34" s="890">
        <f t="shared" si="8"/>
        <v>0</v>
      </c>
      <c r="AA34" s="890">
        <f t="shared" si="9"/>
        <v>0</v>
      </c>
      <c r="AC34" s="656"/>
      <c r="AS34" s="570"/>
    </row>
    <row r="35" spans="2:45" ht="19.95" customHeight="1">
      <c r="B35" s="865"/>
      <c r="C35" s="867"/>
      <c r="D35" s="866"/>
      <c r="E35" s="865"/>
      <c r="F35" s="868"/>
      <c r="G35" s="868"/>
      <c r="H35" s="868"/>
      <c r="I35" s="888">
        <f t="shared" si="11"/>
        <v>0</v>
      </c>
      <c r="J35" s="872"/>
      <c r="K35" s="872"/>
      <c r="L35" s="632" t="str">
        <f t="shared" si="1"/>
        <v/>
      </c>
      <c r="M35" s="632" t="str">
        <f t="shared" si="1"/>
        <v/>
      </c>
      <c r="N35" s="1749"/>
      <c r="O35" s="1757"/>
      <c r="S35" s="580">
        <f t="shared" si="2"/>
        <v>0</v>
      </c>
      <c r="T35" s="601" t="str">
        <f t="shared" si="3"/>
        <v/>
      </c>
      <c r="U35" s="624" t="str">
        <f t="shared" si="4"/>
        <v/>
      </c>
      <c r="V35" s="889">
        <f t="shared" si="10"/>
        <v>0</v>
      </c>
      <c r="W35" s="609">
        <f t="shared" si="5"/>
        <v>0</v>
      </c>
      <c r="X35" s="609">
        <f t="shared" si="6"/>
        <v>0</v>
      </c>
      <c r="Y35" s="609" t="str">
        <f t="shared" si="7"/>
        <v/>
      </c>
      <c r="Z35" s="890">
        <f t="shared" si="8"/>
        <v>0</v>
      </c>
      <c r="AA35" s="890">
        <f t="shared" si="9"/>
        <v>0</v>
      </c>
      <c r="AC35" s="656"/>
      <c r="AS35" s="570"/>
    </row>
    <row r="36" spans="2:45" ht="19.95" customHeight="1">
      <c r="B36" s="865"/>
      <c r="C36" s="867"/>
      <c r="D36" s="866"/>
      <c r="E36" s="865"/>
      <c r="F36" s="868"/>
      <c r="G36" s="868"/>
      <c r="H36" s="868"/>
      <c r="I36" s="888">
        <f t="shared" si="11"/>
        <v>0</v>
      </c>
      <c r="J36" s="872"/>
      <c r="K36" s="872"/>
      <c r="L36" s="632" t="str">
        <f t="shared" si="1"/>
        <v/>
      </c>
      <c r="M36" s="632" t="str">
        <f t="shared" si="1"/>
        <v/>
      </c>
      <c r="N36" s="1749"/>
      <c r="O36" s="1757"/>
      <c r="S36" s="580">
        <f t="shared" si="2"/>
        <v>0</v>
      </c>
      <c r="T36" s="601" t="str">
        <f t="shared" si="3"/>
        <v/>
      </c>
      <c r="U36" s="624" t="str">
        <f t="shared" si="4"/>
        <v/>
      </c>
      <c r="V36" s="889">
        <f t="shared" si="10"/>
        <v>0</v>
      </c>
      <c r="W36" s="609">
        <f t="shared" si="5"/>
        <v>0</v>
      </c>
      <c r="X36" s="609">
        <f t="shared" si="6"/>
        <v>0</v>
      </c>
      <c r="Y36" s="609" t="str">
        <f t="shared" si="7"/>
        <v/>
      </c>
      <c r="Z36" s="890">
        <f t="shared" si="8"/>
        <v>0</v>
      </c>
      <c r="AA36" s="890">
        <f t="shared" si="9"/>
        <v>0</v>
      </c>
      <c r="AC36" s="656"/>
      <c r="AD36" s="1751"/>
      <c r="AE36" s="1753" t="str">
        <f>D9</f>
        <v>助成事業に要する経費</v>
      </c>
      <c r="AF36" s="1753" t="str">
        <f>G11</f>
        <v>都の助成対象となる国等補助</v>
      </c>
      <c r="AG36" s="1753" t="str">
        <f>C43</f>
        <v>国等補助控除無し都助成対象経費</v>
      </c>
      <c r="AH36" s="1753" t="str">
        <f>I43</f>
        <v>国等補助控除後の都助成対象</v>
      </c>
      <c r="AI36" s="1753" t="s">
        <v>3132</v>
      </c>
      <c r="AJ36" s="1753"/>
      <c r="AK36" s="1754" t="s">
        <v>3133</v>
      </c>
      <c r="AL36" s="1754"/>
      <c r="AS36" s="570"/>
    </row>
    <row r="37" spans="2:45" ht="19.95" customHeight="1" thickBot="1">
      <c r="B37" s="865"/>
      <c r="C37" s="869"/>
      <c r="D37" s="870"/>
      <c r="E37" s="865"/>
      <c r="F37" s="871"/>
      <c r="G37" s="871"/>
      <c r="H37" s="871"/>
      <c r="I37" s="888">
        <f t="shared" si="11"/>
        <v>0</v>
      </c>
      <c r="J37" s="873"/>
      <c r="K37" s="873"/>
      <c r="L37" s="632" t="str">
        <f t="shared" si="1"/>
        <v/>
      </c>
      <c r="M37" s="632" t="str">
        <f t="shared" si="1"/>
        <v/>
      </c>
      <c r="N37" s="1755"/>
      <c r="O37" s="1494"/>
      <c r="S37" s="610">
        <f t="shared" si="2"/>
        <v>0</v>
      </c>
      <c r="T37" s="601" t="str">
        <f t="shared" si="3"/>
        <v/>
      </c>
      <c r="U37" s="624" t="str">
        <f t="shared" si="4"/>
        <v/>
      </c>
      <c r="V37" s="889">
        <f t="shared" si="10"/>
        <v>0</v>
      </c>
      <c r="W37" s="609">
        <f t="shared" si="5"/>
        <v>0</v>
      </c>
      <c r="X37" s="609">
        <f t="shared" si="6"/>
        <v>0</v>
      </c>
      <c r="Y37" s="609" t="str">
        <f t="shared" si="7"/>
        <v/>
      </c>
      <c r="Z37" s="890">
        <f t="shared" si="8"/>
        <v>0</v>
      </c>
      <c r="AA37" s="890">
        <f t="shared" si="9"/>
        <v>0</v>
      </c>
      <c r="AC37" s="656"/>
      <c r="AD37" s="1752"/>
      <c r="AE37" s="1753"/>
      <c r="AF37" s="1753"/>
      <c r="AG37" s="1753"/>
      <c r="AH37" s="1753"/>
      <c r="AI37" s="659" t="s">
        <v>3134</v>
      </c>
      <c r="AJ37" s="635" t="s">
        <v>3131</v>
      </c>
      <c r="AK37" s="659" t="s">
        <v>3134</v>
      </c>
      <c r="AL37" s="635" t="s">
        <v>3131</v>
      </c>
      <c r="AS37" s="570"/>
    </row>
    <row r="38" spans="2:45" ht="19.95" customHeight="1" thickBot="1">
      <c r="B38" s="623"/>
      <c r="C38" s="594" t="s">
        <v>2362</v>
      </c>
      <c r="D38" s="595"/>
      <c r="E38" s="596"/>
      <c r="F38" s="630">
        <f>SUM(F13:F37)</f>
        <v>0</v>
      </c>
      <c r="G38" s="630">
        <f>SUM(G13:G37)</f>
        <v>0</v>
      </c>
      <c r="H38" s="630">
        <f>SUM(H13:H37)</f>
        <v>0</v>
      </c>
      <c r="I38" s="630">
        <f>SUM(I13:I37)</f>
        <v>0</v>
      </c>
      <c r="J38" s="604"/>
      <c r="K38" s="604"/>
      <c r="L38" s="631">
        <f>SUM(L13:L37)</f>
        <v>0</v>
      </c>
      <c r="M38" s="894">
        <f>SUM(M13:M37)</f>
        <v>0</v>
      </c>
      <c r="N38" s="621"/>
      <c r="O38" s="622"/>
      <c r="R38" s="580" t="s">
        <v>3094</v>
      </c>
      <c r="S38" s="580"/>
      <c r="T38" s="580"/>
      <c r="U38" s="580"/>
      <c r="V38" s="630">
        <f>SUM(V13:V37)</f>
        <v>0</v>
      </c>
      <c r="W38" s="634">
        <f>SUM(W13:W37,Z13:Z37)</f>
        <v>0</v>
      </c>
      <c r="X38" s="634">
        <f>SUM(X13:X37,AA13:AA37)</f>
        <v>0</v>
      </c>
      <c r="Y38" s="628">
        <f>SUM(Y13:Y37)</f>
        <v>0</v>
      </c>
      <c r="Z38" s="890">
        <f>SUM(Z13:Z37)</f>
        <v>0</v>
      </c>
      <c r="AA38" s="890">
        <f>SUM(AA13:AA37)</f>
        <v>0</v>
      </c>
      <c r="AB38" s="1884"/>
      <c r="AC38" s="1747"/>
      <c r="AD38" s="628" t="s">
        <v>3128</v>
      </c>
      <c r="AE38" s="879">
        <f>SUMIF($B$13:$B$37,$AD38,F13:F37)</f>
        <v>0</v>
      </c>
      <c r="AF38" s="879">
        <f>SUMIF($B$13:$B$37,$AD38,G13:G37)</f>
        <v>0</v>
      </c>
      <c r="AG38" s="879">
        <f>SUMIF($B$13:$B$37,$AD38,H13:H37)</f>
        <v>0</v>
      </c>
      <c r="AH38" s="879">
        <f>SUMIF($B$13:$B$37,$AD38,I13:I37)</f>
        <v>0</v>
      </c>
      <c r="AI38" s="879">
        <f>SUMIF($B$13:$B$37,$AD38,Z13:Z37)+SUMIF($B$13:$B$37,$AD38,W13:W37)</f>
        <v>0</v>
      </c>
      <c r="AJ38" s="879">
        <f>SUMIF($B$13:$B$37,$AD38,L13:L37)</f>
        <v>0</v>
      </c>
      <c r="AK38" s="879">
        <f>SUMIF($B$13:$B$37,$AD38,AA13:AA37)+SUMIF($B$13:$B$37,$AD38,X13:X37)</f>
        <v>0</v>
      </c>
      <c r="AL38" s="879">
        <f>SUMIF($B$13:$B$37,$AD38,M13:M37)</f>
        <v>0</v>
      </c>
      <c r="AS38" s="570"/>
    </row>
    <row r="39" spans="2:45" ht="19.95" customHeight="1" thickBot="1">
      <c r="B39" s="623"/>
      <c r="C39" s="594" t="s">
        <v>2521</v>
      </c>
      <c r="D39" s="595"/>
      <c r="E39" s="596"/>
      <c r="F39" s="631">
        <f>ROUNDDOWN(F38*0.1,0)</f>
        <v>0</v>
      </c>
      <c r="G39" s="631">
        <f>ROUNDDOWN(G38*0.1,0)</f>
        <v>0</v>
      </c>
      <c r="H39" s="631">
        <f>ROUNDDOWN(H38*0.1,0)</f>
        <v>0</v>
      </c>
      <c r="I39" s="631">
        <f>ROUNDDOWN(I38*0.1,0)</f>
        <v>0</v>
      </c>
      <c r="J39" s="604"/>
      <c r="K39" s="604"/>
      <c r="L39" s="631">
        <f>ROUNDDOWN(L38*0.1,0)</f>
        <v>0</v>
      </c>
      <c r="M39" s="894">
        <f>ROUNDDOWN(M38*0.1,0)</f>
        <v>0</v>
      </c>
      <c r="N39" s="621"/>
      <c r="O39" s="622"/>
      <c r="R39" s="580" t="s">
        <v>3095</v>
      </c>
      <c r="S39" s="580"/>
      <c r="T39" s="580"/>
      <c r="U39" s="580"/>
      <c r="V39" s="631">
        <f>ROUNDDOWN(V38*0.1,0)</f>
        <v>0</v>
      </c>
      <c r="W39" s="631">
        <f>ROUNDDOWN(W38*0.1,0)</f>
        <v>0</v>
      </c>
      <c r="X39" s="631">
        <f>ROUNDDOWN(X38*0.1,0)</f>
        <v>0</v>
      </c>
      <c r="Y39" s="628">
        <f>N39</f>
        <v>0</v>
      </c>
      <c r="Z39" s="890"/>
      <c r="AA39" s="890"/>
      <c r="AB39" s="1884"/>
      <c r="AC39" s="1747"/>
      <c r="AD39" s="628" t="s">
        <v>3079</v>
      </c>
      <c r="AE39" s="879">
        <f>SUMIF($B$13:$B$37,$AD39,F13:F37)</f>
        <v>0</v>
      </c>
      <c r="AF39" s="879">
        <f>SUMIF($B$13:$B$37,$AD39,G13:G37)</f>
        <v>0</v>
      </c>
      <c r="AG39" s="879">
        <f>SUMIF($B$13:$B$37,$AD39,H13:H37)</f>
        <v>0</v>
      </c>
      <c r="AH39" s="879">
        <f>SUMIF($B$13:$B$37,$AD39,I13:I37)</f>
        <v>0</v>
      </c>
      <c r="AI39" s="879">
        <f>SUMIF($B$13:$B$37,$AD39,Z13:Z37)+SUMIF($B$13:$B$37,$AD39,W13:W37)</f>
        <v>0</v>
      </c>
      <c r="AJ39" s="879">
        <f>SUMIF($B$13:$B$37,$AD39,L13:L37)</f>
        <v>0</v>
      </c>
      <c r="AK39" s="879">
        <f>SUMIF($B$13:$B$37,$AD39,AA13:AA37)+SUMIF($B$13:$B$37,$AD39,X13:X37)</f>
        <v>0</v>
      </c>
      <c r="AL39" s="879">
        <f>SUMIF($B$13:$B$37,$AD39,M13:M37)</f>
        <v>0</v>
      </c>
      <c r="AS39" s="570"/>
    </row>
    <row r="40" spans="2:45" ht="19.95" customHeight="1" thickBot="1">
      <c r="B40" s="623"/>
      <c r="C40" s="594" t="s">
        <v>3065</v>
      </c>
      <c r="D40" s="595"/>
      <c r="E40" s="596"/>
      <c r="F40" s="631">
        <f>SUM(F38:F39)</f>
        <v>0</v>
      </c>
      <c r="G40" s="631">
        <f>SUM(G38:G39)</f>
        <v>0</v>
      </c>
      <c r="H40" s="631">
        <f>SUM(H38:H39)</f>
        <v>0</v>
      </c>
      <c r="I40" s="631">
        <f>SUM(I38:I39)</f>
        <v>0</v>
      </c>
      <c r="J40" s="604"/>
      <c r="K40" s="604"/>
      <c r="L40" s="631">
        <f>SUM(L38:L39)</f>
        <v>0</v>
      </c>
      <c r="M40" s="894">
        <f>SUM(M38:M39)</f>
        <v>0</v>
      </c>
      <c r="N40" s="621"/>
      <c r="O40" s="622"/>
      <c r="R40" s="580" t="s">
        <v>3096</v>
      </c>
      <c r="S40" s="580"/>
      <c r="T40" s="580"/>
      <c r="U40" s="580"/>
      <c r="V40" s="631">
        <f>SUM(V38:V39)</f>
        <v>0</v>
      </c>
      <c r="W40" s="634">
        <f>SUM(W38:W39)</f>
        <v>0</v>
      </c>
      <c r="X40" s="634">
        <f>M40</f>
        <v>0</v>
      </c>
      <c r="Y40" s="628">
        <f>N40</f>
        <v>0</v>
      </c>
      <c r="Z40" s="890"/>
      <c r="AA40" s="890"/>
      <c r="AB40" s="1884"/>
      <c r="AC40" s="1747"/>
      <c r="AD40" s="628" t="s">
        <v>3080</v>
      </c>
      <c r="AE40" s="879">
        <f>SUMIF($B$13:$B$37,$AD40,F13:F37)</f>
        <v>0</v>
      </c>
      <c r="AF40" s="879">
        <f>SUMIF($B$13:$B$37,$AD40,G13:G37)</f>
        <v>0</v>
      </c>
      <c r="AG40" s="879">
        <f>SUMIF($B$13:$B$37,$AD40,H13:H37)</f>
        <v>0</v>
      </c>
      <c r="AH40" s="879">
        <f>SUMIF($B$13:$B$37,$AD40,I13:I37)</f>
        <v>0</v>
      </c>
      <c r="AI40" s="879">
        <f>SUMIF($B$13:$B$37,$AD40,Z13:Z37)+SUMIF($B$13:$B$37,$AD40,W13:W37)</f>
        <v>0</v>
      </c>
      <c r="AJ40" s="879">
        <f>SUMIF($B$13:$B$37,$AD40,L13:L37)</f>
        <v>0</v>
      </c>
      <c r="AK40" s="879">
        <f>SUMIF($B$13:$B$37,$AD40,AA13:AA37)+SUMIF($B$13:$B$37,$AD40,X13:X37)</f>
        <v>0</v>
      </c>
      <c r="AL40" s="879">
        <f>SUMIF($B$13:$B$37,$AD40,M13:M37)</f>
        <v>0</v>
      </c>
      <c r="AS40" s="570"/>
    </row>
    <row r="41" spans="2:45" ht="9.6" customHeight="1" thickBot="1">
      <c r="AJ41" s="570"/>
      <c r="AK41" s="570"/>
      <c r="AL41" s="570"/>
      <c r="AM41" s="570"/>
      <c r="AN41" s="570"/>
      <c r="AO41" s="570"/>
      <c r="AP41" s="570"/>
      <c r="AQ41" s="570"/>
    </row>
    <row r="42" spans="2:45" ht="19.95" customHeight="1" thickBot="1">
      <c r="C42" s="1729" t="s">
        <v>3116</v>
      </c>
      <c r="D42" s="1730"/>
      <c r="E42" s="1731"/>
      <c r="F42" s="1731"/>
      <c r="G42" s="1885">
        <f>IFERROR((IF(AJ19=5,F38,F40)),0)</f>
        <v>0</v>
      </c>
      <c r="H42" s="1886"/>
      <c r="I42" s="1729" t="s">
        <v>3117</v>
      </c>
      <c r="J42" s="1731"/>
      <c r="K42" s="1731"/>
      <c r="L42" s="1734"/>
      <c r="M42" s="1887">
        <f>IFERROR(IF(AJ19=5,G38,G40),0)</f>
        <v>0</v>
      </c>
      <c r="N42" s="1886"/>
      <c r="V42" s="580" t="s">
        <v>3135</v>
      </c>
      <c r="W42" s="580" t="e">
        <f>IF(AJ19=5,W38,W40)</f>
        <v>#N/A</v>
      </c>
      <c r="X42" s="580" t="e">
        <f>IF(AJ19=5,W38,W40)</f>
        <v>#N/A</v>
      </c>
      <c r="AJ42" s="570"/>
      <c r="AK42" s="570"/>
      <c r="AL42" s="570"/>
      <c r="AM42" s="570"/>
      <c r="AN42" s="570"/>
      <c r="AO42" s="570"/>
      <c r="AP42" s="570"/>
      <c r="AQ42" s="570"/>
    </row>
    <row r="43" spans="2:45" ht="19.95" customHeight="1" thickBot="1">
      <c r="C43" s="1729" t="s">
        <v>3118</v>
      </c>
      <c r="D43" s="1730"/>
      <c r="E43" s="1731"/>
      <c r="F43" s="1731"/>
      <c r="G43" s="1739">
        <f>IFERROR(IF(AJ19=5,H38,H40),0)</f>
        <v>0</v>
      </c>
      <c r="H43" s="1740"/>
      <c r="I43" s="1729" t="s">
        <v>3119</v>
      </c>
      <c r="J43" s="1731"/>
      <c r="K43" s="1731"/>
      <c r="L43" s="1734"/>
      <c r="M43" s="1748">
        <f>IFERROR(IF(AJ19=5,I38,I40),0)</f>
        <v>0</v>
      </c>
      <c r="N43" s="1740"/>
      <c r="AJ43" s="570"/>
      <c r="AK43" s="570"/>
      <c r="AL43" s="570"/>
      <c r="AM43" s="570"/>
      <c r="AN43" s="570"/>
      <c r="AO43" s="570"/>
      <c r="AP43" s="570"/>
      <c r="AQ43" s="570"/>
    </row>
    <row r="44" spans="2:45" ht="9.6" customHeight="1" thickBot="1">
      <c r="AJ44" s="570"/>
      <c r="AK44" s="570"/>
      <c r="AL44" s="570"/>
      <c r="AM44" s="570"/>
      <c r="AN44" s="570"/>
      <c r="AO44" s="570"/>
      <c r="AP44" s="570"/>
      <c r="AQ44" s="570"/>
    </row>
    <row r="45" spans="2:45" ht="19.95" customHeight="1" thickBot="1">
      <c r="C45" s="1729" t="s">
        <v>3066</v>
      </c>
      <c r="D45" s="1730"/>
      <c r="E45" s="1731"/>
      <c r="F45" s="1731"/>
      <c r="G45" s="1885">
        <f>IFERROR(IF(AJ19=6,S50,ROUNDDOWN((MIN(S49:S50)),-3)),0)</f>
        <v>0</v>
      </c>
      <c r="H45" s="1886"/>
      <c r="I45" s="1729" t="s">
        <v>3067</v>
      </c>
      <c r="J45" s="1731"/>
      <c r="K45" s="1731"/>
      <c r="L45" s="1734"/>
      <c r="M45" s="1887">
        <f>IFERROR(IF(AJ19=6,T50,ROUNDDOWN(MIN(T49:T50),-3)),0)</f>
        <v>0</v>
      </c>
      <c r="N45" s="1886"/>
      <c r="R45" s="1889" t="s">
        <v>3108</v>
      </c>
      <c r="S45" s="1890"/>
      <c r="T45" s="1890"/>
      <c r="U45" s="1891"/>
      <c r="V45" s="895" t="e">
        <f>IF(AJ19=5,L38,L40)</f>
        <v>#N/A</v>
      </c>
      <c r="W45" s="896" t="e">
        <f>IF(AJ19=5,M38,M40)</f>
        <v>#N/A</v>
      </c>
      <c r="X45" s="618" t="e">
        <f>SUM(V45:W45)</f>
        <v>#N/A</v>
      </c>
      <c r="AJ45" s="570"/>
      <c r="AK45" s="570"/>
      <c r="AL45" s="570"/>
      <c r="AM45" s="570"/>
      <c r="AN45" s="570"/>
      <c r="AO45" s="570"/>
      <c r="AP45" s="570"/>
      <c r="AQ45" s="570"/>
    </row>
    <row r="46" spans="2:45" ht="19.95" customHeight="1" thickBot="1">
      <c r="C46" s="1729" t="s">
        <v>3068</v>
      </c>
      <c r="D46" s="1730"/>
      <c r="E46" s="1731"/>
      <c r="F46" s="1731"/>
      <c r="G46" s="1739">
        <f>G45+M45</f>
        <v>0</v>
      </c>
      <c r="H46" s="1740"/>
      <c r="I46" s="1741" t="str">
        <f>IFERROR(VLOOKUP(G3,AC19:AH26,5,FALSE),"交付申請額")</f>
        <v>交付申請額</v>
      </c>
      <c r="J46" s="1742"/>
      <c r="K46" s="1742"/>
      <c r="L46" s="1743"/>
      <c r="M46" s="1744">
        <f>IFERROR(MIN(S51,G46),0)</f>
        <v>0</v>
      </c>
      <c r="N46" s="1745"/>
      <c r="R46" s="614"/>
      <c r="S46" s="614"/>
      <c r="T46" s="614"/>
      <c r="U46" s="614"/>
      <c r="V46" s="897"/>
      <c r="W46" s="897"/>
      <c r="AJ46" s="570"/>
      <c r="AK46" s="570"/>
      <c r="AL46" s="570"/>
      <c r="AM46" s="570"/>
      <c r="AN46" s="570"/>
      <c r="AO46" s="570"/>
      <c r="AP46" s="570"/>
      <c r="AQ46" s="570"/>
    </row>
    <row r="47" spans="2:45" ht="9.6" customHeight="1">
      <c r="I47" s="1719" t="s">
        <v>3195</v>
      </c>
      <c r="J47" s="1720"/>
      <c r="K47" s="1720"/>
      <c r="L47" s="1720"/>
      <c r="M47" s="1720"/>
      <c r="N47" s="1720"/>
      <c r="R47" s="580"/>
      <c r="S47" s="580"/>
      <c r="T47" s="580"/>
      <c r="U47" s="580"/>
      <c r="V47" s="890"/>
      <c r="W47" s="890"/>
      <c r="AJ47" s="570"/>
      <c r="AK47" s="570"/>
      <c r="AL47" s="570"/>
      <c r="AM47" s="570"/>
      <c r="AN47" s="570"/>
      <c r="AO47" s="570"/>
      <c r="AP47" s="570"/>
      <c r="AQ47" s="570"/>
    </row>
    <row r="48" spans="2:45" ht="19.95" customHeight="1">
      <c r="C48" s="1722"/>
      <c r="D48" s="1722"/>
      <c r="E48" s="1722"/>
      <c r="F48" s="1722"/>
      <c r="G48" s="1892"/>
      <c r="H48" s="1892"/>
      <c r="I48" s="1721"/>
      <c r="J48" s="1721"/>
      <c r="K48" s="1721"/>
      <c r="L48" s="1721"/>
      <c r="M48" s="1721"/>
      <c r="N48" s="1721"/>
      <c r="R48" s="580"/>
      <c r="S48" s="580" t="s">
        <v>3092</v>
      </c>
      <c r="T48" s="580" t="s">
        <v>2973</v>
      </c>
      <c r="U48" s="580"/>
      <c r="V48" s="890" t="s">
        <v>3151</v>
      </c>
      <c r="W48" s="890">
        <f>SUMIF($B$13:$B$37,V48,$F$13:$F$37)</f>
        <v>0</v>
      </c>
      <c r="AJ48" s="570"/>
      <c r="AK48" s="570"/>
      <c r="AL48" s="570"/>
      <c r="AM48" s="570"/>
      <c r="AN48" s="570"/>
      <c r="AO48" s="570"/>
      <c r="AP48" s="570"/>
      <c r="AQ48" s="570"/>
    </row>
    <row r="49" spans="3:43" ht="19.95" customHeight="1">
      <c r="C49" s="1722"/>
      <c r="D49" s="1722"/>
      <c r="E49" s="1722"/>
      <c r="F49" s="1722"/>
      <c r="G49" s="1724"/>
      <c r="H49" s="1722"/>
      <c r="I49" s="1725"/>
      <c r="J49" s="1725"/>
      <c r="K49" s="1725"/>
      <c r="L49" s="1725"/>
      <c r="M49" s="1726"/>
      <c r="N49" s="1726"/>
      <c r="R49" s="580" t="s">
        <v>3097</v>
      </c>
      <c r="S49" s="898" t="e">
        <f>ROUNDDOWN((AD5*E7*AF16),-3)</f>
        <v>#N/A</v>
      </c>
      <c r="T49" s="898" t="e">
        <f>ROUNDDOWN((AI5*AK3*AF16),-3)</f>
        <v>#N/A</v>
      </c>
      <c r="U49" s="898"/>
      <c r="V49" s="890" t="s">
        <v>3153</v>
      </c>
      <c r="W49" s="890">
        <f t="shared" ref="W49:W50" si="12">SUMIF($B$13:$B$37,V49,$F$13:$F$37)</f>
        <v>0</v>
      </c>
      <c r="AJ49" s="570"/>
      <c r="AK49" s="570"/>
      <c r="AL49" s="570"/>
      <c r="AM49" s="570"/>
      <c r="AN49" s="570"/>
      <c r="AO49" s="570"/>
      <c r="AP49" s="570"/>
      <c r="AQ49" s="570"/>
    </row>
    <row r="50" spans="3:43">
      <c r="R50" s="580" t="s">
        <v>3101</v>
      </c>
      <c r="S50" s="898" t="e">
        <f>ROUNDDOWN(V45,-3)</f>
        <v>#N/A</v>
      </c>
      <c r="T50" s="898" t="e">
        <f>ROUNDDOWN(W45,-3)</f>
        <v>#N/A</v>
      </c>
      <c r="U50" s="898"/>
      <c r="V50" s="890" t="s">
        <v>3152</v>
      </c>
      <c r="W50" s="890">
        <f t="shared" si="12"/>
        <v>0</v>
      </c>
      <c r="AJ50" s="570"/>
      <c r="AK50" s="570"/>
      <c r="AL50" s="570"/>
      <c r="AM50" s="570"/>
      <c r="AN50" s="570"/>
      <c r="AO50" s="570"/>
      <c r="AP50" s="570"/>
      <c r="AQ50" s="570"/>
    </row>
    <row r="51" spans="3:43">
      <c r="R51" s="580" t="s">
        <v>3087</v>
      </c>
      <c r="S51" s="1888">
        <f>AD7</f>
        <v>100000000</v>
      </c>
      <c r="T51" s="1494"/>
      <c r="U51" s="898"/>
      <c r="V51" s="890"/>
      <c r="W51" s="890"/>
      <c r="AJ51" s="570"/>
      <c r="AK51" s="570"/>
      <c r="AL51" s="570"/>
      <c r="AM51" s="570"/>
      <c r="AN51" s="570"/>
      <c r="AO51" s="570"/>
      <c r="AP51" s="570"/>
      <c r="AQ51" s="570"/>
    </row>
    <row r="52" spans="3:43">
      <c r="R52" s="580" t="s">
        <v>3098</v>
      </c>
      <c r="S52" s="898" t="e">
        <f>MIN(S49:S50)</f>
        <v>#N/A</v>
      </c>
      <c r="T52" s="898" t="e">
        <f>MIN(T49:T50)</f>
        <v>#N/A</v>
      </c>
      <c r="U52" s="898"/>
      <c r="V52" s="890"/>
      <c r="W52" s="890"/>
    </row>
    <row r="53" spans="3:43">
      <c r="R53" s="580" t="s">
        <v>3107</v>
      </c>
      <c r="S53" s="609">
        <f>W38+Z38</f>
        <v>0</v>
      </c>
      <c r="T53" s="899">
        <f>X38+AA38</f>
        <v>0</v>
      </c>
    </row>
  </sheetData>
  <sheetProtection algorithmName="SHA-512" hashValue="jUvNx1ytRp5nd8N3QhfQsVOFwh8uAEJJraiN2tSTIcncTl4dHbiaZ3bFwhpg3Ot2++jLwK4+VZZo5CQ66+c1Cw==" saltValue="zzMajBSdpC+Mt59fhD6nTw==" spinCount="100000" sheet="1" objects="1" scenarios="1"/>
  <mergeCells count="86">
    <mergeCell ref="C49:F49"/>
    <mergeCell ref="G49:H49"/>
    <mergeCell ref="I49:L49"/>
    <mergeCell ref="M49:N49"/>
    <mergeCell ref="I47:N48"/>
    <mergeCell ref="S51:T51"/>
    <mergeCell ref="C43:F43"/>
    <mergeCell ref="G43:H43"/>
    <mergeCell ref="I43:L43"/>
    <mergeCell ref="M43:N43"/>
    <mergeCell ref="C45:F45"/>
    <mergeCell ref="G45:H45"/>
    <mergeCell ref="I45:L45"/>
    <mergeCell ref="M45:N45"/>
    <mergeCell ref="R45:U45"/>
    <mergeCell ref="C46:F46"/>
    <mergeCell ref="G46:H46"/>
    <mergeCell ref="I46:L46"/>
    <mergeCell ref="M46:N46"/>
    <mergeCell ref="C48:F48"/>
    <mergeCell ref="G48:H48"/>
    <mergeCell ref="AB38:AC38"/>
    <mergeCell ref="AB39:AC39"/>
    <mergeCell ref="AB40:AC40"/>
    <mergeCell ref="C42:F42"/>
    <mergeCell ref="G42:H42"/>
    <mergeCell ref="I42:L42"/>
    <mergeCell ref="M42:N42"/>
    <mergeCell ref="AF36:AF37"/>
    <mergeCell ref="AG36:AG37"/>
    <mergeCell ref="AH36:AH37"/>
    <mergeCell ref="AI36:AJ36"/>
    <mergeCell ref="AK36:AL36"/>
    <mergeCell ref="AD36:AD37"/>
    <mergeCell ref="AE36:AE37"/>
    <mergeCell ref="N27:O27"/>
    <mergeCell ref="N28:O28"/>
    <mergeCell ref="N29:O29"/>
    <mergeCell ref="N30:O30"/>
    <mergeCell ref="N31:O31"/>
    <mergeCell ref="N32:O32"/>
    <mergeCell ref="N37:O37"/>
    <mergeCell ref="N33:O33"/>
    <mergeCell ref="N34:O34"/>
    <mergeCell ref="N35:O35"/>
    <mergeCell ref="N36:O36"/>
    <mergeCell ref="N19:O19"/>
    <mergeCell ref="AJ19:AJ26"/>
    <mergeCell ref="N20:O20"/>
    <mergeCell ref="N21:O21"/>
    <mergeCell ref="N22:O22"/>
    <mergeCell ref="N23:O23"/>
    <mergeCell ref="N24:O24"/>
    <mergeCell ref="N25:O25"/>
    <mergeCell ref="N26:O26"/>
    <mergeCell ref="N18:O18"/>
    <mergeCell ref="AF10:AL10"/>
    <mergeCell ref="AM10:AS10"/>
    <mergeCell ref="AI11:AJ11"/>
    <mergeCell ref="AK11:AL11"/>
    <mergeCell ref="AP11:AQ11"/>
    <mergeCell ref="AR11:AS11"/>
    <mergeCell ref="N13:O13"/>
    <mergeCell ref="N14:O14"/>
    <mergeCell ref="N15:O15"/>
    <mergeCell ref="N16:O16"/>
    <mergeCell ref="N17:O17"/>
    <mergeCell ref="W9:X9"/>
    <mergeCell ref="Y9:AA9"/>
    <mergeCell ref="H10:H11"/>
    <mergeCell ref="I10:I11"/>
    <mergeCell ref="J10:K10"/>
    <mergeCell ref="V10:V11"/>
    <mergeCell ref="G1:I1"/>
    <mergeCell ref="G3:I3"/>
    <mergeCell ref="C5:C6"/>
    <mergeCell ref="S6:W8"/>
    <mergeCell ref="K7:L7"/>
    <mergeCell ref="M6:M7"/>
    <mergeCell ref="N6:N7"/>
    <mergeCell ref="O6:O7"/>
    <mergeCell ref="B9:B12"/>
    <mergeCell ref="C9:C12"/>
    <mergeCell ref="D9:F11"/>
    <mergeCell ref="G9:G10"/>
    <mergeCell ref="N9:O12"/>
  </mergeCells>
  <phoneticPr fontId="65"/>
  <dataValidations count="9">
    <dataValidation type="list" allowBlank="1" showInputMessage="1" showErrorMessage="1" sqref="E13:E37">
      <formula1>$AD$12:$AD$14</formula1>
    </dataValidation>
    <dataValidation type="list" allowBlank="1" showInputMessage="1" showErrorMessage="1" sqref="G3:I3">
      <formula1>$AC$19:$AC$24</formula1>
    </dataValidation>
    <dataValidation type="list" allowBlank="1" showInputMessage="1" showErrorMessage="1" sqref="K7:L7">
      <formula1>$AR$12:$AR$13</formula1>
    </dataValidation>
    <dataValidation type="list" allowBlank="1" showInputMessage="1" showErrorMessage="1" sqref="J7">
      <formula1>$AP$12:$AP$14</formula1>
    </dataValidation>
    <dataValidation type="list" allowBlank="1" showInputMessage="1" showErrorMessage="1" sqref="F7">
      <formula1>$AF$12:$AF$13</formula1>
    </dataValidation>
    <dataValidation type="list" allowBlank="1" showInputMessage="1" showErrorMessage="1" sqref="C7">
      <formula1>$AE$12:$AE$13</formula1>
    </dataValidation>
    <dataValidation type="list" allowBlank="1" showInputMessage="1" showErrorMessage="1" sqref="B13:B37">
      <formula1>$AC$12:$AC$14</formula1>
    </dataValidation>
    <dataValidation type="list" allowBlank="1" showInputMessage="1" showErrorMessage="1" sqref="I7">
      <formula1>$AM$12:$AM$14</formula1>
    </dataValidation>
    <dataValidation type="list" allowBlank="1" showInputMessage="1" showErrorMessage="1" sqref="D7">
      <formula1>$AC$29:$AC$32</formula1>
    </dataValidation>
  </dataValidations>
  <pageMargins left="0.70866141732283472" right="0.70866141732283472" top="0.74803149606299213" bottom="0.15748031496062992" header="0.31496062992125984" footer="0.31496062992125984"/>
  <pageSetup paperSize="8" scale="91" orientation="landscape" blackAndWhite="1"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B1:BA48"/>
  <sheetViews>
    <sheetView showGridLines="0" showZeros="0" view="pageBreakPreview" zoomScale="115" zoomScaleNormal="100" zoomScaleSheetLayoutView="115" workbookViewId="0">
      <selection activeCell="AB27" sqref="AB27:AB37"/>
    </sheetView>
  </sheetViews>
  <sheetFormatPr defaultColWidth="8.88671875" defaultRowHeight="10.8"/>
  <cols>
    <col min="1" max="1" width="2.109375" style="255" customWidth="1"/>
    <col min="2" max="2" width="5.6640625" style="255" customWidth="1"/>
    <col min="3" max="3" width="10.33203125" style="255" customWidth="1"/>
    <col min="4" max="9" width="10.5546875" style="255" customWidth="1"/>
    <col min="10" max="10" width="7.77734375" style="255" customWidth="1"/>
    <col min="11" max="11" width="1.5546875" style="255" customWidth="1"/>
    <col min="12" max="12" width="8.88671875" style="255"/>
    <col min="13" max="13" width="8.88671875" style="255" hidden="1" customWidth="1"/>
    <col min="14" max="14" width="15.77734375" style="448" hidden="1" customWidth="1"/>
    <col min="15" max="15" width="18.109375" style="448" hidden="1" customWidth="1"/>
    <col min="16" max="16" width="16.44140625" style="448" hidden="1" customWidth="1"/>
    <col min="17" max="17" width="15.21875" style="448" hidden="1" customWidth="1"/>
    <col min="18" max="21" width="8.88671875" style="448" hidden="1" customWidth="1"/>
    <col min="22" max="22" width="14.88671875" style="448" hidden="1" customWidth="1"/>
    <col min="23" max="23" width="8.88671875" style="448" hidden="1" customWidth="1"/>
    <col min="24" max="24" width="12.77734375" style="448" hidden="1" customWidth="1"/>
    <col min="25" max="26" width="8.88671875" style="448" hidden="1" customWidth="1"/>
    <col min="27" max="27" width="2.109375" style="255" customWidth="1"/>
    <col min="28" max="28" width="5.6640625" style="255" customWidth="1"/>
    <col min="29" max="29" width="10.33203125" style="255" customWidth="1"/>
    <col min="30" max="35" width="10.5546875" style="255" customWidth="1"/>
    <col min="36" max="36" width="7.77734375" style="255" customWidth="1"/>
    <col min="37" max="37" width="1.5546875" style="255" customWidth="1"/>
    <col min="38" max="38" width="8.88671875" style="255"/>
    <col min="39" max="39" width="8.88671875" style="255" hidden="1" customWidth="1"/>
    <col min="40" max="40" width="15.77734375" style="448" hidden="1" customWidth="1"/>
    <col min="41" max="41" width="18.109375" style="448" hidden="1" customWidth="1"/>
    <col min="42" max="42" width="16.44140625" style="448" hidden="1" customWidth="1"/>
    <col min="43" max="43" width="15.21875" style="448" hidden="1" customWidth="1"/>
    <col min="44" max="47" width="8.88671875" style="448" hidden="1" customWidth="1"/>
    <col min="48" max="48" width="14.88671875" style="448" hidden="1" customWidth="1"/>
    <col min="49" max="49" width="8.88671875" style="448" hidden="1" customWidth="1"/>
    <col min="50" max="50" width="12.77734375" style="448" hidden="1" customWidth="1"/>
    <col min="51" max="51" width="8.88671875" style="448" hidden="1" customWidth="1"/>
    <col min="52" max="53" width="8.88671875" style="448" customWidth="1"/>
    <col min="54" max="55" width="8.88671875" style="255" customWidth="1"/>
    <col min="56" max="16384" width="8.88671875" style="255"/>
  </cols>
  <sheetData>
    <row r="1" spans="2:51" ht="7.8" customHeight="1" thickBot="1"/>
    <row r="2" spans="2:51" ht="15" customHeight="1" thickBot="1">
      <c r="C2" s="199" t="s">
        <v>2931</v>
      </c>
      <c r="E2" s="903"/>
      <c r="F2" s="1917"/>
      <c r="G2" s="1918"/>
      <c r="H2" s="139"/>
      <c r="Q2" s="904" t="e">
        <f>ROUNDDOWN((H40-I40)/(E7-F7),0)</f>
        <v>#DIV/0!</v>
      </c>
      <c r="AC2" s="199" t="s">
        <v>2931</v>
      </c>
      <c r="AE2" s="903"/>
      <c r="AF2" s="1934" t="str">
        <f>共通様式_全体!AC2</f>
        <v>交付申請（実施要綱第５条一項ア～コ）</v>
      </c>
      <c r="AG2" s="1935"/>
      <c r="AH2" s="139"/>
      <c r="AQ2" s="904" t="e">
        <f>ROUNDDOWN((AH40-AI40)/(AE7-AF7),0)</f>
        <v>#DIV/0!</v>
      </c>
    </row>
    <row r="3" spans="2:51" ht="15" customHeight="1" thickBot="1">
      <c r="B3" s="199" t="s">
        <v>3196</v>
      </c>
      <c r="C3" s="199"/>
      <c r="N3" s="905" t="s">
        <v>2715</v>
      </c>
      <c r="O3" s="906"/>
      <c r="AB3" s="199" t="s">
        <v>2723</v>
      </c>
      <c r="AC3" s="199"/>
      <c r="AN3" s="905" t="s">
        <v>2715</v>
      </c>
      <c r="AO3" s="906" t="e">
        <f>#REF!</f>
        <v>#REF!</v>
      </c>
    </row>
    <row r="4" spans="2:51">
      <c r="T4" s="444"/>
      <c r="AT4" s="444"/>
    </row>
    <row r="5" spans="2:51" ht="21" customHeight="1">
      <c r="B5" s="1708" t="s">
        <v>2473</v>
      </c>
      <c r="C5" s="1919"/>
      <c r="D5" s="1920"/>
      <c r="E5" s="1921"/>
      <c r="N5" s="1922" t="s">
        <v>2487</v>
      </c>
      <c r="O5" s="1923"/>
      <c r="P5" s="907" t="s">
        <v>2488</v>
      </c>
      <c r="Q5" s="907" t="s">
        <v>2489</v>
      </c>
      <c r="T5" s="908"/>
      <c r="AB5" s="1708" t="s">
        <v>2473</v>
      </c>
      <c r="AC5" s="1919"/>
      <c r="AD5" s="1936" t="s">
        <v>2717</v>
      </c>
      <c r="AE5" s="1937"/>
      <c r="AN5" s="1922" t="s">
        <v>2487</v>
      </c>
      <c r="AO5" s="1923"/>
      <c r="AP5" s="907" t="s">
        <v>2488</v>
      </c>
      <c r="AQ5" s="907" t="s">
        <v>2489</v>
      </c>
      <c r="AT5" s="908"/>
    </row>
    <row r="6" spans="2:51" ht="26.4" customHeight="1">
      <c r="B6" s="1708" t="s">
        <v>2490</v>
      </c>
      <c r="C6" s="1924"/>
      <c r="D6" s="1926" t="s">
        <v>2491</v>
      </c>
      <c r="E6" s="1927"/>
      <c r="F6" s="909"/>
      <c r="G6" s="452"/>
      <c r="H6" s="452"/>
      <c r="I6" s="1925"/>
      <c r="J6" s="1925"/>
      <c r="N6" s="907"/>
      <c r="O6" s="907" t="s">
        <v>2492</v>
      </c>
      <c r="P6" s="907" t="s">
        <v>2492</v>
      </c>
      <c r="Q6" s="907"/>
      <c r="AB6" s="1708" t="s">
        <v>2490</v>
      </c>
      <c r="AC6" s="1924"/>
      <c r="AD6" s="1926" t="s">
        <v>2491</v>
      </c>
      <c r="AE6" s="1927"/>
      <c r="AF6" s="909"/>
      <c r="AG6" s="452"/>
      <c r="AH6" s="452"/>
      <c r="AI6" s="1925"/>
      <c r="AJ6" s="1925"/>
      <c r="AN6" s="907"/>
      <c r="AO6" s="907" t="s">
        <v>2492</v>
      </c>
      <c r="AP6" s="907" t="s">
        <v>2492</v>
      </c>
      <c r="AQ6" s="907"/>
    </row>
    <row r="7" spans="2:51" ht="21" customHeight="1">
      <c r="B7" s="466"/>
      <c r="C7" s="489" t="str">
        <f>IF(D5="","",(IF(B7=O7,Q7,Q8)))</f>
        <v/>
      </c>
      <c r="D7" s="1928"/>
      <c r="E7" s="1929"/>
      <c r="F7" s="911"/>
      <c r="G7" s="912"/>
      <c r="H7" s="913"/>
      <c r="I7" s="1925"/>
      <c r="J7" s="1925"/>
      <c r="N7" s="453" t="s">
        <v>2495</v>
      </c>
      <c r="O7" s="907" t="s">
        <v>2496</v>
      </c>
      <c r="P7" s="907" t="s">
        <v>3164</v>
      </c>
      <c r="Q7" s="453" t="s">
        <v>2498</v>
      </c>
      <c r="AB7" s="910" t="s">
        <v>2945</v>
      </c>
      <c r="AC7" s="489" t="str">
        <f>IF(AD5="","",(IF(AB7=AO7,AQ7,AQ8)))</f>
        <v>１億円</v>
      </c>
      <c r="AD7" s="1942" t="s">
        <v>2494</v>
      </c>
      <c r="AE7" s="1883"/>
      <c r="AF7" s="911"/>
      <c r="AG7" s="912"/>
      <c r="AH7" s="913"/>
      <c r="AI7" s="1925"/>
      <c r="AJ7" s="1925"/>
      <c r="AN7" s="453" t="s">
        <v>2495</v>
      </c>
      <c r="AO7" s="907" t="s">
        <v>2496</v>
      </c>
      <c r="AP7" s="907" t="s">
        <v>2497</v>
      </c>
      <c r="AQ7" s="453" t="s">
        <v>2498</v>
      </c>
    </row>
    <row r="8" spans="2:51" ht="7.8" customHeight="1">
      <c r="C8" s="452"/>
      <c r="D8" s="452"/>
      <c r="E8" s="452"/>
      <c r="F8" s="452"/>
      <c r="G8" s="452"/>
      <c r="H8" s="452"/>
      <c r="I8" s="452"/>
      <c r="J8" s="452"/>
      <c r="N8" s="453" t="s">
        <v>2499</v>
      </c>
      <c r="O8" s="907" t="s">
        <v>2500</v>
      </c>
      <c r="P8" s="907" t="s">
        <v>3165</v>
      </c>
      <c r="Q8" s="453" t="s">
        <v>2501</v>
      </c>
      <c r="AC8" s="452"/>
      <c r="AD8" s="452"/>
      <c r="AE8" s="452"/>
      <c r="AF8" s="452"/>
      <c r="AG8" s="452"/>
      <c r="AH8" s="452"/>
      <c r="AI8" s="452"/>
      <c r="AJ8" s="452"/>
      <c r="AN8" s="453" t="s">
        <v>2499</v>
      </c>
      <c r="AO8" s="907" t="s">
        <v>2500</v>
      </c>
      <c r="AP8" s="907" t="s">
        <v>2494</v>
      </c>
      <c r="AQ8" s="453" t="s">
        <v>2501</v>
      </c>
    </row>
    <row r="9" spans="2:51" ht="19.8" customHeight="1">
      <c r="B9" s="914" t="s">
        <v>2502</v>
      </c>
      <c r="C9" s="915"/>
      <c r="D9" s="915"/>
      <c r="E9" s="916"/>
      <c r="F9" s="917" t="s">
        <v>2503</v>
      </c>
      <c r="G9" s="914" t="s">
        <v>2504</v>
      </c>
      <c r="H9" s="915"/>
      <c r="I9" s="914"/>
      <c r="J9" s="1930" t="s">
        <v>2505</v>
      </c>
      <c r="K9" s="1931"/>
      <c r="AB9" s="914" t="s">
        <v>2502</v>
      </c>
      <c r="AC9" s="915"/>
      <c r="AD9" s="915"/>
      <c r="AE9" s="916"/>
      <c r="AF9" s="917" t="s">
        <v>2503</v>
      </c>
      <c r="AG9" s="914" t="s">
        <v>2504</v>
      </c>
      <c r="AH9" s="915"/>
      <c r="AI9" s="914"/>
      <c r="AJ9" s="1930" t="s">
        <v>2505</v>
      </c>
      <c r="AK9" s="1931"/>
    </row>
    <row r="10" spans="2:51" ht="30" customHeight="1">
      <c r="B10" s="918" t="s">
        <v>2506</v>
      </c>
      <c r="C10" s="918"/>
      <c r="D10" s="918" t="s">
        <v>2479</v>
      </c>
      <c r="E10" s="918"/>
      <c r="F10" s="919" t="s">
        <v>2469</v>
      </c>
      <c r="G10" s="920" t="s">
        <v>2470</v>
      </c>
      <c r="H10" s="921" t="s">
        <v>2471</v>
      </c>
      <c r="I10" s="922" t="s">
        <v>3166</v>
      </c>
      <c r="J10" s="1932"/>
      <c r="K10" s="1933"/>
      <c r="N10" s="907" t="s">
        <v>2496</v>
      </c>
      <c r="O10" s="454">
        <v>0.66666666666600005</v>
      </c>
      <c r="P10" s="453">
        <v>200000</v>
      </c>
      <c r="Q10" s="453">
        <v>100000000</v>
      </c>
      <c r="R10" s="907" t="s">
        <v>2507</v>
      </c>
      <c r="S10" s="907" t="s">
        <v>2508</v>
      </c>
      <c r="AB10" s="918" t="s">
        <v>2506</v>
      </c>
      <c r="AC10" s="918"/>
      <c r="AD10" s="918" t="s">
        <v>2479</v>
      </c>
      <c r="AE10" s="918"/>
      <c r="AF10" s="919" t="s">
        <v>2469</v>
      </c>
      <c r="AG10" s="920" t="s">
        <v>2470</v>
      </c>
      <c r="AH10" s="921" t="s">
        <v>2471</v>
      </c>
      <c r="AI10" s="922" t="e">
        <f>#REF!</f>
        <v>#REF!</v>
      </c>
      <c r="AJ10" s="1932"/>
      <c r="AK10" s="1933"/>
      <c r="AN10" s="907" t="s">
        <v>2496</v>
      </c>
      <c r="AO10" s="454">
        <v>0.66666666666600005</v>
      </c>
      <c r="AP10" s="453">
        <v>200000</v>
      </c>
      <c r="AQ10" s="453">
        <v>100000000</v>
      </c>
      <c r="AR10" s="907" t="s">
        <v>2507</v>
      </c>
      <c r="AS10" s="907" t="s">
        <v>2508</v>
      </c>
    </row>
    <row r="11" spans="2:51" ht="18" customHeight="1" thickBot="1">
      <c r="B11" s="923" t="s">
        <v>3077</v>
      </c>
      <c r="C11" s="924" t="s">
        <v>2509</v>
      </c>
      <c r="D11" s="923" t="s">
        <v>2510</v>
      </c>
      <c r="E11" s="924" t="s">
        <v>2511</v>
      </c>
      <c r="F11" s="924" t="s">
        <v>2511</v>
      </c>
      <c r="G11" s="924" t="s">
        <v>2511</v>
      </c>
      <c r="H11" s="925" t="s">
        <v>2511</v>
      </c>
      <c r="I11" s="925" t="s">
        <v>2511</v>
      </c>
      <c r="J11" s="1943"/>
      <c r="K11" s="1941"/>
      <c r="N11" s="926" t="s">
        <v>2500</v>
      </c>
      <c r="O11" s="455">
        <v>0.5</v>
      </c>
      <c r="P11" s="456">
        <v>150000</v>
      </c>
      <c r="Q11" s="456">
        <v>75000000</v>
      </c>
      <c r="R11" s="926" t="s">
        <v>2508</v>
      </c>
      <c r="S11" s="926" t="s">
        <v>2512</v>
      </c>
      <c r="AB11" s="924" t="s">
        <v>2466</v>
      </c>
      <c r="AC11" s="924" t="s">
        <v>2509</v>
      </c>
      <c r="AD11" s="923" t="s">
        <v>2510</v>
      </c>
      <c r="AE11" s="924" t="s">
        <v>2511</v>
      </c>
      <c r="AF11" s="924" t="s">
        <v>2511</v>
      </c>
      <c r="AG11" s="924" t="s">
        <v>2511</v>
      </c>
      <c r="AH11" s="925" t="s">
        <v>2511</v>
      </c>
      <c r="AI11" s="925" t="s">
        <v>2511</v>
      </c>
      <c r="AJ11" s="1943"/>
      <c r="AK11" s="1941"/>
      <c r="AN11" s="926" t="s">
        <v>2500</v>
      </c>
      <c r="AO11" s="455">
        <v>0.5</v>
      </c>
      <c r="AP11" s="456">
        <v>150000</v>
      </c>
      <c r="AQ11" s="456">
        <v>75000000</v>
      </c>
      <c r="AR11" s="926" t="s">
        <v>2508</v>
      </c>
      <c r="AS11" s="926" t="s">
        <v>2512</v>
      </c>
    </row>
    <row r="12" spans="2:51" ht="18" customHeight="1" thickBot="1">
      <c r="B12" s="902"/>
      <c r="C12" s="459"/>
      <c r="D12" s="551"/>
      <c r="E12" s="460"/>
      <c r="F12" s="460"/>
      <c r="G12" s="460"/>
      <c r="H12" s="461">
        <f>G12-F12</f>
        <v>0</v>
      </c>
      <c r="I12" s="461">
        <f>(H12*$S$12)/$R$12</f>
        <v>0</v>
      </c>
      <c r="J12" s="1943"/>
      <c r="K12" s="1941"/>
      <c r="N12" s="928">
        <f>B7</f>
        <v>0</v>
      </c>
      <c r="O12" s="929">
        <f>IF($N$12="2/3",O10,O11)</f>
        <v>0.5</v>
      </c>
      <c r="P12" s="457">
        <f>IF($N$12="2/3",P10,P11)</f>
        <v>150000</v>
      </c>
      <c r="Q12" s="458">
        <f>IF($N$12="1/2",Q11,Q10)</f>
        <v>100000000</v>
      </c>
      <c r="R12" s="458" t="str">
        <f>IF($N$12="2/3",R10,R11)</f>
        <v>2</v>
      </c>
      <c r="S12" s="458" t="str">
        <f>IF($N$12="2/3",S10,S11)</f>
        <v>1</v>
      </c>
      <c r="T12" s="255" t="s">
        <v>2514</v>
      </c>
      <c r="AB12" s="1944" t="s">
        <v>2513</v>
      </c>
      <c r="AC12" s="930" t="s">
        <v>2970</v>
      </c>
      <c r="AD12" s="930" t="s">
        <v>2971</v>
      </c>
      <c r="AE12" s="931">
        <v>500000</v>
      </c>
      <c r="AF12" s="931"/>
      <c r="AG12" s="931">
        <v>500000</v>
      </c>
      <c r="AH12" s="461">
        <f>AG12-AF12</f>
        <v>500000</v>
      </c>
      <c r="AI12" s="461">
        <f>(AH12*$S$12)/$R$12</f>
        <v>250000</v>
      </c>
      <c r="AJ12" s="1943"/>
      <c r="AK12" s="1941"/>
      <c r="AN12" s="928" t="str">
        <f>AB7</f>
        <v>2/3</v>
      </c>
      <c r="AO12" s="929">
        <f>IF($N$12="2/3",AO10,AO11)</f>
        <v>0.5</v>
      </c>
      <c r="AP12" s="457">
        <f>IF($N$12="2/3",AP10,AP11)</f>
        <v>150000</v>
      </c>
      <c r="AQ12" s="458">
        <f>IF($N$12="2/3",AQ10,AQ11)</f>
        <v>75000000</v>
      </c>
      <c r="AR12" s="458" t="str">
        <f>IF($N$12="2/3",AR10,AR11)</f>
        <v>2</v>
      </c>
      <c r="AS12" s="458" t="str">
        <f>IF($N$12="2/3",AS10,AS11)</f>
        <v>1</v>
      </c>
      <c r="AT12" s="255" t="s">
        <v>2514</v>
      </c>
    </row>
    <row r="13" spans="2:51" ht="18" customHeight="1" thickBot="1">
      <c r="B13" s="902"/>
      <c r="C13" s="459"/>
      <c r="D13" s="551"/>
      <c r="E13" s="460"/>
      <c r="F13" s="460"/>
      <c r="G13" s="460"/>
      <c r="H13" s="461">
        <f t="shared" ref="H13:H38" si="0">G13-F13</f>
        <v>0</v>
      </c>
      <c r="I13" s="461">
        <f t="shared" ref="I13:I38" si="1">(H13*$S$12)/$R$12</f>
        <v>0</v>
      </c>
      <c r="J13" s="1943"/>
      <c r="K13" s="1941"/>
      <c r="U13" s="448" t="s">
        <v>2527</v>
      </c>
      <c r="AB13" s="1945"/>
      <c r="AC13" s="886"/>
      <c r="AD13" s="927"/>
      <c r="AE13" s="887"/>
      <c r="AF13" s="887"/>
      <c r="AG13" s="887"/>
      <c r="AH13" s="461">
        <f>AG13-AF13</f>
        <v>0</v>
      </c>
      <c r="AI13" s="461">
        <f>(AH13*$S$12)/$R$12</f>
        <v>0</v>
      </c>
      <c r="AJ13" s="1943"/>
      <c r="AK13" s="1941"/>
      <c r="AU13" s="448" t="s">
        <v>2527</v>
      </c>
    </row>
    <row r="14" spans="2:51" ht="18" customHeight="1" thickBot="1">
      <c r="B14" s="902"/>
      <c r="C14" s="459"/>
      <c r="D14" s="551"/>
      <c r="E14" s="460"/>
      <c r="F14" s="460"/>
      <c r="G14" s="460"/>
      <c r="H14" s="461">
        <f t="shared" si="0"/>
        <v>0</v>
      </c>
      <c r="I14" s="461">
        <f t="shared" si="1"/>
        <v>0</v>
      </c>
      <c r="J14" s="1943"/>
      <c r="K14" s="1941"/>
      <c r="N14" s="932" t="s">
        <v>2517</v>
      </c>
      <c r="O14" s="933"/>
      <c r="P14" s="255"/>
      <c r="Q14" s="934">
        <f>G7</f>
        <v>0</v>
      </c>
      <c r="R14" s="935">
        <f>G6</f>
        <v>0</v>
      </c>
      <c r="S14" s="255" t="s">
        <v>2528</v>
      </c>
      <c r="U14" s="907" t="s">
        <v>2529</v>
      </c>
      <c r="V14" s="907" t="s">
        <v>2530</v>
      </c>
      <c r="W14" s="907" t="s">
        <v>2531</v>
      </c>
      <c r="X14" s="907" t="s">
        <v>2532</v>
      </c>
      <c r="Y14" s="907" t="s">
        <v>2533</v>
      </c>
      <c r="AB14" s="1945"/>
      <c r="AC14" s="936"/>
      <c r="AD14" s="937"/>
      <c r="AE14" s="938"/>
      <c r="AF14" s="938"/>
      <c r="AG14" s="938"/>
      <c r="AH14" s="462">
        <f>AG14-AF14</f>
        <v>0</v>
      </c>
      <c r="AI14" s="461">
        <f>(AH14*$S$12)/$R$12</f>
        <v>0</v>
      </c>
      <c r="AJ14" s="1943"/>
      <c r="AK14" s="1941"/>
      <c r="AN14" s="932" t="s">
        <v>2517</v>
      </c>
      <c r="AO14" s="933"/>
      <c r="AP14" s="255"/>
      <c r="AQ14" s="934">
        <f>AG7</f>
        <v>0</v>
      </c>
      <c r="AR14" s="935">
        <f>AG6</f>
        <v>0</v>
      </c>
      <c r="AS14" s="255" t="s">
        <v>2528</v>
      </c>
      <c r="AU14" s="907" t="s">
        <v>2529</v>
      </c>
      <c r="AV14" s="907" t="s">
        <v>2530</v>
      </c>
      <c r="AW14" s="907" t="s">
        <v>2531</v>
      </c>
      <c r="AX14" s="907" t="s">
        <v>2532</v>
      </c>
      <c r="AY14" s="907" t="s">
        <v>2533</v>
      </c>
    </row>
    <row r="15" spans="2:51" ht="18" customHeight="1" thickBot="1">
      <c r="B15" s="902"/>
      <c r="C15" s="459"/>
      <c r="D15" s="551"/>
      <c r="E15" s="460"/>
      <c r="F15" s="460"/>
      <c r="G15" s="460"/>
      <c r="H15" s="461">
        <f t="shared" si="0"/>
        <v>0</v>
      </c>
      <c r="I15" s="461">
        <f t="shared" si="1"/>
        <v>0</v>
      </c>
      <c r="J15" s="1943"/>
      <c r="K15" s="1941"/>
      <c r="N15" s="939" t="s">
        <v>2534</v>
      </c>
      <c r="O15" s="464"/>
      <c r="P15" s="255" t="s">
        <v>2514</v>
      </c>
      <c r="Q15" s="940">
        <f>H7</f>
        <v>0</v>
      </c>
      <c r="R15" s="935">
        <f>H6</f>
        <v>0</v>
      </c>
      <c r="S15" s="255" t="s">
        <v>2514</v>
      </c>
      <c r="U15" s="941">
        <f>N12</f>
        <v>0</v>
      </c>
      <c r="V15" s="453">
        <f>E7</f>
        <v>0</v>
      </c>
      <c r="W15" s="453">
        <f>F7</f>
        <v>0</v>
      </c>
      <c r="X15" s="941">
        <f>Q16</f>
        <v>0</v>
      </c>
      <c r="Y15" s="942">
        <f>IF(U15="2/3",2,1)</f>
        <v>1</v>
      </c>
      <c r="AB15" s="1938" t="s">
        <v>2515</v>
      </c>
      <c r="AC15" s="1939"/>
      <c r="AD15" s="943"/>
      <c r="AE15" s="488">
        <f>SUM(AE12:AE14)</f>
        <v>500000</v>
      </c>
      <c r="AF15" s="488">
        <f>SUM(AF12:AF14)</f>
        <v>0</v>
      </c>
      <c r="AG15" s="488">
        <f>SUM(AG12:AG14)</f>
        <v>500000</v>
      </c>
      <c r="AH15" s="488">
        <f>SUM(AH12:AH14)</f>
        <v>500000</v>
      </c>
      <c r="AI15" s="493">
        <f>SUM(AI12:AI14)</f>
        <v>250000</v>
      </c>
      <c r="AJ15" s="1940"/>
      <c r="AK15" s="1941"/>
      <c r="AN15" s="939" t="s">
        <v>2534</v>
      </c>
      <c r="AO15" s="464"/>
      <c r="AP15" s="255" t="s">
        <v>2514</v>
      </c>
      <c r="AQ15" s="940">
        <f>AH7</f>
        <v>0</v>
      </c>
      <c r="AR15" s="935">
        <f>AH6</f>
        <v>0</v>
      </c>
      <c r="AS15" s="255" t="s">
        <v>2514</v>
      </c>
      <c r="AU15" s="941" t="str">
        <f>AN12</f>
        <v>2/3</v>
      </c>
      <c r="AV15" s="453">
        <f>AE7</f>
        <v>0</v>
      </c>
      <c r="AW15" s="453">
        <f>AF7</f>
        <v>0</v>
      </c>
      <c r="AX15" s="941">
        <f>AQ16</f>
        <v>0</v>
      </c>
      <c r="AY15" s="942">
        <f>IF(AU15="2/3",2,1)</f>
        <v>2</v>
      </c>
    </row>
    <row r="16" spans="2:51" ht="18" customHeight="1">
      <c r="B16" s="902"/>
      <c r="C16" s="459"/>
      <c r="D16" s="551"/>
      <c r="E16" s="460"/>
      <c r="F16" s="460"/>
      <c r="G16" s="460"/>
      <c r="H16" s="461">
        <f t="shared" si="0"/>
        <v>0</v>
      </c>
      <c r="I16" s="461">
        <f t="shared" si="1"/>
        <v>0</v>
      </c>
      <c r="J16" s="1915"/>
      <c r="K16" s="1909"/>
      <c r="N16" s="939" t="s">
        <v>2518</v>
      </c>
      <c r="O16" s="944">
        <f>Q12</f>
        <v>100000000</v>
      </c>
      <c r="P16" s="255" t="s">
        <v>2514</v>
      </c>
      <c r="Q16" s="935">
        <f>MIN(Q14:Q15)</f>
        <v>0</v>
      </c>
      <c r="R16" s="935"/>
      <c r="S16" s="255" t="s">
        <v>2514</v>
      </c>
      <c r="U16" s="941"/>
      <c r="V16" s="942"/>
      <c r="W16" s="942"/>
      <c r="X16" s="942"/>
      <c r="Y16" s="942"/>
      <c r="AB16" s="1916" t="s">
        <v>2516</v>
      </c>
      <c r="AC16" s="945" t="s">
        <v>2974</v>
      </c>
      <c r="AD16" s="946" t="s">
        <v>2975</v>
      </c>
      <c r="AE16" s="947">
        <v>2500000</v>
      </c>
      <c r="AF16" s="947"/>
      <c r="AG16" s="947">
        <v>2500000</v>
      </c>
      <c r="AH16" s="545">
        <f>AG16-AF16</f>
        <v>2500000</v>
      </c>
      <c r="AI16" s="545">
        <f>(AH16*$S$12)/$R$12</f>
        <v>1250000</v>
      </c>
      <c r="AJ16" s="1915"/>
      <c r="AK16" s="1909"/>
      <c r="AN16" s="939" t="s">
        <v>2518</v>
      </c>
      <c r="AO16" s="944">
        <f>AQ12</f>
        <v>75000000</v>
      </c>
      <c r="AP16" s="255" t="s">
        <v>2514</v>
      </c>
      <c r="AQ16" s="935">
        <f>MIN(AQ14:AQ15)</f>
        <v>0</v>
      </c>
      <c r="AR16" s="935"/>
      <c r="AS16" s="255" t="s">
        <v>2514</v>
      </c>
      <c r="AU16" s="941"/>
      <c r="AV16" s="942"/>
      <c r="AW16" s="942"/>
      <c r="AX16" s="942"/>
      <c r="AY16" s="942"/>
    </row>
    <row r="17" spans="2:48" ht="18" customHeight="1">
      <c r="B17" s="902"/>
      <c r="C17" s="459"/>
      <c r="D17" s="551"/>
      <c r="E17" s="460"/>
      <c r="F17" s="460"/>
      <c r="G17" s="460"/>
      <c r="H17" s="461">
        <f t="shared" si="0"/>
        <v>0</v>
      </c>
      <c r="I17" s="461">
        <f t="shared" si="1"/>
        <v>0</v>
      </c>
      <c r="J17" s="1915"/>
      <c r="K17" s="1909"/>
      <c r="N17" s="948" t="s">
        <v>2535</v>
      </c>
      <c r="O17" s="465" t="e">
        <f>IF(U35="6", I41,I40)</f>
        <v>#N/A</v>
      </c>
      <c r="P17" s="255" t="s">
        <v>2514</v>
      </c>
      <c r="Q17" s="449">
        <f>VLOOKUP(Q16,Q14:R15,2,FALSE)</f>
        <v>0</v>
      </c>
      <c r="R17" s="449"/>
      <c r="S17" s="255" t="s">
        <v>2514</v>
      </c>
      <c r="U17" s="448" t="s">
        <v>2536</v>
      </c>
      <c r="V17" s="949">
        <f>E7-F7</f>
        <v>0</v>
      </c>
      <c r="AB17" s="1916"/>
      <c r="AC17" s="891"/>
      <c r="AD17" s="950"/>
      <c r="AE17" s="951"/>
      <c r="AF17" s="951"/>
      <c r="AG17" s="951"/>
      <c r="AH17" s="547">
        <f t="shared" ref="AH17:AH25" si="2">AG17-AF17</f>
        <v>0</v>
      </c>
      <c r="AI17" s="547">
        <f>(AH17*$S$12)/$R$12</f>
        <v>0</v>
      </c>
      <c r="AJ17" s="1915"/>
      <c r="AK17" s="1909"/>
      <c r="AN17" s="948" t="s">
        <v>2535</v>
      </c>
      <c r="AO17" s="465" t="e">
        <f>IF(AO3="実施要綱第5条第一項サ", AI41,AI40)</f>
        <v>#REF!</v>
      </c>
      <c r="AP17" s="255" t="s">
        <v>2514</v>
      </c>
      <c r="AQ17" s="449">
        <f>VLOOKUP(AQ16,AQ14:AR15,2,FALSE)</f>
        <v>0</v>
      </c>
      <c r="AR17" s="449"/>
      <c r="AS17" s="255" t="s">
        <v>2514</v>
      </c>
      <c r="AU17" s="448" t="s">
        <v>2536</v>
      </c>
      <c r="AV17" s="949">
        <f>AE7-AF7</f>
        <v>0</v>
      </c>
    </row>
    <row r="18" spans="2:48" ht="18" customHeight="1">
      <c r="B18" s="902"/>
      <c r="C18" s="459"/>
      <c r="D18" s="551"/>
      <c r="E18" s="460"/>
      <c r="F18" s="460"/>
      <c r="G18" s="460"/>
      <c r="H18" s="461">
        <f t="shared" si="0"/>
        <v>0</v>
      </c>
      <c r="I18" s="461">
        <f t="shared" si="1"/>
        <v>0</v>
      </c>
      <c r="J18" s="1915"/>
      <c r="K18" s="1909"/>
      <c r="N18" s="952" t="s">
        <v>2537</v>
      </c>
      <c r="O18" s="953"/>
      <c r="P18" s="255" t="s">
        <v>2514</v>
      </c>
      <c r="Q18" s="255"/>
      <c r="R18" s="255"/>
      <c r="S18" s="255"/>
      <c r="AB18" s="1916"/>
      <c r="AC18" s="891"/>
      <c r="AD18" s="950"/>
      <c r="AE18" s="951"/>
      <c r="AF18" s="951"/>
      <c r="AG18" s="951"/>
      <c r="AH18" s="547">
        <f t="shared" si="2"/>
        <v>0</v>
      </c>
      <c r="AI18" s="547">
        <f t="shared" ref="AI18:AI25" si="3">(AH18*$S$12)/$R$12</f>
        <v>0</v>
      </c>
      <c r="AJ18" s="1915"/>
      <c r="AK18" s="1909"/>
      <c r="AN18" s="952" t="s">
        <v>2537</v>
      </c>
      <c r="AO18" s="953"/>
      <c r="AP18" s="255" t="s">
        <v>2514</v>
      </c>
      <c r="AQ18" s="255"/>
      <c r="AR18" s="255"/>
      <c r="AS18" s="255"/>
    </row>
    <row r="19" spans="2:48" ht="18" customHeight="1" thickBot="1">
      <c r="B19" s="902"/>
      <c r="C19" s="459"/>
      <c r="D19" s="551"/>
      <c r="E19" s="460"/>
      <c r="F19" s="460"/>
      <c r="G19" s="460"/>
      <c r="H19" s="461">
        <f t="shared" si="0"/>
        <v>0</v>
      </c>
      <c r="I19" s="461">
        <f t="shared" si="1"/>
        <v>0</v>
      </c>
      <c r="J19" s="1915"/>
      <c r="K19" s="1909"/>
      <c r="N19" s="954" t="s">
        <v>2478</v>
      </c>
      <c r="O19" s="955" t="e">
        <f>ROUNDDOWN(MIN(O16:O18),-3)</f>
        <v>#N/A</v>
      </c>
      <c r="P19" s="255" t="s">
        <v>2514</v>
      </c>
      <c r="Q19" s="255"/>
      <c r="R19" s="255"/>
      <c r="S19" s="255"/>
      <c r="AB19" s="1916"/>
      <c r="AC19" s="891"/>
      <c r="AD19" s="950"/>
      <c r="AE19" s="951"/>
      <c r="AF19" s="951"/>
      <c r="AG19" s="951"/>
      <c r="AH19" s="547">
        <f t="shared" si="2"/>
        <v>0</v>
      </c>
      <c r="AI19" s="547">
        <f t="shared" si="3"/>
        <v>0</v>
      </c>
      <c r="AJ19" s="1915"/>
      <c r="AK19" s="1909"/>
      <c r="AN19" s="954" t="s">
        <v>2478</v>
      </c>
      <c r="AO19" s="955" t="e">
        <f>ROUNDDOWN(MIN(AO16:AO18),-3)</f>
        <v>#REF!</v>
      </c>
      <c r="AP19" s="255" t="s">
        <v>2514</v>
      </c>
      <c r="AQ19" s="255"/>
      <c r="AR19" s="255"/>
      <c r="AS19" s="255"/>
    </row>
    <row r="20" spans="2:48" ht="18" customHeight="1">
      <c r="B20" s="902"/>
      <c r="C20" s="459"/>
      <c r="D20" s="551"/>
      <c r="E20" s="460"/>
      <c r="F20" s="460"/>
      <c r="G20" s="460"/>
      <c r="H20" s="461">
        <f>G20-F20</f>
        <v>0</v>
      </c>
      <c r="I20" s="461">
        <f>(H20*$S$12)/$R$12</f>
        <v>0</v>
      </c>
      <c r="J20" s="1915"/>
      <c r="K20" s="1909"/>
      <c r="N20" s="255" t="s">
        <v>2519</v>
      </c>
      <c r="O20" s="949"/>
      <c r="P20" s="255"/>
      <c r="Q20" s="255"/>
      <c r="R20" s="255"/>
      <c r="S20" s="255"/>
      <c r="AB20" s="1916"/>
      <c r="AC20" s="891"/>
      <c r="AD20" s="950"/>
      <c r="AE20" s="951"/>
      <c r="AF20" s="951"/>
      <c r="AG20" s="951"/>
      <c r="AH20" s="547">
        <f t="shared" si="2"/>
        <v>0</v>
      </c>
      <c r="AI20" s="547">
        <f t="shared" si="3"/>
        <v>0</v>
      </c>
      <c r="AJ20" s="1915"/>
      <c r="AK20" s="1909"/>
      <c r="AN20" s="255" t="s">
        <v>2519</v>
      </c>
      <c r="AO20" s="949"/>
      <c r="AP20" s="255"/>
      <c r="AQ20" s="255"/>
      <c r="AR20" s="255"/>
      <c r="AS20" s="255"/>
    </row>
    <row r="21" spans="2:48" ht="18" customHeight="1">
      <c r="B21" s="902"/>
      <c r="C21" s="459"/>
      <c r="D21" s="551"/>
      <c r="E21" s="460"/>
      <c r="F21" s="460"/>
      <c r="G21" s="460"/>
      <c r="H21" s="461">
        <f t="shared" si="0"/>
        <v>0</v>
      </c>
      <c r="I21" s="461">
        <f t="shared" si="1"/>
        <v>0</v>
      </c>
      <c r="J21" s="1915"/>
      <c r="K21" s="1909"/>
      <c r="N21" s="255" t="s">
        <v>2468</v>
      </c>
      <c r="O21" s="956" t="s">
        <v>2469</v>
      </c>
      <c r="P21" s="957" t="s">
        <v>2470</v>
      </c>
      <c r="Q21" s="958" t="s">
        <v>2471</v>
      </c>
      <c r="R21" s="957" t="s">
        <v>2472</v>
      </c>
      <c r="S21" s="255" t="s">
        <v>2468</v>
      </c>
      <c r="AB21" s="1916"/>
      <c r="AC21" s="891"/>
      <c r="AD21" s="950"/>
      <c r="AE21" s="951"/>
      <c r="AF21" s="951"/>
      <c r="AG21" s="951"/>
      <c r="AH21" s="547">
        <f t="shared" si="2"/>
        <v>0</v>
      </c>
      <c r="AI21" s="547">
        <f t="shared" si="3"/>
        <v>0</v>
      </c>
      <c r="AJ21" s="1915"/>
      <c r="AK21" s="1909"/>
      <c r="AN21" s="255" t="s">
        <v>2468</v>
      </c>
      <c r="AO21" s="956" t="s">
        <v>2469</v>
      </c>
      <c r="AP21" s="957" t="s">
        <v>2470</v>
      </c>
      <c r="AQ21" s="958" t="s">
        <v>2471</v>
      </c>
      <c r="AR21" s="957" t="s">
        <v>2472</v>
      </c>
      <c r="AS21" s="255" t="s">
        <v>2468</v>
      </c>
    </row>
    <row r="22" spans="2:48" ht="18" customHeight="1">
      <c r="B22" s="902"/>
      <c r="C22" s="459"/>
      <c r="D22" s="551"/>
      <c r="E22" s="460"/>
      <c r="F22" s="460"/>
      <c r="G22" s="460"/>
      <c r="H22" s="461">
        <f t="shared" si="0"/>
        <v>0</v>
      </c>
      <c r="I22" s="461">
        <f t="shared" si="1"/>
        <v>0</v>
      </c>
      <c r="J22" s="1915"/>
      <c r="K22" s="1909"/>
      <c r="N22" s="444" t="s">
        <v>2465</v>
      </c>
      <c r="O22" s="449" t="s">
        <v>2474</v>
      </c>
      <c r="P22" s="449" t="s">
        <v>2475</v>
      </c>
      <c r="Q22" s="449" t="s">
        <v>2476</v>
      </c>
      <c r="R22" s="449" t="s">
        <v>2477</v>
      </c>
      <c r="S22" s="255" t="s">
        <v>2478</v>
      </c>
      <c r="AB22" s="1916"/>
      <c r="AC22" s="891"/>
      <c r="AD22" s="950"/>
      <c r="AE22" s="951"/>
      <c r="AF22" s="951"/>
      <c r="AG22" s="951"/>
      <c r="AH22" s="547">
        <f t="shared" si="2"/>
        <v>0</v>
      </c>
      <c r="AI22" s="547">
        <f t="shared" si="3"/>
        <v>0</v>
      </c>
      <c r="AJ22" s="1915"/>
      <c r="AK22" s="1909"/>
      <c r="AN22" s="444" t="s">
        <v>2465</v>
      </c>
      <c r="AO22" s="449" t="s">
        <v>2474</v>
      </c>
      <c r="AP22" s="449" t="s">
        <v>2475</v>
      </c>
      <c r="AQ22" s="449" t="s">
        <v>2476</v>
      </c>
      <c r="AR22" s="449" t="s">
        <v>2477</v>
      </c>
      <c r="AS22" s="255" t="s">
        <v>2478</v>
      </c>
    </row>
    <row r="23" spans="2:48" ht="18" customHeight="1">
      <c r="B23" s="902"/>
      <c r="C23" s="459"/>
      <c r="D23" s="551"/>
      <c r="E23" s="460"/>
      <c r="F23" s="460"/>
      <c r="G23" s="460"/>
      <c r="H23" s="461">
        <f t="shared" si="0"/>
        <v>0</v>
      </c>
      <c r="I23" s="461">
        <f t="shared" si="1"/>
        <v>0</v>
      </c>
      <c r="J23" s="1915"/>
      <c r="K23" s="1909"/>
      <c r="N23" s="444" t="s">
        <v>2480</v>
      </c>
      <c r="O23" s="449" t="s">
        <v>2474</v>
      </c>
      <c r="P23" s="449" t="s">
        <v>2475</v>
      </c>
      <c r="Q23" s="449" t="s">
        <v>2476</v>
      </c>
      <c r="R23" s="449" t="s">
        <v>2477</v>
      </c>
      <c r="S23" s="255" t="s">
        <v>2478</v>
      </c>
      <c r="AB23" s="1916"/>
      <c r="AC23" s="891"/>
      <c r="AD23" s="950"/>
      <c r="AE23" s="951"/>
      <c r="AF23" s="951"/>
      <c r="AG23" s="951"/>
      <c r="AH23" s="547">
        <f t="shared" si="2"/>
        <v>0</v>
      </c>
      <c r="AI23" s="547">
        <f t="shared" si="3"/>
        <v>0</v>
      </c>
      <c r="AJ23" s="1915"/>
      <c r="AK23" s="1909"/>
      <c r="AN23" s="444" t="s">
        <v>2480</v>
      </c>
      <c r="AO23" s="449" t="s">
        <v>2474</v>
      </c>
      <c r="AP23" s="449" t="s">
        <v>2475</v>
      </c>
      <c r="AQ23" s="449" t="s">
        <v>2476</v>
      </c>
      <c r="AR23" s="449" t="s">
        <v>2477</v>
      </c>
      <c r="AS23" s="255" t="s">
        <v>2478</v>
      </c>
    </row>
    <row r="24" spans="2:48" ht="18" customHeight="1">
      <c r="B24" s="902"/>
      <c r="C24" s="459"/>
      <c r="D24" s="551"/>
      <c r="E24" s="460"/>
      <c r="F24" s="460"/>
      <c r="G24" s="460"/>
      <c r="H24" s="461">
        <f t="shared" si="0"/>
        <v>0</v>
      </c>
      <c r="I24" s="461">
        <f t="shared" si="1"/>
        <v>0</v>
      </c>
      <c r="J24" s="1915"/>
      <c r="K24" s="1909"/>
      <c r="N24" s="444" t="s">
        <v>2482</v>
      </c>
      <c r="O24" s="449" t="s">
        <v>2474</v>
      </c>
      <c r="P24" s="449" t="s">
        <v>2475</v>
      </c>
      <c r="Q24" s="449" t="s">
        <v>2476</v>
      </c>
      <c r="R24" s="449" t="s">
        <v>2477</v>
      </c>
      <c r="S24" s="255" t="s">
        <v>2478</v>
      </c>
      <c r="AB24" s="1916"/>
      <c r="AC24" s="891"/>
      <c r="AD24" s="950"/>
      <c r="AE24" s="951"/>
      <c r="AF24" s="951"/>
      <c r="AG24" s="951"/>
      <c r="AH24" s="547">
        <f t="shared" si="2"/>
        <v>0</v>
      </c>
      <c r="AI24" s="547">
        <f t="shared" si="3"/>
        <v>0</v>
      </c>
      <c r="AJ24" s="1915"/>
      <c r="AK24" s="1909"/>
      <c r="AN24" s="444" t="s">
        <v>2482</v>
      </c>
      <c r="AO24" s="449" t="s">
        <v>2474</v>
      </c>
      <c r="AP24" s="449" t="s">
        <v>2475</v>
      </c>
      <c r="AQ24" s="449" t="s">
        <v>2476</v>
      </c>
      <c r="AR24" s="449" t="s">
        <v>2477</v>
      </c>
      <c r="AS24" s="255" t="s">
        <v>2478</v>
      </c>
    </row>
    <row r="25" spans="2:48" ht="18" customHeight="1" thickBot="1">
      <c r="B25" s="902"/>
      <c r="C25" s="459"/>
      <c r="D25" s="551"/>
      <c r="E25" s="460"/>
      <c r="F25" s="460"/>
      <c r="G25" s="460"/>
      <c r="H25" s="461">
        <f t="shared" si="0"/>
        <v>0</v>
      </c>
      <c r="I25" s="461">
        <f t="shared" si="1"/>
        <v>0</v>
      </c>
      <c r="J25" s="1915"/>
      <c r="K25" s="1909"/>
      <c r="N25" s="444" t="s">
        <v>2483</v>
      </c>
      <c r="O25" s="449" t="s">
        <v>2474</v>
      </c>
      <c r="P25" s="449" t="s">
        <v>2475</v>
      </c>
      <c r="Q25" s="449" t="s">
        <v>2476</v>
      </c>
      <c r="R25" s="450" t="s">
        <v>2484</v>
      </c>
      <c r="S25" s="255" t="s">
        <v>2485</v>
      </c>
      <c r="AB25" s="1916"/>
      <c r="AC25" s="959"/>
      <c r="AD25" s="960"/>
      <c r="AE25" s="961"/>
      <c r="AF25" s="961"/>
      <c r="AG25" s="961"/>
      <c r="AH25" s="548">
        <f t="shared" si="2"/>
        <v>0</v>
      </c>
      <c r="AI25" s="547">
        <f t="shared" si="3"/>
        <v>0</v>
      </c>
      <c r="AJ25" s="1915"/>
      <c r="AK25" s="1909"/>
      <c r="AN25" s="444" t="s">
        <v>2483</v>
      </c>
      <c r="AO25" s="449" t="s">
        <v>2474</v>
      </c>
      <c r="AP25" s="449" t="s">
        <v>2475</v>
      </c>
      <c r="AQ25" s="449" t="s">
        <v>2476</v>
      </c>
      <c r="AR25" s="450" t="s">
        <v>2484</v>
      </c>
      <c r="AS25" s="255" t="s">
        <v>2485</v>
      </c>
    </row>
    <row r="26" spans="2:48" ht="18" customHeight="1" thickBot="1">
      <c r="B26" s="902"/>
      <c r="C26" s="459"/>
      <c r="D26" s="551"/>
      <c r="E26" s="460"/>
      <c r="F26" s="460"/>
      <c r="G26" s="460"/>
      <c r="H26" s="461">
        <f t="shared" si="0"/>
        <v>0</v>
      </c>
      <c r="I26" s="461">
        <f t="shared" si="1"/>
        <v>0</v>
      </c>
      <c r="J26" s="1915"/>
      <c r="K26" s="1909"/>
      <c r="N26" s="255"/>
      <c r="O26" s="255"/>
      <c r="P26" s="255"/>
      <c r="Q26" s="255"/>
      <c r="R26" s="255"/>
      <c r="S26" s="255"/>
      <c r="AB26" s="1906" t="s">
        <v>2515</v>
      </c>
      <c r="AC26" s="1907"/>
      <c r="AD26" s="962"/>
      <c r="AE26" s="549">
        <f>SUM(AE16:AE25)</f>
        <v>2500000</v>
      </c>
      <c r="AF26" s="549">
        <f>SUM(AF16:AF25)</f>
        <v>0</v>
      </c>
      <c r="AG26" s="549">
        <f>SUM(AG16:AG25)</f>
        <v>2500000</v>
      </c>
      <c r="AH26" s="549">
        <f>SUM(AH16:AH25)</f>
        <v>2500000</v>
      </c>
      <c r="AI26" s="550">
        <f>SUM(AI16:AI25)</f>
        <v>1250000</v>
      </c>
      <c r="AJ26" s="1908"/>
      <c r="AK26" s="1909"/>
      <c r="AN26" s="255"/>
      <c r="AO26" s="255"/>
      <c r="AP26" s="255"/>
      <c r="AQ26" s="255"/>
      <c r="AR26" s="255"/>
      <c r="AS26" s="255"/>
    </row>
    <row r="27" spans="2:48" ht="18" customHeight="1">
      <c r="B27" s="902"/>
      <c r="C27" s="459"/>
      <c r="D27" s="551"/>
      <c r="E27" s="460"/>
      <c r="F27" s="460"/>
      <c r="G27" s="460"/>
      <c r="H27" s="461">
        <f t="shared" si="0"/>
        <v>0</v>
      </c>
      <c r="I27" s="461">
        <f t="shared" si="1"/>
        <v>0</v>
      </c>
      <c r="J27" s="1915"/>
      <c r="K27" s="1909"/>
      <c r="N27" s="907" t="s">
        <v>2538</v>
      </c>
      <c r="O27" s="963" t="s">
        <v>2526</v>
      </c>
      <c r="P27" s="444" t="s">
        <v>2525</v>
      </c>
      <c r="Q27" s="444" t="e">
        <f>Q28/Q29</f>
        <v>#DIV/0!</v>
      </c>
      <c r="R27" s="255"/>
      <c r="AB27" s="1916" t="s">
        <v>2520</v>
      </c>
      <c r="AC27" s="945" t="s">
        <v>2976</v>
      </c>
      <c r="AD27" s="946" t="s">
        <v>2977</v>
      </c>
      <c r="AE27" s="947">
        <v>1500000</v>
      </c>
      <c r="AF27" s="947"/>
      <c r="AG27" s="947">
        <v>1500000</v>
      </c>
      <c r="AH27" s="545">
        <f>AG27-AF27</f>
        <v>1500000</v>
      </c>
      <c r="AI27" s="547">
        <f t="shared" ref="AI27:AI37" si="4">(AH27*$S$12)/$R$12</f>
        <v>750000</v>
      </c>
      <c r="AJ27" s="1915"/>
      <c r="AK27" s="1909"/>
      <c r="AN27" s="907" t="s">
        <v>2538</v>
      </c>
      <c r="AO27" s="963" t="s">
        <v>2526</v>
      </c>
      <c r="AP27" s="444" t="s">
        <v>2525</v>
      </c>
      <c r="AQ27" s="444" t="e">
        <f>AQ28/AQ29</f>
        <v>#REF!</v>
      </c>
      <c r="AR27" s="255"/>
    </row>
    <row r="28" spans="2:48" ht="18" customHeight="1">
      <c r="B28" s="902"/>
      <c r="C28" s="459"/>
      <c r="D28" s="551"/>
      <c r="E28" s="460"/>
      <c r="F28" s="460"/>
      <c r="G28" s="460"/>
      <c r="H28" s="461">
        <f t="shared" si="0"/>
        <v>0</v>
      </c>
      <c r="I28" s="461">
        <f t="shared" si="1"/>
        <v>0</v>
      </c>
      <c r="J28" s="1915"/>
      <c r="K28" s="1909"/>
      <c r="N28" s="964"/>
      <c r="O28" s="963"/>
      <c r="P28" s="444" t="s">
        <v>2502</v>
      </c>
      <c r="Q28" s="965">
        <f>H40-I45</f>
        <v>0</v>
      </c>
      <c r="R28" s="255"/>
      <c r="AB28" s="1916"/>
      <c r="AC28" s="891"/>
      <c r="AD28" s="950"/>
      <c r="AE28" s="951"/>
      <c r="AF28" s="951"/>
      <c r="AG28" s="951"/>
      <c r="AH28" s="547">
        <f t="shared" ref="AH28:AH37" si="5">AG28-AF28</f>
        <v>0</v>
      </c>
      <c r="AI28" s="547">
        <f t="shared" si="4"/>
        <v>0</v>
      </c>
      <c r="AJ28" s="1915"/>
      <c r="AK28" s="1909"/>
      <c r="AN28" s="964" t="s">
        <v>2722</v>
      </c>
      <c r="AO28" s="963"/>
      <c r="AP28" s="444" t="s">
        <v>2502</v>
      </c>
      <c r="AQ28" s="965" t="e">
        <f>AH40-AI45</f>
        <v>#REF!</v>
      </c>
      <c r="AR28" s="255"/>
    </row>
    <row r="29" spans="2:48" ht="18" customHeight="1">
      <c r="B29" s="902"/>
      <c r="C29" s="459"/>
      <c r="D29" s="551"/>
      <c r="E29" s="460"/>
      <c r="F29" s="460"/>
      <c r="G29" s="460"/>
      <c r="H29" s="461">
        <f t="shared" si="0"/>
        <v>0</v>
      </c>
      <c r="I29" s="461">
        <f t="shared" si="1"/>
        <v>0</v>
      </c>
      <c r="J29" s="1915"/>
      <c r="K29" s="1909"/>
      <c r="N29" s="907" t="s">
        <v>2717</v>
      </c>
      <c r="O29" s="966">
        <v>17</v>
      </c>
      <c r="P29" s="444" t="s">
        <v>2530</v>
      </c>
      <c r="Q29" s="965">
        <f>E7-F7</f>
        <v>0</v>
      </c>
      <c r="R29" s="255"/>
      <c r="AB29" s="1916"/>
      <c r="AC29" s="891"/>
      <c r="AD29" s="950"/>
      <c r="AE29" s="951"/>
      <c r="AF29" s="951"/>
      <c r="AG29" s="951"/>
      <c r="AH29" s="547">
        <f t="shared" si="5"/>
        <v>0</v>
      </c>
      <c r="AI29" s="547">
        <f t="shared" si="4"/>
        <v>0</v>
      </c>
      <c r="AJ29" s="1915"/>
      <c r="AK29" s="1909"/>
      <c r="AN29" s="907" t="s">
        <v>2717</v>
      </c>
      <c r="AO29" s="966">
        <v>17</v>
      </c>
      <c r="AP29" s="444" t="s">
        <v>2530</v>
      </c>
      <c r="AQ29" s="965">
        <f>AE7-AF7</f>
        <v>0</v>
      </c>
      <c r="AR29" s="255"/>
    </row>
    <row r="30" spans="2:48" ht="18" customHeight="1">
      <c r="B30" s="902"/>
      <c r="C30" s="459"/>
      <c r="D30" s="551"/>
      <c r="E30" s="460"/>
      <c r="F30" s="460"/>
      <c r="G30" s="460"/>
      <c r="H30" s="461">
        <f t="shared" si="0"/>
        <v>0</v>
      </c>
      <c r="I30" s="461">
        <f t="shared" si="1"/>
        <v>0</v>
      </c>
      <c r="J30" s="1915"/>
      <c r="K30" s="1909"/>
      <c r="N30" s="907" t="s">
        <v>2718</v>
      </c>
      <c r="O30" s="966">
        <v>20</v>
      </c>
      <c r="P30" s="255"/>
      <c r="Q30" s="255"/>
      <c r="R30" s="255"/>
      <c r="AB30" s="1916"/>
      <c r="AC30" s="891"/>
      <c r="AD30" s="950"/>
      <c r="AE30" s="951"/>
      <c r="AF30" s="951"/>
      <c r="AG30" s="951"/>
      <c r="AH30" s="547">
        <f t="shared" si="5"/>
        <v>0</v>
      </c>
      <c r="AI30" s="547">
        <f t="shared" si="4"/>
        <v>0</v>
      </c>
      <c r="AJ30" s="1915"/>
      <c r="AK30" s="1909"/>
      <c r="AN30" s="907" t="s">
        <v>2718</v>
      </c>
      <c r="AO30" s="966">
        <v>20</v>
      </c>
      <c r="AP30" s="255"/>
      <c r="AQ30" s="255"/>
      <c r="AR30" s="255"/>
    </row>
    <row r="31" spans="2:48" ht="18" customHeight="1">
      <c r="B31" s="902"/>
      <c r="C31" s="459"/>
      <c r="D31" s="551"/>
      <c r="E31" s="460"/>
      <c r="F31" s="460"/>
      <c r="G31" s="460"/>
      <c r="H31" s="461">
        <f t="shared" si="0"/>
        <v>0</v>
      </c>
      <c r="I31" s="461">
        <f t="shared" si="1"/>
        <v>0</v>
      </c>
      <c r="J31" s="1915"/>
      <c r="K31" s="1909"/>
      <c r="N31" s="907" t="s">
        <v>2719</v>
      </c>
      <c r="O31" s="966">
        <v>15</v>
      </c>
      <c r="P31" s="255"/>
      <c r="Q31" s="255"/>
      <c r="R31" s="255"/>
      <c r="AB31" s="1916"/>
      <c r="AC31" s="891"/>
      <c r="AD31" s="950"/>
      <c r="AE31" s="951"/>
      <c r="AF31" s="951"/>
      <c r="AG31" s="951"/>
      <c r="AH31" s="547">
        <f t="shared" si="5"/>
        <v>0</v>
      </c>
      <c r="AI31" s="547">
        <f t="shared" si="4"/>
        <v>0</v>
      </c>
      <c r="AJ31" s="1915"/>
      <c r="AK31" s="1909"/>
      <c r="AN31" s="907" t="s">
        <v>2719</v>
      </c>
      <c r="AO31" s="966">
        <v>15</v>
      </c>
      <c r="AP31" s="255"/>
      <c r="AQ31" s="255"/>
      <c r="AR31" s="255"/>
    </row>
    <row r="32" spans="2:48" ht="18" customHeight="1">
      <c r="B32" s="902"/>
      <c r="C32" s="459"/>
      <c r="D32" s="551"/>
      <c r="E32" s="460"/>
      <c r="F32" s="460"/>
      <c r="G32" s="460"/>
      <c r="H32" s="461">
        <f t="shared" si="0"/>
        <v>0</v>
      </c>
      <c r="I32" s="461">
        <f t="shared" si="1"/>
        <v>0</v>
      </c>
      <c r="J32" s="1915"/>
      <c r="K32" s="1909"/>
      <c r="N32" s="907" t="s">
        <v>2720</v>
      </c>
      <c r="O32" s="966">
        <v>15</v>
      </c>
      <c r="P32" s="255"/>
      <c r="Q32" s="255"/>
      <c r="R32" s="255"/>
      <c r="AB32" s="1916"/>
      <c r="AC32" s="891"/>
      <c r="AD32" s="950"/>
      <c r="AE32" s="951"/>
      <c r="AF32" s="951"/>
      <c r="AG32" s="951"/>
      <c r="AH32" s="547">
        <f t="shared" si="5"/>
        <v>0</v>
      </c>
      <c r="AI32" s="547">
        <f t="shared" si="4"/>
        <v>0</v>
      </c>
      <c r="AJ32" s="1915"/>
      <c r="AK32" s="1909"/>
      <c r="AN32" s="907" t="s">
        <v>2720</v>
      </c>
      <c r="AO32" s="966">
        <v>15</v>
      </c>
      <c r="AP32" s="255"/>
      <c r="AQ32" s="255"/>
      <c r="AR32" s="255"/>
    </row>
    <row r="33" spans="2:40" ht="18" customHeight="1">
      <c r="B33" s="902"/>
      <c r="C33" s="459"/>
      <c r="D33" s="551"/>
      <c r="E33" s="460"/>
      <c r="F33" s="460"/>
      <c r="G33" s="460"/>
      <c r="H33" s="461">
        <f t="shared" si="0"/>
        <v>0</v>
      </c>
      <c r="I33" s="461">
        <f t="shared" si="1"/>
        <v>0</v>
      </c>
      <c r="J33" s="1915"/>
      <c r="K33" s="1909"/>
      <c r="N33" s="907" t="s">
        <v>2721</v>
      </c>
      <c r="AB33" s="1916"/>
      <c r="AC33" s="891"/>
      <c r="AD33" s="950"/>
      <c r="AE33" s="951"/>
      <c r="AF33" s="951"/>
      <c r="AG33" s="951"/>
      <c r="AH33" s="547">
        <f t="shared" si="5"/>
        <v>0</v>
      </c>
      <c r="AI33" s="547">
        <f t="shared" si="4"/>
        <v>0</v>
      </c>
      <c r="AJ33" s="1915"/>
      <c r="AK33" s="1909"/>
      <c r="AN33" s="907" t="s">
        <v>2721</v>
      </c>
    </row>
    <row r="34" spans="2:40" ht="18" customHeight="1">
      <c r="B34" s="902"/>
      <c r="C34" s="459"/>
      <c r="D34" s="551"/>
      <c r="E34" s="460"/>
      <c r="F34" s="460"/>
      <c r="G34" s="460"/>
      <c r="H34" s="461">
        <f t="shared" si="0"/>
        <v>0</v>
      </c>
      <c r="I34" s="461">
        <f t="shared" si="1"/>
        <v>0</v>
      </c>
      <c r="J34" s="1915"/>
      <c r="K34" s="1909"/>
      <c r="AB34" s="1916"/>
      <c r="AC34" s="891"/>
      <c r="AD34" s="950"/>
      <c r="AE34" s="951"/>
      <c r="AF34" s="951"/>
      <c r="AG34" s="951"/>
      <c r="AH34" s="547">
        <f t="shared" si="5"/>
        <v>0</v>
      </c>
      <c r="AI34" s="547">
        <f t="shared" si="4"/>
        <v>0</v>
      </c>
      <c r="AJ34" s="1915"/>
      <c r="AK34" s="1909"/>
    </row>
    <row r="35" spans="2:40" ht="18" customHeight="1">
      <c r="B35" s="902"/>
      <c r="C35" s="459"/>
      <c r="D35" s="551"/>
      <c r="E35" s="460"/>
      <c r="F35" s="460"/>
      <c r="G35" s="460"/>
      <c r="H35" s="461">
        <f t="shared" si="0"/>
        <v>0</v>
      </c>
      <c r="I35" s="461">
        <f t="shared" si="1"/>
        <v>0</v>
      </c>
      <c r="J35" s="1915"/>
      <c r="K35" s="1909"/>
      <c r="N35" s="449" t="s">
        <v>2709</v>
      </c>
      <c r="O35" s="449" t="s">
        <v>2474</v>
      </c>
      <c r="P35" s="449" t="s">
        <v>2475</v>
      </c>
      <c r="Q35" s="449" t="s">
        <v>2476</v>
      </c>
      <c r="R35" s="450" t="s">
        <v>3109</v>
      </c>
      <c r="S35" s="449" t="s">
        <v>2478</v>
      </c>
      <c r="T35" s="659">
        <v>5</v>
      </c>
      <c r="U35" s="1754" t="e">
        <f>VLOOKUP(F2,N35:T40,7,FALSE)</f>
        <v>#N/A</v>
      </c>
      <c r="AB35" s="1916"/>
      <c r="AC35" s="891"/>
      <c r="AD35" s="950"/>
      <c r="AE35" s="951"/>
      <c r="AF35" s="951"/>
      <c r="AG35" s="951"/>
      <c r="AH35" s="547">
        <f t="shared" si="5"/>
        <v>0</v>
      </c>
      <c r="AI35" s="547">
        <f t="shared" si="4"/>
        <v>0</v>
      </c>
      <c r="AJ35" s="1915"/>
      <c r="AK35" s="1909"/>
    </row>
    <row r="36" spans="2:40" ht="18" customHeight="1">
      <c r="B36" s="902"/>
      <c r="C36" s="459"/>
      <c r="D36" s="551"/>
      <c r="E36" s="460"/>
      <c r="F36" s="460"/>
      <c r="G36" s="460"/>
      <c r="H36" s="461">
        <f t="shared" si="0"/>
        <v>0</v>
      </c>
      <c r="I36" s="461">
        <f t="shared" si="1"/>
        <v>0</v>
      </c>
      <c r="J36" s="1915"/>
      <c r="K36" s="1909"/>
      <c r="N36" s="449" t="s">
        <v>2710</v>
      </c>
      <c r="O36" s="449" t="s">
        <v>2474</v>
      </c>
      <c r="P36" s="449" t="s">
        <v>2475</v>
      </c>
      <c r="Q36" s="449" t="s">
        <v>2476</v>
      </c>
      <c r="R36" s="449" t="s">
        <v>3110</v>
      </c>
      <c r="S36" s="449" t="s">
        <v>2478</v>
      </c>
      <c r="T36" s="659">
        <v>5</v>
      </c>
      <c r="U36" s="1883"/>
      <c r="AB36" s="1916"/>
      <c r="AC36" s="891"/>
      <c r="AD36" s="950"/>
      <c r="AE36" s="951"/>
      <c r="AF36" s="951"/>
      <c r="AG36" s="951"/>
      <c r="AH36" s="547">
        <f t="shared" si="5"/>
        <v>0</v>
      </c>
      <c r="AI36" s="547">
        <f t="shared" si="4"/>
        <v>0</v>
      </c>
      <c r="AJ36" s="1915"/>
      <c r="AK36" s="1909"/>
    </row>
    <row r="37" spans="2:40" ht="18" customHeight="1" thickBot="1">
      <c r="B37" s="902"/>
      <c r="C37" s="459"/>
      <c r="D37" s="551"/>
      <c r="E37" s="460"/>
      <c r="F37" s="460"/>
      <c r="G37" s="460"/>
      <c r="H37" s="461">
        <f t="shared" si="0"/>
        <v>0</v>
      </c>
      <c r="I37" s="461">
        <f t="shared" si="1"/>
        <v>0</v>
      </c>
      <c r="J37" s="1915"/>
      <c r="K37" s="1909"/>
      <c r="N37" s="449" t="s">
        <v>2711</v>
      </c>
      <c r="O37" s="449" t="s">
        <v>2474</v>
      </c>
      <c r="P37" s="449" t="s">
        <v>2475</v>
      </c>
      <c r="Q37" s="449" t="s">
        <v>2476</v>
      </c>
      <c r="R37" s="449" t="s">
        <v>3111</v>
      </c>
      <c r="S37" s="449" t="s">
        <v>2485</v>
      </c>
      <c r="T37" s="659">
        <v>5</v>
      </c>
      <c r="U37" s="1883"/>
      <c r="AB37" s="1916"/>
      <c r="AC37" s="959"/>
      <c r="AD37" s="960"/>
      <c r="AE37" s="961"/>
      <c r="AF37" s="961"/>
      <c r="AG37" s="961"/>
      <c r="AH37" s="548">
        <f t="shared" si="5"/>
        <v>0</v>
      </c>
      <c r="AI37" s="547">
        <f t="shared" si="4"/>
        <v>0</v>
      </c>
      <c r="AJ37" s="1915"/>
      <c r="AK37" s="1909"/>
    </row>
    <row r="38" spans="2:40" ht="18" customHeight="1" thickBot="1">
      <c r="B38" s="902"/>
      <c r="C38" s="459"/>
      <c r="D38" s="551"/>
      <c r="E38" s="460"/>
      <c r="F38" s="460"/>
      <c r="G38" s="460"/>
      <c r="H38" s="461">
        <f t="shared" si="0"/>
        <v>0</v>
      </c>
      <c r="I38" s="461">
        <f t="shared" si="1"/>
        <v>0</v>
      </c>
      <c r="J38" s="1915"/>
      <c r="K38" s="1909"/>
      <c r="N38" s="449" t="s">
        <v>2712</v>
      </c>
      <c r="O38" s="449" t="s">
        <v>2474</v>
      </c>
      <c r="P38" s="449" t="s">
        <v>2475</v>
      </c>
      <c r="Q38" s="449" t="s">
        <v>2476</v>
      </c>
      <c r="R38" s="449" t="s">
        <v>3110</v>
      </c>
      <c r="S38" s="449" t="s">
        <v>2478</v>
      </c>
      <c r="T38" s="659">
        <v>6</v>
      </c>
      <c r="U38" s="1883"/>
      <c r="AB38" s="1906" t="s">
        <v>2515</v>
      </c>
      <c r="AC38" s="1907"/>
      <c r="AD38" s="549"/>
      <c r="AE38" s="549">
        <f>SUM(AE27:AE37)</f>
        <v>1500000</v>
      </c>
      <c r="AF38" s="549">
        <f>SUM(AF27:AF37)</f>
        <v>0</v>
      </c>
      <c r="AG38" s="549">
        <f>SUM(AG27:AG37)</f>
        <v>1500000</v>
      </c>
      <c r="AH38" s="549">
        <f>SUM(AH27:AH37)</f>
        <v>1500000</v>
      </c>
      <c r="AI38" s="550">
        <f>SUM(AI27:AI37)</f>
        <v>750000</v>
      </c>
      <c r="AJ38" s="1908"/>
      <c r="AK38" s="1909"/>
    </row>
    <row r="39" spans="2:40" ht="18" customHeight="1" thickBot="1">
      <c r="B39" s="1906" t="s">
        <v>2521</v>
      </c>
      <c r="C39" s="1907"/>
      <c r="D39" s="549"/>
      <c r="E39" s="549">
        <f>E41-E40</f>
        <v>0</v>
      </c>
      <c r="F39" s="549">
        <f>F41-F40</f>
        <v>0</v>
      </c>
      <c r="G39" s="549">
        <f>G41-G40</f>
        <v>0</v>
      </c>
      <c r="H39" s="549">
        <f>H41-H40</f>
        <v>0</v>
      </c>
      <c r="I39" s="550">
        <f>(H39*$S$12)/$R$12</f>
        <v>0</v>
      </c>
      <c r="J39" s="1908"/>
      <c r="K39" s="1909"/>
      <c r="N39" s="449" t="s">
        <v>2713</v>
      </c>
      <c r="O39" s="449" t="s">
        <v>2474</v>
      </c>
      <c r="P39" s="449" t="s">
        <v>2475</v>
      </c>
      <c r="Q39" s="449" t="s">
        <v>2476</v>
      </c>
      <c r="R39" s="449" t="s">
        <v>3110</v>
      </c>
      <c r="S39" s="449" t="s">
        <v>2478</v>
      </c>
      <c r="T39" s="659">
        <v>6</v>
      </c>
      <c r="U39" s="1883"/>
      <c r="AB39" s="1906" t="s">
        <v>2521</v>
      </c>
      <c r="AC39" s="1907"/>
      <c r="AD39" s="549"/>
      <c r="AE39" s="549">
        <f>AE41-AE40</f>
        <v>450000</v>
      </c>
      <c r="AF39" s="549">
        <f>AF41-AF40</f>
        <v>0</v>
      </c>
      <c r="AG39" s="549">
        <f>AG41-AG40</f>
        <v>450000</v>
      </c>
      <c r="AH39" s="549">
        <f>AH41-AH40</f>
        <v>450000</v>
      </c>
      <c r="AI39" s="550">
        <f>(AH39*$S$12)/$R$12</f>
        <v>225000</v>
      </c>
      <c r="AJ39" s="1908"/>
      <c r="AK39" s="1909"/>
    </row>
    <row r="40" spans="2:40" ht="18" customHeight="1" thickBot="1">
      <c r="B40" s="1906" t="s">
        <v>2539</v>
      </c>
      <c r="C40" s="1907"/>
      <c r="D40" s="549"/>
      <c r="E40" s="549">
        <f>SUM(E12:E38)</f>
        <v>0</v>
      </c>
      <c r="F40" s="549">
        <f t="shared" ref="F40:H40" si="6">SUM(F12:F38)</f>
        <v>0</v>
      </c>
      <c r="G40" s="549">
        <f t="shared" si="6"/>
        <v>0</v>
      </c>
      <c r="H40" s="549">
        <f t="shared" si="6"/>
        <v>0</v>
      </c>
      <c r="I40" s="550">
        <f>SUM(I12:I38)</f>
        <v>0</v>
      </c>
      <c r="J40" s="1908"/>
      <c r="K40" s="1909"/>
      <c r="N40" s="449" t="s">
        <v>2714</v>
      </c>
      <c r="O40" s="449" t="s">
        <v>2474</v>
      </c>
      <c r="P40" s="449" t="s">
        <v>2475</v>
      </c>
      <c r="Q40" s="449" t="s">
        <v>2476</v>
      </c>
      <c r="R40" s="449" t="s">
        <v>3111</v>
      </c>
      <c r="S40" s="449" t="s">
        <v>2485</v>
      </c>
      <c r="T40" s="659">
        <v>6</v>
      </c>
      <c r="U40" s="1883"/>
      <c r="AB40" s="1906" t="s">
        <v>2539</v>
      </c>
      <c r="AC40" s="1907"/>
      <c r="AD40" s="549"/>
      <c r="AE40" s="549">
        <f>AE15+AE26+AE38</f>
        <v>4500000</v>
      </c>
      <c r="AF40" s="549">
        <f>AF15+AF26+AF38</f>
        <v>0</v>
      </c>
      <c r="AG40" s="549">
        <f>AG15+AG26+AG38</f>
        <v>4500000</v>
      </c>
      <c r="AH40" s="549">
        <f>AH15+AH26+AH38</f>
        <v>4500000</v>
      </c>
      <c r="AI40" s="550">
        <f>AI15+AI26+AI38</f>
        <v>2250000</v>
      </c>
      <c r="AJ40" s="1908"/>
      <c r="AK40" s="1909"/>
    </row>
    <row r="41" spans="2:40" ht="18" customHeight="1" thickBot="1">
      <c r="B41" s="1906" t="s">
        <v>2522</v>
      </c>
      <c r="C41" s="1907"/>
      <c r="D41" s="549"/>
      <c r="E41" s="549">
        <f>ROUNDDOWN(E40*1.1,0)</f>
        <v>0</v>
      </c>
      <c r="F41" s="549">
        <f>ROUNDDOWN(F40*1.1,0)</f>
        <v>0</v>
      </c>
      <c r="G41" s="549">
        <f>ROUNDDOWN(G40*1.1,0)</f>
        <v>0</v>
      </c>
      <c r="H41" s="549">
        <f>ROUNDDOWN(H40*1.1,0)</f>
        <v>0</v>
      </c>
      <c r="I41" s="550">
        <f>SUM(I39:I40)</f>
        <v>0</v>
      </c>
      <c r="J41" s="1908"/>
      <c r="K41" s="1909"/>
      <c r="T41" s="893">
        <v>6</v>
      </c>
      <c r="U41" s="1883"/>
      <c r="AB41" s="1906" t="s">
        <v>2522</v>
      </c>
      <c r="AC41" s="1907"/>
      <c r="AD41" s="549"/>
      <c r="AE41" s="549">
        <f>ROUNDDOWN(AE40*1.1,0)</f>
        <v>4950000</v>
      </c>
      <c r="AF41" s="549">
        <f>ROUNDDOWN(AF40*1.1,0)</f>
        <v>0</v>
      </c>
      <c r="AG41" s="549">
        <f>ROUNDDOWN(AG40*1.1,0)</f>
        <v>4950000</v>
      </c>
      <c r="AH41" s="549">
        <f>ROUNDDOWN(AH40*1.1,0)</f>
        <v>4950000</v>
      </c>
      <c r="AI41" s="550">
        <f>SUM(AI39:AI40)</f>
        <v>2475000</v>
      </c>
      <c r="AJ41" s="1908"/>
      <c r="AK41" s="1909"/>
    </row>
    <row r="42" spans="2:40" ht="9" customHeight="1" thickBot="1">
      <c r="B42" s="967"/>
      <c r="C42" s="967"/>
      <c r="D42" s="967"/>
      <c r="E42" s="967"/>
      <c r="F42" s="967"/>
      <c r="G42" s="967"/>
      <c r="H42" s="967"/>
      <c r="I42" s="967"/>
      <c r="J42" s="967"/>
      <c r="K42" s="967"/>
      <c r="T42" s="893">
        <v>6</v>
      </c>
      <c r="U42" s="1883"/>
      <c r="AB42" s="967"/>
      <c r="AC42" s="967"/>
      <c r="AD42" s="967"/>
      <c r="AE42" s="967"/>
      <c r="AF42" s="967"/>
      <c r="AG42" s="967"/>
      <c r="AH42" s="967"/>
      <c r="AI42" s="967"/>
      <c r="AJ42" s="967"/>
      <c r="AK42" s="967"/>
    </row>
    <row r="43" spans="2:40" ht="11.4" hidden="1" thickBot="1">
      <c r="B43" s="1910"/>
      <c r="C43" s="1910"/>
      <c r="D43" s="1910"/>
      <c r="E43" s="1911"/>
      <c r="F43" s="1911"/>
      <c r="G43" s="1913" t="str">
        <f>IF(F7&gt;E7,"要件を満たしていません。申請不可です。","")</f>
        <v/>
      </c>
      <c r="H43" s="1913"/>
      <c r="I43" s="1913"/>
      <c r="J43" s="1913"/>
      <c r="K43" s="1913"/>
      <c r="AB43" s="1910"/>
      <c r="AC43" s="1910"/>
      <c r="AD43" s="1910"/>
      <c r="AE43" s="1911"/>
      <c r="AF43" s="1911"/>
      <c r="AG43" s="1913" t="str">
        <f>IF(AF7&gt;AE7,"要件を満たしていません。申請不可です。","")</f>
        <v/>
      </c>
      <c r="AH43" s="1913"/>
      <c r="AI43" s="1913"/>
      <c r="AJ43" s="1913"/>
      <c r="AK43" s="1913"/>
    </row>
    <row r="44" spans="2:40" ht="10.199999999999999" hidden="1" customHeight="1" thickBot="1">
      <c r="B44" s="1899"/>
      <c r="C44" s="1899"/>
      <c r="D44" s="1899"/>
      <c r="E44" s="1912"/>
      <c r="F44" s="1912"/>
      <c r="G44" s="1914"/>
      <c r="H44" s="1914"/>
      <c r="I44" s="1914"/>
      <c r="J44" s="1914"/>
      <c r="K44" s="1914"/>
      <c r="AB44" s="1899"/>
      <c r="AC44" s="1899"/>
      <c r="AD44" s="1899"/>
      <c r="AE44" s="1912"/>
      <c r="AF44" s="1912"/>
      <c r="AG44" s="1914"/>
      <c r="AH44" s="1914"/>
      <c r="AI44" s="1914"/>
      <c r="AJ44" s="1914"/>
      <c r="AK44" s="1914"/>
    </row>
    <row r="45" spans="2:40" ht="7.8" customHeight="1">
      <c r="B45" s="1895" t="s">
        <v>2523</v>
      </c>
      <c r="C45" s="1896"/>
      <c r="D45" s="1897"/>
      <c r="E45" s="1901" t="str">
        <f>IF(D5="","",(MIN(O15:O16)))</f>
        <v/>
      </c>
      <c r="F45" s="1902"/>
      <c r="G45" s="1895" t="str">
        <f>IFERROR(VLOOKUP(F2,N35:R40,5,FALSE),"交付申請額")</f>
        <v>交付申請額</v>
      </c>
      <c r="H45" s="1897"/>
      <c r="I45" s="1901">
        <f>IFERROR(O19,0)</f>
        <v>0</v>
      </c>
      <c r="J45" s="1905"/>
      <c r="K45" s="1902"/>
      <c r="AB45" s="1895" t="s">
        <v>2523</v>
      </c>
      <c r="AC45" s="1896"/>
      <c r="AD45" s="1897"/>
      <c r="AE45" s="1901">
        <f>IF(AD5="","",(MIN(AO15:AO16)))</f>
        <v>75000000</v>
      </c>
      <c r="AF45" s="1902"/>
      <c r="AG45" s="1895" t="e">
        <f>#REF!</f>
        <v>#REF!</v>
      </c>
      <c r="AH45" s="1897"/>
      <c r="AI45" s="1901" t="e">
        <f>AO19</f>
        <v>#REF!</v>
      </c>
      <c r="AJ45" s="1905"/>
      <c r="AK45" s="1902"/>
    </row>
    <row r="46" spans="2:40" ht="11.4" thickBot="1">
      <c r="B46" s="1898"/>
      <c r="C46" s="1899"/>
      <c r="D46" s="1900"/>
      <c r="E46" s="1903"/>
      <c r="F46" s="1904"/>
      <c r="G46" s="1898"/>
      <c r="H46" s="1900"/>
      <c r="I46" s="1903"/>
      <c r="J46" s="1903"/>
      <c r="K46" s="1904"/>
      <c r="AB46" s="1898"/>
      <c r="AC46" s="1899"/>
      <c r="AD46" s="1900"/>
      <c r="AE46" s="1903"/>
      <c r="AF46" s="1904"/>
      <c r="AG46" s="1898"/>
      <c r="AH46" s="1900"/>
      <c r="AI46" s="1903"/>
      <c r="AJ46" s="1903"/>
      <c r="AK46" s="1904"/>
    </row>
    <row r="47" spans="2:40">
      <c r="B47" s="1719" t="s">
        <v>3195</v>
      </c>
      <c r="C47" s="1720"/>
      <c r="D47" s="1720"/>
      <c r="E47" s="1720"/>
      <c r="F47" s="1720"/>
      <c r="G47" s="1720"/>
      <c r="H47" s="1893"/>
      <c r="I47" s="1893"/>
      <c r="J47" s="1893"/>
    </row>
    <row r="48" spans="2:40">
      <c r="B48" s="1721"/>
      <c r="C48" s="1721"/>
      <c r="D48" s="1721"/>
      <c r="E48" s="1721"/>
      <c r="F48" s="1721"/>
      <c r="G48" s="1721"/>
      <c r="H48" s="1894"/>
      <c r="I48" s="1894"/>
      <c r="J48" s="1894"/>
    </row>
  </sheetData>
  <sheetProtection algorithmName="SHA-512" hashValue="U9nNnK3g3ePjYK6/dmYp+mJkCX9trxQsZ1VyxD66C2GPfXgC2Uwd8zFenLd/99p9BGPK02dUWom6GMlVyr7U3A==" saltValue="hbCWaGaGIUjweSgmeUmLjA==" spinCount="100000" sheet="1" formatCells="0"/>
  <mergeCells count="108">
    <mergeCell ref="J34:K34"/>
    <mergeCell ref="B39:C39"/>
    <mergeCell ref="J39:K39"/>
    <mergeCell ref="B40:C40"/>
    <mergeCell ref="J40:K40"/>
    <mergeCell ref="B41:C41"/>
    <mergeCell ref="J41:K41"/>
    <mergeCell ref="B43:D44"/>
    <mergeCell ref="E43:F44"/>
    <mergeCell ref="G43:K44"/>
    <mergeCell ref="J37:K37"/>
    <mergeCell ref="J11:K11"/>
    <mergeCell ref="J12:K12"/>
    <mergeCell ref="J13:K13"/>
    <mergeCell ref="J14:K14"/>
    <mergeCell ref="J15:K15"/>
    <mergeCell ref="J16:K16"/>
    <mergeCell ref="J17:K17"/>
    <mergeCell ref="J18:K18"/>
    <mergeCell ref="J33:K33"/>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AN5:AO5"/>
    <mergeCell ref="AB6:AC6"/>
    <mergeCell ref="AD6:AE6"/>
    <mergeCell ref="AI6:AJ7"/>
    <mergeCell ref="AD7:AE7"/>
    <mergeCell ref="AJ11:AK11"/>
    <mergeCell ref="AB12:AB14"/>
    <mergeCell ref="AJ12:AK12"/>
    <mergeCell ref="AJ13:AK13"/>
    <mergeCell ref="AJ14:AK14"/>
    <mergeCell ref="AB15:AC15"/>
    <mergeCell ref="AJ15:AK15"/>
    <mergeCell ref="AB16:AB25"/>
    <mergeCell ref="AJ16:AK16"/>
    <mergeCell ref="AJ17:AK17"/>
    <mergeCell ref="AJ18:AK18"/>
    <mergeCell ref="AJ19:AK19"/>
    <mergeCell ref="AJ20:AK20"/>
    <mergeCell ref="AJ21:AK21"/>
    <mergeCell ref="AJ22:AK22"/>
    <mergeCell ref="AJ23:AK23"/>
    <mergeCell ref="AJ24:AK24"/>
    <mergeCell ref="AJ25:AK25"/>
    <mergeCell ref="F2:G2"/>
    <mergeCell ref="B5:C5"/>
    <mergeCell ref="D5:E5"/>
    <mergeCell ref="N5:O5"/>
    <mergeCell ref="B6:C6"/>
    <mergeCell ref="I6:J7"/>
    <mergeCell ref="D6:E6"/>
    <mergeCell ref="D7:E7"/>
    <mergeCell ref="AJ9:AK10"/>
    <mergeCell ref="AF2:AG2"/>
    <mergeCell ref="AB5:AC5"/>
    <mergeCell ref="AD5:AE5"/>
    <mergeCell ref="J9:K10"/>
    <mergeCell ref="AB26:AC26"/>
    <mergeCell ref="AJ26:AK26"/>
    <mergeCell ref="AB27:AB37"/>
    <mergeCell ref="AJ27:AK27"/>
    <mergeCell ref="AJ28:AK28"/>
    <mergeCell ref="AJ29:AK29"/>
    <mergeCell ref="AJ30:AK30"/>
    <mergeCell ref="AJ31:AK31"/>
    <mergeCell ref="AJ32:AK32"/>
    <mergeCell ref="AJ33:AK33"/>
    <mergeCell ref="AJ34:AK34"/>
    <mergeCell ref="AJ35:AK35"/>
    <mergeCell ref="AJ36:AK36"/>
    <mergeCell ref="AJ37:AK37"/>
    <mergeCell ref="B47:J48"/>
    <mergeCell ref="U35:U42"/>
    <mergeCell ref="AB45:AD46"/>
    <mergeCell ref="AE45:AF46"/>
    <mergeCell ref="AG45:AH46"/>
    <mergeCell ref="AI45:AK46"/>
    <mergeCell ref="AB41:AC41"/>
    <mergeCell ref="AJ41:AK41"/>
    <mergeCell ref="AB43:AD44"/>
    <mergeCell ref="AE43:AF44"/>
    <mergeCell ref="AG43:AK44"/>
    <mergeCell ref="AB38:AC38"/>
    <mergeCell ref="AJ38:AK38"/>
    <mergeCell ref="AB39:AC39"/>
    <mergeCell ref="AJ39:AK39"/>
    <mergeCell ref="AB40:AC40"/>
    <mergeCell ref="AJ40:AK40"/>
    <mergeCell ref="J36:K36"/>
    <mergeCell ref="B45:D46"/>
    <mergeCell ref="E45:F46"/>
    <mergeCell ref="G45:H46"/>
    <mergeCell ref="I45:K46"/>
    <mergeCell ref="J38:K38"/>
    <mergeCell ref="J35:K35"/>
  </mergeCells>
  <phoneticPr fontId="65"/>
  <dataValidations count="6">
    <dataValidation type="list" allowBlank="1" showInputMessage="1" showErrorMessage="1" sqref="AD7 D7:E7">
      <formula1>$P$6:$P$8</formula1>
    </dataValidation>
    <dataValidation type="list" allowBlank="1" showInputMessage="1" showErrorMessage="1" sqref="B7 AB7">
      <formula1>$O$6:$O$8</formula1>
    </dataValidation>
    <dataValidation type="list" allowBlank="1" showInputMessage="1" showErrorMessage="1" sqref="AD5:AE5">
      <formula1>$N$28:$N$33</formula1>
    </dataValidation>
    <dataValidation type="list" allowBlank="1" showInputMessage="1" showErrorMessage="1" sqref="D5:E5">
      <formula1>$N$29:$N$33</formula1>
    </dataValidation>
    <dataValidation type="list" allowBlank="1" showInputMessage="1" showErrorMessage="1" sqref="F2:G2">
      <formula1>$N$35:$N$40</formula1>
    </dataValidation>
    <dataValidation type="list" allowBlank="1" showInputMessage="1" showErrorMessage="1" sqref="B12:B38">
      <formula1>"設計費,設備費,工事費"</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C87"/>
  <sheetViews>
    <sheetView showGridLines="0" view="pageBreakPreview" zoomScale="60" zoomScaleNormal="100" workbookViewId="0"/>
  </sheetViews>
  <sheetFormatPr defaultColWidth="9" defaultRowHeight="13.2"/>
  <cols>
    <col min="1" max="1" width="0.77734375" style="2" customWidth="1"/>
    <col min="2" max="28" width="3.21875" style="2" customWidth="1"/>
    <col min="29" max="29" width="3.77734375" style="2" customWidth="1"/>
    <col min="30" max="30" width="2.88671875" style="2" customWidth="1"/>
    <col min="31" max="32" width="7.88671875" style="2" customWidth="1"/>
    <col min="33" max="16384" width="9" style="2"/>
  </cols>
  <sheetData>
    <row r="2" spans="2:29" ht="50.25" customHeight="1">
      <c r="B2" s="1025" t="s">
        <v>499</v>
      </c>
      <c r="C2" s="1026"/>
      <c r="D2" s="1026"/>
      <c r="E2" s="1026"/>
      <c r="F2" s="1026"/>
      <c r="G2" s="1026"/>
      <c r="H2" s="1026"/>
      <c r="I2" s="1026"/>
      <c r="J2" s="1026"/>
      <c r="K2" s="1026"/>
      <c r="L2" s="1026"/>
      <c r="M2" s="1026"/>
      <c r="N2" s="1026"/>
      <c r="O2" s="1026"/>
      <c r="P2" s="1026"/>
      <c r="Q2" s="1026"/>
      <c r="R2" s="1026"/>
      <c r="S2" s="1026"/>
      <c r="T2" s="1026"/>
      <c r="U2" s="1026"/>
      <c r="V2" s="1026"/>
      <c r="W2" s="1026"/>
      <c r="X2" s="1026"/>
      <c r="Y2" s="1026"/>
      <c r="Z2" s="1026"/>
      <c r="AA2" s="1026"/>
      <c r="AB2" s="1026"/>
    </row>
    <row r="3" spans="2:29" ht="9" customHeight="1">
      <c r="B3" s="17"/>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0"/>
      <c r="C5" s="6"/>
      <c r="D5" s="6"/>
      <c r="E5" s="6"/>
      <c r="F5" s="6"/>
      <c r="G5" s="6"/>
      <c r="H5" s="6"/>
      <c r="I5" s="3"/>
      <c r="J5" s="6"/>
      <c r="K5" s="6"/>
      <c r="L5" s="39"/>
      <c r="M5" s="39"/>
      <c r="N5" s="39"/>
      <c r="O5" s="39"/>
      <c r="P5" s="39"/>
      <c r="Q5" s="39"/>
      <c r="R5" s="39"/>
      <c r="S5" s="39"/>
      <c r="T5" s="39"/>
      <c r="U5" s="39"/>
      <c r="V5" s="39"/>
      <c r="W5" s="39"/>
      <c r="X5" s="39"/>
      <c r="Y5" s="39"/>
      <c r="Z5" s="39"/>
      <c r="AA5" s="39"/>
      <c r="AB5" s="39"/>
      <c r="AC5" s="39"/>
    </row>
    <row r="6" spans="2:29" ht="21" hidden="1" customHeight="1">
      <c r="B6" s="10"/>
      <c r="C6" s="6"/>
      <c r="D6" s="6"/>
      <c r="E6" s="6"/>
      <c r="F6" s="6"/>
      <c r="G6" s="6"/>
      <c r="H6" s="6"/>
      <c r="I6" s="3"/>
      <c r="J6" s="6"/>
      <c r="K6" s="6"/>
      <c r="L6" s="39"/>
      <c r="M6" s="39"/>
      <c r="N6" s="39"/>
      <c r="O6" s="39"/>
      <c r="P6" s="39"/>
      <c r="Q6" s="39"/>
      <c r="R6" s="39"/>
      <c r="S6" s="39"/>
      <c r="T6" s="39"/>
      <c r="U6" s="39"/>
      <c r="V6" s="39"/>
      <c r="W6" s="39"/>
      <c r="X6" s="39"/>
      <c r="Y6" s="39"/>
      <c r="Z6" s="39"/>
      <c r="AA6" s="39"/>
      <c r="AB6" s="39"/>
      <c r="AC6" s="39"/>
    </row>
    <row r="7" spans="2:29" ht="21" hidden="1" customHeight="1">
      <c r="B7" s="10"/>
      <c r="C7" s="6"/>
      <c r="D7" s="6"/>
      <c r="E7" s="6"/>
      <c r="F7" s="6"/>
      <c r="G7" s="6"/>
      <c r="H7" s="6"/>
      <c r="I7" s="3"/>
      <c r="J7" s="6"/>
      <c r="K7" s="6"/>
      <c r="L7" s="39"/>
      <c r="M7" s="39"/>
      <c r="N7" s="39"/>
      <c r="O7" s="39"/>
      <c r="P7" s="39"/>
      <c r="Q7" s="39"/>
      <c r="R7" s="39"/>
      <c r="S7" s="39"/>
      <c r="T7" s="39"/>
      <c r="U7" s="39"/>
      <c r="V7" s="39"/>
      <c r="W7" s="39"/>
      <c r="X7" s="39"/>
      <c r="Y7" s="39"/>
      <c r="Z7" s="39"/>
      <c r="AA7" s="39"/>
      <c r="AB7" s="39"/>
      <c r="AC7" s="39"/>
    </row>
    <row r="8" spans="2:29" ht="21" hidden="1" customHeight="1">
      <c r="B8" s="10"/>
      <c r="C8" s="6"/>
      <c r="D8" s="6"/>
      <c r="E8" s="6"/>
      <c r="F8" s="6"/>
      <c r="G8" s="6"/>
      <c r="H8" s="6"/>
      <c r="I8" s="3"/>
      <c r="J8" s="6"/>
      <c r="K8" s="6"/>
      <c r="L8" s="39"/>
      <c r="M8" s="39"/>
      <c r="N8" s="39"/>
      <c r="O8" s="39"/>
      <c r="P8" s="39"/>
      <c r="Q8" s="39"/>
      <c r="R8" s="39"/>
      <c r="S8" s="39"/>
      <c r="T8" s="39"/>
      <c r="U8" s="39"/>
      <c r="V8" s="39"/>
      <c r="W8" s="39"/>
      <c r="X8" s="39"/>
      <c r="Y8" s="39"/>
      <c r="Z8" s="39"/>
      <c r="AA8" s="39"/>
      <c r="AB8" s="39"/>
      <c r="AC8" s="39"/>
    </row>
    <row r="9" spans="2:29" ht="21" hidden="1" customHeight="1">
      <c r="B9" s="10"/>
      <c r="C9" s="6"/>
      <c r="D9" s="6"/>
      <c r="E9" s="6"/>
      <c r="F9" s="6"/>
      <c r="G9" s="6"/>
      <c r="H9" s="6"/>
      <c r="I9" s="3"/>
      <c r="J9" s="6"/>
      <c r="K9" s="6"/>
      <c r="L9" s="39"/>
      <c r="M9" s="39"/>
      <c r="N9" s="39"/>
      <c r="O9" s="39"/>
      <c r="P9" s="39"/>
      <c r="Q9" s="39"/>
      <c r="R9" s="39"/>
      <c r="S9" s="39"/>
      <c r="T9" s="39"/>
      <c r="U9" s="39"/>
      <c r="V9" s="39"/>
      <c r="W9" s="39"/>
      <c r="X9" s="39"/>
      <c r="Y9" s="39"/>
      <c r="Z9" s="39"/>
      <c r="AA9" s="39"/>
      <c r="AB9" s="39"/>
      <c r="AC9" s="39"/>
    </row>
    <row r="10" spans="2:29" ht="21" hidden="1" customHeight="1">
      <c r="B10" s="10"/>
      <c r="C10" s="6"/>
      <c r="D10" s="6"/>
      <c r="E10" s="6"/>
      <c r="F10" s="6"/>
      <c r="G10" s="6"/>
      <c r="H10" s="6"/>
      <c r="I10" s="3"/>
      <c r="J10" s="6"/>
      <c r="K10" s="6"/>
      <c r="L10" s="39"/>
      <c r="M10" s="39"/>
      <c r="N10" s="39"/>
      <c r="O10" s="39"/>
      <c r="P10" s="39"/>
      <c r="Q10" s="39"/>
      <c r="R10" s="39"/>
      <c r="S10" s="39"/>
      <c r="T10" s="39"/>
      <c r="U10" s="39"/>
      <c r="V10" s="39"/>
      <c r="W10" s="39"/>
      <c r="X10" s="39"/>
      <c r="Y10" s="39"/>
      <c r="Z10" s="39"/>
      <c r="AA10" s="39"/>
      <c r="AB10" s="39"/>
      <c r="AC10" s="39"/>
    </row>
    <row r="11" spans="2:29" ht="21" hidden="1" customHeight="1">
      <c r="B11" s="10"/>
      <c r="C11" s="6"/>
      <c r="D11" s="6"/>
      <c r="E11" s="6"/>
      <c r="F11" s="6"/>
      <c r="G11" s="6"/>
      <c r="H11" s="6"/>
      <c r="I11" s="3"/>
      <c r="J11" s="6"/>
      <c r="K11" s="6"/>
      <c r="L11" s="39"/>
      <c r="M11" s="39"/>
      <c r="N11" s="39"/>
      <c r="O11" s="39"/>
      <c r="P11" s="39"/>
      <c r="Q11" s="39"/>
      <c r="R11" s="39"/>
      <c r="S11" s="39"/>
      <c r="T11" s="39"/>
      <c r="U11" s="39"/>
      <c r="V11" s="39"/>
      <c r="W11" s="39"/>
      <c r="X11" s="39"/>
      <c r="Y11" s="39"/>
      <c r="Z11" s="39"/>
      <c r="AA11" s="39"/>
      <c r="AB11" s="39"/>
      <c r="AC11" s="39"/>
    </row>
    <row r="12" spans="2:29" ht="21" hidden="1" customHeight="1">
      <c r="B12" s="10"/>
      <c r="C12" s="6"/>
      <c r="D12" s="6"/>
      <c r="E12" s="6"/>
      <c r="F12" s="6"/>
      <c r="G12" s="6"/>
      <c r="H12" s="6"/>
      <c r="I12" s="3"/>
      <c r="J12" s="6"/>
      <c r="K12" s="6"/>
      <c r="L12" s="39"/>
      <c r="M12" s="39"/>
      <c r="N12" s="39"/>
      <c r="O12" s="39"/>
      <c r="P12" s="39"/>
      <c r="Q12" s="39"/>
      <c r="R12" s="39"/>
      <c r="S12" s="39"/>
      <c r="T12" s="39"/>
      <c r="U12" s="39"/>
      <c r="V12" s="39"/>
      <c r="W12" s="39"/>
      <c r="X12" s="39"/>
      <c r="Y12" s="39"/>
      <c r="Z12" s="39"/>
      <c r="AA12" s="39"/>
      <c r="AB12" s="39"/>
      <c r="AC12" s="39"/>
    </row>
    <row r="13" spans="2:29" ht="21" hidden="1" customHeight="1">
      <c r="B13" s="10"/>
      <c r="D13" s="3"/>
      <c r="E13" s="3"/>
      <c r="F13" s="3"/>
      <c r="G13" s="3"/>
      <c r="H13" s="3"/>
      <c r="I13" s="3"/>
      <c r="L13" s="15"/>
      <c r="M13" s="15"/>
      <c r="N13" s="15"/>
      <c r="O13" s="41"/>
      <c r="P13" s="15"/>
      <c r="Q13" s="15"/>
      <c r="R13" s="15"/>
      <c r="S13" s="15"/>
      <c r="T13" s="15"/>
      <c r="U13" s="15"/>
      <c r="V13" s="15"/>
      <c r="W13" s="15"/>
      <c r="X13" s="15"/>
      <c r="Y13" s="15"/>
      <c r="Z13" s="15"/>
      <c r="AA13" s="15"/>
      <c r="AB13" s="15"/>
      <c r="AC13" s="15"/>
    </row>
    <row r="14" spans="2:29" ht="21" hidden="1" customHeight="1">
      <c r="B14" s="10"/>
      <c r="C14" s="6"/>
      <c r="D14" s="126"/>
      <c r="E14" s="6"/>
      <c r="F14" s="6"/>
      <c r="G14" s="6"/>
      <c r="H14" s="6"/>
      <c r="I14" s="3"/>
      <c r="J14" s="6"/>
      <c r="K14" s="6"/>
      <c r="L14" s="39"/>
      <c r="M14" s="39"/>
      <c r="N14" s="39"/>
      <c r="O14" s="39"/>
      <c r="P14" s="39"/>
      <c r="Q14" s="39"/>
      <c r="R14" s="39"/>
      <c r="S14" s="39"/>
      <c r="T14" s="39"/>
      <c r="U14" s="39"/>
      <c r="V14" s="39"/>
      <c r="W14" s="39"/>
      <c r="X14" s="39"/>
      <c r="Y14" s="39"/>
      <c r="Z14" s="39"/>
      <c r="AA14" s="39"/>
      <c r="AB14" s="39"/>
      <c r="AC14" s="39"/>
    </row>
    <row r="15" spans="2:29" ht="13.5" hidden="1" customHeight="1">
      <c r="B15" s="10"/>
      <c r="C15" s="3"/>
      <c r="D15" s="3"/>
      <c r="E15" s="3"/>
      <c r="F15" s="3"/>
      <c r="G15" s="3"/>
      <c r="H15" s="3"/>
      <c r="I15" s="3"/>
      <c r="K15" s="15"/>
      <c r="L15" s="15"/>
      <c r="M15" s="15"/>
      <c r="N15" s="41"/>
      <c r="O15" s="15"/>
      <c r="P15" s="15"/>
      <c r="Q15" s="15"/>
      <c r="R15" s="15"/>
      <c r="S15" s="15"/>
      <c r="T15" s="15"/>
      <c r="U15" s="15"/>
      <c r="V15" s="15"/>
      <c r="W15" s="15"/>
      <c r="X15" s="15"/>
      <c r="Y15" s="15"/>
      <c r="Z15" s="15"/>
      <c r="AA15" s="15"/>
      <c r="AB15" s="15"/>
    </row>
    <row r="16" spans="2:29" ht="13.5" hidden="1" customHeight="1">
      <c r="B16" s="10"/>
      <c r="C16" s="3"/>
      <c r="D16" s="3"/>
      <c r="E16" s="3"/>
      <c r="F16" s="3"/>
      <c r="G16" s="3"/>
      <c r="H16" s="3"/>
      <c r="I16" s="3"/>
      <c r="K16" s="15"/>
      <c r="L16" s="15"/>
      <c r="M16" s="15"/>
      <c r="N16" s="41"/>
      <c r="O16" s="15"/>
      <c r="P16" s="15"/>
      <c r="Q16" s="15"/>
      <c r="R16" s="15"/>
      <c r="S16" s="15"/>
      <c r="T16" s="15"/>
      <c r="U16" s="15"/>
      <c r="V16" s="15"/>
      <c r="W16" s="15"/>
      <c r="X16" s="15"/>
      <c r="Y16" s="15"/>
      <c r="Z16" s="15"/>
      <c r="AA16" s="15"/>
      <c r="AB16" s="15"/>
    </row>
    <row r="17" spans="2:28" ht="24" customHeight="1">
      <c r="B17" s="43" t="s">
        <v>2898</v>
      </c>
      <c r="C17" s="10"/>
      <c r="D17" s="10"/>
      <c r="E17" s="10"/>
      <c r="F17" s="10"/>
      <c r="G17" s="10"/>
      <c r="H17" s="10"/>
      <c r="I17" s="10"/>
      <c r="J17" s="10"/>
      <c r="K17" s="10"/>
      <c r="L17" s="10"/>
      <c r="M17" s="15"/>
      <c r="N17" s="15"/>
      <c r="O17" s="15"/>
      <c r="P17" s="15"/>
      <c r="Q17" s="15"/>
      <c r="R17" s="15"/>
      <c r="S17" s="15"/>
      <c r="T17" s="15"/>
      <c r="U17" s="15"/>
      <c r="V17" s="15"/>
      <c r="W17" s="15"/>
      <c r="X17" s="15"/>
      <c r="Y17" s="15"/>
      <c r="Z17" s="15"/>
      <c r="AA17" s="15"/>
      <c r="AB17" s="15"/>
    </row>
    <row r="18" spans="2:28" ht="14.4">
      <c r="B18" s="42"/>
      <c r="C18" s="44"/>
      <c r="D18" s="10"/>
      <c r="E18" s="10"/>
      <c r="F18" s="10"/>
      <c r="G18" s="10"/>
      <c r="H18" s="10"/>
      <c r="I18" s="10"/>
      <c r="J18" s="10"/>
      <c r="K18" s="10"/>
      <c r="L18" s="10"/>
      <c r="M18" s="15"/>
      <c r="N18" s="15"/>
      <c r="O18" s="15"/>
      <c r="P18" s="15"/>
      <c r="Q18" s="15"/>
      <c r="R18" s="15"/>
      <c r="S18" s="15"/>
      <c r="T18" s="15"/>
      <c r="U18" s="15"/>
      <c r="V18" s="15"/>
      <c r="W18" s="15"/>
      <c r="X18" s="15"/>
      <c r="Y18" s="15"/>
      <c r="Z18" s="15"/>
      <c r="AA18" s="15"/>
      <c r="AB18" s="15"/>
    </row>
    <row r="19" spans="2:28" ht="14.4">
      <c r="B19" s="42"/>
      <c r="C19" s="44"/>
      <c r="D19" s="10"/>
      <c r="E19" s="10"/>
      <c r="F19" s="10"/>
      <c r="G19" s="10"/>
      <c r="H19" s="10"/>
      <c r="I19" s="10"/>
      <c r="J19" s="10"/>
      <c r="K19" s="10"/>
      <c r="L19" s="10"/>
      <c r="M19" s="15"/>
      <c r="N19" s="15"/>
      <c r="O19" s="15"/>
      <c r="P19" s="15"/>
      <c r="Q19" s="15"/>
      <c r="R19" s="15"/>
      <c r="S19" s="15"/>
      <c r="T19" s="15"/>
      <c r="U19" s="15"/>
      <c r="V19" s="15"/>
      <c r="W19" s="15"/>
      <c r="X19" s="15"/>
      <c r="Y19" s="15"/>
      <c r="Z19" s="15"/>
      <c r="AA19" s="15"/>
      <c r="AB19" s="15"/>
    </row>
    <row r="20" spans="2:28" ht="14.4">
      <c r="B20" s="42"/>
      <c r="C20" s="44"/>
      <c r="D20" s="10"/>
      <c r="E20" s="10"/>
      <c r="F20" s="10"/>
      <c r="G20" s="10"/>
      <c r="H20" s="10"/>
      <c r="I20" s="10"/>
      <c r="J20" s="10"/>
      <c r="K20" s="10"/>
      <c r="L20" s="10"/>
      <c r="M20" s="15"/>
      <c r="N20" s="15"/>
      <c r="O20" s="15"/>
      <c r="P20" s="15"/>
      <c r="Q20" s="15"/>
      <c r="R20" s="15"/>
      <c r="S20" s="15"/>
      <c r="T20" s="15"/>
      <c r="U20" s="15"/>
      <c r="V20" s="15"/>
      <c r="W20" s="15"/>
      <c r="X20" s="15"/>
      <c r="Y20" s="15"/>
      <c r="Z20" s="15"/>
      <c r="AA20" s="15"/>
      <c r="AB20" s="15"/>
    </row>
    <row r="21" spans="2:28" ht="14.4">
      <c r="B21" s="42"/>
      <c r="C21" s="44"/>
      <c r="D21" s="10"/>
      <c r="E21" s="10"/>
      <c r="F21" s="10"/>
      <c r="G21" s="10"/>
      <c r="H21" s="10"/>
      <c r="I21" s="10"/>
      <c r="J21" s="10"/>
      <c r="K21" s="10"/>
      <c r="L21" s="10"/>
      <c r="M21" s="15"/>
      <c r="N21" s="15"/>
      <c r="O21" s="15"/>
      <c r="P21" s="15"/>
      <c r="Q21" s="15"/>
      <c r="R21" s="15"/>
      <c r="S21" s="15"/>
      <c r="T21" s="15"/>
      <c r="U21" s="15"/>
      <c r="V21" s="15"/>
      <c r="W21" s="15"/>
      <c r="X21" s="15"/>
      <c r="Y21" s="15"/>
      <c r="Z21" s="15"/>
      <c r="AA21" s="15"/>
      <c r="AB21" s="15"/>
    </row>
    <row r="22" spans="2:28" ht="13.5" customHeight="1">
      <c r="B22" s="42"/>
      <c r="C22" s="44"/>
      <c r="D22" s="10"/>
      <c r="E22" s="10"/>
      <c r="F22" s="10"/>
      <c r="G22" s="10"/>
      <c r="H22" s="10"/>
      <c r="I22" s="10"/>
      <c r="J22" s="10"/>
      <c r="K22" s="10"/>
      <c r="L22" s="10"/>
      <c r="M22" s="15"/>
      <c r="N22" s="15"/>
      <c r="O22" s="15"/>
      <c r="P22" s="15"/>
      <c r="Q22" s="15"/>
      <c r="R22" s="2" t="s">
        <v>2902</v>
      </c>
      <c r="S22" s="15"/>
      <c r="T22" s="15"/>
      <c r="U22" s="15"/>
      <c r="V22" s="15"/>
      <c r="W22" s="15"/>
      <c r="X22" s="15"/>
      <c r="Y22" s="15"/>
      <c r="Z22" s="15"/>
      <c r="AA22" s="15"/>
      <c r="AB22" s="15"/>
    </row>
    <row r="23" spans="2:28" ht="13.5" customHeight="1">
      <c r="B23" s="42"/>
      <c r="C23" s="44"/>
      <c r="D23" s="10"/>
      <c r="E23" s="10"/>
      <c r="F23" s="10"/>
      <c r="G23" s="10"/>
      <c r="H23" s="10"/>
      <c r="I23" s="10"/>
      <c r="J23" s="10"/>
      <c r="K23" s="10"/>
      <c r="L23" s="10"/>
      <c r="M23" s="15"/>
      <c r="N23" s="15"/>
      <c r="O23" s="15"/>
      <c r="P23" s="15"/>
      <c r="Q23" s="15"/>
      <c r="R23" s="15"/>
      <c r="S23" s="15"/>
      <c r="T23" s="15"/>
      <c r="U23" s="15"/>
      <c r="V23" s="15"/>
      <c r="W23" s="15"/>
      <c r="X23" s="15"/>
      <c r="Y23" s="15"/>
      <c r="Z23" s="15"/>
      <c r="AA23" s="15"/>
      <c r="AB23" s="15"/>
    </row>
    <row r="24" spans="2:28" ht="24" customHeight="1">
      <c r="B24" s="46" t="s">
        <v>2899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row>
    <row r="25" spans="2:28" ht="21" customHeight="1">
      <c r="B25" s="15"/>
      <c r="C25" s="16" t="s">
        <v>124</v>
      </c>
    </row>
    <row r="26" spans="2:28" ht="21" customHeight="1">
      <c r="B26" s="15"/>
      <c r="D26" s="1028" t="s">
        <v>135</v>
      </c>
      <c r="E26" s="1028"/>
      <c r="F26" s="1028"/>
      <c r="G26" s="1028"/>
      <c r="H26" s="1028"/>
      <c r="I26" s="1028"/>
      <c r="J26" s="1028"/>
      <c r="K26" s="1028"/>
      <c r="L26" s="1028"/>
      <c r="M26" s="1028"/>
      <c r="N26" s="1028"/>
      <c r="O26" s="1028"/>
      <c r="P26" s="1028"/>
      <c r="Q26" s="1028"/>
      <c r="R26" s="1028"/>
      <c r="S26" s="1028"/>
      <c r="T26" s="1028"/>
      <c r="U26" s="1028"/>
      <c r="V26" s="1028"/>
      <c r="W26" s="1028"/>
      <c r="X26" s="1028"/>
      <c r="Y26" s="1028"/>
      <c r="Z26" s="1028"/>
      <c r="AA26" s="1028"/>
      <c r="AB26" s="48"/>
    </row>
    <row r="27" spans="2:28" ht="21" customHeight="1">
      <c r="B27" s="15"/>
      <c r="D27" s="1028" t="s">
        <v>136</v>
      </c>
      <c r="E27" s="1028"/>
      <c r="F27" s="1028"/>
      <c r="G27" s="1028"/>
      <c r="H27" s="1028"/>
      <c r="I27" s="1028"/>
      <c r="J27" s="1028"/>
      <c r="K27" s="1028"/>
      <c r="L27" s="1028"/>
      <c r="M27" s="1028"/>
      <c r="N27" s="1028"/>
      <c r="O27" s="1028"/>
      <c r="P27" s="1028"/>
      <c r="Q27" s="1028"/>
      <c r="R27" s="1028"/>
      <c r="S27" s="1028"/>
      <c r="T27" s="1028"/>
      <c r="U27" s="1028"/>
      <c r="V27" s="1028"/>
      <c r="W27" s="1028"/>
      <c r="X27" s="1028"/>
      <c r="Y27" s="1028"/>
      <c r="Z27" s="1028"/>
      <c r="AA27" s="1028"/>
      <c r="AB27" s="48"/>
    </row>
    <row r="28" spans="2:28" ht="5.25" customHeight="1">
      <c r="B28" s="15"/>
      <c r="E28" s="13"/>
      <c r="F28" s="6"/>
      <c r="AB28" s="15"/>
    </row>
    <row r="29" spans="2:28" ht="21" customHeight="1">
      <c r="B29" s="15"/>
      <c r="E29" s="516"/>
      <c r="F29" s="6" t="s">
        <v>131</v>
      </c>
      <c r="AB29" s="15"/>
    </row>
    <row r="30" spans="2:28" ht="5.25" customHeight="1">
      <c r="B30" s="15"/>
      <c r="E30" s="517"/>
      <c r="F30" s="6"/>
      <c r="AB30" s="15"/>
    </row>
    <row r="31" spans="2:28" ht="21" customHeight="1">
      <c r="B31" s="15"/>
      <c r="E31" s="518"/>
      <c r="F31" s="519" t="s">
        <v>132</v>
      </c>
      <c r="G31" s="6"/>
      <c r="H31" s="6"/>
      <c r="I31" s="6"/>
      <c r="J31" s="6"/>
      <c r="K31" s="6"/>
      <c r="L31" s="6"/>
      <c r="M31" s="6"/>
      <c r="N31" s="6"/>
      <c r="O31" s="6"/>
      <c r="P31" s="6"/>
      <c r="Q31" s="6"/>
      <c r="R31" s="6"/>
      <c r="S31" s="6"/>
      <c r="T31" s="6"/>
      <c r="U31" s="6"/>
      <c r="V31" s="6"/>
      <c r="W31" s="6"/>
      <c r="X31" s="6"/>
      <c r="Y31" s="6"/>
      <c r="Z31" s="6"/>
      <c r="AA31" s="6"/>
      <c r="AB31" s="39"/>
    </row>
    <row r="32" spans="2:28" ht="5.25" customHeight="1">
      <c r="B32" s="15"/>
      <c r="E32" s="517"/>
      <c r="F32" s="6"/>
      <c r="AB32" s="15"/>
    </row>
    <row r="33" spans="2:28" ht="21" customHeight="1">
      <c r="B33" s="15"/>
      <c r="E33" s="520"/>
      <c r="F33" s="6" t="s">
        <v>133</v>
      </c>
      <c r="G33" s="496"/>
      <c r="H33" s="496"/>
      <c r="I33" s="496"/>
      <c r="J33" s="496"/>
      <c r="K33" s="496"/>
      <c r="L33" s="496"/>
      <c r="M33" s="496"/>
      <c r="N33" s="496"/>
      <c r="O33" s="496"/>
      <c r="P33" s="496"/>
      <c r="Q33" s="496"/>
      <c r="R33" s="496"/>
      <c r="S33" s="496"/>
      <c r="T33" s="496"/>
      <c r="U33" s="496"/>
      <c r="V33" s="496"/>
      <c r="W33" s="496"/>
      <c r="X33" s="496"/>
      <c r="Y33" s="496"/>
      <c r="Z33" s="496"/>
      <c r="AA33" s="496"/>
      <c r="AB33" s="47"/>
    </row>
    <row r="34" spans="2:28" ht="5.25" customHeight="1">
      <c r="B34" s="15"/>
      <c r="E34" s="517"/>
      <c r="F34" s="6"/>
      <c r="G34" s="496"/>
      <c r="H34" s="496"/>
      <c r="I34" s="496"/>
      <c r="J34" s="496"/>
      <c r="K34" s="496"/>
      <c r="L34" s="496"/>
      <c r="M34" s="496"/>
      <c r="N34" s="496"/>
      <c r="O34" s="496"/>
      <c r="P34" s="496"/>
      <c r="Q34" s="496"/>
      <c r="R34" s="496"/>
      <c r="S34" s="496"/>
      <c r="T34" s="496"/>
      <c r="U34" s="496"/>
      <c r="V34" s="496"/>
      <c r="W34" s="496"/>
      <c r="X34" s="496"/>
      <c r="Y34" s="496"/>
      <c r="Z34" s="496"/>
      <c r="AA34" s="496"/>
      <c r="AB34" s="47"/>
    </row>
    <row r="35" spans="2:28" ht="21" customHeight="1">
      <c r="B35" s="15"/>
      <c r="E35" s="521"/>
      <c r="F35" s="2" t="s">
        <v>2900</v>
      </c>
      <c r="AB35" s="15"/>
    </row>
    <row r="36" spans="2:28" ht="15" customHeight="1">
      <c r="B36" s="15"/>
      <c r="D36" s="522"/>
      <c r="AB36" s="15"/>
    </row>
    <row r="37" spans="2:28" ht="13.5" customHeight="1">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row>
    <row r="38" spans="2:28" ht="21" customHeight="1">
      <c r="B38" s="15"/>
      <c r="C38" s="46" t="s">
        <v>125</v>
      </c>
      <c r="D38" s="15"/>
      <c r="E38" s="15"/>
      <c r="F38" s="15"/>
      <c r="G38" s="15"/>
      <c r="H38" s="15"/>
      <c r="I38" s="15"/>
      <c r="J38" s="15"/>
      <c r="K38" s="15"/>
      <c r="L38" s="15"/>
      <c r="M38" s="15"/>
      <c r="N38" s="15"/>
      <c r="O38" s="15"/>
      <c r="P38" s="15"/>
      <c r="Q38" s="15"/>
      <c r="R38" s="15"/>
      <c r="S38" s="15"/>
      <c r="T38" s="15"/>
      <c r="U38" s="15"/>
      <c r="V38" s="15"/>
      <c r="W38" s="15"/>
      <c r="X38" s="15"/>
      <c r="Y38" s="15"/>
      <c r="Z38" s="15"/>
      <c r="AA38" s="15"/>
      <c r="AB38" s="15"/>
    </row>
    <row r="39" spans="2:28" ht="21" customHeight="1">
      <c r="B39" s="15"/>
      <c r="C39" s="15"/>
      <c r="D39" s="1027" t="s">
        <v>126</v>
      </c>
      <c r="E39" s="1027"/>
      <c r="F39" s="1027"/>
      <c r="G39" s="1027"/>
      <c r="H39" s="1027"/>
      <c r="I39" s="1027"/>
      <c r="J39" s="1027"/>
      <c r="K39" s="1027"/>
      <c r="L39" s="1027"/>
      <c r="M39" s="1027"/>
      <c r="N39" s="1027"/>
      <c r="O39" s="1027"/>
      <c r="P39" s="1027"/>
      <c r="Q39" s="1027"/>
      <c r="R39" s="1027"/>
      <c r="S39" s="1027"/>
      <c r="T39" s="1027"/>
      <c r="U39" s="1027"/>
      <c r="V39" s="1027"/>
      <c r="W39" s="1027"/>
      <c r="X39" s="1027"/>
      <c r="Y39" s="1027"/>
      <c r="Z39" s="1027"/>
      <c r="AA39" s="1027"/>
      <c r="AB39" s="8"/>
    </row>
    <row r="40" spans="2:28" ht="18" customHeight="1">
      <c r="B40" s="15"/>
      <c r="C40" s="15"/>
      <c r="D40" s="1024" t="s">
        <v>127</v>
      </c>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row>
    <row r="41" spans="2:28" ht="5.25" customHeight="1">
      <c r="B41" s="15"/>
      <c r="C41" s="15"/>
      <c r="E41" s="13"/>
      <c r="F41" s="6"/>
      <c r="AB41" s="15"/>
    </row>
    <row r="42" spans="2:28" ht="21" customHeight="1">
      <c r="B42" s="15"/>
      <c r="C42" s="15"/>
      <c r="E42" s="516"/>
      <c r="F42" s="6" t="s">
        <v>131</v>
      </c>
      <c r="AB42" s="15"/>
    </row>
    <row r="43" spans="2:28" ht="5.25" customHeight="1">
      <c r="B43" s="15"/>
      <c r="C43" s="15"/>
      <c r="E43" s="517"/>
      <c r="F43" s="6"/>
      <c r="AB43" s="15"/>
    </row>
    <row r="44" spans="2:28" ht="21" customHeight="1">
      <c r="B44" s="15"/>
      <c r="C44" s="15"/>
      <c r="E44" s="518"/>
      <c r="F44" s="519" t="s">
        <v>132</v>
      </c>
      <c r="G44" s="496"/>
      <c r="H44" s="496"/>
      <c r="I44" s="496"/>
      <c r="J44" s="496"/>
      <c r="K44" s="496"/>
      <c r="L44" s="496"/>
      <c r="M44" s="496"/>
      <c r="N44" s="496"/>
      <c r="O44" s="496"/>
      <c r="P44" s="496"/>
      <c r="Q44" s="496"/>
      <c r="R44" s="496"/>
      <c r="S44" s="496"/>
      <c r="T44" s="496"/>
      <c r="U44" s="496"/>
      <c r="V44" s="496"/>
      <c r="W44" s="496"/>
      <c r="X44" s="496"/>
      <c r="Y44" s="496"/>
      <c r="Z44" s="496"/>
      <c r="AA44" s="496"/>
      <c r="AB44" s="47"/>
    </row>
    <row r="45" spans="2:28" ht="5.25" customHeight="1">
      <c r="B45" s="15"/>
      <c r="C45" s="15"/>
      <c r="E45" s="517"/>
      <c r="F45" s="6"/>
      <c r="AB45" s="15"/>
    </row>
    <row r="46" spans="2:28" ht="21" customHeight="1">
      <c r="B46" s="15"/>
      <c r="C46" s="15"/>
      <c r="E46" s="520"/>
      <c r="F46" s="6" t="s">
        <v>133</v>
      </c>
      <c r="G46" s="496"/>
      <c r="H46" s="496"/>
      <c r="I46" s="496"/>
      <c r="J46" s="496"/>
      <c r="K46" s="496"/>
      <c r="L46" s="496"/>
      <c r="M46" s="496"/>
      <c r="N46" s="496"/>
      <c r="O46" s="496"/>
      <c r="P46" s="496"/>
      <c r="Q46" s="496"/>
      <c r="R46" s="496"/>
      <c r="S46" s="496"/>
      <c r="T46" s="496"/>
      <c r="U46" s="496"/>
      <c r="V46" s="496"/>
      <c r="W46" s="496"/>
      <c r="X46" s="496"/>
      <c r="Y46" s="496"/>
      <c r="Z46" s="496"/>
      <c r="AA46" s="496"/>
      <c r="AB46" s="47"/>
    </row>
    <row r="47" spans="2:28" ht="5.25" customHeight="1">
      <c r="B47" s="15"/>
      <c r="C47" s="15"/>
      <c r="E47" s="517"/>
      <c r="F47" s="6"/>
      <c r="G47" s="496"/>
      <c r="H47" s="496"/>
      <c r="I47" s="496"/>
      <c r="J47" s="496"/>
      <c r="K47" s="496"/>
      <c r="L47" s="496"/>
      <c r="M47" s="496"/>
      <c r="N47" s="496"/>
      <c r="O47" s="496"/>
      <c r="P47" s="496"/>
      <c r="Q47" s="496"/>
      <c r="R47" s="496"/>
      <c r="S47" s="496"/>
      <c r="T47" s="496"/>
      <c r="U47" s="496"/>
      <c r="V47" s="496"/>
      <c r="W47" s="496"/>
      <c r="X47" s="496"/>
      <c r="Y47" s="496"/>
      <c r="Z47" s="496"/>
      <c r="AA47" s="496"/>
      <c r="AB47" s="47"/>
    </row>
    <row r="48" spans="2:28" ht="21" customHeight="1">
      <c r="B48" s="15"/>
      <c r="C48" s="15"/>
      <c r="E48" s="521"/>
      <c r="F48" s="2" t="s">
        <v>2900</v>
      </c>
      <c r="AB48" s="15"/>
    </row>
    <row r="49" spans="2:28" ht="14.25" customHeight="1">
      <c r="B49" s="15"/>
      <c r="C49" s="15"/>
      <c r="AB49" s="15"/>
    </row>
    <row r="50" spans="2:28" ht="14.25" customHeight="1"/>
    <row r="51" spans="2:28" ht="54.75" customHeight="1">
      <c r="B51" s="1025" t="s">
        <v>500</v>
      </c>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row>
    <row r="52" spans="2:28" ht="14.25" customHeight="1"/>
    <row r="53" spans="2:28" ht="14.25" customHeight="1"/>
    <row r="54" spans="2:28" ht="23.25" customHeight="1">
      <c r="B54" s="46" t="s">
        <v>128</v>
      </c>
      <c r="C54" s="10"/>
      <c r="D54" s="10"/>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2:28" ht="21" customHeight="1">
      <c r="B55" s="42"/>
      <c r="C55" s="15"/>
      <c r="D55" s="1027" t="s">
        <v>2901</v>
      </c>
      <c r="E55" s="1027"/>
      <c r="F55" s="1027"/>
      <c r="G55" s="1027"/>
      <c r="H55" s="1027"/>
      <c r="I55" s="1027"/>
      <c r="J55" s="1027"/>
      <c r="K55" s="1027"/>
      <c r="L55" s="1027"/>
      <c r="M55" s="1027"/>
      <c r="N55" s="1027"/>
      <c r="O55" s="1027"/>
      <c r="P55" s="1027"/>
      <c r="Q55" s="1027"/>
      <c r="R55" s="1027"/>
      <c r="S55" s="1027"/>
      <c r="T55" s="1027"/>
      <c r="U55" s="1027"/>
      <c r="V55" s="1027"/>
      <c r="W55" s="1027"/>
      <c r="X55" s="1027"/>
      <c r="Y55" s="1027"/>
      <c r="Z55" s="1027"/>
      <c r="AA55" s="1027"/>
      <c r="AB55" s="37"/>
    </row>
    <row r="56" spans="2:28" ht="14.25" customHeight="1">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2:28" ht="14.25" customHeight="1">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row>
    <row r="58" spans="2:28" ht="24" customHeight="1">
      <c r="B58" s="45" t="s">
        <v>134</v>
      </c>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2:28" ht="21" customHeight="1">
      <c r="B59" s="15"/>
      <c r="C59" s="15"/>
      <c r="D59" s="1024" t="s">
        <v>140</v>
      </c>
      <c r="E59" s="1024"/>
      <c r="F59" s="1024"/>
      <c r="G59" s="1024"/>
      <c r="H59" s="1024"/>
      <c r="I59" s="1024"/>
      <c r="J59" s="1024"/>
      <c r="K59" s="1024"/>
      <c r="L59" s="1024"/>
      <c r="M59" s="1024"/>
      <c r="N59" s="1024"/>
      <c r="O59" s="1024"/>
      <c r="P59" s="1024"/>
      <c r="Q59" s="1024"/>
      <c r="R59" s="1024"/>
      <c r="S59" s="1024"/>
      <c r="T59" s="1024"/>
      <c r="U59" s="1024"/>
      <c r="V59" s="1024"/>
      <c r="W59" s="1024"/>
      <c r="X59" s="1024"/>
      <c r="Y59" s="1024"/>
      <c r="Z59" s="1024"/>
      <c r="AA59" s="1024"/>
      <c r="AB59" s="15"/>
    </row>
    <row r="60" spans="2:28" ht="21" customHeight="1">
      <c r="B60" s="15"/>
      <c r="C60" s="15"/>
      <c r="D60" s="1029" t="s">
        <v>139</v>
      </c>
      <c r="E60" s="1029"/>
      <c r="F60" s="1029"/>
      <c r="G60" s="1029"/>
      <c r="H60" s="1029"/>
      <c r="I60" s="1029"/>
      <c r="J60" s="1029"/>
      <c r="K60" s="1029"/>
      <c r="L60" s="1029"/>
      <c r="M60" s="1029"/>
      <c r="N60" s="1029"/>
      <c r="O60" s="1029"/>
      <c r="P60" s="1029"/>
      <c r="Q60" s="1029"/>
      <c r="R60" s="1029"/>
      <c r="S60" s="1029"/>
      <c r="T60" s="1029"/>
      <c r="U60" s="1029"/>
      <c r="V60" s="1029"/>
      <c r="W60" s="1029"/>
      <c r="X60" s="1029"/>
      <c r="Y60" s="1029"/>
      <c r="Z60" s="1029"/>
      <c r="AA60" s="1029"/>
      <c r="AB60" s="15"/>
    </row>
    <row r="61" spans="2:28" ht="21" customHeight="1">
      <c r="B61" s="15"/>
      <c r="C61" s="15"/>
      <c r="D61" s="49"/>
      <c r="E61" s="49"/>
      <c r="F61" s="49"/>
      <c r="G61" s="49"/>
      <c r="H61" s="49"/>
      <c r="I61" s="49"/>
      <c r="J61" s="49"/>
      <c r="K61" s="49"/>
      <c r="L61" s="49"/>
      <c r="M61" s="49"/>
      <c r="N61" s="49"/>
      <c r="O61" s="49"/>
      <c r="P61" s="49"/>
      <c r="Q61" s="49"/>
      <c r="R61" s="49"/>
      <c r="S61" s="49"/>
      <c r="T61" s="49"/>
      <c r="U61" s="49"/>
      <c r="V61" s="49"/>
      <c r="W61" s="49"/>
      <c r="X61" s="49"/>
      <c r="Y61" s="49"/>
      <c r="Z61" s="49"/>
      <c r="AA61" s="49"/>
      <c r="AB61" s="15"/>
    </row>
    <row r="62" spans="2:28" ht="21" customHeight="1">
      <c r="B62" s="15"/>
      <c r="C62" s="15" t="s">
        <v>141</v>
      </c>
      <c r="D62" s="49"/>
      <c r="E62" s="49"/>
      <c r="F62" s="49"/>
      <c r="G62" s="49"/>
      <c r="H62" s="49"/>
      <c r="I62" s="49"/>
      <c r="J62" s="49"/>
      <c r="K62" s="49"/>
      <c r="L62" s="49"/>
      <c r="M62" s="49"/>
      <c r="N62" s="49"/>
      <c r="O62" s="49"/>
      <c r="P62" s="49"/>
      <c r="Q62" s="49"/>
      <c r="R62" s="49"/>
      <c r="S62" s="49"/>
      <c r="T62" s="49"/>
      <c r="U62" s="49"/>
      <c r="V62" s="49"/>
      <c r="W62" s="49"/>
      <c r="X62" s="49"/>
      <c r="Y62" s="49"/>
      <c r="Z62" s="49"/>
      <c r="AA62" s="49"/>
      <c r="AB62" s="15"/>
    </row>
    <row r="63" spans="2:28" ht="24" customHeight="1">
      <c r="B63" s="15"/>
      <c r="C63" s="15"/>
      <c r="D63" s="1024" t="s">
        <v>137</v>
      </c>
      <c r="E63" s="1024"/>
      <c r="F63" s="1024"/>
      <c r="G63" s="1024"/>
      <c r="H63" s="1024"/>
      <c r="I63" s="1024"/>
      <c r="J63" s="1024"/>
      <c r="K63" s="1024"/>
      <c r="L63" s="1024"/>
      <c r="M63" s="1024"/>
      <c r="N63" s="1024"/>
      <c r="O63" s="1024"/>
      <c r="P63" s="1024"/>
      <c r="Q63" s="1024"/>
      <c r="R63" s="1024"/>
      <c r="S63" s="1024"/>
      <c r="T63" s="1024"/>
      <c r="U63" s="1024"/>
      <c r="V63" s="1024"/>
      <c r="W63" s="1024"/>
      <c r="X63" s="1024"/>
      <c r="Y63" s="1024"/>
      <c r="Z63" s="1024"/>
      <c r="AA63" s="1024"/>
      <c r="AB63" s="15"/>
    </row>
    <row r="64" spans="2:28" ht="24" customHeight="1">
      <c r="B64" s="15"/>
      <c r="C64" s="15"/>
      <c r="D64" s="1027" t="s">
        <v>138</v>
      </c>
      <c r="E64" s="1027"/>
      <c r="F64" s="1027"/>
      <c r="G64" s="1027"/>
      <c r="H64" s="1027"/>
      <c r="I64" s="1027"/>
      <c r="J64" s="1027"/>
      <c r="K64" s="1027"/>
      <c r="L64" s="1027"/>
      <c r="M64" s="1027"/>
      <c r="N64" s="1027"/>
      <c r="O64" s="1027"/>
      <c r="P64" s="1027"/>
      <c r="Q64" s="1027"/>
      <c r="R64" s="1027"/>
      <c r="S64" s="1027"/>
      <c r="T64" s="1027"/>
      <c r="U64" s="1027"/>
      <c r="V64" s="1027"/>
      <c r="W64" s="1027"/>
      <c r="X64" s="1027"/>
      <c r="Y64" s="1027"/>
      <c r="Z64" s="1027"/>
      <c r="AA64" s="1027"/>
      <c r="AB64" s="37"/>
    </row>
    <row r="65" spans="2:28" ht="14.25" customHeight="1">
      <c r="B65" s="15"/>
      <c r="C65" s="15"/>
      <c r="AB65" s="15"/>
    </row>
    <row r="66" spans="2:28" ht="21" customHeight="1">
      <c r="B66" s="15"/>
      <c r="C66" s="15"/>
      <c r="D66" s="2" t="s">
        <v>129</v>
      </c>
      <c r="AB66" s="15"/>
    </row>
    <row r="67" spans="2:28" ht="14.25" customHeight="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row>
    <row r="68" spans="2:28" ht="14.4">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2:28" ht="14.4">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row>
    <row r="70" spans="2:28" ht="14.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row>
    <row r="71" spans="2:28" ht="14.4">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2:28" ht="14.4">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row r="73" spans="2:28" ht="14.4">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2:28" ht="14.4">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2:28" ht="14.4">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2:28" ht="14.4">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2:28" ht="14.4">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2:28" ht="14.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2:28" ht="14.4">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2:28" ht="14.4">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spans="2:28" ht="14.4">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spans="2:28" ht="14.4">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2:28" ht="21.75" customHeight="1">
      <c r="B83" s="15"/>
      <c r="C83" s="15"/>
      <c r="D83" s="15"/>
      <c r="F83" s="15"/>
      <c r="G83" s="15"/>
      <c r="H83" s="15"/>
      <c r="I83" s="15"/>
      <c r="J83" s="15"/>
      <c r="K83" s="15"/>
      <c r="L83" s="15"/>
      <c r="M83" s="15"/>
      <c r="N83" s="15"/>
      <c r="O83" s="15"/>
      <c r="P83" s="15"/>
      <c r="Q83" s="15"/>
      <c r="R83" s="15"/>
      <c r="S83" s="15"/>
      <c r="T83" s="15"/>
      <c r="U83" s="15"/>
      <c r="V83" s="15"/>
      <c r="W83" s="15"/>
      <c r="X83" s="15"/>
      <c r="Y83" s="15"/>
      <c r="Z83" s="15"/>
      <c r="AA83" s="15"/>
      <c r="AB83" s="15"/>
    </row>
    <row r="84" spans="2:28" ht="21.75" customHeight="1">
      <c r="B84" s="15"/>
      <c r="C84" s="15"/>
      <c r="D84" s="15"/>
      <c r="F84" s="15"/>
      <c r="G84" s="15"/>
      <c r="H84" s="15"/>
      <c r="I84" s="15"/>
      <c r="J84" s="15"/>
      <c r="K84" s="15"/>
      <c r="L84" s="15"/>
      <c r="M84" s="15"/>
      <c r="N84" s="15"/>
      <c r="O84" s="15"/>
      <c r="P84" s="15"/>
      <c r="Q84" s="15"/>
      <c r="R84" s="15"/>
      <c r="S84" s="15"/>
      <c r="T84" s="15"/>
      <c r="U84" s="15"/>
      <c r="V84" s="15"/>
      <c r="W84" s="15"/>
      <c r="X84" s="15"/>
      <c r="Y84" s="15"/>
      <c r="Z84" s="15"/>
      <c r="AA84" s="15"/>
      <c r="AB84" s="15"/>
    </row>
    <row r="85" spans="2:28" ht="14.4">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2:28" ht="14.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2:28" ht="18" customHeight="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sheetData>
  <sheetProtection algorithmName="SHA-512" hashValue="ZPTku6m1w9P1EuzcU56pZd0r6qPJN2bC7Z6juWDhy92zRrfEs+7UhAK5tCcsWJN6iUVd3C9PWaWHqEcOGf5VPw==" saltValue="FqnEjThQfiBmtqvUwXex7Q=="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2"/>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B1:CC41"/>
  <sheetViews>
    <sheetView showGridLines="0" showZeros="0" view="pageBreakPreview" zoomScaleNormal="100" zoomScaleSheetLayoutView="100" workbookViewId="0">
      <selection activeCell="R3" sqref="R3:S3"/>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4" style="199" customWidth="1"/>
    <col min="29" max="29" width="8.88671875" style="199"/>
    <col min="30" max="51" width="0" style="199" hidden="1" customWidth="1"/>
    <col min="52"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21875" style="200" customWidth="1"/>
    <col min="81" max="81" width="2.109375" style="200" customWidth="1"/>
    <col min="82" max="292" width="8.88671875" style="199"/>
    <col min="293" max="293" width="2.44140625" style="199" customWidth="1"/>
    <col min="294" max="294" width="2.33203125" style="199" customWidth="1"/>
    <col min="295" max="295" width="1.109375" style="199" customWidth="1"/>
    <col min="296" max="296" width="22.6640625" style="199" customWidth="1"/>
    <col min="297" max="297" width="1.21875" style="199" customWidth="1"/>
    <col min="298" max="299" width="11.77734375" style="199" customWidth="1"/>
    <col min="300" max="300" width="1.77734375" style="199" customWidth="1"/>
    <col min="301" max="301" width="6.88671875" style="199" customWidth="1"/>
    <col min="302" max="302" width="4.44140625" style="199" customWidth="1"/>
    <col min="303" max="303" width="3.6640625" style="199" customWidth="1"/>
    <col min="304" max="304" width="0.77734375" style="199" customWidth="1"/>
    <col min="305" max="305" width="3.33203125" style="199" customWidth="1"/>
    <col min="306" max="306" width="3.6640625" style="199" customWidth="1"/>
    <col min="307" max="307" width="3" style="199" customWidth="1"/>
    <col min="308" max="308" width="3.6640625" style="199" customWidth="1"/>
    <col min="309" max="309" width="3.109375" style="199" customWidth="1"/>
    <col min="310" max="310" width="1.88671875" style="199" customWidth="1"/>
    <col min="311" max="312" width="2.21875" style="199" customWidth="1"/>
    <col min="313" max="313" width="7.21875" style="199" customWidth="1"/>
    <col min="314" max="548" width="8.88671875" style="199"/>
    <col min="549" max="549" width="2.44140625" style="199" customWidth="1"/>
    <col min="550" max="550" width="2.33203125" style="199" customWidth="1"/>
    <col min="551" max="551" width="1.109375" style="199" customWidth="1"/>
    <col min="552" max="552" width="22.6640625" style="199" customWidth="1"/>
    <col min="553" max="553" width="1.21875" style="199" customWidth="1"/>
    <col min="554" max="555" width="11.77734375" style="199" customWidth="1"/>
    <col min="556" max="556" width="1.77734375" style="199" customWidth="1"/>
    <col min="557" max="557" width="6.88671875" style="199" customWidth="1"/>
    <col min="558" max="558" width="4.44140625" style="199" customWidth="1"/>
    <col min="559" max="559" width="3.6640625" style="199" customWidth="1"/>
    <col min="560" max="560" width="0.77734375" style="199" customWidth="1"/>
    <col min="561" max="561" width="3.33203125" style="199" customWidth="1"/>
    <col min="562" max="562" width="3.6640625" style="199" customWidth="1"/>
    <col min="563" max="563" width="3" style="199" customWidth="1"/>
    <col min="564" max="564" width="3.6640625" style="199" customWidth="1"/>
    <col min="565" max="565" width="3.109375" style="199" customWidth="1"/>
    <col min="566" max="566" width="1.88671875" style="199" customWidth="1"/>
    <col min="567" max="568" width="2.21875" style="199" customWidth="1"/>
    <col min="569" max="569" width="7.21875" style="199" customWidth="1"/>
    <col min="570" max="804" width="8.88671875" style="199"/>
    <col min="805" max="805" width="2.44140625" style="199" customWidth="1"/>
    <col min="806" max="806" width="2.33203125" style="199" customWidth="1"/>
    <col min="807" max="807" width="1.109375" style="199" customWidth="1"/>
    <col min="808" max="808" width="22.6640625" style="199" customWidth="1"/>
    <col min="809" max="809" width="1.21875" style="199" customWidth="1"/>
    <col min="810" max="811" width="11.77734375" style="199" customWidth="1"/>
    <col min="812" max="812" width="1.77734375" style="199" customWidth="1"/>
    <col min="813" max="813" width="6.88671875" style="199" customWidth="1"/>
    <col min="814" max="814" width="4.44140625" style="199" customWidth="1"/>
    <col min="815" max="815" width="3.6640625" style="199" customWidth="1"/>
    <col min="816" max="816" width="0.77734375" style="199" customWidth="1"/>
    <col min="817" max="817" width="3.33203125" style="199" customWidth="1"/>
    <col min="818" max="818" width="3.6640625" style="199" customWidth="1"/>
    <col min="819" max="819" width="3" style="199" customWidth="1"/>
    <col min="820" max="820" width="3.6640625" style="199" customWidth="1"/>
    <col min="821" max="821" width="3.109375" style="199" customWidth="1"/>
    <col min="822" max="822" width="1.88671875" style="199" customWidth="1"/>
    <col min="823" max="824" width="2.21875" style="199" customWidth="1"/>
    <col min="825" max="825" width="7.21875" style="199" customWidth="1"/>
    <col min="826" max="1060" width="8.88671875" style="199"/>
    <col min="1061" max="1061" width="2.44140625" style="199" customWidth="1"/>
    <col min="1062" max="1062" width="2.33203125" style="199" customWidth="1"/>
    <col min="1063" max="1063" width="1.109375" style="199" customWidth="1"/>
    <col min="1064" max="1064" width="22.6640625" style="199" customWidth="1"/>
    <col min="1065" max="1065" width="1.21875" style="199" customWidth="1"/>
    <col min="1066" max="1067" width="11.77734375" style="199" customWidth="1"/>
    <col min="1068" max="1068" width="1.77734375" style="199" customWidth="1"/>
    <col min="1069" max="1069" width="6.88671875" style="199" customWidth="1"/>
    <col min="1070" max="1070" width="4.44140625" style="199" customWidth="1"/>
    <col min="1071" max="1071" width="3.6640625" style="199" customWidth="1"/>
    <col min="1072" max="1072" width="0.77734375" style="199" customWidth="1"/>
    <col min="1073" max="1073" width="3.33203125" style="199" customWidth="1"/>
    <col min="1074" max="1074" width="3.6640625" style="199" customWidth="1"/>
    <col min="1075" max="1075" width="3" style="199" customWidth="1"/>
    <col min="1076" max="1076" width="3.6640625" style="199" customWidth="1"/>
    <col min="1077" max="1077" width="3.109375" style="199" customWidth="1"/>
    <col min="1078" max="1078" width="1.88671875" style="199" customWidth="1"/>
    <col min="1079" max="1080" width="2.21875" style="199" customWidth="1"/>
    <col min="1081" max="1081" width="7.21875" style="199" customWidth="1"/>
    <col min="1082" max="1316" width="8.88671875" style="199"/>
    <col min="1317" max="1317" width="2.44140625" style="199" customWidth="1"/>
    <col min="1318" max="1318" width="2.33203125" style="199" customWidth="1"/>
    <col min="1319" max="1319" width="1.109375" style="199" customWidth="1"/>
    <col min="1320" max="1320" width="22.6640625" style="199" customWidth="1"/>
    <col min="1321" max="1321" width="1.21875" style="199" customWidth="1"/>
    <col min="1322" max="1323" width="11.77734375" style="199" customWidth="1"/>
    <col min="1324" max="1324" width="1.77734375" style="199" customWidth="1"/>
    <col min="1325" max="1325" width="6.88671875" style="199" customWidth="1"/>
    <col min="1326" max="1326" width="4.44140625" style="199" customWidth="1"/>
    <col min="1327" max="1327" width="3.6640625" style="199" customWidth="1"/>
    <col min="1328" max="1328" width="0.77734375" style="199" customWidth="1"/>
    <col min="1329" max="1329" width="3.33203125" style="199" customWidth="1"/>
    <col min="1330" max="1330" width="3.6640625" style="199" customWidth="1"/>
    <col min="1331" max="1331" width="3" style="199" customWidth="1"/>
    <col min="1332" max="1332" width="3.6640625" style="199" customWidth="1"/>
    <col min="1333" max="1333" width="3.109375" style="199" customWidth="1"/>
    <col min="1334" max="1334" width="1.88671875" style="199" customWidth="1"/>
    <col min="1335" max="1336" width="2.21875" style="199" customWidth="1"/>
    <col min="1337" max="1337" width="7.21875" style="199" customWidth="1"/>
    <col min="1338" max="1572" width="8.88671875" style="199"/>
    <col min="1573" max="1573" width="2.44140625" style="199" customWidth="1"/>
    <col min="1574" max="1574" width="2.33203125" style="199" customWidth="1"/>
    <col min="1575" max="1575" width="1.109375" style="199" customWidth="1"/>
    <col min="1576" max="1576" width="22.6640625" style="199" customWidth="1"/>
    <col min="1577" max="1577" width="1.21875" style="199" customWidth="1"/>
    <col min="1578" max="1579" width="11.77734375" style="199" customWidth="1"/>
    <col min="1580" max="1580" width="1.77734375" style="199" customWidth="1"/>
    <col min="1581" max="1581" width="6.88671875" style="199" customWidth="1"/>
    <col min="1582" max="1582" width="4.44140625" style="199" customWidth="1"/>
    <col min="1583" max="1583" width="3.6640625" style="199" customWidth="1"/>
    <col min="1584" max="1584" width="0.77734375" style="199" customWidth="1"/>
    <col min="1585" max="1585" width="3.33203125" style="199" customWidth="1"/>
    <col min="1586" max="1586" width="3.6640625" style="199" customWidth="1"/>
    <col min="1587" max="1587" width="3" style="199" customWidth="1"/>
    <col min="1588" max="1588" width="3.6640625" style="199" customWidth="1"/>
    <col min="1589" max="1589" width="3.109375" style="199" customWidth="1"/>
    <col min="1590" max="1590" width="1.88671875" style="199" customWidth="1"/>
    <col min="1591" max="1592" width="2.21875" style="199" customWidth="1"/>
    <col min="1593" max="1593" width="7.21875" style="199" customWidth="1"/>
    <col min="1594" max="1828" width="8.88671875" style="199"/>
    <col min="1829" max="1829" width="2.44140625" style="199" customWidth="1"/>
    <col min="1830" max="1830" width="2.33203125" style="199" customWidth="1"/>
    <col min="1831" max="1831" width="1.109375" style="199" customWidth="1"/>
    <col min="1832" max="1832" width="22.6640625" style="199" customWidth="1"/>
    <col min="1833" max="1833" width="1.21875" style="199" customWidth="1"/>
    <col min="1834" max="1835" width="11.77734375" style="199" customWidth="1"/>
    <col min="1836" max="1836" width="1.77734375" style="199" customWidth="1"/>
    <col min="1837" max="1837" width="6.88671875" style="199" customWidth="1"/>
    <col min="1838" max="1838" width="4.44140625" style="199" customWidth="1"/>
    <col min="1839" max="1839" width="3.6640625" style="199" customWidth="1"/>
    <col min="1840" max="1840" width="0.77734375" style="199" customWidth="1"/>
    <col min="1841" max="1841" width="3.33203125" style="199" customWidth="1"/>
    <col min="1842" max="1842" width="3.6640625" style="199" customWidth="1"/>
    <col min="1843" max="1843" width="3" style="199" customWidth="1"/>
    <col min="1844" max="1844" width="3.6640625" style="199" customWidth="1"/>
    <col min="1845" max="1845" width="3.109375" style="199" customWidth="1"/>
    <col min="1846" max="1846" width="1.88671875" style="199" customWidth="1"/>
    <col min="1847" max="1848" width="2.21875" style="199" customWidth="1"/>
    <col min="1849" max="1849" width="7.21875" style="199" customWidth="1"/>
    <col min="1850" max="2084" width="8.88671875" style="199"/>
    <col min="2085" max="2085" width="2.44140625" style="199" customWidth="1"/>
    <col min="2086" max="2086" width="2.33203125" style="199" customWidth="1"/>
    <col min="2087" max="2087" width="1.109375" style="199" customWidth="1"/>
    <col min="2088" max="2088" width="22.6640625" style="199" customWidth="1"/>
    <col min="2089" max="2089" width="1.21875" style="199" customWidth="1"/>
    <col min="2090" max="2091" width="11.77734375" style="199" customWidth="1"/>
    <col min="2092" max="2092" width="1.77734375" style="199" customWidth="1"/>
    <col min="2093" max="2093" width="6.88671875" style="199" customWidth="1"/>
    <col min="2094" max="2094" width="4.44140625" style="199" customWidth="1"/>
    <col min="2095" max="2095" width="3.6640625" style="199" customWidth="1"/>
    <col min="2096" max="2096" width="0.77734375" style="199" customWidth="1"/>
    <col min="2097" max="2097" width="3.33203125" style="199" customWidth="1"/>
    <col min="2098" max="2098" width="3.6640625" style="199" customWidth="1"/>
    <col min="2099" max="2099" width="3" style="199" customWidth="1"/>
    <col min="2100" max="2100" width="3.6640625" style="199" customWidth="1"/>
    <col min="2101" max="2101" width="3.109375" style="199" customWidth="1"/>
    <col min="2102" max="2102" width="1.88671875" style="199" customWidth="1"/>
    <col min="2103" max="2104" width="2.21875" style="199" customWidth="1"/>
    <col min="2105" max="2105" width="7.21875" style="199" customWidth="1"/>
    <col min="2106" max="2340" width="8.88671875" style="199"/>
    <col min="2341" max="2341" width="2.44140625" style="199" customWidth="1"/>
    <col min="2342" max="2342" width="2.33203125" style="199" customWidth="1"/>
    <col min="2343" max="2343" width="1.109375" style="199" customWidth="1"/>
    <col min="2344" max="2344" width="22.6640625" style="199" customWidth="1"/>
    <col min="2345" max="2345" width="1.21875" style="199" customWidth="1"/>
    <col min="2346" max="2347" width="11.77734375" style="199" customWidth="1"/>
    <col min="2348" max="2348" width="1.77734375" style="199" customWidth="1"/>
    <col min="2349" max="2349" width="6.88671875" style="199" customWidth="1"/>
    <col min="2350" max="2350" width="4.44140625" style="199" customWidth="1"/>
    <col min="2351" max="2351" width="3.6640625" style="199" customWidth="1"/>
    <col min="2352" max="2352" width="0.77734375" style="199" customWidth="1"/>
    <col min="2353" max="2353" width="3.33203125" style="199" customWidth="1"/>
    <col min="2354" max="2354" width="3.6640625" style="199" customWidth="1"/>
    <col min="2355" max="2355" width="3" style="199" customWidth="1"/>
    <col min="2356" max="2356" width="3.6640625" style="199" customWidth="1"/>
    <col min="2357" max="2357" width="3.109375" style="199" customWidth="1"/>
    <col min="2358" max="2358" width="1.88671875" style="199" customWidth="1"/>
    <col min="2359" max="2360" width="2.21875" style="199" customWidth="1"/>
    <col min="2361" max="2361" width="7.21875" style="199" customWidth="1"/>
    <col min="2362" max="2596" width="8.88671875" style="199"/>
    <col min="2597" max="2597" width="2.44140625" style="199" customWidth="1"/>
    <col min="2598" max="2598" width="2.33203125" style="199" customWidth="1"/>
    <col min="2599" max="2599" width="1.109375" style="199" customWidth="1"/>
    <col min="2600" max="2600" width="22.6640625" style="199" customWidth="1"/>
    <col min="2601" max="2601" width="1.21875" style="199" customWidth="1"/>
    <col min="2602" max="2603" width="11.77734375" style="199" customWidth="1"/>
    <col min="2604" max="2604" width="1.77734375" style="199" customWidth="1"/>
    <col min="2605" max="2605" width="6.88671875" style="199" customWidth="1"/>
    <col min="2606" max="2606" width="4.44140625" style="199" customWidth="1"/>
    <col min="2607" max="2607" width="3.6640625" style="199" customWidth="1"/>
    <col min="2608" max="2608" width="0.77734375" style="199" customWidth="1"/>
    <col min="2609" max="2609" width="3.33203125" style="199" customWidth="1"/>
    <col min="2610" max="2610" width="3.6640625" style="199" customWidth="1"/>
    <col min="2611" max="2611" width="3" style="199" customWidth="1"/>
    <col min="2612" max="2612" width="3.6640625" style="199" customWidth="1"/>
    <col min="2613" max="2613" width="3.109375" style="199" customWidth="1"/>
    <col min="2614" max="2614" width="1.88671875" style="199" customWidth="1"/>
    <col min="2615" max="2616" width="2.21875" style="199" customWidth="1"/>
    <col min="2617" max="2617" width="7.21875" style="199" customWidth="1"/>
    <col min="2618" max="2852" width="8.88671875" style="199"/>
    <col min="2853" max="2853" width="2.44140625" style="199" customWidth="1"/>
    <col min="2854" max="2854" width="2.33203125" style="199" customWidth="1"/>
    <col min="2855" max="2855" width="1.109375" style="199" customWidth="1"/>
    <col min="2856" max="2856" width="22.6640625" style="199" customWidth="1"/>
    <col min="2857" max="2857" width="1.21875" style="199" customWidth="1"/>
    <col min="2858" max="2859" width="11.77734375" style="199" customWidth="1"/>
    <col min="2860" max="2860" width="1.77734375" style="199" customWidth="1"/>
    <col min="2861" max="2861" width="6.88671875" style="199" customWidth="1"/>
    <col min="2862" max="2862" width="4.44140625" style="199" customWidth="1"/>
    <col min="2863" max="2863" width="3.6640625" style="199" customWidth="1"/>
    <col min="2864" max="2864" width="0.77734375" style="199" customWidth="1"/>
    <col min="2865" max="2865" width="3.33203125" style="199" customWidth="1"/>
    <col min="2866" max="2866" width="3.6640625" style="199" customWidth="1"/>
    <col min="2867" max="2867" width="3" style="199" customWidth="1"/>
    <col min="2868" max="2868" width="3.6640625" style="199" customWidth="1"/>
    <col min="2869" max="2869" width="3.109375" style="199" customWidth="1"/>
    <col min="2870" max="2870" width="1.88671875" style="199" customWidth="1"/>
    <col min="2871" max="2872" width="2.21875" style="199" customWidth="1"/>
    <col min="2873" max="2873" width="7.21875" style="199" customWidth="1"/>
    <col min="2874" max="3108" width="8.88671875" style="199"/>
    <col min="3109" max="3109" width="2.44140625" style="199" customWidth="1"/>
    <col min="3110" max="3110" width="2.33203125" style="199" customWidth="1"/>
    <col min="3111" max="3111" width="1.109375" style="199" customWidth="1"/>
    <col min="3112" max="3112" width="22.6640625" style="199" customWidth="1"/>
    <col min="3113" max="3113" width="1.21875" style="199" customWidth="1"/>
    <col min="3114" max="3115" width="11.77734375" style="199" customWidth="1"/>
    <col min="3116" max="3116" width="1.77734375" style="199" customWidth="1"/>
    <col min="3117" max="3117" width="6.88671875" style="199" customWidth="1"/>
    <col min="3118" max="3118" width="4.44140625" style="199" customWidth="1"/>
    <col min="3119" max="3119" width="3.6640625" style="199" customWidth="1"/>
    <col min="3120" max="3120" width="0.77734375" style="199" customWidth="1"/>
    <col min="3121" max="3121" width="3.33203125" style="199" customWidth="1"/>
    <col min="3122" max="3122" width="3.6640625" style="199" customWidth="1"/>
    <col min="3123" max="3123" width="3" style="199" customWidth="1"/>
    <col min="3124" max="3124" width="3.6640625" style="199" customWidth="1"/>
    <col min="3125" max="3125" width="3.109375" style="199" customWidth="1"/>
    <col min="3126" max="3126" width="1.88671875" style="199" customWidth="1"/>
    <col min="3127" max="3128" width="2.21875" style="199" customWidth="1"/>
    <col min="3129" max="3129" width="7.21875" style="199" customWidth="1"/>
    <col min="3130" max="3364" width="8.88671875" style="199"/>
    <col min="3365" max="3365" width="2.44140625" style="199" customWidth="1"/>
    <col min="3366" max="3366" width="2.33203125" style="199" customWidth="1"/>
    <col min="3367" max="3367" width="1.109375" style="199" customWidth="1"/>
    <col min="3368" max="3368" width="22.6640625" style="199" customWidth="1"/>
    <col min="3369" max="3369" width="1.21875" style="199" customWidth="1"/>
    <col min="3370" max="3371" width="11.77734375" style="199" customWidth="1"/>
    <col min="3372" max="3372" width="1.77734375" style="199" customWidth="1"/>
    <col min="3373" max="3373" width="6.88671875" style="199" customWidth="1"/>
    <col min="3374" max="3374" width="4.44140625" style="199" customWidth="1"/>
    <col min="3375" max="3375" width="3.6640625" style="199" customWidth="1"/>
    <col min="3376" max="3376" width="0.77734375" style="199" customWidth="1"/>
    <col min="3377" max="3377" width="3.33203125" style="199" customWidth="1"/>
    <col min="3378" max="3378" width="3.6640625" style="199" customWidth="1"/>
    <col min="3379" max="3379" width="3" style="199" customWidth="1"/>
    <col min="3380" max="3380" width="3.6640625" style="199" customWidth="1"/>
    <col min="3381" max="3381" width="3.109375" style="199" customWidth="1"/>
    <col min="3382" max="3382" width="1.88671875" style="199" customWidth="1"/>
    <col min="3383" max="3384" width="2.21875" style="199" customWidth="1"/>
    <col min="3385" max="3385" width="7.21875" style="199" customWidth="1"/>
    <col min="3386" max="3620" width="8.88671875" style="199"/>
    <col min="3621" max="3621" width="2.44140625" style="199" customWidth="1"/>
    <col min="3622" max="3622" width="2.33203125" style="199" customWidth="1"/>
    <col min="3623" max="3623" width="1.109375" style="199" customWidth="1"/>
    <col min="3624" max="3624" width="22.6640625" style="199" customWidth="1"/>
    <col min="3625" max="3625" width="1.21875" style="199" customWidth="1"/>
    <col min="3626" max="3627" width="11.77734375" style="199" customWidth="1"/>
    <col min="3628" max="3628" width="1.77734375" style="199" customWidth="1"/>
    <col min="3629" max="3629" width="6.88671875" style="199" customWidth="1"/>
    <col min="3630" max="3630" width="4.44140625" style="199" customWidth="1"/>
    <col min="3631" max="3631" width="3.6640625" style="199" customWidth="1"/>
    <col min="3632" max="3632" width="0.77734375" style="199" customWidth="1"/>
    <col min="3633" max="3633" width="3.33203125" style="199" customWidth="1"/>
    <col min="3634" max="3634" width="3.6640625" style="199" customWidth="1"/>
    <col min="3635" max="3635" width="3" style="199" customWidth="1"/>
    <col min="3636" max="3636" width="3.6640625" style="199" customWidth="1"/>
    <col min="3637" max="3637" width="3.109375" style="199" customWidth="1"/>
    <col min="3638" max="3638" width="1.88671875" style="199" customWidth="1"/>
    <col min="3639" max="3640" width="2.21875" style="199" customWidth="1"/>
    <col min="3641" max="3641" width="7.21875" style="199" customWidth="1"/>
    <col min="3642" max="3876" width="8.88671875" style="199"/>
    <col min="3877" max="3877" width="2.44140625" style="199" customWidth="1"/>
    <col min="3878" max="3878" width="2.33203125" style="199" customWidth="1"/>
    <col min="3879" max="3879" width="1.109375" style="199" customWidth="1"/>
    <col min="3880" max="3880" width="22.6640625" style="199" customWidth="1"/>
    <col min="3881" max="3881" width="1.21875" style="199" customWidth="1"/>
    <col min="3882" max="3883" width="11.77734375" style="199" customWidth="1"/>
    <col min="3884" max="3884" width="1.77734375" style="199" customWidth="1"/>
    <col min="3885" max="3885" width="6.88671875" style="199" customWidth="1"/>
    <col min="3886" max="3886" width="4.44140625" style="199" customWidth="1"/>
    <col min="3887" max="3887" width="3.6640625" style="199" customWidth="1"/>
    <col min="3888" max="3888" width="0.77734375" style="199" customWidth="1"/>
    <col min="3889" max="3889" width="3.33203125" style="199" customWidth="1"/>
    <col min="3890" max="3890" width="3.6640625" style="199" customWidth="1"/>
    <col min="3891" max="3891" width="3" style="199" customWidth="1"/>
    <col min="3892" max="3892" width="3.6640625" style="199" customWidth="1"/>
    <col min="3893" max="3893" width="3.109375" style="199" customWidth="1"/>
    <col min="3894" max="3894" width="1.88671875" style="199" customWidth="1"/>
    <col min="3895" max="3896" width="2.21875" style="199" customWidth="1"/>
    <col min="3897" max="3897" width="7.21875" style="199" customWidth="1"/>
    <col min="3898" max="4132" width="8.88671875" style="199"/>
    <col min="4133" max="4133" width="2.44140625" style="199" customWidth="1"/>
    <col min="4134" max="4134" width="2.33203125" style="199" customWidth="1"/>
    <col min="4135" max="4135" width="1.109375" style="199" customWidth="1"/>
    <col min="4136" max="4136" width="22.6640625" style="199" customWidth="1"/>
    <col min="4137" max="4137" width="1.21875" style="199" customWidth="1"/>
    <col min="4138" max="4139" width="11.77734375" style="199" customWidth="1"/>
    <col min="4140" max="4140" width="1.77734375" style="199" customWidth="1"/>
    <col min="4141" max="4141" width="6.88671875" style="199" customWidth="1"/>
    <col min="4142" max="4142" width="4.44140625" style="199" customWidth="1"/>
    <col min="4143" max="4143" width="3.6640625" style="199" customWidth="1"/>
    <col min="4144" max="4144" width="0.77734375" style="199" customWidth="1"/>
    <col min="4145" max="4145" width="3.33203125" style="199" customWidth="1"/>
    <col min="4146" max="4146" width="3.6640625" style="199" customWidth="1"/>
    <col min="4147" max="4147" width="3" style="199" customWidth="1"/>
    <col min="4148" max="4148" width="3.6640625" style="199" customWidth="1"/>
    <col min="4149" max="4149" width="3.109375" style="199" customWidth="1"/>
    <col min="4150" max="4150" width="1.88671875" style="199" customWidth="1"/>
    <col min="4151" max="4152" width="2.21875" style="199" customWidth="1"/>
    <col min="4153" max="4153" width="7.21875" style="199" customWidth="1"/>
    <col min="4154" max="4388" width="8.88671875" style="199"/>
    <col min="4389" max="4389" width="2.44140625" style="199" customWidth="1"/>
    <col min="4390" max="4390" width="2.33203125" style="199" customWidth="1"/>
    <col min="4391" max="4391" width="1.109375" style="199" customWidth="1"/>
    <col min="4392" max="4392" width="22.6640625" style="199" customWidth="1"/>
    <col min="4393" max="4393" width="1.21875" style="199" customWidth="1"/>
    <col min="4394" max="4395" width="11.77734375" style="199" customWidth="1"/>
    <col min="4396" max="4396" width="1.77734375" style="199" customWidth="1"/>
    <col min="4397" max="4397" width="6.88671875" style="199" customWidth="1"/>
    <col min="4398" max="4398" width="4.44140625" style="199" customWidth="1"/>
    <col min="4399" max="4399" width="3.6640625" style="199" customWidth="1"/>
    <col min="4400" max="4400" width="0.77734375" style="199" customWidth="1"/>
    <col min="4401" max="4401" width="3.33203125" style="199" customWidth="1"/>
    <col min="4402" max="4402" width="3.6640625" style="199" customWidth="1"/>
    <col min="4403" max="4403" width="3" style="199" customWidth="1"/>
    <col min="4404" max="4404" width="3.6640625" style="199" customWidth="1"/>
    <col min="4405" max="4405" width="3.109375" style="199" customWidth="1"/>
    <col min="4406" max="4406" width="1.88671875" style="199" customWidth="1"/>
    <col min="4407" max="4408" width="2.21875" style="199" customWidth="1"/>
    <col min="4409" max="4409" width="7.21875" style="199" customWidth="1"/>
    <col min="4410" max="4644" width="8.88671875" style="199"/>
    <col min="4645" max="4645" width="2.44140625" style="199" customWidth="1"/>
    <col min="4646" max="4646" width="2.33203125" style="199" customWidth="1"/>
    <col min="4647" max="4647" width="1.109375" style="199" customWidth="1"/>
    <col min="4648" max="4648" width="22.6640625" style="199" customWidth="1"/>
    <col min="4649" max="4649" width="1.21875" style="199" customWidth="1"/>
    <col min="4650" max="4651" width="11.77734375" style="199" customWidth="1"/>
    <col min="4652" max="4652" width="1.77734375" style="199" customWidth="1"/>
    <col min="4653" max="4653" width="6.88671875" style="199" customWidth="1"/>
    <col min="4654" max="4654" width="4.44140625" style="199" customWidth="1"/>
    <col min="4655" max="4655" width="3.6640625" style="199" customWidth="1"/>
    <col min="4656" max="4656" width="0.77734375" style="199" customWidth="1"/>
    <col min="4657" max="4657" width="3.33203125" style="199" customWidth="1"/>
    <col min="4658" max="4658" width="3.6640625" style="199" customWidth="1"/>
    <col min="4659" max="4659" width="3" style="199" customWidth="1"/>
    <col min="4660" max="4660" width="3.6640625" style="199" customWidth="1"/>
    <col min="4661" max="4661" width="3.109375" style="199" customWidth="1"/>
    <col min="4662" max="4662" width="1.88671875" style="199" customWidth="1"/>
    <col min="4663" max="4664" width="2.21875" style="199" customWidth="1"/>
    <col min="4665" max="4665" width="7.21875" style="199" customWidth="1"/>
    <col min="4666" max="4900" width="8.88671875" style="199"/>
    <col min="4901" max="4901" width="2.44140625" style="199" customWidth="1"/>
    <col min="4902" max="4902" width="2.33203125" style="199" customWidth="1"/>
    <col min="4903" max="4903" width="1.109375" style="199" customWidth="1"/>
    <col min="4904" max="4904" width="22.6640625" style="199" customWidth="1"/>
    <col min="4905" max="4905" width="1.21875" style="199" customWidth="1"/>
    <col min="4906" max="4907" width="11.77734375" style="199" customWidth="1"/>
    <col min="4908" max="4908" width="1.77734375" style="199" customWidth="1"/>
    <col min="4909" max="4909" width="6.88671875" style="199" customWidth="1"/>
    <col min="4910" max="4910" width="4.44140625" style="199" customWidth="1"/>
    <col min="4911" max="4911" width="3.6640625" style="199" customWidth="1"/>
    <col min="4912" max="4912" width="0.77734375" style="199" customWidth="1"/>
    <col min="4913" max="4913" width="3.33203125" style="199" customWidth="1"/>
    <col min="4914" max="4914" width="3.6640625" style="199" customWidth="1"/>
    <col min="4915" max="4915" width="3" style="199" customWidth="1"/>
    <col min="4916" max="4916" width="3.6640625" style="199" customWidth="1"/>
    <col min="4917" max="4917" width="3.109375" style="199" customWidth="1"/>
    <col min="4918" max="4918" width="1.88671875" style="199" customWidth="1"/>
    <col min="4919" max="4920" width="2.21875" style="199" customWidth="1"/>
    <col min="4921" max="4921" width="7.21875" style="199" customWidth="1"/>
    <col min="4922" max="5156" width="8.88671875" style="199"/>
    <col min="5157" max="5157" width="2.44140625" style="199" customWidth="1"/>
    <col min="5158" max="5158" width="2.33203125" style="199" customWidth="1"/>
    <col min="5159" max="5159" width="1.109375" style="199" customWidth="1"/>
    <col min="5160" max="5160" width="22.6640625" style="199" customWidth="1"/>
    <col min="5161" max="5161" width="1.21875" style="199" customWidth="1"/>
    <col min="5162" max="5163" width="11.77734375" style="199" customWidth="1"/>
    <col min="5164" max="5164" width="1.77734375" style="199" customWidth="1"/>
    <col min="5165" max="5165" width="6.88671875" style="199" customWidth="1"/>
    <col min="5166" max="5166" width="4.44140625" style="199" customWidth="1"/>
    <col min="5167" max="5167" width="3.6640625" style="199" customWidth="1"/>
    <col min="5168" max="5168" width="0.77734375" style="199" customWidth="1"/>
    <col min="5169" max="5169" width="3.33203125" style="199" customWidth="1"/>
    <col min="5170" max="5170" width="3.6640625" style="199" customWidth="1"/>
    <col min="5171" max="5171" width="3" style="199" customWidth="1"/>
    <col min="5172" max="5172" width="3.6640625" style="199" customWidth="1"/>
    <col min="5173" max="5173" width="3.109375" style="199" customWidth="1"/>
    <col min="5174" max="5174" width="1.88671875" style="199" customWidth="1"/>
    <col min="5175" max="5176" width="2.21875" style="199" customWidth="1"/>
    <col min="5177" max="5177" width="7.21875" style="199" customWidth="1"/>
    <col min="5178" max="5412" width="8.88671875" style="199"/>
    <col min="5413" max="5413" width="2.44140625" style="199" customWidth="1"/>
    <col min="5414" max="5414" width="2.33203125" style="199" customWidth="1"/>
    <col min="5415" max="5415" width="1.109375" style="199" customWidth="1"/>
    <col min="5416" max="5416" width="22.6640625" style="199" customWidth="1"/>
    <col min="5417" max="5417" width="1.21875" style="199" customWidth="1"/>
    <col min="5418" max="5419" width="11.77734375" style="199" customWidth="1"/>
    <col min="5420" max="5420" width="1.77734375" style="199" customWidth="1"/>
    <col min="5421" max="5421" width="6.88671875" style="199" customWidth="1"/>
    <col min="5422" max="5422" width="4.44140625" style="199" customWidth="1"/>
    <col min="5423" max="5423" width="3.6640625" style="199" customWidth="1"/>
    <col min="5424" max="5424" width="0.77734375" style="199" customWidth="1"/>
    <col min="5425" max="5425" width="3.33203125" style="199" customWidth="1"/>
    <col min="5426" max="5426" width="3.6640625" style="199" customWidth="1"/>
    <col min="5427" max="5427" width="3" style="199" customWidth="1"/>
    <col min="5428" max="5428" width="3.6640625" style="199" customWidth="1"/>
    <col min="5429" max="5429" width="3.109375" style="199" customWidth="1"/>
    <col min="5430" max="5430" width="1.88671875" style="199" customWidth="1"/>
    <col min="5431" max="5432" width="2.21875" style="199" customWidth="1"/>
    <col min="5433" max="5433" width="7.21875" style="199" customWidth="1"/>
    <col min="5434" max="5668" width="8.88671875" style="199"/>
    <col min="5669" max="5669" width="2.44140625" style="199" customWidth="1"/>
    <col min="5670" max="5670" width="2.33203125" style="199" customWidth="1"/>
    <col min="5671" max="5671" width="1.109375" style="199" customWidth="1"/>
    <col min="5672" max="5672" width="22.6640625" style="199" customWidth="1"/>
    <col min="5673" max="5673" width="1.21875" style="199" customWidth="1"/>
    <col min="5674" max="5675" width="11.77734375" style="199" customWidth="1"/>
    <col min="5676" max="5676" width="1.77734375" style="199" customWidth="1"/>
    <col min="5677" max="5677" width="6.88671875" style="199" customWidth="1"/>
    <col min="5678" max="5678" width="4.44140625" style="199" customWidth="1"/>
    <col min="5679" max="5679" width="3.6640625" style="199" customWidth="1"/>
    <col min="5680" max="5680" width="0.77734375" style="199" customWidth="1"/>
    <col min="5681" max="5681" width="3.33203125" style="199" customWidth="1"/>
    <col min="5682" max="5682" width="3.6640625" style="199" customWidth="1"/>
    <col min="5683" max="5683" width="3" style="199" customWidth="1"/>
    <col min="5684" max="5684" width="3.6640625" style="199" customWidth="1"/>
    <col min="5685" max="5685" width="3.109375" style="199" customWidth="1"/>
    <col min="5686" max="5686" width="1.88671875" style="199" customWidth="1"/>
    <col min="5687" max="5688" width="2.21875" style="199" customWidth="1"/>
    <col min="5689" max="5689" width="7.21875" style="199" customWidth="1"/>
    <col min="5690" max="5924" width="8.88671875" style="199"/>
    <col min="5925" max="5925" width="2.44140625" style="199" customWidth="1"/>
    <col min="5926" max="5926" width="2.33203125" style="199" customWidth="1"/>
    <col min="5927" max="5927" width="1.109375" style="199" customWidth="1"/>
    <col min="5928" max="5928" width="22.6640625" style="199" customWidth="1"/>
    <col min="5929" max="5929" width="1.21875" style="199" customWidth="1"/>
    <col min="5930" max="5931" width="11.77734375" style="199" customWidth="1"/>
    <col min="5932" max="5932" width="1.77734375" style="199" customWidth="1"/>
    <col min="5933" max="5933" width="6.88671875" style="199" customWidth="1"/>
    <col min="5934" max="5934" width="4.44140625" style="199" customWidth="1"/>
    <col min="5935" max="5935" width="3.6640625" style="199" customWidth="1"/>
    <col min="5936" max="5936" width="0.77734375" style="199" customWidth="1"/>
    <col min="5937" max="5937" width="3.33203125" style="199" customWidth="1"/>
    <col min="5938" max="5938" width="3.6640625" style="199" customWidth="1"/>
    <col min="5939" max="5939" width="3" style="199" customWidth="1"/>
    <col min="5940" max="5940" width="3.6640625" style="199" customWidth="1"/>
    <col min="5941" max="5941" width="3.109375" style="199" customWidth="1"/>
    <col min="5942" max="5942" width="1.88671875" style="199" customWidth="1"/>
    <col min="5943" max="5944" width="2.21875" style="199" customWidth="1"/>
    <col min="5945" max="5945" width="7.21875" style="199" customWidth="1"/>
    <col min="5946" max="6180" width="8.88671875" style="199"/>
    <col min="6181" max="6181" width="2.44140625" style="199" customWidth="1"/>
    <col min="6182" max="6182" width="2.33203125" style="199" customWidth="1"/>
    <col min="6183" max="6183" width="1.109375" style="199" customWidth="1"/>
    <col min="6184" max="6184" width="22.6640625" style="199" customWidth="1"/>
    <col min="6185" max="6185" width="1.21875" style="199" customWidth="1"/>
    <col min="6186" max="6187" width="11.77734375" style="199" customWidth="1"/>
    <col min="6188" max="6188" width="1.77734375" style="199" customWidth="1"/>
    <col min="6189" max="6189" width="6.88671875" style="199" customWidth="1"/>
    <col min="6190" max="6190" width="4.44140625" style="199" customWidth="1"/>
    <col min="6191" max="6191" width="3.6640625" style="199" customWidth="1"/>
    <col min="6192" max="6192" width="0.77734375" style="199" customWidth="1"/>
    <col min="6193" max="6193" width="3.33203125" style="199" customWidth="1"/>
    <col min="6194" max="6194" width="3.6640625" style="199" customWidth="1"/>
    <col min="6195" max="6195" width="3" style="199" customWidth="1"/>
    <col min="6196" max="6196" width="3.6640625" style="199" customWidth="1"/>
    <col min="6197" max="6197" width="3.109375" style="199" customWidth="1"/>
    <col min="6198" max="6198" width="1.88671875" style="199" customWidth="1"/>
    <col min="6199" max="6200" width="2.21875" style="199" customWidth="1"/>
    <col min="6201" max="6201" width="7.21875" style="199" customWidth="1"/>
    <col min="6202" max="6436" width="8.88671875" style="199"/>
    <col min="6437" max="6437" width="2.44140625" style="199" customWidth="1"/>
    <col min="6438" max="6438" width="2.33203125" style="199" customWidth="1"/>
    <col min="6439" max="6439" width="1.109375" style="199" customWidth="1"/>
    <col min="6440" max="6440" width="22.6640625" style="199" customWidth="1"/>
    <col min="6441" max="6441" width="1.21875" style="199" customWidth="1"/>
    <col min="6442" max="6443" width="11.77734375" style="199" customWidth="1"/>
    <col min="6444" max="6444" width="1.77734375" style="199" customWidth="1"/>
    <col min="6445" max="6445" width="6.88671875" style="199" customWidth="1"/>
    <col min="6446" max="6446" width="4.44140625" style="199" customWidth="1"/>
    <col min="6447" max="6447" width="3.6640625" style="199" customWidth="1"/>
    <col min="6448" max="6448" width="0.77734375" style="199" customWidth="1"/>
    <col min="6449" max="6449" width="3.33203125" style="199" customWidth="1"/>
    <col min="6450" max="6450" width="3.6640625" style="199" customWidth="1"/>
    <col min="6451" max="6451" width="3" style="199" customWidth="1"/>
    <col min="6452" max="6452" width="3.6640625" style="199" customWidth="1"/>
    <col min="6453" max="6453" width="3.109375" style="199" customWidth="1"/>
    <col min="6454" max="6454" width="1.88671875" style="199" customWidth="1"/>
    <col min="6455" max="6456" width="2.21875" style="199" customWidth="1"/>
    <col min="6457" max="6457" width="7.21875" style="199" customWidth="1"/>
    <col min="6458" max="6692" width="8.88671875" style="199"/>
    <col min="6693" max="6693" width="2.44140625" style="199" customWidth="1"/>
    <col min="6694" max="6694" width="2.33203125" style="199" customWidth="1"/>
    <col min="6695" max="6695" width="1.109375" style="199" customWidth="1"/>
    <col min="6696" max="6696" width="22.6640625" style="199" customWidth="1"/>
    <col min="6697" max="6697" width="1.21875" style="199" customWidth="1"/>
    <col min="6698" max="6699" width="11.77734375" style="199" customWidth="1"/>
    <col min="6700" max="6700" width="1.77734375" style="199" customWidth="1"/>
    <col min="6701" max="6701" width="6.88671875" style="199" customWidth="1"/>
    <col min="6702" max="6702" width="4.44140625" style="199" customWidth="1"/>
    <col min="6703" max="6703" width="3.6640625" style="199" customWidth="1"/>
    <col min="6704" max="6704" width="0.77734375" style="199" customWidth="1"/>
    <col min="6705" max="6705" width="3.33203125" style="199" customWidth="1"/>
    <col min="6706" max="6706" width="3.6640625" style="199" customWidth="1"/>
    <col min="6707" max="6707" width="3" style="199" customWidth="1"/>
    <col min="6708" max="6708" width="3.6640625" style="199" customWidth="1"/>
    <col min="6709" max="6709" width="3.109375" style="199" customWidth="1"/>
    <col min="6710" max="6710" width="1.88671875" style="199" customWidth="1"/>
    <col min="6711" max="6712" width="2.21875" style="199" customWidth="1"/>
    <col min="6713" max="6713" width="7.21875" style="199" customWidth="1"/>
    <col min="6714" max="6948" width="8.88671875" style="199"/>
    <col min="6949" max="6949" width="2.44140625" style="199" customWidth="1"/>
    <col min="6950" max="6950" width="2.33203125" style="199" customWidth="1"/>
    <col min="6951" max="6951" width="1.109375" style="199" customWidth="1"/>
    <col min="6952" max="6952" width="22.6640625" style="199" customWidth="1"/>
    <col min="6953" max="6953" width="1.21875" style="199" customWidth="1"/>
    <col min="6954" max="6955" width="11.77734375" style="199" customWidth="1"/>
    <col min="6956" max="6956" width="1.77734375" style="199" customWidth="1"/>
    <col min="6957" max="6957" width="6.88671875" style="199" customWidth="1"/>
    <col min="6958" max="6958" width="4.44140625" style="199" customWidth="1"/>
    <col min="6959" max="6959" width="3.6640625" style="199" customWidth="1"/>
    <col min="6960" max="6960" width="0.77734375" style="199" customWidth="1"/>
    <col min="6961" max="6961" width="3.33203125" style="199" customWidth="1"/>
    <col min="6962" max="6962" width="3.6640625" style="199" customWidth="1"/>
    <col min="6963" max="6963" width="3" style="199" customWidth="1"/>
    <col min="6964" max="6964" width="3.6640625" style="199" customWidth="1"/>
    <col min="6965" max="6965" width="3.109375" style="199" customWidth="1"/>
    <col min="6966" max="6966" width="1.88671875" style="199" customWidth="1"/>
    <col min="6967" max="6968" width="2.21875" style="199" customWidth="1"/>
    <col min="6969" max="6969" width="7.21875" style="199" customWidth="1"/>
    <col min="6970" max="7204" width="8.88671875" style="199"/>
    <col min="7205" max="7205" width="2.44140625" style="199" customWidth="1"/>
    <col min="7206" max="7206" width="2.33203125" style="199" customWidth="1"/>
    <col min="7207" max="7207" width="1.109375" style="199" customWidth="1"/>
    <col min="7208" max="7208" width="22.6640625" style="199" customWidth="1"/>
    <col min="7209" max="7209" width="1.21875" style="199" customWidth="1"/>
    <col min="7210" max="7211" width="11.77734375" style="199" customWidth="1"/>
    <col min="7212" max="7212" width="1.77734375" style="199" customWidth="1"/>
    <col min="7213" max="7213" width="6.88671875" style="199" customWidth="1"/>
    <col min="7214" max="7214" width="4.44140625" style="199" customWidth="1"/>
    <col min="7215" max="7215" width="3.6640625" style="199" customWidth="1"/>
    <col min="7216" max="7216" width="0.77734375" style="199" customWidth="1"/>
    <col min="7217" max="7217" width="3.33203125" style="199" customWidth="1"/>
    <col min="7218" max="7218" width="3.6640625" style="199" customWidth="1"/>
    <col min="7219" max="7219" width="3" style="199" customWidth="1"/>
    <col min="7220" max="7220" width="3.6640625" style="199" customWidth="1"/>
    <col min="7221" max="7221" width="3.109375" style="199" customWidth="1"/>
    <col min="7222" max="7222" width="1.88671875" style="199" customWidth="1"/>
    <col min="7223" max="7224" width="2.21875" style="199" customWidth="1"/>
    <col min="7225" max="7225" width="7.21875" style="199" customWidth="1"/>
    <col min="7226" max="7460" width="8.88671875" style="199"/>
    <col min="7461" max="7461" width="2.44140625" style="199" customWidth="1"/>
    <col min="7462" max="7462" width="2.33203125" style="199" customWidth="1"/>
    <col min="7463" max="7463" width="1.109375" style="199" customWidth="1"/>
    <col min="7464" max="7464" width="22.6640625" style="199" customWidth="1"/>
    <col min="7465" max="7465" width="1.21875" style="199" customWidth="1"/>
    <col min="7466" max="7467" width="11.77734375" style="199" customWidth="1"/>
    <col min="7468" max="7468" width="1.77734375" style="199" customWidth="1"/>
    <col min="7469" max="7469" width="6.88671875" style="199" customWidth="1"/>
    <col min="7470" max="7470" width="4.44140625" style="199" customWidth="1"/>
    <col min="7471" max="7471" width="3.6640625" style="199" customWidth="1"/>
    <col min="7472" max="7472" width="0.77734375" style="199" customWidth="1"/>
    <col min="7473" max="7473" width="3.33203125" style="199" customWidth="1"/>
    <col min="7474" max="7474" width="3.6640625" style="199" customWidth="1"/>
    <col min="7475" max="7475" width="3" style="199" customWidth="1"/>
    <col min="7476" max="7476" width="3.6640625" style="199" customWidth="1"/>
    <col min="7477" max="7477" width="3.109375" style="199" customWidth="1"/>
    <col min="7478" max="7478" width="1.88671875" style="199" customWidth="1"/>
    <col min="7479" max="7480" width="2.21875" style="199" customWidth="1"/>
    <col min="7481" max="7481" width="7.21875" style="199" customWidth="1"/>
    <col min="7482" max="7716" width="8.88671875" style="199"/>
    <col min="7717" max="7717" width="2.44140625" style="199" customWidth="1"/>
    <col min="7718" max="7718" width="2.33203125" style="199" customWidth="1"/>
    <col min="7719" max="7719" width="1.109375" style="199" customWidth="1"/>
    <col min="7720" max="7720" width="22.6640625" style="199" customWidth="1"/>
    <col min="7721" max="7721" width="1.21875" style="199" customWidth="1"/>
    <col min="7722" max="7723" width="11.77734375" style="199" customWidth="1"/>
    <col min="7724" max="7724" width="1.77734375" style="199" customWidth="1"/>
    <col min="7725" max="7725" width="6.88671875" style="199" customWidth="1"/>
    <col min="7726" max="7726" width="4.44140625" style="199" customWidth="1"/>
    <col min="7727" max="7727" width="3.6640625" style="199" customWidth="1"/>
    <col min="7728" max="7728" width="0.77734375" style="199" customWidth="1"/>
    <col min="7729" max="7729" width="3.33203125" style="199" customWidth="1"/>
    <col min="7730" max="7730" width="3.6640625" style="199" customWidth="1"/>
    <col min="7731" max="7731" width="3" style="199" customWidth="1"/>
    <col min="7732" max="7732" width="3.6640625" style="199" customWidth="1"/>
    <col min="7733" max="7733" width="3.109375" style="199" customWidth="1"/>
    <col min="7734" max="7734" width="1.88671875" style="199" customWidth="1"/>
    <col min="7735" max="7736" width="2.21875" style="199" customWidth="1"/>
    <col min="7737" max="7737" width="7.21875" style="199" customWidth="1"/>
    <col min="7738" max="7972" width="8.88671875" style="199"/>
    <col min="7973" max="7973" width="2.44140625" style="199" customWidth="1"/>
    <col min="7974" max="7974" width="2.33203125" style="199" customWidth="1"/>
    <col min="7975" max="7975" width="1.109375" style="199" customWidth="1"/>
    <col min="7976" max="7976" width="22.6640625" style="199" customWidth="1"/>
    <col min="7977" max="7977" width="1.21875" style="199" customWidth="1"/>
    <col min="7978" max="7979" width="11.77734375" style="199" customWidth="1"/>
    <col min="7980" max="7980" width="1.77734375" style="199" customWidth="1"/>
    <col min="7981" max="7981" width="6.88671875" style="199" customWidth="1"/>
    <col min="7982" max="7982" width="4.44140625" style="199" customWidth="1"/>
    <col min="7983" max="7983" width="3.6640625" style="199" customWidth="1"/>
    <col min="7984" max="7984" width="0.77734375" style="199" customWidth="1"/>
    <col min="7985" max="7985" width="3.33203125" style="199" customWidth="1"/>
    <col min="7986" max="7986" width="3.6640625" style="199" customWidth="1"/>
    <col min="7987" max="7987" width="3" style="199" customWidth="1"/>
    <col min="7988" max="7988" width="3.6640625" style="199" customWidth="1"/>
    <col min="7989" max="7989" width="3.109375" style="199" customWidth="1"/>
    <col min="7990" max="7990" width="1.88671875" style="199" customWidth="1"/>
    <col min="7991" max="7992" width="2.21875" style="199" customWidth="1"/>
    <col min="7993" max="7993" width="7.21875" style="199" customWidth="1"/>
    <col min="7994" max="8228" width="8.88671875" style="199"/>
    <col min="8229" max="8229" width="2.44140625" style="199" customWidth="1"/>
    <col min="8230" max="8230" width="2.33203125" style="199" customWidth="1"/>
    <col min="8231" max="8231" width="1.109375" style="199" customWidth="1"/>
    <col min="8232" max="8232" width="22.6640625" style="199" customWidth="1"/>
    <col min="8233" max="8233" width="1.21875" style="199" customWidth="1"/>
    <col min="8234" max="8235" width="11.77734375" style="199" customWidth="1"/>
    <col min="8236" max="8236" width="1.77734375" style="199" customWidth="1"/>
    <col min="8237" max="8237" width="6.88671875" style="199" customWidth="1"/>
    <col min="8238" max="8238" width="4.44140625" style="199" customWidth="1"/>
    <col min="8239" max="8239" width="3.6640625" style="199" customWidth="1"/>
    <col min="8240" max="8240" width="0.77734375" style="199" customWidth="1"/>
    <col min="8241" max="8241" width="3.33203125" style="199" customWidth="1"/>
    <col min="8242" max="8242" width="3.6640625" style="199" customWidth="1"/>
    <col min="8243" max="8243" width="3" style="199" customWidth="1"/>
    <col min="8244" max="8244" width="3.6640625" style="199" customWidth="1"/>
    <col min="8245" max="8245" width="3.109375" style="199" customWidth="1"/>
    <col min="8246" max="8246" width="1.88671875" style="199" customWidth="1"/>
    <col min="8247" max="8248" width="2.21875" style="199" customWidth="1"/>
    <col min="8249" max="8249" width="7.21875" style="199" customWidth="1"/>
    <col min="8250" max="8484" width="8.88671875" style="199"/>
    <col min="8485" max="8485" width="2.44140625" style="199" customWidth="1"/>
    <col min="8486" max="8486" width="2.33203125" style="199" customWidth="1"/>
    <col min="8487" max="8487" width="1.109375" style="199" customWidth="1"/>
    <col min="8488" max="8488" width="22.6640625" style="199" customWidth="1"/>
    <col min="8489" max="8489" width="1.21875" style="199" customWidth="1"/>
    <col min="8490" max="8491" width="11.77734375" style="199" customWidth="1"/>
    <col min="8492" max="8492" width="1.77734375" style="199" customWidth="1"/>
    <col min="8493" max="8493" width="6.88671875" style="199" customWidth="1"/>
    <col min="8494" max="8494" width="4.44140625" style="199" customWidth="1"/>
    <col min="8495" max="8495" width="3.6640625" style="199" customWidth="1"/>
    <col min="8496" max="8496" width="0.77734375" style="199" customWidth="1"/>
    <col min="8497" max="8497" width="3.33203125" style="199" customWidth="1"/>
    <col min="8498" max="8498" width="3.6640625" style="199" customWidth="1"/>
    <col min="8499" max="8499" width="3" style="199" customWidth="1"/>
    <col min="8500" max="8500" width="3.6640625" style="199" customWidth="1"/>
    <col min="8501" max="8501" width="3.109375" style="199" customWidth="1"/>
    <col min="8502" max="8502" width="1.88671875" style="199" customWidth="1"/>
    <col min="8503" max="8504" width="2.21875" style="199" customWidth="1"/>
    <col min="8505" max="8505" width="7.21875" style="199" customWidth="1"/>
    <col min="8506" max="8740" width="8.88671875" style="199"/>
    <col min="8741" max="8741" width="2.44140625" style="199" customWidth="1"/>
    <col min="8742" max="8742" width="2.33203125" style="199" customWidth="1"/>
    <col min="8743" max="8743" width="1.109375" style="199" customWidth="1"/>
    <col min="8744" max="8744" width="22.6640625" style="199" customWidth="1"/>
    <col min="8745" max="8745" width="1.21875" style="199" customWidth="1"/>
    <col min="8746" max="8747" width="11.77734375" style="199" customWidth="1"/>
    <col min="8748" max="8748" width="1.77734375" style="199" customWidth="1"/>
    <col min="8749" max="8749" width="6.88671875" style="199" customWidth="1"/>
    <col min="8750" max="8750" width="4.44140625" style="199" customWidth="1"/>
    <col min="8751" max="8751" width="3.6640625" style="199" customWidth="1"/>
    <col min="8752" max="8752" width="0.77734375" style="199" customWidth="1"/>
    <col min="8753" max="8753" width="3.33203125" style="199" customWidth="1"/>
    <col min="8754" max="8754" width="3.6640625" style="199" customWidth="1"/>
    <col min="8755" max="8755" width="3" style="199" customWidth="1"/>
    <col min="8756" max="8756" width="3.6640625" style="199" customWidth="1"/>
    <col min="8757" max="8757" width="3.109375" style="199" customWidth="1"/>
    <col min="8758" max="8758" width="1.88671875" style="199" customWidth="1"/>
    <col min="8759" max="8760" width="2.21875" style="199" customWidth="1"/>
    <col min="8761" max="8761" width="7.21875" style="199" customWidth="1"/>
    <col min="8762" max="8996" width="8.88671875" style="199"/>
    <col min="8997" max="8997" width="2.44140625" style="199" customWidth="1"/>
    <col min="8998" max="8998" width="2.33203125" style="199" customWidth="1"/>
    <col min="8999" max="8999" width="1.109375" style="199" customWidth="1"/>
    <col min="9000" max="9000" width="22.6640625" style="199" customWidth="1"/>
    <col min="9001" max="9001" width="1.21875" style="199" customWidth="1"/>
    <col min="9002" max="9003" width="11.77734375" style="199" customWidth="1"/>
    <col min="9004" max="9004" width="1.77734375" style="199" customWidth="1"/>
    <col min="9005" max="9005" width="6.88671875" style="199" customWidth="1"/>
    <col min="9006" max="9006" width="4.44140625" style="199" customWidth="1"/>
    <col min="9007" max="9007" width="3.6640625" style="199" customWidth="1"/>
    <col min="9008" max="9008" width="0.77734375" style="199" customWidth="1"/>
    <col min="9009" max="9009" width="3.33203125" style="199" customWidth="1"/>
    <col min="9010" max="9010" width="3.6640625" style="199" customWidth="1"/>
    <col min="9011" max="9011" width="3" style="199" customWidth="1"/>
    <col min="9012" max="9012" width="3.6640625" style="199" customWidth="1"/>
    <col min="9013" max="9013" width="3.109375" style="199" customWidth="1"/>
    <col min="9014" max="9014" width="1.88671875" style="199" customWidth="1"/>
    <col min="9015" max="9016" width="2.21875" style="199" customWidth="1"/>
    <col min="9017" max="9017" width="7.21875" style="199" customWidth="1"/>
    <col min="9018" max="9252" width="8.88671875" style="199"/>
    <col min="9253" max="9253" width="2.44140625" style="199" customWidth="1"/>
    <col min="9254" max="9254" width="2.33203125" style="199" customWidth="1"/>
    <col min="9255" max="9255" width="1.109375" style="199" customWidth="1"/>
    <col min="9256" max="9256" width="22.6640625" style="199" customWidth="1"/>
    <col min="9257" max="9257" width="1.21875" style="199" customWidth="1"/>
    <col min="9258" max="9259" width="11.77734375" style="199" customWidth="1"/>
    <col min="9260" max="9260" width="1.77734375" style="199" customWidth="1"/>
    <col min="9261" max="9261" width="6.88671875" style="199" customWidth="1"/>
    <col min="9262" max="9262" width="4.44140625" style="199" customWidth="1"/>
    <col min="9263" max="9263" width="3.6640625" style="199" customWidth="1"/>
    <col min="9264" max="9264" width="0.77734375" style="199" customWidth="1"/>
    <col min="9265" max="9265" width="3.33203125" style="199" customWidth="1"/>
    <col min="9266" max="9266" width="3.6640625" style="199" customWidth="1"/>
    <col min="9267" max="9267" width="3" style="199" customWidth="1"/>
    <col min="9268" max="9268" width="3.6640625" style="199" customWidth="1"/>
    <col min="9269" max="9269" width="3.109375" style="199" customWidth="1"/>
    <col min="9270" max="9270" width="1.88671875" style="199" customWidth="1"/>
    <col min="9271" max="9272" width="2.21875" style="199" customWidth="1"/>
    <col min="9273" max="9273" width="7.21875" style="199" customWidth="1"/>
    <col min="9274" max="9508" width="8.88671875" style="199"/>
    <col min="9509" max="9509" width="2.44140625" style="199" customWidth="1"/>
    <col min="9510" max="9510" width="2.33203125" style="199" customWidth="1"/>
    <col min="9511" max="9511" width="1.109375" style="199" customWidth="1"/>
    <col min="9512" max="9512" width="22.6640625" style="199" customWidth="1"/>
    <col min="9513" max="9513" width="1.21875" style="199" customWidth="1"/>
    <col min="9514" max="9515" width="11.77734375" style="199" customWidth="1"/>
    <col min="9516" max="9516" width="1.77734375" style="199" customWidth="1"/>
    <col min="9517" max="9517" width="6.88671875" style="199" customWidth="1"/>
    <col min="9518" max="9518" width="4.44140625" style="199" customWidth="1"/>
    <col min="9519" max="9519" width="3.6640625" style="199" customWidth="1"/>
    <col min="9520" max="9520" width="0.77734375" style="199" customWidth="1"/>
    <col min="9521" max="9521" width="3.33203125" style="199" customWidth="1"/>
    <col min="9522" max="9522" width="3.6640625" style="199" customWidth="1"/>
    <col min="9523" max="9523" width="3" style="199" customWidth="1"/>
    <col min="9524" max="9524" width="3.6640625" style="199" customWidth="1"/>
    <col min="9525" max="9525" width="3.109375" style="199" customWidth="1"/>
    <col min="9526" max="9526" width="1.88671875" style="199" customWidth="1"/>
    <col min="9527" max="9528" width="2.21875" style="199" customWidth="1"/>
    <col min="9529" max="9529" width="7.21875" style="199" customWidth="1"/>
    <col min="9530" max="9764" width="8.88671875" style="199"/>
    <col min="9765" max="9765" width="2.44140625" style="199" customWidth="1"/>
    <col min="9766" max="9766" width="2.33203125" style="199" customWidth="1"/>
    <col min="9767" max="9767" width="1.109375" style="199" customWidth="1"/>
    <col min="9768" max="9768" width="22.6640625" style="199" customWidth="1"/>
    <col min="9769" max="9769" width="1.21875" style="199" customWidth="1"/>
    <col min="9770" max="9771" width="11.77734375" style="199" customWidth="1"/>
    <col min="9772" max="9772" width="1.77734375" style="199" customWidth="1"/>
    <col min="9773" max="9773" width="6.88671875" style="199" customWidth="1"/>
    <col min="9774" max="9774" width="4.44140625" style="199" customWidth="1"/>
    <col min="9775" max="9775" width="3.6640625" style="199" customWidth="1"/>
    <col min="9776" max="9776" width="0.77734375" style="199" customWidth="1"/>
    <col min="9777" max="9777" width="3.33203125" style="199" customWidth="1"/>
    <col min="9778" max="9778" width="3.6640625" style="199" customWidth="1"/>
    <col min="9779" max="9779" width="3" style="199" customWidth="1"/>
    <col min="9780" max="9780" width="3.6640625" style="199" customWidth="1"/>
    <col min="9781" max="9781" width="3.109375" style="199" customWidth="1"/>
    <col min="9782" max="9782" width="1.88671875" style="199" customWidth="1"/>
    <col min="9783" max="9784" width="2.21875" style="199" customWidth="1"/>
    <col min="9785" max="9785" width="7.21875" style="199" customWidth="1"/>
    <col min="9786" max="10020" width="8.88671875" style="199"/>
    <col min="10021" max="10021" width="2.44140625" style="199" customWidth="1"/>
    <col min="10022" max="10022" width="2.33203125" style="199" customWidth="1"/>
    <col min="10023" max="10023" width="1.109375" style="199" customWidth="1"/>
    <col min="10024" max="10024" width="22.6640625" style="199" customWidth="1"/>
    <col min="10025" max="10025" width="1.21875" style="199" customWidth="1"/>
    <col min="10026" max="10027" width="11.77734375" style="199" customWidth="1"/>
    <col min="10028" max="10028" width="1.77734375" style="199" customWidth="1"/>
    <col min="10029" max="10029" width="6.88671875" style="199" customWidth="1"/>
    <col min="10030" max="10030" width="4.44140625" style="199" customWidth="1"/>
    <col min="10031" max="10031" width="3.6640625" style="199" customWidth="1"/>
    <col min="10032" max="10032" width="0.77734375" style="199" customWidth="1"/>
    <col min="10033" max="10033" width="3.33203125" style="199" customWidth="1"/>
    <col min="10034" max="10034" width="3.6640625" style="199" customWidth="1"/>
    <col min="10035" max="10035" width="3" style="199" customWidth="1"/>
    <col min="10036" max="10036" width="3.6640625" style="199" customWidth="1"/>
    <col min="10037" max="10037" width="3.109375" style="199" customWidth="1"/>
    <col min="10038" max="10038" width="1.88671875" style="199" customWidth="1"/>
    <col min="10039" max="10040" width="2.21875" style="199" customWidth="1"/>
    <col min="10041" max="10041" width="7.21875" style="199" customWidth="1"/>
    <col min="10042" max="10276" width="8.88671875" style="199"/>
    <col min="10277" max="10277" width="2.44140625" style="199" customWidth="1"/>
    <col min="10278" max="10278" width="2.33203125" style="199" customWidth="1"/>
    <col min="10279" max="10279" width="1.109375" style="199" customWidth="1"/>
    <col min="10280" max="10280" width="22.6640625" style="199" customWidth="1"/>
    <col min="10281" max="10281" width="1.21875" style="199" customWidth="1"/>
    <col min="10282" max="10283" width="11.77734375" style="199" customWidth="1"/>
    <col min="10284" max="10284" width="1.77734375" style="199" customWidth="1"/>
    <col min="10285" max="10285" width="6.88671875" style="199" customWidth="1"/>
    <col min="10286" max="10286" width="4.44140625" style="199" customWidth="1"/>
    <col min="10287" max="10287" width="3.6640625" style="199" customWidth="1"/>
    <col min="10288" max="10288" width="0.77734375" style="199" customWidth="1"/>
    <col min="10289" max="10289" width="3.33203125" style="199" customWidth="1"/>
    <col min="10290" max="10290" width="3.6640625" style="199" customWidth="1"/>
    <col min="10291" max="10291" width="3" style="199" customWidth="1"/>
    <col min="10292" max="10292" width="3.6640625" style="199" customWidth="1"/>
    <col min="10293" max="10293" width="3.109375" style="199" customWidth="1"/>
    <col min="10294" max="10294" width="1.88671875" style="199" customWidth="1"/>
    <col min="10295" max="10296" width="2.21875" style="199" customWidth="1"/>
    <col min="10297" max="10297" width="7.21875" style="199" customWidth="1"/>
    <col min="10298" max="10532" width="8.88671875" style="199"/>
    <col min="10533" max="10533" width="2.44140625" style="199" customWidth="1"/>
    <col min="10534" max="10534" width="2.33203125" style="199" customWidth="1"/>
    <col min="10535" max="10535" width="1.109375" style="199" customWidth="1"/>
    <col min="10536" max="10536" width="22.6640625" style="199" customWidth="1"/>
    <col min="10537" max="10537" width="1.21875" style="199" customWidth="1"/>
    <col min="10538" max="10539" width="11.77734375" style="199" customWidth="1"/>
    <col min="10540" max="10540" width="1.77734375" style="199" customWidth="1"/>
    <col min="10541" max="10541" width="6.88671875" style="199" customWidth="1"/>
    <col min="10542" max="10542" width="4.44140625" style="199" customWidth="1"/>
    <col min="10543" max="10543" width="3.6640625" style="199" customWidth="1"/>
    <col min="10544" max="10544" width="0.77734375" style="199" customWidth="1"/>
    <col min="10545" max="10545" width="3.33203125" style="199" customWidth="1"/>
    <col min="10546" max="10546" width="3.6640625" style="199" customWidth="1"/>
    <col min="10547" max="10547" width="3" style="199" customWidth="1"/>
    <col min="10548" max="10548" width="3.6640625" style="199" customWidth="1"/>
    <col min="10549" max="10549" width="3.109375" style="199" customWidth="1"/>
    <col min="10550" max="10550" width="1.88671875" style="199" customWidth="1"/>
    <col min="10551" max="10552" width="2.21875" style="199" customWidth="1"/>
    <col min="10553" max="10553" width="7.21875" style="199" customWidth="1"/>
    <col min="10554" max="10788" width="8.88671875" style="199"/>
    <col min="10789" max="10789" width="2.44140625" style="199" customWidth="1"/>
    <col min="10790" max="10790" width="2.33203125" style="199" customWidth="1"/>
    <col min="10791" max="10791" width="1.109375" style="199" customWidth="1"/>
    <col min="10792" max="10792" width="22.6640625" style="199" customWidth="1"/>
    <col min="10793" max="10793" width="1.21875" style="199" customWidth="1"/>
    <col min="10794" max="10795" width="11.77734375" style="199" customWidth="1"/>
    <col min="10796" max="10796" width="1.77734375" style="199" customWidth="1"/>
    <col min="10797" max="10797" width="6.88671875" style="199" customWidth="1"/>
    <col min="10798" max="10798" width="4.44140625" style="199" customWidth="1"/>
    <col min="10799" max="10799" width="3.6640625" style="199" customWidth="1"/>
    <col min="10800" max="10800" width="0.77734375" style="199" customWidth="1"/>
    <col min="10801" max="10801" width="3.33203125" style="199" customWidth="1"/>
    <col min="10802" max="10802" width="3.6640625" style="199" customWidth="1"/>
    <col min="10803" max="10803" width="3" style="199" customWidth="1"/>
    <col min="10804" max="10804" width="3.6640625" style="199" customWidth="1"/>
    <col min="10805" max="10805" width="3.109375" style="199" customWidth="1"/>
    <col min="10806" max="10806" width="1.88671875" style="199" customWidth="1"/>
    <col min="10807" max="10808" width="2.21875" style="199" customWidth="1"/>
    <col min="10809" max="10809" width="7.21875" style="199" customWidth="1"/>
    <col min="10810" max="11044" width="8.88671875" style="199"/>
    <col min="11045" max="11045" width="2.44140625" style="199" customWidth="1"/>
    <col min="11046" max="11046" width="2.33203125" style="199" customWidth="1"/>
    <col min="11047" max="11047" width="1.109375" style="199" customWidth="1"/>
    <col min="11048" max="11048" width="22.6640625" style="199" customWidth="1"/>
    <col min="11049" max="11049" width="1.21875" style="199" customWidth="1"/>
    <col min="11050" max="11051" width="11.77734375" style="199" customWidth="1"/>
    <col min="11052" max="11052" width="1.77734375" style="199" customWidth="1"/>
    <col min="11053" max="11053" width="6.88671875" style="199" customWidth="1"/>
    <col min="11054" max="11054" width="4.44140625" style="199" customWidth="1"/>
    <col min="11055" max="11055" width="3.6640625" style="199" customWidth="1"/>
    <col min="11056" max="11056" width="0.77734375" style="199" customWidth="1"/>
    <col min="11057" max="11057" width="3.33203125" style="199" customWidth="1"/>
    <col min="11058" max="11058" width="3.6640625" style="199" customWidth="1"/>
    <col min="11059" max="11059" width="3" style="199" customWidth="1"/>
    <col min="11060" max="11060" width="3.6640625" style="199" customWidth="1"/>
    <col min="11061" max="11061" width="3.109375" style="199" customWidth="1"/>
    <col min="11062" max="11062" width="1.88671875" style="199" customWidth="1"/>
    <col min="11063" max="11064" width="2.21875" style="199" customWidth="1"/>
    <col min="11065" max="11065" width="7.21875" style="199" customWidth="1"/>
    <col min="11066" max="11300" width="8.88671875" style="199"/>
    <col min="11301" max="11301" width="2.44140625" style="199" customWidth="1"/>
    <col min="11302" max="11302" width="2.33203125" style="199" customWidth="1"/>
    <col min="11303" max="11303" width="1.109375" style="199" customWidth="1"/>
    <col min="11304" max="11304" width="22.6640625" style="199" customWidth="1"/>
    <col min="11305" max="11305" width="1.21875" style="199" customWidth="1"/>
    <col min="11306" max="11307" width="11.77734375" style="199" customWidth="1"/>
    <col min="11308" max="11308" width="1.77734375" style="199" customWidth="1"/>
    <col min="11309" max="11309" width="6.88671875" style="199" customWidth="1"/>
    <col min="11310" max="11310" width="4.44140625" style="199" customWidth="1"/>
    <col min="11311" max="11311" width="3.6640625" style="199" customWidth="1"/>
    <col min="11312" max="11312" width="0.77734375" style="199" customWidth="1"/>
    <col min="11313" max="11313" width="3.33203125" style="199" customWidth="1"/>
    <col min="11314" max="11314" width="3.6640625" style="199" customWidth="1"/>
    <col min="11315" max="11315" width="3" style="199" customWidth="1"/>
    <col min="11316" max="11316" width="3.6640625" style="199" customWidth="1"/>
    <col min="11317" max="11317" width="3.109375" style="199" customWidth="1"/>
    <col min="11318" max="11318" width="1.88671875" style="199" customWidth="1"/>
    <col min="11319" max="11320" width="2.21875" style="199" customWidth="1"/>
    <col min="11321" max="11321" width="7.21875" style="199" customWidth="1"/>
    <col min="11322" max="11556" width="8.88671875" style="199"/>
    <col min="11557" max="11557" width="2.44140625" style="199" customWidth="1"/>
    <col min="11558" max="11558" width="2.33203125" style="199" customWidth="1"/>
    <col min="11559" max="11559" width="1.109375" style="199" customWidth="1"/>
    <col min="11560" max="11560" width="22.6640625" style="199" customWidth="1"/>
    <col min="11561" max="11561" width="1.21875" style="199" customWidth="1"/>
    <col min="11562" max="11563" width="11.77734375" style="199" customWidth="1"/>
    <col min="11564" max="11564" width="1.77734375" style="199" customWidth="1"/>
    <col min="11565" max="11565" width="6.88671875" style="199" customWidth="1"/>
    <col min="11566" max="11566" width="4.44140625" style="199" customWidth="1"/>
    <col min="11567" max="11567" width="3.6640625" style="199" customWidth="1"/>
    <col min="11568" max="11568" width="0.77734375" style="199" customWidth="1"/>
    <col min="11569" max="11569" width="3.33203125" style="199" customWidth="1"/>
    <col min="11570" max="11570" width="3.6640625" style="199" customWidth="1"/>
    <col min="11571" max="11571" width="3" style="199" customWidth="1"/>
    <col min="11572" max="11572" width="3.6640625" style="199" customWidth="1"/>
    <col min="11573" max="11573" width="3.109375" style="199" customWidth="1"/>
    <col min="11574" max="11574" width="1.88671875" style="199" customWidth="1"/>
    <col min="11575" max="11576" width="2.21875" style="199" customWidth="1"/>
    <col min="11577" max="11577" width="7.21875" style="199" customWidth="1"/>
    <col min="11578" max="11812" width="8.88671875" style="199"/>
    <col min="11813" max="11813" width="2.44140625" style="199" customWidth="1"/>
    <col min="11814" max="11814" width="2.33203125" style="199" customWidth="1"/>
    <col min="11815" max="11815" width="1.109375" style="199" customWidth="1"/>
    <col min="11816" max="11816" width="22.6640625" style="199" customWidth="1"/>
    <col min="11817" max="11817" width="1.21875" style="199" customWidth="1"/>
    <col min="11818" max="11819" width="11.77734375" style="199" customWidth="1"/>
    <col min="11820" max="11820" width="1.77734375" style="199" customWidth="1"/>
    <col min="11821" max="11821" width="6.88671875" style="199" customWidth="1"/>
    <col min="11822" max="11822" width="4.44140625" style="199" customWidth="1"/>
    <col min="11823" max="11823" width="3.6640625" style="199" customWidth="1"/>
    <col min="11824" max="11824" width="0.77734375" style="199" customWidth="1"/>
    <col min="11825" max="11825" width="3.33203125" style="199" customWidth="1"/>
    <col min="11826" max="11826" width="3.6640625" style="199" customWidth="1"/>
    <col min="11827" max="11827" width="3" style="199" customWidth="1"/>
    <col min="11828" max="11828" width="3.6640625" style="199" customWidth="1"/>
    <col min="11829" max="11829" width="3.109375" style="199" customWidth="1"/>
    <col min="11830" max="11830" width="1.88671875" style="199" customWidth="1"/>
    <col min="11831" max="11832" width="2.21875" style="199" customWidth="1"/>
    <col min="11833" max="11833" width="7.21875" style="199" customWidth="1"/>
    <col min="11834" max="12068" width="8.88671875" style="199"/>
    <col min="12069" max="12069" width="2.44140625" style="199" customWidth="1"/>
    <col min="12070" max="12070" width="2.33203125" style="199" customWidth="1"/>
    <col min="12071" max="12071" width="1.109375" style="199" customWidth="1"/>
    <col min="12072" max="12072" width="22.6640625" style="199" customWidth="1"/>
    <col min="12073" max="12073" width="1.21875" style="199" customWidth="1"/>
    <col min="12074" max="12075" width="11.77734375" style="199" customWidth="1"/>
    <col min="12076" max="12076" width="1.77734375" style="199" customWidth="1"/>
    <col min="12077" max="12077" width="6.88671875" style="199" customWidth="1"/>
    <col min="12078" max="12078" width="4.44140625" style="199" customWidth="1"/>
    <col min="12079" max="12079" width="3.6640625" style="199" customWidth="1"/>
    <col min="12080" max="12080" width="0.77734375" style="199" customWidth="1"/>
    <col min="12081" max="12081" width="3.33203125" style="199" customWidth="1"/>
    <col min="12082" max="12082" width="3.6640625" style="199" customWidth="1"/>
    <col min="12083" max="12083" width="3" style="199" customWidth="1"/>
    <col min="12084" max="12084" width="3.6640625" style="199" customWidth="1"/>
    <col min="12085" max="12085" width="3.109375" style="199" customWidth="1"/>
    <col min="12086" max="12086" width="1.88671875" style="199" customWidth="1"/>
    <col min="12087" max="12088" width="2.21875" style="199" customWidth="1"/>
    <col min="12089" max="12089" width="7.21875" style="199" customWidth="1"/>
    <col min="12090" max="12324" width="8.88671875" style="199"/>
    <col min="12325" max="12325" width="2.44140625" style="199" customWidth="1"/>
    <col min="12326" max="12326" width="2.33203125" style="199" customWidth="1"/>
    <col min="12327" max="12327" width="1.109375" style="199" customWidth="1"/>
    <col min="12328" max="12328" width="22.6640625" style="199" customWidth="1"/>
    <col min="12329" max="12329" width="1.21875" style="199" customWidth="1"/>
    <col min="12330" max="12331" width="11.77734375" style="199" customWidth="1"/>
    <col min="12332" max="12332" width="1.77734375" style="199" customWidth="1"/>
    <col min="12333" max="12333" width="6.88671875" style="199" customWidth="1"/>
    <col min="12334" max="12334" width="4.44140625" style="199" customWidth="1"/>
    <col min="12335" max="12335" width="3.6640625" style="199" customWidth="1"/>
    <col min="12336" max="12336" width="0.77734375" style="199" customWidth="1"/>
    <col min="12337" max="12337" width="3.33203125" style="199" customWidth="1"/>
    <col min="12338" max="12338" width="3.6640625" style="199" customWidth="1"/>
    <col min="12339" max="12339" width="3" style="199" customWidth="1"/>
    <col min="12340" max="12340" width="3.6640625" style="199" customWidth="1"/>
    <col min="12341" max="12341" width="3.109375" style="199" customWidth="1"/>
    <col min="12342" max="12342" width="1.88671875" style="199" customWidth="1"/>
    <col min="12343" max="12344" width="2.21875" style="199" customWidth="1"/>
    <col min="12345" max="12345" width="7.21875" style="199" customWidth="1"/>
    <col min="12346" max="12580" width="8.88671875" style="199"/>
    <col min="12581" max="12581" width="2.44140625" style="199" customWidth="1"/>
    <col min="12582" max="12582" width="2.33203125" style="199" customWidth="1"/>
    <col min="12583" max="12583" width="1.109375" style="199" customWidth="1"/>
    <col min="12584" max="12584" width="22.6640625" style="199" customWidth="1"/>
    <col min="12585" max="12585" width="1.21875" style="199" customWidth="1"/>
    <col min="12586" max="12587" width="11.77734375" style="199" customWidth="1"/>
    <col min="12588" max="12588" width="1.77734375" style="199" customWidth="1"/>
    <col min="12589" max="12589" width="6.88671875" style="199" customWidth="1"/>
    <col min="12590" max="12590" width="4.44140625" style="199" customWidth="1"/>
    <col min="12591" max="12591" width="3.6640625" style="199" customWidth="1"/>
    <col min="12592" max="12592" width="0.77734375" style="199" customWidth="1"/>
    <col min="12593" max="12593" width="3.33203125" style="199" customWidth="1"/>
    <col min="12594" max="12594" width="3.6640625" style="199" customWidth="1"/>
    <col min="12595" max="12595" width="3" style="199" customWidth="1"/>
    <col min="12596" max="12596" width="3.6640625" style="199" customWidth="1"/>
    <col min="12597" max="12597" width="3.109375" style="199" customWidth="1"/>
    <col min="12598" max="12598" width="1.88671875" style="199" customWidth="1"/>
    <col min="12599" max="12600" width="2.21875" style="199" customWidth="1"/>
    <col min="12601" max="12601" width="7.21875" style="199" customWidth="1"/>
    <col min="12602" max="12836" width="8.88671875" style="199"/>
    <col min="12837" max="12837" width="2.44140625" style="199" customWidth="1"/>
    <col min="12838" max="12838" width="2.33203125" style="199" customWidth="1"/>
    <col min="12839" max="12839" width="1.109375" style="199" customWidth="1"/>
    <col min="12840" max="12840" width="22.6640625" style="199" customWidth="1"/>
    <col min="12841" max="12841" width="1.21875" style="199" customWidth="1"/>
    <col min="12842" max="12843" width="11.77734375" style="199" customWidth="1"/>
    <col min="12844" max="12844" width="1.77734375" style="199" customWidth="1"/>
    <col min="12845" max="12845" width="6.88671875" style="199" customWidth="1"/>
    <col min="12846" max="12846" width="4.44140625" style="199" customWidth="1"/>
    <col min="12847" max="12847" width="3.6640625" style="199" customWidth="1"/>
    <col min="12848" max="12848" width="0.77734375" style="199" customWidth="1"/>
    <col min="12849" max="12849" width="3.33203125" style="199" customWidth="1"/>
    <col min="12850" max="12850" width="3.6640625" style="199" customWidth="1"/>
    <col min="12851" max="12851" width="3" style="199" customWidth="1"/>
    <col min="12852" max="12852" width="3.6640625" style="199" customWidth="1"/>
    <col min="12853" max="12853" width="3.109375" style="199" customWidth="1"/>
    <col min="12854" max="12854" width="1.88671875" style="199" customWidth="1"/>
    <col min="12855" max="12856" width="2.21875" style="199" customWidth="1"/>
    <col min="12857" max="12857" width="7.21875" style="199" customWidth="1"/>
    <col min="12858" max="13092" width="8.88671875" style="199"/>
    <col min="13093" max="13093" width="2.44140625" style="199" customWidth="1"/>
    <col min="13094" max="13094" width="2.33203125" style="199" customWidth="1"/>
    <col min="13095" max="13095" width="1.109375" style="199" customWidth="1"/>
    <col min="13096" max="13096" width="22.6640625" style="199" customWidth="1"/>
    <col min="13097" max="13097" width="1.21875" style="199" customWidth="1"/>
    <col min="13098" max="13099" width="11.77734375" style="199" customWidth="1"/>
    <col min="13100" max="13100" width="1.77734375" style="199" customWidth="1"/>
    <col min="13101" max="13101" width="6.88671875" style="199" customWidth="1"/>
    <col min="13102" max="13102" width="4.44140625" style="199" customWidth="1"/>
    <col min="13103" max="13103" width="3.6640625" style="199" customWidth="1"/>
    <col min="13104" max="13104" width="0.77734375" style="199" customWidth="1"/>
    <col min="13105" max="13105" width="3.33203125" style="199" customWidth="1"/>
    <col min="13106" max="13106" width="3.6640625" style="199" customWidth="1"/>
    <col min="13107" max="13107" width="3" style="199" customWidth="1"/>
    <col min="13108" max="13108" width="3.6640625" style="199" customWidth="1"/>
    <col min="13109" max="13109" width="3.109375" style="199" customWidth="1"/>
    <col min="13110" max="13110" width="1.88671875" style="199" customWidth="1"/>
    <col min="13111" max="13112" width="2.21875" style="199" customWidth="1"/>
    <col min="13113" max="13113" width="7.21875" style="199" customWidth="1"/>
    <col min="13114" max="13348" width="8.88671875" style="199"/>
    <col min="13349" max="13349" width="2.44140625" style="199" customWidth="1"/>
    <col min="13350" max="13350" width="2.33203125" style="199" customWidth="1"/>
    <col min="13351" max="13351" width="1.109375" style="199" customWidth="1"/>
    <col min="13352" max="13352" width="22.6640625" style="199" customWidth="1"/>
    <col min="13353" max="13353" width="1.21875" style="199" customWidth="1"/>
    <col min="13354" max="13355" width="11.77734375" style="199" customWidth="1"/>
    <col min="13356" max="13356" width="1.77734375" style="199" customWidth="1"/>
    <col min="13357" max="13357" width="6.88671875" style="199" customWidth="1"/>
    <col min="13358" max="13358" width="4.44140625" style="199" customWidth="1"/>
    <col min="13359" max="13359" width="3.6640625" style="199" customWidth="1"/>
    <col min="13360" max="13360" width="0.77734375" style="199" customWidth="1"/>
    <col min="13361" max="13361" width="3.33203125" style="199" customWidth="1"/>
    <col min="13362" max="13362" width="3.6640625" style="199" customWidth="1"/>
    <col min="13363" max="13363" width="3" style="199" customWidth="1"/>
    <col min="13364" max="13364" width="3.6640625" style="199" customWidth="1"/>
    <col min="13365" max="13365" width="3.109375" style="199" customWidth="1"/>
    <col min="13366" max="13366" width="1.88671875" style="199" customWidth="1"/>
    <col min="13367" max="13368" width="2.21875" style="199" customWidth="1"/>
    <col min="13369" max="13369" width="7.21875" style="199" customWidth="1"/>
    <col min="13370" max="13604" width="8.88671875" style="199"/>
    <col min="13605" max="13605" width="2.44140625" style="199" customWidth="1"/>
    <col min="13606" max="13606" width="2.33203125" style="199" customWidth="1"/>
    <col min="13607" max="13607" width="1.109375" style="199" customWidth="1"/>
    <col min="13608" max="13608" width="22.6640625" style="199" customWidth="1"/>
    <col min="13609" max="13609" width="1.21875" style="199" customWidth="1"/>
    <col min="13610" max="13611" width="11.77734375" style="199" customWidth="1"/>
    <col min="13612" max="13612" width="1.77734375" style="199" customWidth="1"/>
    <col min="13613" max="13613" width="6.88671875" style="199" customWidth="1"/>
    <col min="13614" max="13614" width="4.44140625" style="199" customWidth="1"/>
    <col min="13615" max="13615" width="3.6640625" style="199" customWidth="1"/>
    <col min="13616" max="13616" width="0.77734375" style="199" customWidth="1"/>
    <col min="13617" max="13617" width="3.33203125" style="199" customWidth="1"/>
    <col min="13618" max="13618" width="3.6640625" style="199" customWidth="1"/>
    <col min="13619" max="13619" width="3" style="199" customWidth="1"/>
    <col min="13620" max="13620" width="3.6640625" style="199" customWidth="1"/>
    <col min="13621" max="13621" width="3.109375" style="199" customWidth="1"/>
    <col min="13622" max="13622" width="1.88671875" style="199" customWidth="1"/>
    <col min="13623" max="13624" width="2.21875" style="199" customWidth="1"/>
    <col min="13625" max="13625" width="7.21875" style="199" customWidth="1"/>
    <col min="13626" max="13860" width="8.88671875" style="199"/>
    <col min="13861" max="13861" width="2.44140625" style="199" customWidth="1"/>
    <col min="13862" max="13862" width="2.33203125" style="199" customWidth="1"/>
    <col min="13863" max="13863" width="1.109375" style="199" customWidth="1"/>
    <col min="13864" max="13864" width="22.6640625" style="199" customWidth="1"/>
    <col min="13865" max="13865" width="1.21875" style="199" customWidth="1"/>
    <col min="13866" max="13867" width="11.77734375" style="199" customWidth="1"/>
    <col min="13868" max="13868" width="1.77734375" style="199" customWidth="1"/>
    <col min="13869" max="13869" width="6.88671875" style="199" customWidth="1"/>
    <col min="13870" max="13870" width="4.44140625" style="199" customWidth="1"/>
    <col min="13871" max="13871" width="3.6640625" style="199" customWidth="1"/>
    <col min="13872" max="13872" width="0.77734375" style="199" customWidth="1"/>
    <col min="13873" max="13873" width="3.33203125" style="199" customWidth="1"/>
    <col min="13874" max="13874" width="3.6640625" style="199" customWidth="1"/>
    <col min="13875" max="13875" width="3" style="199" customWidth="1"/>
    <col min="13876" max="13876" width="3.6640625" style="199" customWidth="1"/>
    <col min="13877" max="13877" width="3.109375" style="199" customWidth="1"/>
    <col min="13878" max="13878" width="1.88671875" style="199" customWidth="1"/>
    <col min="13879" max="13880" width="2.21875" style="199" customWidth="1"/>
    <col min="13881" max="13881" width="7.21875" style="199" customWidth="1"/>
    <col min="13882" max="14116" width="8.88671875" style="199"/>
    <col min="14117" max="14117" width="2.44140625" style="199" customWidth="1"/>
    <col min="14118" max="14118" width="2.33203125" style="199" customWidth="1"/>
    <col min="14119" max="14119" width="1.109375" style="199" customWidth="1"/>
    <col min="14120" max="14120" width="22.6640625" style="199" customWidth="1"/>
    <col min="14121" max="14121" width="1.21875" style="199" customWidth="1"/>
    <col min="14122" max="14123" width="11.77734375" style="199" customWidth="1"/>
    <col min="14124" max="14124" width="1.77734375" style="199" customWidth="1"/>
    <col min="14125" max="14125" width="6.88671875" style="199" customWidth="1"/>
    <col min="14126" max="14126" width="4.44140625" style="199" customWidth="1"/>
    <col min="14127" max="14127" width="3.6640625" style="199" customWidth="1"/>
    <col min="14128" max="14128" width="0.77734375" style="199" customWidth="1"/>
    <col min="14129" max="14129" width="3.33203125" style="199" customWidth="1"/>
    <col min="14130" max="14130" width="3.6640625" style="199" customWidth="1"/>
    <col min="14131" max="14131" width="3" style="199" customWidth="1"/>
    <col min="14132" max="14132" width="3.6640625" style="199" customWidth="1"/>
    <col min="14133" max="14133" width="3.109375" style="199" customWidth="1"/>
    <col min="14134" max="14134" width="1.88671875" style="199" customWidth="1"/>
    <col min="14135" max="14136" width="2.21875" style="199" customWidth="1"/>
    <col min="14137" max="14137" width="7.21875" style="199" customWidth="1"/>
    <col min="14138" max="14372" width="8.88671875" style="199"/>
    <col min="14373" max="14373" width="2.44140625" style="199" customWidth="1"/>
    <col min="14374" max="14374" width="2.33203125" style="199" customWidth="1"/>
    <col min="14375" max="14375" width="1.109375" style="199" customWidth="1"/>
    <col min="14376" max="14376" width="22.6640625" style="199" customWidth="1"/>
    <col min="14377" max="14377" width="1.21875" style="199" customWidth="1"/>
    <col min="14378" max="14379" width="11.77734375" style="199" customWidth="1"/>
    <col min="14380" max="14380" width="1.77734375" style="199" customWidth="1"/>
    <col min="14381" max="14381" width="6.88671875" style="199" customWidth="1"/>
    <col min="14382" max="14382" width="4.44140625" style="199" customWidth="1"/>
    <col min="14383" max="14383" width="3.6640625" style="199" customWidth="1"/>
    <col min="14384" max="14384" width="0.77734375" style="199" customWidth="1"/>
    <col min="14385" max="14385" width="3.33203125" style="199" customWidth="1"/>
    <col min="14386" max="14386" width="3.6640625" style="199" customWidth="1"/>
    <col min="14387" max="14387" width="3" style="199" customWidth="1"/>
    <col min="14388" max="14388" width="3.6640625" style="199" customWidth="1"/>
    <col min="14389" max="14389" width="3.109375" style="199" customWidth="1"/>
    <col min="14390" max="14390" width="1.88671875" style="199" customWidth="1"/>
    <col min="14391" max="14392" width="2.21875" style="199" customWidth="1"/>
    <col min="14393" max="14393" width="7.21875" style="199" customWidth="1"/>
    <col min="14394" max="14628" width="8.88671875" style="199"/>
    <col min="14629" max="14629" width="2.44140625" style="199" customWidth="1"/>
    <col min="14630" max="14630" width="2.33203125" style="199" customWidth="1"/>
    <col min="14631" max="14631" width="1.109375" style="199" customWidth="1"/>
    <col min="14632" max="14632" width="22.6640625" style="199" customWidth="1"/>
    <col min="14633" max="14633" width="1.21875" style="199" customWidth="1"/>
    <col min="14634" max="14635" width="11.77734375" style="199" customWidth="1"/>
    <col min="14636" max="14636" width="1.77734375" style="199" customWidth="1"/>
    <col min="14637" max="14637" width="6.88671875" style="199" customWidth="1"/>
    <col min="14638" max="14638" width="4.44140625" style="199" customWidth="1"/>
    <col min="14639" max="14639" width="3.6640625" style="199" customWidth="1"/>
    <col min="14640" max="14640" width="0.77734375" style="199" customWidth="1"/>
    <col min="14641" max="14641" width="3.33203125" style="199" customWidth="1"/>
    <col min="14642" max="14642" width="3.6640625" style="199" customWidth="1"/>
    <col min="14643" max="14643" width="3" style="199" customWidth="1"/>
    <col min="14644" max="14644" width="3.6640625" style="199" customWidth="1"/>
    <col min="14645" max="14645" width="3.109375" style="199" customWidth="1"/>
    <col min="14646" max="14646" width="1.88671875" style="199" customWidth="1"/>
    <col min="14647" max="14648" width="2.21875" style="199" customWidth="1"/>
    <col min="14649" max="14649" width="7.21875" style="199" customWidth="1"/>
    <col min="14650" max="14884" width="8.88671875" style="199"/>
    <col min="14885" max="14885" width="2.44140625" style="199" customWidth="1"/>
    <col min="14886" max="14886" width="2.33203125" style="199" customWidth="1"/>
    <col min="14887" max="14887" width="1.109375" style="199" customWidth="1"/>
    <col min="14888" max="14888" width="22.6640625" style="199" customWidth="1"/>
    <col min="14889" max="14889" width="1.21875" style="199" customWidth="1"/>
    <col min="14890" max="14891" width="11.77734375" style="199" customWidth="1"/>
    <col min="14892" max="14892" width="1.77734375" style="199" customWidth="1"/>
    <col min="14893" max="14893" width="6.88671875" style="199" customWidth="1"/>
    <col min="14894" max="14894" width="4.44140625" style="199" customWidth="1"/>
    <col min="14895" max="14895" width="3.6640625" style="199" customWidth="1"/>
    <col min="14896" max="14896" width="0.77734375" style="199" customWidth="1"/>
    <col min="14897" max="14897" width="3.33203125" style="199" customWidth="1"/>
    <col min="14898" max="14898" width="3.6640625" style="199" customWidth="1"/>
    <col min="14899" max="14899" width="3" style="199" customWidth="1"/>
    <col min="14900" max="14900" width="3.6640625" style="199" customWidth="1"/>
    <col min="14901" max="14901" width="3.109375" style="199" customWidth="1"/>
    <col min="14902" max="14902" width="1.88671875" style="199" customWidth="1"/>
    <col min="14903" max="14904" width="2.21875" style="199" customWidth="1"/>
    <col min="14905" max="14905" width="7.21875" style="199" customWidth="1"/>
    <col min="14906" max="15140" width="8.88671875" style="199"/>
    <col min="15141" max="15141" width="2.44140625" style="199" customWidth="1"/>
    <col min="15142" max="15142" width="2.33203125" style="199" customWidth="1"/>
    <col min="15143" max="15143" width="1.109375" style="199" customWidth="1"/>
    <col min="15144" max="15144" width="22.6640625" style="199" customWidth="1"/>
    <col min="15145" max="15145" width="1.21875" style="199" customWidth="1"/>
    <col min="15146" max="15147" width="11.77734375" style="199" customWidth="1"/>
    <col min="15148" max="15148" width="1.77734375" style="199" customWidth="1"/>
    <col min="15149" max="15149" width="6.88671875" style="199" customWidth="1"/>
    <col min="15150" max="15150" width="4.44140625" style="199" customWidth="1"/>
    <col min="15151" max="15151" width="3.6640625" style="199" customWidth="1"/>
    <col min="15152" max="15152" width="0.77734375" style="199" customWidth="1"/>
    <col min="15153" max="15153" width="3.33203125" style="199" customWidth="1"/>
    <col min="15154" max="15154" width="3.6640625" style="199" customWidth="1"/>
    <col min="15155" max="15155" width="3" style="199" customWidth="1"/>
    <col min="15156" max="15156" width="3.6640625" style="199" customWidth="1"/>
    <col min="15157" max="15157" width="3.109375" style="199" customWidth="1"/>
    <col min="15158" max="15158" width="1.88671875" style="199" customWidth="1"/>
    <col min="15159" max="15160" width="2.21875" style="199" customWidth="1"/>
    <col min="15161" max="15161" width="7.21875" style="199" customWidth="1"/>
    <col min="15162" max="15396" width="8.88671875" style="199"/>
    <col min="15397" max="15397" width="2.44140625" style="199" customWidth="1"/>
    <col min="15398" max="15398" width="2.33203125" style="199" customWidth="1"/>
    <col min="15399" max="15399" width="1.109375" style="199" customWidth="1"/>
    <col min="15400" max="15400" width="22.6640625" style="199" customWidth="1"/>
    <col min="15401" max="15401" width="1.21875" style="199" customWidth="1"/>
    <col min="15402" max="15403" width="11.77734375" style="199" customWidth="1"/>
    <col min="15404" max="15404" width="1.77734375" style="199" customWidth="1"/>
    <col min="15405" max="15405" width="6.88671875" style="199" customWidth="1"/>
    <col min="15406" max="15406" width="4.44140625" style="199" customWidth="1"/>
    <col min="15407" max="15407" width="3.6640625" style="199" customWidth="1"/>
    <col min="15408" max="15408" width="0.77734375" style="199" customWidth="1"/>
    <col min="15409" max="15409" width="3.33203125" style="199" customWidth="1"/>
    <col min="15410" max="15410" width="3.6640625" style="199" customWidth="1"/>
    <col min="15411" max="15411" width="3" style="199" customWidth="1"/>
    <col min="15412" max="15412" width="3.6640625" style="199" customWidth="1"/>
    <col min="15413" max="15413" width="3.109375" style="199" customWidth="1"/>
    <col min="15414" max="15414" width="1.88671875" style="199" customWidth="1"/>
    <col min="15415" max="15416" width="2.21875" style="199" customWidth="1"/>
    <col min="15417" max="15417" width="7.21875" style="199" customWidth="1"/>
    <col min="15418" max="15652" width="8.88671875" style="199"/>
    <col min="15653" max="15653" width="2.44140625" style="199" customWidth="1"/>
    <col min="15654" max="15654" width="2.33203125" style="199" customWidth="1"/>
    <col min="15655" max="15655" width="1.109375" style="199" customWidth="1"/>
    <col min="15656" max="15656" width="22.6640625" style="199" customWidth="1"/>
    <col min="15657" max="15657" width="1.21875" style="199" customWidth="1"/>
    <col min="15658" max="15659" width="11.77734375" style="199" customWidth="1"/>
    <col min="15660" max="15660" width="1.77734375" style="199" customWidth="1"/>
    <col min="15661" max="15661" width="6.88671875" style="199" customWidth="1"/>
    <col min="15662" max="15662" width="4.44140625" style="199" customWidth="1"/>
    <col min="15663" max="15663" width="3.6640625" style="199" customWidth="1"/>
    <col min="15664" max="15664" width="0.77734375" style="199" customWidth="1"/>
    <col min="15665" max="15665" width="3.33203125" style="199" customWidth="1"/>
    <col min="15666" max="15666" width="3.6640625" style="199" customWidth="1"/>
    <col min="15667" max="15667" width="3" style="199" customWidth="1"/>
    <col min="15668" max="15668" width="3.6640625" style="199" customWidth="1"/>
    <col min="15669" max="15669" width="3.109375" style="199" customWidth="1"/>
    <col min="15670" max="15670" width="1.88671875" style="199" customWidth="1"/>
    <col min="15671" max="15672" width="2.21875" style="199" customWidth="1"/>
    <col min="15673" max="15673" width="7.21875" style="199" customWidth="1"/>
    <col min="15674" max="15908" width="8.88671875" style="199"/>
    <col min="15909" max="15909" width="2.44140625" style="199" customWidth="1"/>
    <col min="15910" max="15910" width="2.33203125" style="199" customWidth="1"/>
    <col min="15911" max="15911" width="1.109375" style="199" customWidth="1"/>
    <col min="15912" max="15912" width="22.6640625" style="199" customWidth="1"/>
    <col min="15913" max="15913" width="1.21875" style="199" customWidth="1"/>
    <col min="15914" max="15915" width="11.77734375" style="199" customWidth="1"/>
    <col min="15916" max="15916" width="1.77734375" style="199" customWidth="1"/>
    <col min="15917" max="15917" width="6.88671875" style="199" customWidth="1"/>
    <col min="15918" max="15918" width="4.44140625" style="199" customWidth="1"/>
    <col min="15919" max="15919" width="3.6640625" style="199" customWidth="1"/>
    <col min="15920" max="15920" width="0.77734375" style="199" customWidth="1"/>
    <col min="15921" max="15921" width="3.33203125" style="199" customWidth="1"/>
    <col min="15922" max="15922" width="3.6640625" style="199" customWidth="1"/>
    <col min="15923" max="15923" width="3" style="199" customWidth="1"/>
    <col min="15924" max="15924" width="3.6640625" style="199" customWidth="1"/>
    <col min="15925" max="15925" width="3.109375" style="199" customWidth="1"/>
    <col min="15926" max="15926" width="1.88671875" style="199" customWidth="1"/>
    <col min="15927" max="15928" width="2.21875" style="199" customWidth="1"/>
    <col min="15929" max="15929" width="7.21875" style="199" customWidth="1"/>
    <col min="15930" max="16164" width="8.88671875" style="199"/>
    <col min="16165" max="16165" width="2.44140625" style="199" customWidth="1"/>
    <col min="16166" max="16166" width="2.33203125" style="199" customWidth="1"/>
    <col min="16167" max="16167" width="1.109375" style="199" customWidth="1"/>
    <col min="16168" max="16168" width="22.6640625" style="199" customWidth="1"/>
    <col min="16169" max="16169" width="1.21875" style="199" customWidth="1"/>
    <col min="16170" max="16171" width="11.77734375" style="199" customWidth="1"/>
    <col min="16172" max="16172" width="1.77734375" style="199" customWidth="1"/>
    <col min="16173" max="16173" width="6.88671875" style="199" customWidth="1"/>
    <col min="16174" max="16174" width="4.44140625" style="199" customWidth="1"/>
    <col min="16175" max="16175" width="3.6640625" style="199" customWidth="1"/>
    <col min="16176" max="16176" width="0.77734375" style="199" customWidth="1"/>
    <col min="16177" max="16177" width="3.33203125" style="199" customWidth="1"/>
    <col min="16178" max="16178" width="3.6640625" style="199" customWidth="1"/>
    <col min="16179" max="16179" width="3" style="199" customWidth="1"/>
    <col min="16180" max="16180" width="3.6640625" style="199" customWidth="1"/>
    <col min="16181" max="16181" width="3.109375" style="199" customWidth="1"/>
    <col min="16182" max="16182" width="1.88671875" style="199" customWidth="1"/>
    <col min="16183" max="16184" width="2.21875" style="199" customWidth="1"/>
    <col min="16185" max="16185" width="7.21875" style="199" customWidth="1"/>
    <col min="16186" max="16384" width="8.88671875" style="199"/>
  </cols>
  <sheetData>
    <row r="1" spans="2:76" ht="20.25" customHeight="1">
      <c r="B1" s="198" t="s">
        <v>3144</v>
      </c>
      <c r="BB1" s="198" t="s">
        <v>3144</v>
      </c>
    </row>
    <row r="2" spans="2:76" ht="12" customHeight="1">
      <c r="S2" s="201"/>
      <c r="T2" s="201"/>
      <c r="X2" s="201"/>
      <c r="AB2" s="555"/>
      <c r="BS2" s="201"/>
      <c r="BT2" s="201"/>
      <c r="BX2" s="201"/>
    </row>
    <row r="3" spans="2:76">
      <c r="R3" s="1199"/>
      <c r="S3" s="1200"/>
      <c r="T3" s="202" t="s">
        <v>2555</v>
      </c>
      <c r="U3" s="643"/>
      <c r="V3" s="202" t="s">
        <v>2556</v>
      </c>
      <c r="W3" s="643"/>
      <c r="X3" s="202" t="s">
        <v>2557</v>
      </c>
      <c r="BR3" s="1199"/>
      <c r="BS3" s="1199"/>
      <c r="BT3" s="202" t="s">
        <v>2555</v>
      </c>
      <c r="BU3" s="643"/>
      <c r="BV3" s="202" t="s">
        <v>2556</v>
      </c>
      <c r="BW3" s="643"/>
      <c r="BX3" s="202" t="s">
        <v>2557</v>
      </c>
    </row>
    <row r="4" spans="2:76">
      <c r="Q4" s="228"/>
      <c r="R4" s="228"/>
      <c r="S4" s="229"/>
      <c r="T4" s="202"/>
      <c r="U4" s="229"/>
      <c r="V4" s="202"/>
      <c r="W4" s="229"/>
      <c r="X4" s="202"/>
      <c r="BQ4" s="228"/>
      <c r="BR4" s="228"/>
      <c r="BS4" s="229"/>
      <c r="BT4" s="202"/>
      <c r="BU4" s="229"/>
      <c r="BV4" s="202"/>
      <c r="BW4" s="229"/>
      <c r="BX4" s="202"/>
    </row>
    <row r="5" spans="2:76" ht="12" customHeight="1">
      <c r="N5" s="199" t="s">
        <v>2575</v>
      </c>
      <c r="T5" s="203"/>
      <c r="U5" s="203"/>
      <c r="V5" s="203"/>
      <c r="W5" s="203"/>
      <c r="X5" s="203"/>
      <c r="BN5" s="199" t="s">
        <v>2575</v>
      </c>
      <c r="BT5" s="203"/>
      <c r="BU5" s="203"/>
      <c r="BV5" s="203"/>
      <c r="BW5" s="203"/>
      <c r="BX5" s="203"/>
    </row>
    <row r="6" spans="2:76" ht="22.8" customHeight="1">
      <c r="C6" s="199" t="s">
        <v>2558</v>
      </c>
      <c r="N6" s="1948" t="s">
        <v>2576</v>
      </c>
      <c r="O6" s="1951"/>
      <c r="P6" s="1947">
        <f>第1号!$L$9</f>
        <v>0</v>
      </c>
      <c r="Q6" s="1949"/>
      <c r="R6" s="1949"/>
      <c r="S6" s="1949"/>
      <c r="T6" s="1949"/>
      <c r="U6" s="1949"/>
      <c r="V6" s="1949"/>
      <c r="W6" s="1949"/>
      <c r="X6" s="1949"/>
      <c r="BC6" s="199" t="s">
        <v>2558</v>
      </c>
      <c r="BN6" s="1948" t="s">
        <v>2576</v>
      </c>
      <c r="BO6" s="1948"/>
      <c r="BP6" s="1947" t="s">
        <v>2978</v>
      </c>
      <c r="BQ6" s="1947"/>
      <c r="BR6" s="1947"/>
      <c r="BS6" s="1947"/>
      <c r="BT6" s="1947"/>
      <c r="BU6" s="1947"/>
      <c r="BV6" s="1947"/>
      <c r="BW6" s="1947"/>
      <c r="BX6" s="1947"/>
    </row>
    <row r="7" spans="2:76" ht="2.4" customHeight="1">
      <c r="C7" s="199" t="s">
        <v>2577</v>
      </c>
      <c r="E7" s="198"/>
      <c r="F7" s="198"/>
      <c r="G7" s="198"/>
      <c r="H7" s="198"/>
      <c r="I7" s="198"/>
      <c r="J7" s="198"/>
      <c r="O7" s="198"/>
      <c r="P7" s="205"/>
      <c r="Q7" s="205"/>
      <c r="R7" s="205"/>
      <c r="S7" s="205"/>
      <c r="T7" s="205"/>
      <c r="U7" s="205"/>
      <c r="V7" s="205"/>
      <c r="W7" s="205"/>
      <c r="X7" s="205"/>
      <c r="BC7" s="199" t="s">
        <v>2577</v>
      </c>
      <c r="BE7" s="198"/>
      <c r="BF7" s="198"/>
      <c r="BG7" s="198"/>
      <c r="BH7" s="198"/>
      <c r="BI7" s="198"/>
      <c r="BJ7" s="198"/>
      <c r="BO7" s="198"/>
      <c r="BP7" s="205"/>
      <c r="BQ7" s="205"/>
      <c r="BR7" s="205"/>
      <c r="BS7" s="205"/>
      <c r="BT7" s="205"/>
      <c r="BU7" s="205"/>
      <c r="BV7" s="205"/>
      <c r="BW7" s="205"/>
      <c r="BX7" s="205"/>
    </row>
    <row r="8" spans="2:76" ht="22.8" customHeight="1">
      <c r="B8" s="199" t="s">
        <v>2578</v>
      </c>
      <c r="C8" s="199" t="s">
        <v>2579</v>
      </c>
      <c r="D8" s="198"/>
      <c r="E8" s="198"/>
      <c r="F8" s="198"/>
      <c r="G8" s="198"/>
      <c r="H8" s="198"/>
      <c r="I8" s="198"/>
      <c r="J8" s="198"/>
      <c r="N8" s="1948" t="s">
        <v>2561</v>
      </c>
      <c r="O8" s="1951"/>
      <c r="P8" s="1947">
        <f>第1号!$J$10</f>
        <v>0</v>
      </c>
      <c r="Q8" s="1949"/>
      <c r="R8" s="1949"/>
      <c r="S8" s="1949"/>
      <c r="T8" s="1949"/>
      <c r="U8" s="1949"/>
      <c r="V8" s="1949"/>
      <c r="W8" s="1949"/>
      <c r="X8" s="1949"/>
      <c r="AB8" s="230"/>
      <c r="AC8" s="230"/>
      <c r="AD8" s="230"/>
      <c r="AE8" s="230"/>
      <c r="AF8" s="230"/>
      <c r="AG8" s="230"/>
      <c r="BB8" s="199" t="s">
        <v>2578</v>
      </c>
      <c r="BC8" s="199" t="s">
        <v>2579</v>
      </c>
      <c r="BD8" s="198"/>
      <c r="BE8" s="198"/>
      <c r="BF8" s="198"/>
      <c r="BG8" s="198"/>
      <c r="BH8" s="198"/>
      <c r="BI8" s="198"/>
      <c r="BJ8" s="198"/>
      <c r="BN8" s="1948" t="s">
        <v>2561</v>
      </c>
      <c r="BO8" s="1948"/>
      <c r="BP8" s="1947" t="s">
        <v>2979</v>
      </c>
      <c r="BQ8" s="1947"/>
      <c r="BR8" s="1947"/>
      <c r="BS8" s="1947"/>
      <c r="BT8" s="1947"/>
      <c r="BU8" s="1947"/>
      <c r="BV8" s="1947"/>
      <c r="BW8" s="1947"/>
      <c r="BX8" s="1947"/>
    </row>
    <row r="9" spans="2:76" ht="2.4" customHeight="1">
      <c r="D9" s="198"/>
      <c r="E9" s="198"/>
      <c r="F9" s="198"/>
      <c r="G9" s="198"/>
      <c r="H9" s="198"/>
      <c r="I9" s="198"/>
      <c r="J9" s="198"/>
      <c r="O9" s="198"/>
      <c r="P9" s="205"/>
      <c r="Q9" s="205"/>
      <c r="R9" s="205"/>
      <c r="S9" s="205"/>
      <c r="T9" s="205"/>
      <c r="U9" s="205"/>
      <c r="V9" s="205"/>
      <c r="W9" s="205"/>
      <c r="X9" s="205"/>
      <c r="AB9" s="230"/>
      <c r="AC9" s="230"/>
      <c r="AD9" s="230"/>
      <c r="AE9" s="230"/>
      <c r="AF9" s="230"/>
      <c r="AG9" s="230"/>
      <c r="BD9" s="198"/>
      <c r="BE9" s="198"/>
      <c r="BF9" s="198"/>
      <c r="BG9" s="198"/>
      <c r="BH9" s="198"/>
      <c r="BI9" s="198"/>
      <c r="BJ9" s="198"/>
      <c r="BO9" s="198"/>
      <c r="BP9" s="205"/>
      <c r="BQ9" s="205"/>
      <c r="BR9" s="205"/>
      <c r="BS9" s="205"/>
      <c r="BT9" s="205"/>
      <c r="BU9" s="205"/>
      <c r="BV9" s="205"/>
      <c r="BW9" s="205"/>
      <c r="BX9" s="205"/>
    </row>
    <row r="10" spans="2:76" ht="22.8" customHeight="1">
      <c r="D10" s="198"/>
      <c r="E10" s="198"/>
      <c r="F10" s="198"/>
      <c r="G10" s="198"/>
      <c r="H10" s="198"/>
      <c r="I10" s="198"/>
      <c r="J10" s="198"/>
      <c r="N10" s="1946" t="s">
        <v>2442</v>
      </c>
      <c r="O10" s="1950"/>
      <c r="P10" s="1947">
        <f>第1号!$J$11</f>
        <v>0</v>
      </c>
      <c r="Q10" s="1949"/>
      <c r="R10" s="1949"/>
      <c r="S10" s="1949"/>
      <c r="T10" s="1947">
        <f>第1号!$M$11</f>
        <v>0</v>
      </c>
      <c r="U10" s="1949"/>
      <c r="V10" s="1949"/>
      <c r="W10" s="1949"/>
      <c r="X10" s="1949"/>
      <c r="AB10" s="219"/>
      <c r="AC10" s="219"/>
      <c r="AD10" s="219"/>
      <c r="AE10" s="219"/>
      <c r="AF10" s="219"/>
      <c r="AG10" s="219"/>
      <c r="BD10" s="198"/>
      <c r="BE10" s="198"/>
      <c r="BF10" s="198"/>
      <c r="BG10" s="198"/>
      <c r="BH10" s="198"/>
      <c r="BI10" s="198"/>
      <c r="BJ10" s="198"/>
      <c r="BN10" s="1946" t="s">
        <v>2442</v>
      </c>
      <c r="BO10" s="1946"/>
      <c r="BP10" s="1947" t="s">
        <v>3229</v>
      </c>
      <c r="BQ10" s="1947"/>
      <c r="BR10" s="1947"/>
      <c r="BS10" s="1947"/>
      <c r="BT10" s="1947" t="s">
        <v>3230</v>
      </c>
      <c r="BU10" s="1947"/>
      <c r="BV10" s="1947"/>
      <c r="BW10" s="1947"/>
      <c r="BX10" s="1947"/>
    </row>
    <row r="11" spans="2:76" ht="7.2" customHeight="1">
      <c r="O11" s="198"/>
      <c r="P11" s="204"/>
      <c r="Q11" s="204"/>
      <c r="R11" s="204"/>
      <c r="S11" s="204"/>
      <c r="T11" s="204"/>
      <c r="U11" s="204"/>
      <c r="V11" s="204"/>
      <c r="W11" s="204"/>
      <c r="X11" s="204"/>
      <c r="AB11" s="219"/>
      <c r="AC11" s="219"/>
      <c r="AD11" s="219"/>
      <c r="AE11" s="219"/>
      <c r="AF11" s="219"/>
      <c r="AG11" s="219"/>
      <c r="BO11" s="198"/>
      <c r="BP11" s="204"/>
      <c r="BQ11" s="204"/>
      <c r="BR11" s="204"/>
      <c r="BS11" s="204"/>
      <c r="BT11" s="204"/>
      <c r="BU11" s="204"/>
      <c r="BV11" s="204"/>
      <c r="BW11" s="204"/>
      <c r="BX11" s="204"/>
    </row>
    <row r="12" spans="2:76" ht="23.4" customHeight="1">
      <c r="D12" s="201"/>
      <c r="N12" s="199" t="s">
        <v>2580</v>
      </c>
      <c r="O12" s="231"/>
      <c r="P12" s="198"/>
      <c r="Q12" s="198"/>
      <c r="R12" s="204"/>
      <c r="S12" s="204"/>
      <c r="T12" s="204"/>
      <c r="U12" s="204"/>
      <c r="V12" s="204"/>
      <c r="W12" s="204"/>
      <c r="X12" s="204"/>
      <c r="AB12" s="219"/>
      <c r="AC12" s="219"/>
      <c r="AD12" s="219"/>
      <c r="AE12" s="219"/>
      <c r="AF12" s="219"/>
      <c r="AG12" s="219"/>
      <c r="BD12" s="201"/>
      <c r="BN12" s="199" t="s">
        <v>2580</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AC13" s="219"/>
      <c r="AD13" s="219"/>
      <c r="AE13" s="219"/>
      <c r="AF13" s="219"/>
      <c r="AG13" s="219"/>
      <c r="BO13" s="198"/>
      <c r="BP13" s="205"/>
      <c r="BQ13" s="205"/>
      <c r="BR13" s="205"/>
      <c r="BS13" s="205"/>
      <c r="BT13" s="205"/>
      <c r="BU13" s="205"/>
      <c r="BV13" s="205"/>
      <c r="BW13" s="205"/>
      <c r="BX13" s="205"/>
    </row>
    <row r="14" spans="2:76" ht="22.8" customHeight="1">
      <c r="N14" s="1948" t="s">
        <v>2561</v>
      </c>
      <c r="O14" s="1948"/>
      <c r="P14" s="1947">
        <f>第1号!$J$16</f>
        <v>0</v>
      </c>
      <c r="Q14" s="1949"/>
      <c r="R14" s="1949"/>
      <c r="S14" s="1949"/>
      <c r="T14" s="1949"/>
      <c r="U14" s="1949"/>
      <c r="V14" s="1949"/>
      <c r="W14" s="1949"/>
      <c r="X14" s="1949"/>
      <c r="AB14" s="219"/>
      <c r="AC14" s="219"/>
      <c r="AD14" s="219"/>
      <c r="AE14" s="219"/>
      <c r="AF14" s="219"/>
      <c r="AG14" s="219"/>
      <c r="AH14" s="206"/>
      <c r="BN14" s="1948" t="s">
        <v>2561</v>
      </c>
      <c r="BO14" s="1948"/>
      <c r="BP14" s="1947" t="s">
        <v>3231</v>
      </c>
      <c r="BQ14" s="1947"/>
      <c r="BR14" s="1947"/>
      <c r="BS14" s="1947"/>
      <c r="BT14" s="1947"/>
      <c r="BU14" s="1947"/>
      <c r="BV14" s="1947"/>
      <c r="BW14" s="1947"/>
      <c r="BX14" s="1947"/>
    </row>
    <row r="15" spans="2:76" ht="2.4" customHeight="1">
      <c r="O15" s="198"/>
      <c r="P15" s="205"/>
      <c r="Q15" s="205"/>
      <c r="R15" s="205"/>
      <c r="S15" s="205"/>
      <c r="T15" s="205"/>
      <c r="U15" s="205"/>
      <c r="V15" s="205"/>
      <c r="W15" s="205"/>
      <c r="X15" s="205"/>
      <c r="AB15" s="206"/>
      <c r="AC15" s="219"/>
      <c r="AD15" s="219"/>
      <c r="AE15" s="219"/>
      <c r="AF15" s="219"/>
      <c r="AG15" s="219"/>
      <c r="BO15" s="198"/>
      <c r="BP15" s="205"/>
      <c r="BQ15" s="205"/>
      <c r="BR15" s="205"/>
      <c r="BS15" s="205"/>
      <c r="BT15" s="205"/>
      <c r="BU15" s="205"/>
      <c r="BV15" s="205"/>
      <c r="BW15" s="205"/>
      <c r="BX15" s="205"/>
    </row>
    <row r="16" spans="2:76" ht="22.8" customHeight="1">
      <c r="N16" s="1946" t="s">
        <v>2442</v>
      </c>
      <c r="O16" s="1946"/>
      <c r="P16" s="1947">
        <f>第1号!$J$17</f>
        <v>0</v>
      </c>
      <c r="Q16" s="1949"/>
      <c r="R16" s="1949"/>
      <c r="S16" s="1949"/>
      <c r="T16" s="1947">
        <f>第1号!$M$17</f>
        <v>0</v>
      </c>
      <c r="U16" s="1949"/>
      <c r="V16" s="1949"/>
      <c r="W16" s="1949"/>
      <c r="X16" s="1949"/>
      <c r="AB16" s="219"/>
      <c r="AC16" s="219"/>
      <c r="AD16" s="219"/>
      <c r="AE16" s="219"/>
      <c r="AF16" s="219"/>
      <c r="AG16" s="219"/>
      <c r="BN16" s="1946" t="s">
        <v>2442</v>
      </c>
      <c r="BO16" s="1946"/>
      <c r="BP16" s="1947" t="s">
        <v>3229</v>
      </c>
      <c r="BQ16" s="1947"/>
      <c r="BR16" s="1947"/>
      <c r="BS16" s="1947"/>
      <c r="BT16" s="1947" t="s">
        <v>3232</v>
      </c>
      <c r="BU16" s="1947"/>
      <c r="BV16" s="1947"/>
      <c r="BW16" s="1947"/>
      <c r="BX16" s="1947"/>
    </row>
    <row r="17" spans="2:80" ht="7.2" customHeight="1">
      <c r="O17" s="198"/>
      <c r="P17" s="204"/>
      <c r="Q17" s="204"/>
      <c r="R17" s="204"/>
      <c r="S17" s="204"/>
      <c r="T17" s="204"/>
      <c r="U17" s="204"/>
      <c r="V17" s="204"/>
      <c r="W17" s="204"/>
      <c r="X17" s="204"/>
      <c r="AB17" s="219"/>
      <c r="AC17" s="219"/>
      <c r="AD17" s="219"/>
      <c r="AE17" s="219"/>
      <c r="AF17" s="219"/>
      <c r="AG17" s="219"/>
      <c r="BO17" s="198"/>
      <c r="BP17" s="204"/>
      <c r="BQ17" s="204"/>
      <c r="BR17" s="204"/>
      <c r="BS17" s="204"/>
      <c r="BT17" s="204"/>
      <c r="BU17" s="204"/>
      <c r="BV17" s="204"/>
      <c r="BW17" s="204"/>
      <c r="BX17" s="204"/>
    </row>
    <row r="18" spans="2:80" ht="23.4" customHeight="1">
      <c r="D18" s="201"/>
      <c r="N18" s="199" t="s">
        <v>2580</v>
      </c>
      <c r="O18" s="231"/>
      <c r="P18" s="198"/>
      <c r="Q18" s="198"/>
      <c r="R18" s="204"/>
      <c r="S18" s="204"/>
      <c r="T18" s="204"/>
      <c r="U18" s="204"/>
      <c r="V18" s="204"/>
      <c r="W18" s="204"/>
      <c r="X18" s="204"/>
      <c r="AB18" s="219"/>
      <c r="AC18" s="219"/>
      <c r="AD18" s="219"/>
      <c r="AE18" s="219"/>
      <c r="AF18" s="219"/>
      <c r="AG18" s="219"/>
      <c r="BD18" s="201"/>
      <c r="BN18" s="199" t="s">
        <v>2580</v>
      </c>
      <c r="BO18" s="231"/>
      <c r="BP18" s="198"/>
      <c r="BQ18" s="198"/>
      <c r="BR18" s="204"/>
      <c r="BS18" s="204"/>
      <c r="BT18" s="204"/>
      <c r="BU18" s="204"/>
      <c r="BV18" s="204"/>
      <c r="BW18" s="204"/>
      <c r="BX18" s="204"/>
    </row>
    <row r="19" spans="2:80"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2:80" ht="22.8" customHeight="1">
      <c r="N20" s="1948" t="s">
        <v>2561</v>
      </c>
      <c r="O20" s="1948"/>
      <c r="P20" s="1947">
        <f>第1号!$J$22</f>
        <v>0</v>
      </c>
      <c r="Q20" s="1949"/>
      <c r="R20" s="1949"/>
      <c r="S20" s="1949"/>
      <c r="T20" s="1949"/>
      <c r="U20" s="1949"/>
      <c r="V20" s="1949"/>
      <c r="W20" s="1949"/>
      <c r="X20" s="1949"/>
      <c r="AB20" s="219"/>
      <c r="AC20" s="219"/>
      <c r="AD20" s="219"/>
      <c r="AE20" s="219"/>
      <c r="AF20" s="219"/>
      <c r="AG20" s="219"/>
      <c r="AH20" s="206"/>
      <c r="BN20" s="1948" t="s">
        <v>2561</v>
      </c>
      <c r="BO20" s="1948"/>
      <c r="BP20" s="1947" t="s">
        <v>3233</v>
      </c>
      <c r="BQ20" s="1947"/>
      <c r="BR20" s="1947"/>
      <c r="BS20" s="1947"/>
      <c r="BT20" s="1947"/>
      <c r="BU20" s="1947"/>
      <c r="BV20" s="1947"/>
      <c r="BW20" s="1947"/>
      <c r="BX20" s="1947"/>
    </row>
    <row r="21" spans="2:80"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2:80" ht="22.8" customHeight="1">
      <c r="N22" s="1946" t="s">
        <v>2442</v>
      </c>
      <c r="O22" s="1946"/>
      <c r="P22" s="1947">
        <f>第1号!$J$23</f>
        <v>0</v>
      </c>
      <c r="Q22" s="1949"/>
      <c r="R22" s="1949"/>
      <c r="S22" s="1949"/>
      <c r="T22" s="1947">
        <f>第1号!$M$23</f>
        <v>0</v>
      </c>
      <c r="U22" s="1949"/>
      <c r="V22" s="1949"/>
      <c r="W22" s="1949"/>
      <c r="X22" s="1949"/>
      <c r="AB22" s="219"/>
      <c r="AC22" s="219"/>
      <c r="AD22" s="219"/>
      <c r="AE22" s="219"/>
      <c r="AF22" s="219"/>
      <c r="AG22" s="219"/>
      <c r="BN22" s="1946" t="s">
        <v>2442</v>
      </c>
      <c r="BO22" s="1946"/>
      <c r="BP22" s="1947" t="s">
        <v>3229</v>
      </c>
      <c r="BQ22" s="1947"/>
      <c r="BR22" s="1947"/>
      <c r="BS22" s="1947"/>
      <c r="BT22" s="1947" t="s">
        <v>3234</v>
      </c>
      <c r="BU22" s="1947"/>
      <c r="BV22" s="1947"/>
      <c r="BW22" s="1947"/>
      <c r="BX22" s="1947"/>
    </row>
    <row r="23" spans="2:80"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2:80" ht="22.8" customHeight="1">
      <c r="N24" s="199" t="s">
        <v>2392</v>
      </c>
      <c r="O24" s="231"/>
      <c r="P24" s="198"/>
      <c r="Q24" s="198"/>
      <c r="R24" s="204"/>
      <c r="S24" s="204"/>
      <c r="T24" s="204"/>
      <c r="U24" s="204"/>
      <c r="V24" s="204"/>
      <c r="W24" s="204"/>
      <c r="X24" s="204"/>
      <c r="AB24" s="219"/>
      <c r="AC24" s="219"/>
      <c r="AD24" s="219"/>
      <c r="AE24" s="219"/>
      <c r="AF24" s="219"/>
      <c r="AG24" s="219"/>
      <c r="BN24" s="199" t="s">
        <v>2392</v>
      </c>
      <c r="BO24" s="231"/>
      <c r="BP24" s="198"/>
      <c r="BQ24" s="198"/>
      <c r="BR24" s="204"/>
      <c r="BS24" s="204"/>
      <c r="BT24" s="204"/>
      <c r="BU24" s="204"/>
      <c r="BV24" s="204"/>
      <c r="BW24" s="204"/>
      <c r="BX24" s="204"/>
    </row>
    <row r="25" spans="2:80" ht="2.4" customHeight="1">
      <c r="O25" s="198"/>
      <c r="P25" s="205"/>
      <c r="Q25" s="205"/>
      <c r="R25" s="205"/>
      <c r="S25" s="205"/>
      <c r="T25" s="205"/>
      <c r="U25" s="205"/>
      <c r="V25" s="205"/>
      <c r="W25" s="205"/>
      <c r="X25" s="205"/>
      <c r="AB25" s="219"/>
      <c r="AC25" s="219"/>
      <c r="AD25" s="219"/>
      <c r="AE25" s="219"/>
      <c r="AF25" s="219"/>
      <c r="AG25" s="219"/>
      <c r="BO25" s="198"/>
      <c r="BP25" s="205"/>
      <c r="BQ25" s="205"/>
      <c r="BR25" s="205"/>
      <c r="BS25" s="205"/>
      <c r="BT25" s="205"/>
      <c r="BU25" s="205"/>
      <c r="BV25" s="205"/>
      <c r="BW25" s="205"/>
      <c r="BX25" s="205"/>
    </row>
    <row r="26" spans="2:80" ht="22.8" customHeight="1">
      <c r="N26" s="1948" t="s">
        <v>2561</v>
      </c>
      <c r="O26" s="1948"/>
      <c r="P26" s="1947">
        <f>第1号!$J$28</f>
        <v>0</v>
      </c>
      <c r="Q26" s="1949"/>
      <c r="R26" s="1949"/>
      <c r="S26" s="1949"/>
      <c r="T26" s="1949"/>
      <c r="U26" s="1949"/>
      <c r="V26" s="1949"/>
      <c r="W26" s="1949"/>
      <c r="X26" s="1949"/>
      <c r="AB26" s="219"/>
      <c r="AC26" s="219"/>
      <c r="AD26" s="219"/>
      <c r="AE26" s="219"/>
      <c r="AF26" s="219"/>
      <c r="AG26" s="219"/>
      <c r="BN26" s="1948" t="s">
        <v>2561</v>
      </c>
      <c r="BO26" s="1948"/>
      <c r="BP26" s="1947" t="s">
        <v>3235</v>
      </c>
      <c r="BQ26" s="1947"/>
      <c r="BR26" s="1947"/>
      <c r="BS26" s="1947"/>
      <c r="BT26" s="1947"/>
      <c r="BU26" s="1947"/>
      <c r="BV26" s="1947"/>
      <c r="BW26" s="1947"/>
      <c r="BX26" s="1947"/>
    </row>
    <row r="27" spans="2:80" ht="2.4" customHeight="1">
      <c r="O27" s="198"/>
      <c r="P27" s="205"/>
      <c r="Q27" s="205"/>
      <c r="R27" s="205"/>
      <c r="S27" s="205"/>
      <c r="T27" s="205"/>
      <c r="U27" s="205"/>
      <c r="V27" s="205"/>
      <c r="W27" s="205"/>
      <c r="X27" s="205"/>
      <c r="AB27" s="206"/>
      <c r="AC27" s="219"/>
      <c r="AD27" s="219"/>
      <c r="AE27" s="219"/>
      <c r="AF27" s="219"/>
      <c r="AG27" s="219"/>
      <c r="BO27" s="198"/>
      <c r="BP27" s="205"/>
      <c r="BQ27" s="205"/>
      <c r="BR27" s="205"/>
      <c r="BS27" s="205"/>
      <c r="BT27" s="205"/>
      <c r="BU27" s="205"/>
      <c r="BV27" s="205"/>
      <c r="BW27" s="205"/>
      <c r="BX27" s="205"/>
    </row>
    <row r="28" spans="2:80" ht="22.8" customHeight="1">
      <c r="N28" s="1946" t="s">
        <v>2442</v>
      </c>
      <c r="O28" s="1946"/>
      <c r="P28" s="1947">
        <f>第1号!$J$29</f>
        <v>0</v>
      </c>
      <c r="Q28" s="1949"/>
      <c r="R28" s="1949"/>
      <c r="S28" s="1949"/>
      <c r="T28" s="1947">
        <f>第1号!$M$29</f>
        <v>0</v>
      </c>
      <c r="U28" s="1949"/>
      <c r="V28" s="1949"/>
      <c r="W28" s="1949"/>
      <c r="X28" s="1949"/>
      <c r="AB28" s="219"/>
      <c r="AC28" s="219"/>
      <c r="AD28" s="219"/>
      <c r="AE28" s="219"/>
      <c r="AF28" s="219"/>
      <c r="AG28" s="219"/>
      <c r="BN28" s="1946" t="s">
        <v>2442</v>
      </c>
      <c r="BO28" s="1946"/>
      <c r="BP28" s="1947" t="s">
        <v>3229</v>
      </c>
      <c r="BQ28" s="1947"/>
      <c r="BR28" s="1947"/>
      <c r="BS28" s="1947"/>
      <c r="BT28" s="1947" t="s">
        <v>3236</v>
      </c>
      <c r="BU28" s="1947"/>
      <c r="BV28" s="1947"/>
      <c r="BW28" s="1947"/>
      <c r="BX28" s="1947"/>
    </row>
    <row r="29" spans="2:80" ht="13.5" customHeight="1">
      <c r="AB29" s="232"/>
      <c r="AC29" s="232"/>
      <c r="AD29" s="232"/>
      <c r="AE29" s="232"/>
      <c r="AF29" s="232"/>
      <c r="AG29" s="232"/>
    </row>
    <row r="30" spans="2:80" ht="25.8">
      <c r="C30" s="1962" t="s">
        <v>2581</v>
      </c>
      <c r="D30" s="1962"/>
      <c r="E30" s="1962"/>
      <c r="F30" s="1962"/>
      <c r="G30" s="1962"/>
      <c r="H30" s="1962"/>
      <c r="I30" s="1962"/>
      <c r="J30" s="1962"/>
      <c r="K30" s="1962"/>
      <c r="L30" s="1962"/>
      <c r="M30" s="1962"/>
      <c r="N30" s="1962"/>
      <c r="O30" s="1962"/>
      <c r="P30" s="1962"/>
      <c r="Q30" s="1962"/>
      <c r="R30" s="1962"/>
      <c r="S30" s="1962"/>
      <c r="T30" s="1962"/>
      <c r="U30" s="1962"/>
      <c r="V30" s="1962"/>
      <c r="W30" s="1962"/>
      <c r="X30" s="1962"/>
      <c r="AB30" s="232"/>
      <c r="AC30" s="232"/>
      <c r="AD30" s="232"/>
      <c r="AE30" s="232"/>
      <c r="AF30" s="232"/>
      <c r="AG30" s="232"/>
      <c r="BC30" s="1962" t="s">
        <v>2581</v>
      </c>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row>
    <row r="31" spans="2:80" ht="18" customHeight="1"/>
    <row r="32" spans="2:80" ht="18" customHeight="1">
      <c r="B32" s="198"/>
      <c r="C32" s="198"/>
      <c r="D32" s="1967">
        <f>基本情報入力シート!$D$66</f>
        <v>0</v>
      </c>
      <c r="E32" s="1949"/>
      <c r="F32" s="205" t="s">
        <v>2555</v>
      </c>
      <c r="G32" s="480">
        <f>基本情報入力シート!$E$66</f>
        <v>0</v>
      </c>
      <c r="H32" s="205" t="s">
        <v>2556</v>
      </c>
      <c r="I32" s="480">
        <f>基本情報入力シート!$F$66</f>
        <v>0</v>
      </c>
      <c r="J32" s="205" t="s">
        <v>2562</v>
      </c>
      <c r="K32" s="1963">
        <f>基本情報入力シート!$C$69</f>
        <v>0</v>
      </c>
      <c r="L32" s="1963"/>
      <c r="M32" s="1964" t="s">
        <v>2563</v>
      </c>
      <c r="N32" s="1964"/>
      <c r="O32" s="1964"/>
      <c r="P32" s="1963">
        <f>基本情報入力シート!$E$69</f>
        <v>0</v>
      </c>
      <c r="Q32" s="1963"/>
      <c r="R32" s="1965" t="s">
        <v>2564</v>
      </c>
      <c r="S32" s="1965"/>
      <c r="T32" s="1965"/>
      <c r="U32" s="1965"/>
      <c r="V32" s="1965"/>
      <c r="W32" s="1965"/>
      <c r="X32" s="1965"/>
      <c r="Y32" s="204"/>
      <c r="AB32" s="206"/>
      <c r="BB32" s="198"/>
      <c r="BC32" s="198"/>
      <c r="BD32" s="1967" t="s">
        <v>3237</v>
      </c>
      <c r="BE32" s="1967"/>
      <c r="BF32" s="205" t="s">
        <v>2555</v>
      </c>
      <c r="BG32" s="480">
        <v>2</v>
      </c>
      <c r="BH32" s="205" t="s">
        <v>2556</v>
      </c>
      <c r="BI32" s="480">
        <v>2</v>
      </c>
      <c r="BJ32" s="205" t="s">
        <v>2562</v>
      </c>
      <c r="BK32" s="1963">
        <v>2</v>
      </c>
      <c r="BL32" s="1963"/>
      <c r="BM32" s="1964" t="s">
        <v>2563</v>
      </c>
      <c r="BN32" s="1964"/>
      <c r="BO32" s="1964"/>
      <c r="BP32" s="1963">
        <v>777</v>
      </c>
      <c r="BQ32" s="1963"/>
      <c r="BR32" s="1965" t="s">
        <v>2564</v>
      </c>
      <c r="BS32" s="1965"/>
      <c r="BT32" s="1965"/>
      <c r="BU32" s="1965"/>
      <c r="BV32" s="1965"/>
      <c r="BW32" s="1965"/>
      <c r="BX32" s="1965"/>
      <c r="BY32" s="204"/>
      <c r="CB32" s="204"/>
    </row>
    <row r="33" spans="3:76" ht="48" customHeight="1">
      <c r="C33" s="1966" t="s">
        <v>3218</v>
      </c>
      <c r="D33" s="1966"/>
      <c r="E33" s="1966"/>
      <c r="F33" s="1966"/>
      <c r="G33" s="1966"/>
      <c r="H33" s="1966"/>
      <c r="I33" s="1966"/>
      <c r="J33" s="1966"/>
      <c r="K33" s="1966"/>
      <c r="L33" s="1966"/>
      <c r="M33" s="1966"/>
      <c r="N33" s="1966"/>
      <c r="O33" s="1966"/>
      <c r="P33" s="1966"/>
      <c r="Q33" s="1966"/>
      <c r="R33" s="1966"/>
      <c r="S33" s="1966"/>
      <c r="T33" s="1966"/>
      <c r="U33" s="1966"/>
      <c r="V33" s="1966"/>
      <c r="W33" s="1966"/>
      <c r="X33" s="1966"/>
      <c r="BC33" s="1966" t="s">
        <v>3218</v>
      </c>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row>
    <row r="34" spans="3:76" ht="15.6" customHeight="1">
      <c r="C34" s="1975" t="s">
        <v>3155</v>
      </c>
      <c r="D34" s="1975"/>
      <c r="E34" s="1975"/>
      <c r="F34" s="1975"/>
      <c r="G34" s="1975"/>
      <c r="H34" s="1975"/>
      <c r="I34" s="1975"/>
      <c r="J34" s="1975"/>
      <c r="K34" s="1975"/>
      <c r="L34" s="1975"/>
      <c r="M34" s="1975"/>
      <c r="N34" s="1975"/>
      <c r="O34" s="1975"/>
      <c r="P34" s="1975"/>
      <c r="Q34" s="1975"/>
      <c r="R34" s="1975"/>
      <c r="S34" s="1975"/>
      <c r="T34" s="1975"/>
      <c r="U34" s="1975"/>
      <c r="V34" s="1975"/>
      <c r="W34" s="1975"/>
      <c r="X34" s="1975"/>
      <c r="BC34" s="1975" t="s">
        <v>3155</v>
      </c>
      <c r="BD34" s="1975"/>
      <c r="BE34" s="1975"/>
      <c r="BF34" s="1975"/>
      <c r="BG34" s="1975"/>
      <c r="BH34" s="1975"/>
      <c r="BI34" s="1975"/>
      <c r="BJ34" s="1975"/>
      <c r="BK34" s="1975"/>
      <c r="BL34" s="1975"/>
      <c r="BM34" s="1975"/>
      <c r="BN34" s="1975"/>
      <c r="BO34" s="1975"/>
      <c r="BP34" s="1975"/>
      <c r="BQ34" s="1975"/>
      <c r="BR34" s="1975"/>
      <c r="BS34" s="1975"/>
      <c r="BT34" s="1975"/>
      <c r="BU34" s="1975"/>
      <c r="BV34" s="1975"/>
      <c r="BW34" s="1975"/>
      <c r="BX34" s="1975"/>
    </row>
    <row r="35" spans="3:76" ht="30" customHeight="1">
      <c r="C35" s="209"/>
      <c r="D35" s="1952" t="s">
        <v>2566</v>
      </c>
      <c r="E35" s="1952"/>
      <c r="F35" s="1952"/>
      <c r="G35" s="1952"/>
      <c r="H35" s="1952"/>
      <c r="I35" s="1952"/>
      <c r="J35" s="1953"/>
      <c r="K35" s="210"/>
      <c r="L35" s="1968">
        <f>第1号!$G$36</f>
        <v>0</v>
      </c>
      <c r="M35" s="1969"/>
      <c r="N35" s="1969"/>
      <c r="O35" s="1969"/>
      <c r="P35" s="1969"/>
      <c r="Q35" s="1970">
        <f>第1号!$L$36</f>
        <v>0</v>
      </c>
      <c r="R35" s="1971"/>
      <c r="S35" s="1971"/>
      <c r="T35" s="1971"/>
      <c r="U35" s="1972" t="str">
        <f>第1号!$P$36</f>
        <v>　</v>
      </c>
      <c r="V35" s="1972"/>
      <c r="W35" s="1469"/>
      <c r="X35" s="1470"/>
      <c r="AA35" s="199"/>
      <c r="BC35" s="209"/>
      <c r="BD35" s="1952" t="s">
        <v>2566</v>
      </c>
      <c r="BE35" s="1952"/>
      <c r="BF35" s="1952"/>
      <c r="BG35" s="1952"/>
      <c r="BH35" s="1952"/>
      <c r="BI35" s="1952"/>
      <c r="BJ35" s="1953"/>
      <c r="BK35" s="210"/>
      <c r="BL35" s="1968" t="s">
        <v>3238</v>
      </c>
      <c r="BM35" s="1968"/>
      <c r="BN35" s="1968"/>
      <c r="BO35" s="1968"/>
      <c r="BP35" s="1968"/>
      <c r="BQ35" s="1970" t="s">
        <v>524</v>
      </c>
      <c r="BR35" s="1970"/>
      <c r="BS35" s="1970"/>
      <c r="BT35" s="1970"/>
      <c r="BU35" s="1972" t="s">
        <v>3239</v>
      </c>
      <c r="BV35" s="1972"/>
      <c r="BW35" s="1972"/>
      <c r="BX35" s="1976"/>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4" t="s">
        <v>2567</v>
      </c>
      <c r="E37" s="1954"/>
      <c r="F37" s="1954"/>
      <c r="G37" s="1954"/>
      <c r="H37" s="1954"/>
      <c r="I37" s="1954"/>
      <c r="J37" s="1955"/>
      <c r="K37" s="198"/>
      <c r="L37" s="216" t="s">
        <v>3197</v>
      </c>
      <c r="M37" s="1956">
        <f>基本情報入力シート!$B$66</f>
        <v>0</v>
      </c>
      <c r="N37" s="1956"/>
      <c r="O37" s="1956"/>
      <c r="P37" s="1956"/>
      <c r="Q37" s="217" t="s">
        <v>3198</v>
      </c>
      <c r="R37" s="217"/>
      <c r="S37" s="217"/>
      <c r="T37" s="217"/>
      <c r="U37" s="217"/>
      <c r="V37" s="217"/>
      <c r="W37" s="217"/>
      <c r="X37" s="234"/>
      <c r="AA37" s="199"/>
      <c r="BC37" s="211"/>
      <c r="BD37" s="1954" t="s">
        <v>2567</v>
      </c>
      <c r="BE37" s="1954"/>
      <c r="BF37" s="1954"/>
      <c r="BG37" s="1954"/>
      <c r="BH37" s="1954"/>
      <c r="BI37" s="1954"/>
      <c r="BJ37" s="1955"/>
      <c r="BK37" s="198"/>
      <c r="BL37" s="216" t="s">
        <v>3197</v>
      </c>
      <c r="BM37" s="1956" t="s">
        <v>3240</v>
      </c>
      <c r="BN37" s="1956"/>
      <c r="BO37" s="1956"/>
      <c r="BP37" s="1956"/>
      <c r="BQ37" s="217" t="s">
        <v>3198</v>
      </c>
      <c r="BR37" s="217"/>
      <c r="BS37" s="217"/>
      <c r="BT37" s="217"/>
      <c r="BU37" s="217"/>
      <c r="BV37" s="217"/>
      <c r="BW37" s="217"/>
      <c r="BX37" s="234"/>
    </row>
    <row r="38" spans="3:76" ht="22.2" customHeight="1">
      <c r="C38" s="235"/>
      <c r="D38" s="1957" t="s">
        <v>2582</v>
      </c>
      <c r="E38" s="1957"/>
      <c r="F38" s="1957"/>
      <c r="G38" s="1957"/>
      <c r="H38" s="1957"/>
      <c r="I38" s="1957"/>
      <c r="J38" s="1958"/>
      <c r="K38" s="235"/>
      <c r="L38" s="1973">
        <f>第1号!$K$3</f>
        <v>0</v>
      </c>
      <c r="M38" s="1973"/>
      <c r="N38" s="1974"/>
      <c r="O38" s="484" t="s">
        <v>2438</v>
      </c>
      <c r="P38" s="485">
        <f>第1号!$N$3</f>
        <v>0</v>
      </c>
      <c r="Q38" s="252" t="s">
        <v>2572</v>
      </c>
      <c r="R38" s="485">
        <f>第1号!$P$3</f>
        <v>0</v>
      </c>
      <c r="S38" s="484" t="s">
        <v>2573</v>
      </c>
      <c r="T38" s="486"/>
      <c r="U38" s="486"/>
      <c r="V38" s="486"/>
      <c r="W38" s="486"/>
      <c r="X38" s="487"/>
      <c r="BC38" s="235"/>
      <c r="BD38" s="1957" t="s">
        <v>2582</v>
      </c>
      <c r="BE38" s="1957"/>
      <c r="BF38" s="1957"/>
      <c r="BG38" s="1957"/>
      <c r="BH38" s="1957"/>
      <c r="BI38" s="1957"/>
      <c r="BJ38" s="1958"/>
      <c r="BK38" s="235"/>
      <c r="BL38" s="1973" t="s">
        <v>3237</v>
      </c>
      <c r="BM38" s="1973"/>
      <c r="BN38" s="1973"/>
      <c r="BO38" s="484" t="s">
        <v>2438</v>
      </c>
      <c r="BP38" s="485">
        <v>3</v>
      </c>
      <c r="BQ38" s="252" t="s">
        <v>2572</v>
      </c>
      <c r="BR38" s="485">
        <v>1</v>
      </c>
      <c r="BS38" s="484" t="s">
        <v>2573</v>
      </c>
      <c r="BT38" s="486"/>
      <c r="BU38" s="486"/>
      <c r="BV38" s="486"/>
      <c r="BW38" s="486"/>
      <c r="BX38" s="487"/>
    </row>
    <row r="39" spans="3:76" ht="72" customHeight="1">
      <c r="C39" s="235"/>
      <c r="D39" s="1957" t="s">
        <v>2583</v>
      </c>
      <c r="E39" s="1957"/>
      <c r="F39" s="1957"/>
      <c r="G39" s="1957"/>
      <c r="H39" s="1957"/>
      <c r="I39" s="1957"/>
      <c r="J39" s="1958"/>
      <c r="K39" s="237"/>
      <c r="L39" s="1959"/>
      <c r="M39" s="1959"/>
      <c r="N39" s="1959"/>
      <c r="O39" s="1959"/>
      <c r="P39" s="1959"/>
      <c r="Q39" s="1959"/>
      <c r="R39" s="1959"/>
      <c r="S39" s="1959"/>
      <c r="T39" s="1959"/>
      <c r="U39" s="1959"/>
      <c r="V39" s="1959"/>
      <c r="W39" s="1959"/>
      <c r="X39" s="1960"/>
      <c r="BC39" s="235"/>
      <c r="BD39" s="1957" t="s">
        <v>2583</v>
      </c>
      <c r="BE39" s="1957"/>
      <c r="BF39" s="1957"/>
      <c r="BG39" s="1957"/>
      <c r="BH39" s="1957"/>
      <c r="BI39" s="1957"/>
      <c r="BJ39" s="1958"/>
      <c r="BK39" s="237"/>
      <c r="BL39" s="1959"/>
      <c r="BM39" s="1959"/>
      <c r="BN39" s="1959"/>
      <c r="BO39" s="1959"/>
      <c r="BP39" s="1959"/>
      <c r="BQ39" s="1959"/>
      <c r="BR39" s="1959"/>
      <c r="BS39" s="1959"/>
      <c r="BT39" s="1959"/>
      <c r="BU39" s="1959"/>
      <c r="BV39" s="1959"/>
      <c r="BW39" s="1959"/>
      <c r="BX39" s="1960"/>
    </row>
    <row r="40" spans="3:76" ht="5.25" customHeight="1">
      <c r="C40" s="226"/>
      <c r="D40" s="1961"/>
      <c r="E40" s="1961"/>
      <c r="F40" s="1961"/>
      <c r="G40" s="1961"/>
      <c r="H40" s="1961"/>
      <c r="I40" s="1961"/>
      <c r="J40" s="1961"/>
      <c r="K40" s="210"/>
      <c r="L40" s="210"/>
      <c r="M40" s="210"/>
      <c r="N40" s="210"/>
      <c r="O40" s="210"/>
      <c r="P40" s="210"/>
      <c r="Q40" s="210"/>
      <c r="R40" s="210"/>
      <c r="S40" s="210"/>
      <c r="T40" s="210"/>
      <c r="U40" s="210"/>
      <c r="V40" s="210"/>
      <c r="W40" s="210"/>
      <c r="X40" s="210"/>
      <c r="BC40" s="226"/>
      <c r="BD40" s="1961"/>
      <c r="BE40" s="1961"/>
      <c r="BF40" s="1961"/>
      <c r="BG40" s="1961"/>
      <c r="BH40" s="1961"/>
      <c r="BI40" s="1961"/>
      <c r="BJ40" s="1961"/>
      <c r="BK40" s="210"/>
      <c r="BL40" s="210"/>
      <c r="BM40" s="210"/>
      <c r="BN40" s="210"/>
      <c r="BO40" s="210"/>
      <c r="BP40" s="210"/>
      <c r="BQ40" s="210"/>
      <c r="BR40" s="210"/>
      <c r="BS40" s="210"/>
      <c r="BT40" s="210"/>
      <c r="BU40" s="210"/>
      <c r="BV40" s="210"/>
      <c r="BW40" s="210"/>
      <c r="BX40" s="210"/>
    </row>
    <row r="41" spans="3:76" ht="13.5" customHeight="1">
      <c r="T41" s="201"/>
      <c r="X41" s="227"/>
      <c r="BT41" s="201"/>
      <c r="BX41" s="227"/>
    </row>
  </sheetData>
  <sheetProtection algorithmName="SHA-512" hashValue="iDfs9069+7Q8Or5JyqS67pCe4TivLJN7eooUaLyUIzRh/z5XRma+ZwcIlGpFYDoD9EBNKyB3HgN6sFI/2kJucw==" saltValue="msML27nFKOtsjd83APtdYg==" spinCount="100000" sheet="1" formatCells="0" selectLockedCells="1"/>
  <mergeCells count="84">
    <mergeCell ref="BD40:BJ40"/>
    <mergeCell ref="BD37:BJ37"/>
    <mergeCell ref="BM37:BP37"/>
    <mergeCell ref="BD38:BJ38"/>
    <mergeCell ref="BL38:BN38"/>
    <mergeCell ref="BD39:BJ39"/>
    <mergeCell ref="BL39:BX39"/>
    <mergeCell ref="BC33:BX33"/>
    <mergeCell ref="BC34:BX34"/>
    <mergeCell ref="BD35:BJ35"/>
    <mergeCell ref="BL35:BP35"/>
    <mergeCell ref="BQ35:BT35"/>
    <mergeCell ref="BU35:BX35"/>
    <mergeCell ref="BC30:BX30"/>
    <mergeCell ref="BD32:BE32"/>
    <mergeCell ref="BK32:BL32"/>
    <mergeCell ref="BM32:BO32"/>
    <mergeCell ref="BP32:BQ32"/>
    <mergeCell ref="BR32:BX32"/>
    <mergeCell ref="BN26:BO26"/>
    <mergeCell ref="BP26:BX26"/>
    <mergeCell ref="BN28:BO28"/>
    <mergeCell ref="BP28:BS28"/>
    <mergeCell ref="BT28:BX28"/>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D35:J35"/>
    <mergeCell ref="D37:J37"/>
    <mergeCell ref="M37:P37"/>
    <mergeCell ref="N26:O26"/>
    <mergeCell ref="P26:X26"/>
    <mergeCell ref="N28:O28"/>
    <mergeCell ref="P28:S28"/>
    <mergeCell ref="T28:X28"/>
    <mergeCell ref="N6:O6"/>
    <mergeCell ref="P6:X6"/>
    <mergeCell ref="N8:O8"/>
    <mergeCell ref="P8:X8"/>
    <mergeCell ref="R3:S3"/>
    <mergeCell ref="N10:O10"/>
    <mergeCell ref="P10:S10"/>
    <mergeCell ref="T10:X10"/>
    <mergeCell ref="P16:S16"/>
    <mergeCell ref="T16:X16"/>
    <mergeCell ref="N14:O14"/>
    <mergeCell ref="P14:X14"/>
    <mergeCell ref="N16:O16"/>
    <mergeCell ref="BN22:BO22"/>
    <mergeCell ref="BP22:BS22"/>
    <mergeCell ref="BT22:BX22"/>
    <mergeCell ref="N20:O20"/>
    <mergeCell ref="P20:X20"/>
    <mergeCell ref="N22:O22"/>
    <mergeCell ref="P22:S22"/>
    <mergeCell ref="T22:X22"/>
  </mergeCells>
  <phoneticPr fontId="65"/>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基本情報入力シート!$J$63:$J$65</xm:f>
          </x14:formula1>
          <xm:sqref>R3:S3 BR3:BS3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基本情報入力シート!$L$63:$L$93</xm:f>
          </x14:formula1>
          <xm:sqref>W3 BW3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B1:BZ59"/>
  <sheetViews>
    <sheetView showGridLines="0" showZeros="0" view="pageBreakPreview" zoomScale="85" zoomScaleNormal="100" zoomScaleSheetLayoutView="85" workbookViewId="0">
      <selection activeCell="O46" sqref="O46:W46"/>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66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0" width="0" style="199" hidden="1" customWidth="1"/>
    <col min="51"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66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289" width="8.88671875" style="199"/>
    <col min="290" max="290" width="2.44140625" style="199" customWidth="1"/>
    <col min="291" max="291" width="2.33203125" style="199" customWidth="1"/>
    <col min="292" max="292" width="1.109375" style="199" customWidth="1"/>
    <col min="293" max="293" width="22.6640625" style="199" customWidth="1"/>
    <col min="294" max="294" width="1.21875" style="199" customWidth="1"/>
    <col min="295" max="296" width="11.77734375" style="199" customWidth="1"/>
    <col min="297" max="297" width="1.77734375" style="199" customWidth="1"/>
    <col min="298" max="298" width="6.88671875" style="199" customWidth="1"/>
    <col min="299" max="299" width="4.44140625" style="199" customWidth="1"/>
    <col min="300" max="300" width="3.6640625" style="199" customWidth="1"/>
    <col min="301" max="301" width="0.77734375" style="199" customWidth="1"/>
    <col min="302" max="302" width="3.33203125" style="199" customWidth="1"/>
    <col min="303" max="303" width="3.6640625" style="199" customWidth="1"/>
    <col min="304" max="304" width="3" style="199" customWidth="1"/>
    <col min="305" max="305" width="3.6640625" style="199" customWidth="1"/>
    <col min="306" max="306" width="3.109375" style="199" customWidth="1"/>
    <col min="307" max="307" width="1.88671875" style="199" customWidth="1"/>
    <col min="308" max="309" width="2.21875" style="199" customWidth="1"/>
    <col min="310" max="310" width="7.21875" style="199" customWidth="1"/>
    <col min="311" max="545" width="8.88671875" style="199"/>
    <col min="546" max="546" width="2.44140625" style="199" customWidth="1"/>
    <col min="547" max="547" width="2.33203125" style="199" customWidth="1"/>
    <col min="548" max="548" width="1.109375" style="199" customWidth="1"/>
    <col min="549" max="549" width="22.6640625" style="199" customWidth="1"/>
    <col min="550" max="550" width="1.21875" style="199" customWidth="1"/>
    <col min="551" max="552" width="11.77734375" style="199" customWidth="1"/>
    <col min="553" max="553" width="1.77734375" style="199" customWidth="1"/>
    <col min="554" max="554" width="6.88671875" style="199" customWidth="1"/>
    <col min="555" max="555" width="4.44140625" style="199" customWidth="1"/>
    <col min="556" max="556" width="3.6640625" style="199" customWidth="1"/>
    <col min="557" max="557" width="0.77734375" style="199" customWidth="1"/>
    <col min="558" max="558" width="3.33203125" style="199" customWidth="1"/>
    <col min="559" max="559" width="3.6640625" style="199" customWidth="1"/>
    <col min="560" max="560" width="3" style="199" customWidth="1"/>
    <col min="561" max="561" width="3.6640625" style="199" customWidth="1"/>
    <col min="562" max="562" width="3.109375" style="199" customWidth="1"/>
    <col min="563" max="563" width="1.88671875" style="199" customWidth="1"/>
    <col min="564" max="565" width="2.21875" style="199" customWidth="1"/>
    <col min="566" max="566" width="7.21875" style="199" customWidth="1"/>
    <col min="567" max="801" width="8.88671875" style="199"/>
    <col min="802" max="802" width="2.44140625" style="199" customWidth="1"/>
    <col min="803" max="803" width="2.33203125" style="199" customWidth="1"/>
    <col min="804" max="804" width="1.109375" style="199" customWidth="1"/>
    <col min="805" max="805" width="22.6640625" style="199" customWidth="1"/>
    <col min="806" max="806" width="1.21875" style="199" customWidth="1"/>
    <col min="807" max="808" width="11.77734375" style="199" customWidth="1"/>
    <col min="809" max="809" width="1.77734375" style="199" customWidth="1"/>
    <col min="810" max="810" width="6.88671875" style="199" customWidth="1"/>
    <col min="811" max="811" width="4.44140625" style="199" customWidth="1"/>
    <col min="812" max="812" width="3.6640625" style="199" customWidth="1"/>
    <col min="813" max="813" width="0.77734375" style="199" customWidth="1"/>
    <col min="814" max="814" width="3.33203125" style="199" customWidth="1"/>
    <col min="815" max="815" width="3.6640625" style="199" customWidth="1"/>
    <col min="816" max="816" width="3" style="199" customWidth="1"/>
    <col min="817" max="817" width="3.6640625" style="199" customWidth="1"/>
    <col min="818" max="818" width="3.109375" style="199" customWidth="1"/>
    <col min="819" max="819" width="1.88671875" style="199" customWidth="1"/>
    <col min="820" max="821" width="2.21875" style="199" customWidth="1"/>
    <col min="822" max="822" width="7.21875" style="199" customWidth="1"/>
    <col min="823" max="1057" width="8.88671875" style="199"/>
    <col min="1058" max="1058" width="2.44140625" style="199" customWidth="1"/>
    <col min="1059" max="1059" width="2.33203125" style="199" customWidth="1"/>
    <col min="1060" max="1060" width="1.109375" style="199" customWidth="1"/>
    <col min="1061" max="1061" width="22.6640625" style="199" customWidth="1"/>
    <col min="1062" max="1062" width="1.21875" style="199" customWidth="1"/>
    <col min="1063" max="1064" width="11.77734375" style="199" customWidth="1"/>
    <col min="1065" max="1065" width="1.77734375" style="199" customWidth="1"/>
    <col min="1066" max="1066" width="6.88671875" style="199" customWidth="1"/>
    <col min="1067" max="1067" width="4.44140625" style="199" customWidth="1"/>
    <col min="1068" max="1068" width="3.6640625" style="199" customWidth="1"/>
    <col min="1069" max="1069" width="0.77734375" style="199" customWidth="1"/>
    <col min="1070" max="1070" width="3.33203125" style="199" customWidth="1"/>
    <col min="1071" max="1071" width="3.6640625" style="199" customWidth="1"/>
    <col min="1072" max="1072" width="3" style="199" customWidth="1"/>
    <col min="1073" max="1073" width="3.6640625" style="199" customWidth="1"/>
    <col min="1074" max="1074" width="3.109375" style="199" customWidth="1"/>
    <col min="1075" max="1075" width="1.88671875" style="199" customWidth="1"/>
    <col min="1076" max="1077" width="2.21875" style="199" customWidth="1"/>
    <col min="1078" max="1078" width="7.21875" style="199" customWidth="1"/>
    <col min="1079" max="1313" width="8.88671875" style="199"/>
    <col min="1314" max="1314" width="2.44140625" style="199" customWidth="1"/>
    <col min="1315" max="1315" width="2.33203125" style="199" customWidth="1"/>
    <col min="1316" max="1316" width="1.109375" style="199" customWidth="1"/>
    <col min="1317" max="1317" width="22.6640625" style="199" customWidth="1"/>
    <col min="1318" max="1318" width="1.21875" style="199" customWidth="1"/>
    <col min="1319" max="1320" width="11.77734375" style="199" customWidth="1"/>
    <col min="1321" max="1321" width="1.77734375" style="199" customWidth="1"/>
    <col min="1322" max="1322" width="6.88671875" style="199" customWidth="1"/>
    <col min="1323" max="1323" width="4.44140625" style="199" customWidth="1"/>
    <col min="1324" max="1324" width="3.6640625" style="199" customWidth="1"/>
    <col min="1325" max="1325" width="0.77734375" style="199" customWidth="1"/>
    <col min="1326" max="1326" width="3.33203125" style="199" customWidth="1"/>
    <col min="1327" max="1327" width="3.6640625" style="199" customWidth="1"/>
    <col min="1328" max="1328" width="3" style="199" customWidth="1"/>
    <col min="1329" max="1329" width="3.6640625" style="199" customWidth="1"/>
    <col min="1330" max="1330" width="3.109375" style="199" customWidth="1"/>
    <col min="1331" max="1331" width="1.88671875" style="199" customWidth="1"/>
    <col min="1332" max="1333" width="2.21875" style="199" customWidth="1"/>
    <col min="1334" max="1334" width="7.21875" style="199" customWidth="1"/>
    <col min="1335" max="1569" width="8.88671875" style="199"/>
    <col min="1570" max="1570" width="2.44140625" style="199" customWidth="1"/>
    <col min="1571" max="1571" width="2.33203125" style="199" customWidth="1"/>
    <col min="1572" max="1572" width="1.109375" style="199" customWidth="1"/>
    <col min="1573" max="1573" width="22.6640625" style="199" customWidth="1"/>
    <col min="1574" max="1574" width="1.21875" style="199" customWidth="1"/>
    <col min="1575" max="1576" width="11.77734375" style="199" customWidth="1"/>
    <col min="1577" max="1577" width="1.77734375" style="199" customWidth="1"/>
    <col min="1578" max="1578" width="6.88671875" style="199" customWidth="1"/>
    <col min="1579" max="1579" width="4.44140625" style="199" customWidth="1"/>
    <col min="1580" max="1580" width="3.6640625" style="199" customWidth="1"/>
    <col min="1581" max="1581" width="0.77734375" style="199" customWidth="1"/>
    <col min="1582" max="1582" width="3.33203125" style="199" customWidth="1"/>
    <col min="1583" max="1583" width="3.6640625" style="199" customWidth="1"/>
    <col min="1584" max="1584" width="3" style="199" customWidth="1"/>
    <col min="1585" max="1585" width="3.6640625" style="199" customWidth="1"/>
    <col min="1586" max="1586" width="3.109375" style="199" customWidth="1"/>
    <col min="1587" max="1587" width="1.88671875" style="199" customWidth="1"/>
    <col min="1588" max="1589" width="2.21875" style="199" customWidth="1"/>
    <col min="1590" max="1590" width="7.21875" style="199" customWidth="1"/>
    <col min="1591" max="1825" width="8.88671875" style="199"/>
    <col min="1826" max="1826" width="2.44140625" style="199" customWidth="1"/>
    <col min="1827" max="1827" width="2.33203125" style="199" customWidth="1"/>
    <col min="1828" max="1828" width="1.109375" style="199" customWidth="1"/>
    <col min="1829" max="1829" width="22.6640625" style="199" customWidth="1"/>
    <col min="1830" max="1830" width="1.21875" style="199" customWidth="1"/>
    <col min="1831" max="1832" width="11.77734375" style="199" customWidth="1"/>
    <col min="1833" max="1833" width="1.77734375" style="199" customWidth="1"/>
    <col min="1834" max="1834" width="6.88671875" style="199" customWidth="1"/>
    <col min="1835" max="1835" width="4.44140625" style="199" customWidth="1"/>
    <col min="1836" max="1836" width="3.6640625" style="199" customWidth="1"/>
    <col min="1837" max="1837" width="0.77734375" style="199" customWidth="1"/>
    <col min="1838" max="1838" width="3.33203125" style="199" customWidth="1"/>
    <col min="1839" max="1839" width="3.6640625" style="199" customWidth="1"/>
    <col min="1840" max="1840" width="3" style="199" customWidth="1"/>
    <col min="1841" max="1841" width="3.6640625" style="199" customWidth="1"/>
    <col min="1842" max="1842" width="3.109375" style="199" customWidth="1"/>
    <col min="1843" max="1843" width="1.88671875" style="199" customWidth="1"/>
    <col min="1844" max="1845" width="2.21875" style="199" customWidth="1"/>
    <col min="1846" max="1846" width="7.21875" style="199" customWidth="1"/>
    <col min="1847" max="2081" width="8.88671875" style="199"/>
    <col min="2082" max="2082" width="2.44140625" style="199" customWidth="1"/>
    <col min="2083" max="2083" width="2.33203125" style="199" customWidth="1"/>
    <col min="2084" max="2084" width="1.109375" style="199" customWidth="1"/>
    <col min="2085" max="2085" width="22.6640625" style="199" customWidth="1"/>
    <col min="2086" max="2086" width="1.21875" style="199" customWidth="1"/>
    <col min="2087" max="2088" width="11.77734375" style="199" customWidth="1"/>
    <col min="2089" max="2089" width="1.77734375" style="199" customWidth="1"/>
    <col min="2090" max="2090" width="6.88671875" style="199" customWidth="1"/>
    <col min="2091" max="2091" width="4.44140625" style="199" customWidth="1"/>
    <col min="2092" max="2092" width="3.6640625" style="199" customWidth="1"/>
    <col min="2093" max="2093" width="0.77734375" style="199" customWidth="1"/>
    <col min="2094" max="2094" width="3.33203125" style="199" customWidth="1"/>
    <col min="2095" max="2095" width="3.6640625" style="199" customWidth="1"/>
    <col min="2096" max="2096" width="3" style="199" customWidth="1"/>
    <col min="2097" max="2097" width="3.6640625" style="199" customWidth="1"/>
    <col min="2098" max="2098" width="3.109375" style="199" customWidth="1"/>
    <col min="2099" max="2099" width="1.88671875" style="199" customWidth="1"/>
    <col min="2100" max="2101" width="2.21875" style="199" customWidth="1"/>
    <col min="2102" max="2102" width="7.21875" style="199" customWidth="1"/>
    <col min="2103" max="2337" width="8.88671875" style="199"/>
    <col min="2338" max="2338" width="2.44140625" style="199" customWidth="1"/>
    <col min="2339" max="2339" width="2.33203125" style="199" customWidth="1"/>
    <col min="2340" max="2340" width="1.109375" style="199" customWidth="1"/>
    <col min="2341" max="2341" width="22.6640625" style="199" customWidth="1"/>
    <col min="2342" max="2342" width="1.21875" style="199" customWidth="1"/>
    <col min="2343" max="2344" width="11.77734375" style="199" customWidth="1"/>
    <col min="2345" max="2345" width="1.77734375" style="199" customWidth="1"/>
    <col min="2346" max="2346" width="6.88671875" style="199" customWidth="1"/>
    <col min="2347" max="2347" width="4.44140625" style="199" customWidth="1"/>
    <col min="2348" max="2348" width="3.6640625" style="199" customWidth="1"/>
    <col min="2349" max="2349" width="0.77734375" style="199" customWidth="1"/>
    <col min="2350" max="2350" width="3.33203125" style="199" customWidth="1"/>
    <col min="2351" max="2351" width="3.6640625" style="199" customWidth="1"/>
    <col min="2352" max="2352" width="3" style="199" customWidth="1"/>
    <col min="2353" max="2353" width="3.6640625" style="199" customWidth="1"/>
    <col min="2354" max="2354" width="3.109375" style="199" customWidth="1"/>
    <col min="2355" max="2355" width="1.88671875" style="199" customWidth="1"/>
    <col min="2356" max="2357" width="2.21875" style="199" customWidth="1"/>
    <col min="2358" max="2358" width="7.21875" style="199" customWidth="1"/>
    <col min="2359" max="2593" width="8.88671875" style="199"/>
    <col min="2594" max="2594" width="2.44140625" style="199" customWidth="1"/>
    <col min="2595" max="2595" width="2.33203125" style="199" customWidth="1"/>
    <col min="2596" max="2596" width="1.109375" style="199" customWidth="1"/>
    <col min="2597" max="2597" width="22.6640625" style="199" customWidth="1"/>
    <col min="2598" max="2598" width="1.21875" style="199" customWidth="1"/>
    <col min="2599" max="2600" width="11.77734375" style="199" customWidth="1"/>
    <col min="2601" max="2601" width="1.77734375" style="199" customWidth="1"/>
    <col min="2602" max="2602" width="6.88671875" style="199" customWidth="1"/>
    <col min="2603" max="2603" width="4.44140625" style="199" customWidth="1"/>
    <col min="2604" max="2604" width="3.6640625" style="199" customWidth="1"/>
    <col min="2605" max="2605" width="0.77734375" style="199" customWidth="1"/>
    <col min="2606" max="2606" width="3.33203125" style="199" customWidth="1"/>
    <col min="2607" max="2607" width="3.6640625" style="199" customWidth="1"/>
    <col min="2608" max="2608" width="3" style="199" customWidth="1"/>
    <col min="2609" max="2609" width="3.6640625" style="199" customWidth="1"/>
    <col min="2610" max="2610" width="3.109375" style="199" customWidth="1"/>
    <col min="2611" max="2611" width="1.88671875" style="199" customWidth="1"/>
    <col min="2612" max="2613" width="2.21875" style="199" customWidth="1"/>
    <col min="2614" max="2614" width="7.21875" style="199" customWidth="1"/>
    <col min="2615" max="2849" width="8.88671875" style="199"/>
    <col min="2850" max="2850" width="2.44140625" style="199" customWidth="1"/>
    <col min="2851" max="2851" width="2.33203125" style="199" customWidth="1"/>
    <col min="2852" max="2852" width="1.109375" style="199" customWidth="1"/>
    <col min="2853" max="2853" width="22.6640625" style="199" customWidth="1"/>
    <col min="2854" max="2854" width="1.21875" style="199" customWidth="1"/>
    <col min="2855" max="2856" width="11.77734375" style="199" customWidth="1"/>
    <col min="2857" max="2857" width="1.77734375" style="199" customWidth="1"/>
    <col min="2858" max="2858" width="6.88671875" style="199" customWidth="1"/>
    <col min="2859" max="2859" width="4.44140625" style="199" customWidth="1"/>
    <col min="2860" max="2860" width="3.6640625" style="199" customWidth="1"/>
    <col min="2861" max="2861" width="0.77734375" style="199" customWidth="1"/>
    <col min="2862" max="2862" width="3.33203125" style="199" customWidth="1"/>
    <col min="2863" max="2863" width="3.6640625" style="199" customWidth="1"/>
    <col min="2864" max="2864" width="3" style="199" customWidth="1"/>
    <col min="2865" max="2865" width="3.6640625" style="199" customWidth="1"/>
    <col min="2866" max="2866" width="3.109375" style="199" customWidth="1"/>
    <col min="2867" max="2867" width="1.88671875" style="199" customWidth="1"/>
    <col min="2868" max="2869" width="2.21875" style="199" customWidth="1"/>
    <col min="2870" max="2870" width="7.21875" style="199" customWidth="1"/>
    <col min="2871" max="3105" width="8.88671875" style="199"/>
    <col min="3106" max="3106" width="2.44140625" style="199" customWidth="1"/>
    <col min="3107" max="3107" width="2.33203125" style="199" customWidth="1"/>
    <col min="3108" max="3108" width="1.109375" style="199" customWidth="1"/>
    <col min="3109" max="3109" width="22.6640625" style="199" customWidth="1"/>
    <col min="3110" max="3110" width="1.21875" style="199" customWidth="1"/>
    <col min="3111" max="3112" width="11.77734375" style="199" customWidth="1"/>
    <col min="3113" max="3113" width="1.77734375" style="199" customWidth="1"/>
    <col min="3114" max="3114" width="6.88671875" style="199" customWidth="1"/>
    <col min="3115" max="3115" width="4.44140625" style="199" customWidth="1"/>
    <col min="3116" max="3116" width="3.6640625" style="199" customWidth="1"/>
    <col min="3117" max="3117" width="0.77734375" style="199" customWidth="1"/>
    <col min="3118" max="3118" width="3.33203125" style="199" customWidth="1"/>
    <col min="3119" max="3119" width="3.6640625" style="199" customWidth="1"/>
    <col min="3120" max="3120" width="3" style="199" customWidth="1"/>
    <col min="3121" max="3121" width="3.6640625" style="199" customWidth="1"/>
    <col min="3122" max="3122" width="3.109375" style="199" customWidth="1"/>
    <col min="3123" max="3123" width="1.88671875" style="199" customWidth="1"/>
    <col min="3124" max="3125" width="2.21875" style="199" customWidth="1"/>
    <col min="3126" max="3126" width="7.21875" style="199" customWidth="1"/>
    <col min="3127" max="3361" width="8.88671875" style="199"/>
    <col min="3362" max="3362" width="2.44140625" style="199" customWidth="1"/>
    <col min="3363" max="3363" width="2.33203125" style="199" customWidth="1"/>
    <col min="3364" max="3364" width="1.109375" style="199" customWidth="1"/>
    <col min="3365" max="3365" width="22.6640625" style="199" customWidth="1"/>
    <col min="3366" max="3366" width="1.21875" style="199" customWidth="1"/>
    <col min="3367" max="3368" width="11.77734375" style="199" customWidth="1"/>
    <col min="3369" max="3369" width="1.77734375" style="199" customWidth="1"/>
    <col min="3370" max="3370" width="6.88671875" style="199" customWidth="1"/>
    <col min="3371" max="3371" width="4.44140625" style="199" customWidth="1"/>
    <col min="3372" max="3372" width="3.6640625" style="199" customWidth="1"/>
    <col min="3373" max="3373" width="0.77734375" style="199" customWidth="1"/>
    <col min="3374" max="3374" width="3.33203125" style="199" customWidth="1"/>
    <col min="3375" max="3375" width="3.6640625" style="199" customWidth="1"/>
    <col min="3376" max="3376" width="3" style="199" customWidth="1"/>
    <col min="3377" max="3377" width="3.6640625" style="199" customWidth="1"/>
    <col min="3378" max="3378" width="3.109375" style="199" customWidth="1"/>
    <col min="3379" max="3379" width="1.88671875" style="199" customWidth="1"/>
    <col min="3380" max="3381" width="2.21875" style="199" customWidth="1"/>
    <col min="3382" max="3382" width="7.21875" style="199" customWidth="1"/>
    <col min="3383" max="3617" width="8.88671875" style="199"/>
    <col min="3618" max="3618" width="2.44140625" style="199" customWidth="1"/>
    <col min="3619" max="3619" width="2.33203125" style="199" customWidth="1"/>
    <col min="3620" max="3620" width="1.109375" style="199" customWidth="1"/>
    <col min="3621" max="3621" width="22.6640625" style="199" customWidth="1"/>
    <col min="3622" max="3622" width="1.21875" style="199" customWidth="1"/>
    <col min="3623" max="3624" width="11.77734375" style="199" customWidth="1"/>
    <col min="3625" max="3625" width="1.77734375" style="199" customWidth="1"/>
    <col min="3626" max="3626" width="6.88671875" style="199" customWidth="1"/>
    <col min="3627" max="3627" width="4.44140625" style="199" customWidth="1"/>
    <col min="3628" max="3628" width="3.6640625" style="199" customWidth="1"/>
    <col min="3629" max="3629" width="0.77734375" style="199" customWidth="1"/>
    <col min="3630" max="3630" width="3.33203125" style="199" customWidth="1"/>
    <col min="3631" max="3631" width="3.6640625" style="199" customWidth="1"/>
    <col min="3632" max="3632" width="3" style="199" customWidth="1"/>
    <col min="3633" max="3633" width="3.6640625" style="199" customWidth="1"/>
    <col min="3634" max="3634" width="3.109375" style="199" customWidth="1"/>
    <col min="3635" max="3635" width="1.88671875" style="199" customWidth="1"/>
    <col min="3636" max="3637" width="2.21875" style="199" customWidth="1"/>
    <col min="3638" max="3638" width="7.21875" style="199" customWidth="1"/>
    <col min="3639" max="3873" width="8.88671875" style="199"/>
    <col min="3874" max="3874" width="2.44140625" style="199" customWidth="1"/>
    <col min="3875" max="3875" width="2.33203125" style="199" customWidth="1"/>
    <col min="3876" max="3876" width="1.109375" style="199" customWidth="1"/>
    <col min="3877" max="3877" width="22.6640625" style="199" customWidth="1"/>
    <col min="3878" max="3878" width="1.21875" style="199" customWidth="1"/>
    <col min="3879" max="3880" width="11.77734375" style="199" customWidth="1"/>
    <col min="3881" max="3881" width="1.77734375" style="199" customWidth="1"/>
    <col min="3882" max="3882" width="6.88671875" style="199" customWidth="1"/>
    <col min="3883" max="3883" width="4.44140625" style="199" customWidth="1"/>
    <col min="3884" max="3884" width="3.6640625" style="199" customWidth="1"/>
    <col min="3885" max="3885" width="0.77734375" style="199" customWidth="1"/>
    <col min="3886" max="3886" width="3.33203125" style="199" customWidth="1"/>
    <col min="3887" max="3887" width="3.6640625" style="199" customWidth="1"/>
    <col min="3888" max="3888" width="3" style="199" customWidth="1"/>
    <col min="3889" max="3889" width="3.6640625" style="199" customWidth="1"/>
    <col min="3890" max="3890" width="3.109375" style="199" customWidth="1"/>
    <col min="3891" max="3891" width="1.88671875" style="199" customWidth="1"/>
    <col min="3892" max="3893" width="2.21875" style="199" customWidth="1"/>
    <col min="3894" max="3894" width="7.21875" style="199" customWidth="1"/>
    <col min="3895" max="4129" width="8.88671875" style="199"/>
    <col min="4130" max="4130" width="2.44140625" style="199" customWidth="1"/>
    <col min="4131" max="4131" width="2.33203125" style="199" customWidth="1"/>
    <col min="4132" max="4132" width="1.109375" style="199" customWidth="1"/>
    <col min="4133" max="4133" width="22.6640625" style="199" customWidth="1"/>
    <col min="4134" max="4134" width="1.21875" style="199" customWidth="1"/>
    <col min="4135" max="4136" width="11.77734375" style="199" customWidth="1"/>
    <col min="4137" max="4137" width="1.77734375" style="199" customWidth="1"/>
    <col min="4138" max="4138" width="6.88671875" style="199" customWidth="1"/>
    <col min="4139" max="4139" width="4.44140625" style="199" customWidth="1"/>
    <col min="4140" max="4140" width="3.6640625" style="199" customWidth="1"/>
    <col min="4141" max="4141" width="0.77734375" style="199" customWidth="1"/>
    <col min="4142" max="4142" width="3.33203125" style="199" customWidth="1"/>
    <col min="4143" max="4143" width="3.6640625" style="199" customWidth="1"/>
    <col min="4144" max="4144" width="3" style="199" customWidth="1"/>
    <col min="4145" max="4145" width="3.6640625" style="199" customWidth="1"/>
    <col min="4146" max="4146" width="3.109375" style="199" customWidth="1"/>
    <col min="4147" max="4147" width="1.88671875" style="199" customWidth="1"/>
    <col min="4148" max="4149" width="2.21875" style="199" customWidth="1"/>
    <col min="4150" max="4150" width="7.21875" style="199" customWidth="1"/>
    <col min="4151" max="4385" width="8.88671875" style="199"/>
    <col min="4386" max="4386" width="2.44140625" style="199" customWidth="1"/>
    <col min="4387" max="4387" width="2.33203125" style="199" customWidth="1"/>
    <col min="4388" max="4388" width="1.109375" style="199" customWidth="1"/>
    <col min="4389" max="4389" width="22.6640625" style="199" customWidth="1"/>
    <col min="4390" max="4390" width="1.21875" style="199" customWidth="1"/>
    <col min="4391" max="4392" width="11.77734375" style="199" customWidth="1"/>
    <col min="4393" max="4393" width="1.77734375" style="199" customWidth="1"/>
    <col min="4394" max="4394" width="6.88671875" style="199" customWidth="1"/>
    <col min="4395" max="4395" width="4.44140625" style="199" customWidth="1"/>
    <col min="4396" max="4396" width="3.6640625" style="199" customWidth="1"/>
    <col min="4397" max="4397" width="0.77734375" style="199" customWidth="1"/>
    <col min="4398" max="4398" width="3.33203125" style="199" customWidth="1"/>
    <col min="4399" max="4399" width="3.6640625" style="199" customWidth="1"/>
    <col min="4400" max="4400" width="3" style="199" customWidth="1"/>
    <col min="4401" max="4401" width="3.6640625" style="199" customWidth="1"/>
    <col min="4402" max="4402" width="3.109375" style="199" customWidth="1"/>
    <col min="4403" max="4403" width="1.88671875" style="199" customWidth="1"/>
    <col min="4404" max="4405" width="2.21875" style="199" customWidth="1"/>
    <col min="4406" max="4406" width="7.21875" style="199" customWidth="1"/>
    <col min="4407" max="4641" width="8.88671875" style="199"/>
    <col min="4642" max="4642" width="2.44140625" style="199" customWidth="1"/>
    <col min="4643" max="4643" width="2.33203125" style="199" customWidth="1"/>
    <col min="4644" max="4644" width="1.109375" style="199" customWidth="1"/>
    <col min="4645" max="4645" width="22.6640625" style="199" customWidth="1"/>
    <col min="4646" max="4646" width="1.21875" style="199" customWidth="1"/>
    <col min="4647" max="4648" width="11.77734375" style="199" customWidth="1"/>
    <col min="4649" max="4649" width="1.77734375" style="199" customWidth="1"/>
    <col min="4650" max="4650" width="6.88671875" style="199" customWidth="1"/>
    <col min="4651" max="4651" width="4.44140625" style="199" customWidth="1"/>
    <col min="4652" max="4652" width="3.6640625" style="199" customWidth="1"/>
    <col min="4653" max="4653" width="0.77734375" style="199" customWidth="1"/>
    <col min="4654" max="4654" width="3.33203125" style="199" customWidth="1"/>
    <col min="4655" max="4655" width="3.6640625" style="199" customWidth="1"/>
    <col min="4656" max="4656" width="3" style="199" customWidth="1"/>
    <col min="4657" max="4657" width="3.6640625" style="199" customWidth="1"/>
    <col min="4658" max="4658" width="3.109375" style="199" customWidth="1"/>
    <col min="4659" max="4659" width="1.88671875" style="199" customWidth="1"/>
    <col min="4660" max="4661" width="2.21875" style="199" customWidth="1"/>
    <col min="4662" max="4662" width="7.21875" style="199" customWidth="1"/>
    <col min="4663" max="4897" width="8.88671875" style="199"/>
    <col min="4898" max="4898" width="2.44140625" style="199" customWidth="1"/>
    <col min="4899" max="4899" width="2.33203125" style="199" customWidth="1"/>
    <col min="4900" max="4900" width="1.109375" style="199" customWidth="1"/>
    <col min="4901" max="4901" width="22.6640625" style="199" customWidth="1"/>
    <col min="4902" max="4902" width="1.21875" style="199" customWidth="1"/>
    <col min="4903" max="4904" width="11.77734375" style="199" customWidth="1"/>
    <col min="4905" max="4905" width="1.77734375" style="199" customWidth="1"/>
    <col min="4906" max="4906" width="6.88671875" style="199" customWidth="1"/>
    <col min="4907" max="4907" width="4.44140625" style="199" customWidth="1"/>
    <col min="4908" max="4908" width="3.6640625" style="199" customWidth="1"/>
    <col min="4909" max="4909" width="0.77734375" style="199" customWidth="1"/>
    <col min="4910" max="4910" width="3.33203125" style="199" customWidth="1"/>
    <col min="4911" max="4911" width="3.6640625" style="199" customWidth="1"/>
    <col min="4912" max="4912" width="3" style="199" customWidth="1"/>
    <col min="4913" max="4913" width="3.6640625" style="199" customWidth="1"/>
    <col min="4914" max="4914" width="3.109375" style="199" customWidth="1"/>
    <col min="4915" max="4915" width="1.88671875" style="199" customWidth="1"/>
    <col min="4916" max="4917" width="2.21875" style="199" customWidth="1"/>
    <col min="4918" max="4918" width="7.21875" style="199" customWidth="1"/>
    <col min="4919" max="5153" width="8.88671875" style="199"/>
    <col min="5154" max="5154" width="2.44140625" style="199" customWidth="1"/>
    <col min="5155" max="5155" width="2.33203125" style="199" customWidth="1"/>
    <col min="5156" max="5156" width="1.109375" style="199" customWidth="1"/>
    <col min="5157" max="5157" width="22.6640625" style="199" customWidth="1"/>
    <col min="5158" max="5158" width="1.21875" style="199" customWidth="1"/>
    <col min="5159" max="5160" width="11.77734375" style="199" customWidth="1"/>
    <col min="5161" max="5161" width="1.77734375" style="199" customWidth="1"/>
    <col min="5162" max="5162" width="6.88671875" style="199" customWidth="1"/>
    <col min="5163" max="5163" width="4.44140625" style="199" customWidth="1"/>
    <col min="5164" max="5164" width="3.6640625" style="199" customWidth="1"/>
    <col min="5165" max="5165" width="0.77734375" style="199" customWidth="1"/>
    <col min="5166" max="5166" width="3.33203125" style="199" customWidth="1"/>
    <col min="5167" max="5167" width="3.6640625" style="199" customWidth="1"/>
    <col min="5168" max="5168" width="3" style="199" customWidth="1"/>
    <col min="5169" max="5169" width="3.6640625" style="199" customWidth="1"/>
    <col min="5170" max="5170" width="3.109375" style="199" customWidth="1"/>
    <col min="5171" max="5171" width="1.88671875" style="199" customWidth="1"/>
    <col min="5172" max="5173" width="2.21875" style="199" customWidth="1"/>
    <col min="5174" max="5174" width="7.21875" style="199" customWidth="1"/>
    <col min="5175" max="5409" width="8.88671875" style="199"/>
    <col min="5410" max="5410" width="2.44140625" style="199" customWidth="1"/>
    <col min="5411" max="5411" width="2.33203125" style="199" customWidth="1"/>
    <col min="5412" max="5412" width="1.109375" style="199" customWidth="1"/>
    <col min="5413" max="5413" width="22.6640625" style="199" customWidth="1"/>
    <col min="5414" max="5414" width="1.21875" style="199" customWidth="1"/>
    <col min="5415" max="5416" width="11.77734375" style="199" customWidth="1"/>
    <col min="5417" max="5417" width="1.77734375" style="199" customWidth="1"/>
    <col min="5418" max="5418" width="6.88671875" style="199" customWidth="1"/>
    <col min="5419" max="5419" width="4.44140625" style="199" customWidth="1"/>
    <col min="5420" max="5420" width="3.6640625" style="199" customWidth="1"/>
    <col min="5421" max="5421" width="0.77734375" style="199" customWidth="1"/>
    <col min="5422" max="5422" width="3.33203125" style="199" customWidth="1"/>
    <col min="5423" max="5423" width="3.6640625" style="199" customWidth="1"/>
    <col min="5424" max="5424" width="3" style="199" customWidth="1"/>
    <col min="5425" max="5425" width="3.6640625" style="199" customWidth="1"/>
    <col min="5426" max="5426" width="3.109375" style="199" customWidth="1"/>
    <col min="5427" max="5427" width="1.88671875" style="199" customWidth="1"/>
    <col min="5428" max="5429" width="2.21875" style="199" customWidth="1"/>
    <col min="5430" max="5430" width="7.21875" style="199" customWidth="1"/>
    <col min="5431" max="5665" width="8.88671875" style="199"/>
    <col min="5666" max="5666" width="2.44140625" style="199" customWidth="1"/>
    <col min="5667" max="5667" width="2.33203125" style="199" customWidth="1"/>
    <col min="5668" max="5668" width="1.109375" style="199" customWidth="1"/>
    <col min="5669" max="5669" width="22.6640625" style="199" customWidth="1"/>
    <col min="5670" max="5670" width="1.21875" style="199" customWidth="1"/>
    <col min="5671" max="5672" width="11.77734375" style="199" customWidth="1"/>
    <col min="5673" max="5673" width="1.77734375" style="199" customWidth="1"/>
    <col min="5674" max="5674" width="6.88671875" style="199" customWidth="1"/>
    <col min="5675" max="5675" width="4.44140625" style="199" customWidth="1"/>
    <col min="5676" max="5676" width="3.6640625" style="199" customWidth="1"/>
    <col min="5677" max="5677" width="0.77734375" style="199" customWidth="1"/>
    <col min="5678" max="5678" width="3.33203125" style="199" customWidth="1"/>
    <col min="5679" max="5679" width="3.6640625" style="199" customWidth="1"/>
    <col min="5680" max="5680" width="3" style="199" customWidth="1"/>
    <col min="5681" max="5681" width="3.6640625" style="199" customWidth="1"/>
    <col min="5682" max="5682" width="3.109375" style="199" customWidth="1"/>
    <col min="5683" max="5683" width="1.88671875" style="199" customWidth="1"/>
    <col min="5684" max="5685" width="2.21875" style="199" customWidth="1"/>
    <col min="5686" max="5686" width="7.21875" style="199" customWidth="1"/>
    <col min="5687" max="5921" width="8.88671875" style="199"/>
    <col min="5922" max="5922" width="2.44140625" style="199" customWidth="1"/>
    <col min="5923" max="5923" width="2.33203125" style="199" customWidth="1"/>
    <col min="5924" max="5924" width="1.109375" style="199" customWidth="1"/>
    <col min="5925" max="5925" width="22.6640625" style="199" customWidth="1"/>
    <col min="5926" max="5926" width="1.21875" style="199" customWidth="1"/>
    <col min="5927" max="5928" width="11.77734375" style="199" customWidth="1"/>
    <col min="5929" max="5929" width="1.77734375" style="199" customWidth="1"/>
    <col min="5930" max="5930" width="6.88671875" style="199" customWidth="1"/>
    <col min="5931" max="5931" width="4.44140625" style="199" customWidth="1"/>
    <col min="5932" max="5932" width="3.6640625" style="199" customWidth="1"/>
    <col min="5933" max="5933" width="0.77734375" style="199" customWidth="1"/>
    <col min="5934" max="5934" width="3.33203125" style="199" customWidth="1"/>
    <col min="5935" max="5935" width="3.6640625" style="199" customWidth="1"/>
    <col min="5936" max="5936" width="3" style="199" customWidth="1"/>
    <col min="5937" max="5937" width="3.6640625" style="199" customWidth="1"/>
    <col min="5938" max="5938" width="3.109375" style="199" customWidth="1"/>
    <col min="5939" max="5939" width="1.88671875" style="199" customWidth="1"/>
    <col min="5940" max="5941" width="2.21875" style="199" customWidth="1"/>
    <col min="5942" max="5942" width="7.21875" style="199" customWidth="1"/>
    <col min="5943" max="6177" width="8.88671875" style="199"/>
    <col min="6178" max="6178" width="2.44140625" style="199" customWidth="1"/>
    <col min="6179" max="6179" width="2.33203125" style="199" customWidth="1"/>
    <col min="6180" max="6180" width="1.109375" style="199" customWidth="1"/>
    <col min="6181" max="6181" width="22.6640625" style="199" customWidth="1"/>
    <col min="6182" max="6182" width="1.21875" style="199" customWidth="1"/>
    <col min="6183" max="6184" width="11.77734375" style="199" customWidth="1"/>
    <col min="6185" max="6185" width="1.77734375" style="199" customWidth="1"/>
    <col min="6186" max="6186" width="6.88671875" style="199" customWidth="1"/>
    <col min="6187" max="6187" width="4.44140625" style="199" customWidth="1"/>
    <col min="6188" max="6188" width="3.6640625" style="199" customWidth="1"/>
    <col min="6189" max="6189" width="0.77734375" style="199" customWidth="1"/>
    <col min="6190" max="6190" width="3.33203125" style="199" customWidth="1"/>
    <col min="6191" max="6191" width="3.6640625" style="199" customWidth="1"/>
    <col min="6192" max="6192" width="3" style="199" customWidth="1"/>
    <col min="6193" max="6193" width="3.6640625" style="199" customWidth="1"/>
    <col min="6194" max="6194" width="3.109375" style="199" customWidth="1"/>
    <col min="6195" max="6195" width="1.88671875" style="199" customWidth="1"/>
    <col min="6196" max="6197" width="2.21875" style="199" customWidth="1"/>
    <col min="6198" max="6198" width="7.21875" style="199" customWidth="1"/>
    <col min="6199" max="6433" width="8.88671875" style="199"/>
    <col min="6434" max="6434" width="2.44140625" style="199" customWidth="1"/>
    <col min="6435" max="6435" width="2.33203125" style="199" customWidth="1"/>
    <col min="6436" max="6436" width="1.109375" style="199" customWidth="1"/>
    <col min="6437" max="6437" width="22.6640625" style="199" customWidth="1"/>
    <col min="6438" max="6438" width="1.21875" style="199" customWidth="1"/>
    <col min="6439" max="6440" width="11.77734375" style="199" customWidth="1"/>
    <col min="6441" max="6441" width="1.77734375" style="199" customWidth="1"/>
    <col min="6442" max="6442" width="6.88671875" style="199" customWidth="1"/>
    <col min="6443" max="6443" width="4.44140625" style="199" customWidth="1"/>
    <col min="6444" max="6444" width="3.6640625" style="199" customWidth="1"/>
    <col min="6445" max="6445" width="0.77734375" style="199" customWidth="1"/>
    <col min="6446" max="6446" width="3.33203125" style="199" customWidth="1"/>
    <col min="6447" max="6447" width="3.6640625" style="199" customWidth="1"/>
    <col min="6448" max="6448" width="3" style="199" customWidth="1"/>
    <col min="6449" max="6449" width="3.6640625" style="199" customWidth="1"/>
    <col min="6450" max="6450" width="3.109375" style="199" customWidth="1"/>
    <col min="6451" max="6451" width="1.88671875" style="199" customWidth="1"/>
    <col min="6452" max="6453" width="2.21875" style="199" customWidth="1"/>
    <col min="6454" max="6454" width="7.21875" style="199" customWidth="1"/>
    <col min="6455" max="6689" width="8.88671875" style="199"/>
    <col min="6690" max="6690" width="2.44140625" style="199" customWidth="1"/>
    <col min="6691" max="6691" width="2.33203125" style="199" customWidth="1"/>
    <col min="6692" max="6692" width="1.109375" style="199" customWidth="1"/>
    <col min="6693" max="6693" width="22.6640625" style="199" customWidth="1"/>
    <col min="6694" max="6694" width="1.21875" style="199" customWidth="1"/>
    <col min="6695" max="6696" width="11.77734375" style="199" customWidth="1"/>
    <col min="6697" max="6697" width="1.77734375" style="199" customWidth="1"/>
    <col min="6698" max="6698" width="6.88671875" style="199" customWidth="1"/>
    <col min="6699" max="6699" width="4.44140625" style="199" customWidth="1"/>
    <col min="6700" max="6700" width="3.6640625" style="199" customWidth="1"/>
    <col min="6701" max="6701" width="0.77734375" style="199" customWidth="1"/>
    <col min="6702" max="6702" width="3.33203125" style="199" customWidth="1"/>
    <col min="6703" max="6703" width="3.6640625" style="199" customWidth="1"/>
    <col min="6704" max="6704" width="3" style="199" customWidth="1"/>
    <col min="6705" max="6705" width="3.6640625" style="199" customWidth="1"/>
    <col min="6706" max="6706" width="3.109375" style="199" customWidth="1"/>
    <col min="6707" max="6707" width="1.88671875" style="199" customWidth="1"/>
    <col min="6708" max="6709" width="2.21875" style="199" customWidth="1"/>
    <col min="6710" max="6710" width="7.21875" style="199" customWidth="1"/>
    <col min="6711" max="6945" width="8.88671875" style="199"/>
    <col min="6946" max="6946" width="2.44140625" style="199" customWidth="1"/>
    <col min="6947" max="6947" width="2.33203125" style="199" customWidth="1"/>
    <col min="6948" max="6948" width="1.109375" style="199" customWidth="1"/>
    <col min="6949" max="6949" width="22.6640625" style="199" customWidth="1"/>
    <col min="6950" max="6950" width="1.21875" style="199" customWidth="1"/>
    <col min="6951" max="6952" width="11.77734375" style="199" customWidth="1"/>
    <col min="6953" max="6953" width="1.77734375" style="199" customWidth="1"/>
    <col min="6954" max="6954" width="6.88671875" style="199" customWidth="1"/>
    <col min="6955" max="6955" width="4.44140625" style="199" customWidth="1"/>
    <col min="6956" max="6956" width="3.6640625" style="199" customWidth="1"/>
    <col min="6957" max="6957" width="0.77734375" style="199" customWidth="1"/>
    <col min="6958" max="6958" width="3.33203125" style="199" customWidth="1"/>
    <col min="6959" max="6959" width="3.6640625" style="199" customWidth="1"/>
    <col min="6960" max="6960" width="3" style="199" customWidth="1"/>
    <col min="6961" max="6961" width="3.6640625" style="199" customWidth="1"/>
    <col min="6962" max="6962" width="3.109375" style="199" customWidth="1"/>
    <col min="6963" max="6963" width="1.88671875" style="199" customWidth="1"/>
    <col min="6964" max="6965" width="2.21875" style="199" customWidth="1"/>
    <col min="6966" max="6966" width="7.21875" style="199" customWidth="1"/>
    <col min="6967" max="7201" width="8.88671875" style="199"/>
    <col min="7202" max="7202" width="2.44140625" style="199" customWidth="1"/>
    <col min="7203" max="7203" width="2.33203125" style="199" customWidth="1"/>
    <col min="7204" max="7204" width="1.109375" style="199" customWidth="1"/>
    <col min="7205" max="7205" width="22.6640625" style="199" customWidth="1"/>
    <col min="7206" max="7206" width="1.21875" style="199" customWidth="1"/>
    <col min="7207" max="7208" width="11.77734375" style="199" customWidth="1"/>
    <col min="7209" max="7209" width="1.77734375" style="199" customWidth="1"/>
    <col min="7210" max="7210" width="6.88671875" style="199" customWidth="1"/>
    <col min="7211" max="7211" width="4.44140625" style="199" customWidth="1"/>
    <col min="7212" max="7212" width="3.6640625" style="199" customWidth="1"/>
    <col min="7213" max="7213" width="0.77734375" style="199" customWidth="1"/>
    <col min="7214" max="7214" width="3.33203125" style="199" customWidth="1"/>
    <col min="7215" max="7215" width="3.6640625" style="199" customWidth="1"/>
    <col min="7216" max="7216" width="3" style="199" customWidth="1"/>
    <col min="7217" max="7217" width="3.6640625" style="199" customWidth="1"/>
    <col min="7218" max="7218" width="3.109375" style="199" customWidth="1"/>
    <col min="7219" max="7219" width="1.88671875" style="199" customWidth="1"/>
    <col min="7220" max="7221" width="2.21875" style="199" customWidth="1"/>
    <col min="7222" max="7222" width="7.21875" style="199" customWidth="1"/>
    <col min="7223" max="7457" width="8.88671875" style="199"/>
    <col min="7458" max="7458" width="2.44140625" style="199" customWidth="1"/>
    <col min="7459" max="7459" width="2.33203125" style="199" customWidth="1"/>
    <col min="7460" max="7460" width="1.109375" style="199" customWidth="1"/>
    <col min="7461" max="7461" width="22.6640625" style="199" customWidth="1"/>
    <col min="7462" max="7462" width="1.21875" style="199" customWidth="1"/>
    <col min="7463" max="7464" width="11.77734375" style="199" customWidth="1"/>
    <col min="7465" max="7465" width="1.77734375" style="199" customWidth="1"/>
    <col min="7466" max="7466" width="6.88671875" style="199" customWidth="1"/>
    <col min="7467" max="7467" width="4.44140625" style="199" customWidth="1"/>
    <col min="7468" max="7468" width="3.6640625" style="199" customWidth="1"/>
    <col min="7469" max="7469" width="0.77734375" style="199" customWidth="1"/>
    <col min="7470" max="7470" width="3.33203125" style="199" customWidth="1"/>
    <col min="7471" max="7471" width="3.6640625" style="199" customWidth="1"/>
    <col min="7472" max="7472" width="3" style="199" customWidth="1"/>
    <col min="7473" max="7473" width="3.6640625" style="199" customWidth="1"/>
    <col min="7474" max="7474" width="3.109375" style="199" customWidth="1"/>
    <col min="7475" max="7475" width="1.88671875" style="199" customWidth="1"/>
    <col min="7476" max="7477" width="2.21875" style="199" customWidth="1"/>
    <col min="7478" max="7478" width="7.21875" style="199" customWidth="1"/>
    <col min="7479" max="7713" width="8.88671875" style="199"/>
    <col min="7714" max="7714" width="2.44140625" style="199" customWidth="1"/>
    <col min="7715" max="7715" width="2.33203125" style="199" customWidth="1"/>
    <col min="7716" max="7716" width="1.109375" style="199" customWidth="1"/>
    <col min="7717" max="7717" width="22.6640625" style="199" customWidth="1"/>
    <col min="7718" max="7718" width="1.21875" style="199" customWidth="1"/>
    <col min="7719" max="7720" width="11.77734375" style="199" customWidth="1"/>
    <col min="7721" max="7721" width="1.77734375" style="199" customWidth="1"/>
    <col min="7722" max="7722" width="6.88671875" style="199" customWidth="1"/>
    <col min="7723" max="7723" width="4.44140625" style="199" customWidth="1"/>
    <col min="7724" max="7724" width="3.6640625" style="199" customWidth="1"/>
    <col min="7725" max="7725" width="0.77734375" style="199" customWidth="1"/>
    <col min="7726" max="7726" width="3.33203125" style="199" customWidth="1"/>
    <col min="7727" max="7727" width="3.6640625" style="199" customWidth="1"/>
    <col min="7728" max="7728" width="3" style="199" customWidth="1"/>
    <col min="7729" max="7729" width="3.6640625" style="199" customWidth="1"/>
    <col min="7730" max="7730" width="3.109375" style="199" customWidth="1"/>
    <col min="7731" max="7731" width="1.88671875" style="199" customWidth="1"/>
    <col min="7732" max="7733" width="2.21875" style="199" customWidth="1"/>
    <col min="7734" max="7734" width="7.21875" style="199" customWidth="1"/>
    <col min="7735" max="7969" width="8.88671875" style="199"/>
    <col min="7970" max="7970" width="2.44140625" style="199" customWidth="1"/>
    <col min="7971" max="7971" width="2.33203125" style="199" customWidth="1"/>
    <col min="7972" max="7972" width="1.109375" style="199" customWidth="1"/>
    <col min="7973" max="7973" width="22.6640625" style="199" customWidth="1"/>
    <col min="7974" max="7974" width="1.21875" style="199" customWidth="1"/>
    <col min="7975" max="7976" width="11.77734375" style="199" customWidth="1"/>
    <col min="7977" max="7977" width="1.77734375" style="199" customWidth="1"/>
    <col min="7978" max="7978" width="6.88671875" style="199" customWidth="1"/>
    <col min="7979" max="7979" width="4.44140625" style="199" customWidth="1"/>
    <col min="7980" max="7980" width="3.6640625" style="199" customWidth="1"/>
    <col min="7981" max="7981" width="0.77734375" style="199" customWidth="1"/>
    <col min="7982" max="7982" width="3.33203125" style="199" customWidth="1"/>
    <col min="7983" max="7983" width="3.6640625" style="199" customWidth="1"/>
    <col min="7984" max="7984" width="3" style="199" customWidth="1"/>
    <col min="7985" max="7985" width="3.6640625" style="199" customWidth="1"/>
    <col min="7986" max="7986" width="3.109375" style="199" customWidth="1"/>
    <col min="7987" max="7987" width="1.88671875" style="199" customWidth="1"/>
    <col min="7988" max="7989" width="2.21875" style="199" customWidth="1"/>
    <col min="7990" max="7990" width="7.21875" style="199" customWidth="1"/>
    <col min="7991" max="8225" width="8.88671875" style="199"/>
    <col min="8226" max="8226" width="2.44140625" style="199" customWidth="1"/>
    <col min="8227" max="8227" width="2.33203125" style="199" customWidth="1"/>
    <col min="8228" max="8228" width="1.109375" style="199" customWidth="1"/>
    <col min="8229" max="8229" width="22.6640625" style="199" customWidth="1"/>
    <col min="8230" max="8230" width="1.21875" style="199" customWidth="1"/>
    <col min="8231" max="8232" width="11.77734375" style="199" customWidth="1"/>
    <col min="8233" max="8233" width="1.77734375" style="199" customWidth="1"/>
    <col min="8234" max="8234" width="6.88671875" style="199" customWidth="1"/>
    <col min="8235" max="8235" width="4.44140625" style="199" customWidth="1"/>
    <col min="8236" max="8236" width="3.6640625" style="199" customWidth="1"/>
    <col min="8237" max="8237" width="0.77734375" style="199" customWidth="1"/>
    <col min="8238" max="8238" width="3.33203125" style="199" customWidth="1"/>
    <col min="8239" max="8239" width="3.6640625" style="199" customWidth="1"/>
    <col min="8240" max="8240" width="3" style="199" customWidth="1"/>
    <col min="8241" max="8241" width="3.6640625" style="199" customWidth="1"/>
    <col min="8242" max="8242" width="3.109375" style="199" customWidth="1"/>
    <col min="8243" max="8243" width="1.88671875" style="199" customWidth="1"/>
    <col min="8244" max="8245" width="2.21875" style="199" customWidth="1"/>
    <col min="8246" max="8246" width="7.21875" style="199" customWidth="1"/>
    <col min="8247" max="8481" width="8.88671875" style="199"/>
    <col min="8482" max="8482" width="2.44140625" style="199" customWidth="1"/>
    <col min="8483" max="8483" width="2.33203125" style="199" customWidth="1"/>
    <col min="8484" max="8484" width="1.109375" style="199" customWidth="1"/>
    <col min="8485" max="8485" width="22.6640625" style="199" customWidth="1"/>
    <col min="8486" max="8486" width="1.21875" style="199" customWidth="1"/>
    <col min="8487" max="8488" width="11.77734375" style="199" customWidth="1"/>
    <col min="8489" max="8489" width="1.77734375" style="199" customWidth="1"/>
    <col min="8490" max="8490" width="6.88671875" style="199" customWidth="1"/>
    <col min="8491" max="8491" width="4.44140625" style="199" customWidth="1"/>
    <col min="8492" max="8492" width="3.6640625" style="199" customWidth="1"/>
    <col min="8493" max="8493" width="0.77734375" style="199" customWidth="1"/>
    <col min="8494" max="8494" width="3.33203125" style="199" customWidth="1"/>
    <col min="8495" max="8495" width="3.6640625" style="199" customWidth="1"/>
    <col min="8496" max="8496" width="3" style="199" customWidth="1"/>
    <col min="8497" max="8497" width="3.6640625" style="199" customWidth="1"/>
    <col min="8498" max="8498" width="3.109375" style="199" customWidth="1"/>
    <col min="8499" max="8499" width="1.88671875" style="199" customWidth="1"/>
    <col min="8500" max="8501" width="2.21875" style="199" customWidth="1"/>
    <col min="8502" max="8502" width="7.21875" style="199" customWidth="1"/>
    <col min="8503" max="8737" width="8.88671875" style="199"/>
    <col min="8738" max="8738" width="2.44140625" style="199" customWidth="1"/>
    <col min="8739" max="8739" width="2.33203125" style="199" customWidth="1"/>
    <col min="8740" max="8740" width="1.109375" style="199" customWidth="1"/>
    <col min="8741" max="8741" width="22.6640625" style="199" customWidth="1"/>
    <col min="8742" max="8742" width="1.21875" style="199" customWidth="1"/>
    <col min="8743" max="8744" width="11.77734375" style="199" customWidth="1"/>
    <col min="8745" max="8745" width="1.77734375" style="199" customWidth="1"/>
    <col min="8746" max="8746" width="6.88671875" style="199" customWidth="1"/>
    <col min="8747" max="8747" width="4.44140625" style="199" customWidth="1"/>
    <col min="8748" max="8748" width="3.6640625" style="199" customWidth="1"/>
    <col min="8749" max="8749" width="0.77734375" style="199" customWidth="1"/>
    <col min="8750" max="8750" width="3.33203125" style="199" customWidth="1"/>
    <col min="8751" max="8751" width="3.6640625" style="199" customWidth="1"/>
    <col min="8752" max="8752" width="3" style="199" customWidth="1"/>
    <col min="8753" max="8753" width="3.6640625" style="199" customWidth="1"/>
    <col min="8754" max="8754" width="3.109375" style="199" customWidth="1"/>
    <col min="8755" max="8755" width="1.88671875" style="199" customWidth="1"/>
    <col min="8756" max="8757" width="2.21875" style="199" customWidth="1"/>
    <col min="8758" max="8758" width="7.21875" style="199" customWidth="1"/>
    <col min="8759" max="8993" width="8.88671875" style="199"/>
    <col min="8994" max="8994" width="2.44140625" style="199" customWidth="1"/>
    <col min="8995" max="8995" width="2.33203125" style="199" customWidth="1"/>
    <col min="8996" max="8996" width="1.109375" style="199" customWidth="1"/>
    <col min="8997" max="8997" width="22.6640625" style="199" customWidth="1"/>
    <col min="8998" max="8998" width="1.21875" style="199" customWidth="1"/>
    <col min="8999" max="9000" width="11.77734375" style="199" customWidth="1"/>
    <col min="9001" max="9001" width="1.77734375" style="199" customWidth="1"/>
    <col min="9002" max="9002" width="6.88671875" style="199" customWidth="1"/>
    <col min="9003" max="9003" width="4.44140625" style="199" customWidth="1"/>
    <col min="9004" max="9004" width="3.6640625" style="199" customWidth="1"/>
    <col min="9005" max="9005" width="0.77734375" style="199" customWidth="1"/>
    <col min="9006" max="9006" width="3.33203125" style="199" customWidth="1"/>
    <col min="9007" max="9007" width="3.6640625" style="199" customWidth="1"/>
    <col min="9008" max="9008" width="3" style="199" customWidth="1"/>
    <col min="9009" max="9009" width="3.6640625" style="199" customWidth="1"/>
    <col min="9010" max="9010" width="3.109375" style="199" customWidth="1"/>
    <col min="9011" max="9011" width="1.88671875" style="199" customWidth="1"/>
    <col min="9012" max="9013" width="2.21875" style="199" customWidth="1"/>
    <col min="9014" max="9014" width="7.21875" style="199" customWidth="1"/>
    <col min="9015" max="9249" width="8.88671875" style="199"/>
    <col min="9250" max="9250" width="2.44140625" style="199" customWidth="1"/>
    <col min="9251" max="9251" width="2.33203125" style="199" customWidth="1"/>
    <col min="9252" max="9252" width="1.109375" style="199" customWidth="1"/>
    <col min="9253" max="9253" width="22.6640625" style="199" customWidth="1"/>
    <col min="9254" max="9254" width="1.21875" style="199" customWidth="1"/>
    <col min="9255" max="9256" width="11.77734375" style="199" customWidth="1"/>
    <col min="9257" max="9257" width="1.77734375" style="199" customWidth="1"/>
    <col min="9258" max="9258" width="6.88671875" style="199" customWidth="1"/>
    <col min="9259" max="9259" width="4.44140625" style="199" customWidth="1"/>
    <col min="9260" max="9260" width="3.6640625" style="199" customWidth="1"/>
    <col min="9261" max="9261" width="0.77734375" style="199" customWidth="1"/>
    <col min="9262" max="9262" width="3.33203125" style="199" customWidth="1"/>
    <col min="9263" max="9263" width="3.6640625" style="199" customWidth="1"/>
    <col min="9264" max="9264" width="3" style="199" customWidth="1"/>
    <col min="9265" max="9265" width="3.6640625" style="199" customWidth="1"/>
    <col min="9266" max="9266" width="3.109375" style="199" customWidth="1"/>
    <col min="9267" max="9267" width="1.88671875" style="199" customWidth="1"/>
    <col min="9268" max="9269" width="2.21875" style="199" customWidth="1"/>
    <col min="9270" max="9270" width="7.21875" style="199" customWidth="1"/>
    <col min="9271" max="9505" width="8.88671875" style="199"/>
    <col min="9506" max="9506" width="2.44140625" style="199" customWidth="1"/>
    <col min="9507" max="9507" width="2.33203125" style="199" customWidth="1"/>
    <col min="9508" max="9508" width="1.109375" style="199" customWidth="1"/>
    <col min="9509" max="9509" width="22.6640625" style="199" customWidth="1"/>
    <col min="9510" max="9510" width="1.21875" style="199" customWidth="1"/>
    <col min="9511" max="9512" width="11.77734375" style="199" customWidth="1"/>
    <col min="9513" max="9513" width="1.77734375" style="199" customWidth="1"/>
    <col min="9514" max="9514" width="6.88671875" style="199" customWidth="1"/>
    <col min="9515" max="9515" width="4.44140625" style="199" customWidth="1"/>
    <col min="9516" max="9516" width="3.6640625" style="199" customWidth="1"/>
    <col min="9517" max="9517" width="0.77734375" style="199" customWidth="1"/>
    <col min="9518" max="9518" width="3.33203125" style="199" customWidth="1"/>
    <col min="9519" max="9519" width="3.6640625" style="199" customWidth="1"/>
    <col min="9520" max="9520" width="3" style="199" customWidth="1"/>
    <col min="9521" max="9521" width="3.6640625" style="199" customWidth="1"/>
    <col min="9522" max="9522" width="3.109375" style="199" customWidth="1"/>
    <col min="9523" max="9523" width="1.88671875" style="199" customWidth="1"/>
    <col min="9524" max="9525" width="2.21875" style="199" customWidth="1"/>
    <col min="9526" max="9526" width="7.21875" style="199" customWidth="1"/>
    <col min="9527" max="9761" width="8.88671875" style="199"/>
    <col min="9762" max="9762" width="2.44140625" style="199" customWidth="1"/>
    <col min="9763" max="9763" width="2.33203125" style="199" customWidth="1"/>
    <col min="9764" max="9764" width="1.109375" style="199" customWidth="1"/>
    <col min="9765" max="9765" width="22.6640625" style="199" customWidth="1"/>
    <col min="9766" max="9766" width="1.21875" style="199" customWidth="1"/>
    <col min="9767" max="9768" width="11.77734375" style="199" customWidth="1"/>
    <col min="9769" max="9769" width="1.77734375" style="199" customWidth="1"/>
    <col min="9770" max="9770" width="6.88671875" style="199" customWidth="1"/>
    <col min="9771" max="9771" width="4.44140625" style="199" customWidth="1"/>
    <col min="9772" max="9772" width="3.6640625" style="199" customWidth="1"/>
    <col min="9773" max="9773" width="0.77734375" style="199" customWidth="1"/>
    <col min="9774" max="9774" width="3.33203125" style="199" customWidth="1"/>
    <col min="9775" max="9775" width="3.6640625" style="199" customWidth="1"/>
    <col min="9776" max="9776" width="3" style="199" customWidth="1"/>
    <col min="9777" max="9777" width="3.6640625" style="199" customWidth="1"/>
    <col min="9778" max="9778" width="3.109375" style="199" customWidth="1"/>
    <col min="9779" max="9779" width="1.88671875" style="199" customWidth="1"/>
    <col min="9780" max="9781" width="2.21875" style="199" customWidth="1"/>
    <col min="9782" max="9782" width="7.21875" style="199" customWidth="1"/>
    <col min="9783" max="10017" width="8.88671875" style="199"/>
    <col min="10018" max="10018" width="2.44140625" style="199" customWidth="1"/>
    <col min="10019" max="10019" width="2.33203125" style="199" customWidth="1"/>
    <col min="10020" max="10020" width="1.109375" style="199" customWidth="1"/>
    <col min="10021" max="10021" width="22.6640625" style="199" customWidth="1"/>
    <col min="10022" max="10022" width="1.21875" style="199" customWidth="1"/>
    <col min="10023" max="10024" width="11.77734375" style="199" customWidth="1"/>
    <col min="10025" max="10025" width="1.77734375" style="199" customWidth="1"/>
    <col min="10026" max="10026" width="6.88671875" style="199" customWidth="1"/>
    <col min="10027" max="10027" width="4.44140625" style="199" customWidth="1"/>
    <col min="10028" max="10028" width="3.6640625" style="199" customWidth="1"/>
    <col min="10029" max="10029" width="0.77734375" style="199" customWidth="1"/>
    <col min="10030" max="10030" width="3.33203125" style="199" customWidth="1"/>
    <col min="10031" max="10031" width="3.6640625" style="199" customWidth="1"/>
    <col min="10032" max="10032" width="3" style="199" customWidth="1"/>
    <col min="10033" max="10033" width="3.6640625" style="199" customWidth="1"/>
    <col min="10034" max="10034" width="3.109375" style="199" customWidth="1"/>
    <col min="10035" max="10035" width="1.88671875" style="199" customWidth="1"/>
    <col min="10036" max="10037" width="2.21875" style="199" customWidth="1"/>
    <col min="10038" max="10038" width="7.21875" style="199" customWidth="1"/>
    <col min="10039" max="10273" width="8.88671875" style="199"/>
    <col min="10274" max="10274" width="2.44140625" style="199" customWidth="1"/>
    <col min="10275" max="10275" width="2.33203125" style="199" customWidth="1"/>
    <col min="10276" max="10276" width="1.109375" style="199" customWidth="1"/>
    <col min="10277" max="10277" width="22.6640625" style="199" customWidth="1"/>
    <col min="10278" max="10278" width="1.21875" style="199" customWidth="1"/>
    <col min="10279" max="10280" width="11.77734375" style="199" customWidth="1"/>
    <col min="10281" max="10281" width="1.77734375" style="199" customWidth="1"/>
    <col min="10282" max="10282" width="6.88671875" style="199" customWidth="1"/>
    <col min="10283" max="10283" width="4.44140625" style="199" customWidth="1"/>
    <col min="10284" max="10284" width="3.6640625" style="199" customWidth="1"/>
    <col min="10285" max="10285" width="0.77734375" style="199" customWidth="1"/>
    <col min="10286" max="10286" width="3.33203125" style="199" customWidth="1"/>
    <col min="10287" max="10287" width="3.6640625" style="199" customWidth="1"/>
    <col min="10288" max="10288" width="3" style="199" customWidth="1"/>
    <col min="10289" max="10289" width="3.6640625" style="199" customWidth="1"/>
    <col min="10290" max="10290" width="3.109375" style="199" customWidth="1"/>
    <col min="10291" max="10291" width="1.88671875" style="199" customWidth="1"/>
    <col min="10292" max="10293" width="2.21875" style="199" customWidth="1"/>
    <col min="10294" max="10294" width="7.21875" style="199" customWidth="1"/>
    <col min="10295" max="10529" width="8.88671875" style="199"/>
    <col min="10530" max="10530" width="2.44140625" style="199" customWidth="1"/>
    <col min="10531" max="10531" width="2.33203125" style="199" customWidth="1"/>
    <col min="10532" max="10532" width="1.109375" style="199" customWidth="1"/>
    <col min="10533" max="10533" width="22.6640625" style="199" customWidth="1"/>
    <col min="10534" max="10534" width="1.21875" style="199" customWidth="1"/>
    <col min="10535" max="10536" width="11.77734375" style="199" customWidth="1"/>
    <col min="10537" max="10537" width="1.77734375" style="199" customWidth="1"/>
    <col min="10538" max="10538" width="6.88671875" style="199" customWidth="1"/>
    <col min="10539" max="10539" width="4.44140625" style="199" customWidth="1"/>
    <col min="10540" max="10540" width="3.6640625" style="199" customWidth="1"/>
    <col min="10541" max="10541" width="0.77734375" style="199" customWidth="1"/>
    <col min="10542" max="10542" width="3.33203125" style="199" customWidth="1"/>
    <col min="10543" max="10543" width="3.6640625" style="199" customWidth="1"/>
    <col min="10544" max="10544" width="3" style="199" customWidth="1"/>
    <col min="10545" max="10545" width="3.6640625" style="199" customWidth="1"/>
    <col min="10546" max="10546" width="3.109375" style="199" customWidth="1"/>
    <col min="10547" max="10547" width="1.88671875" style="199" customWidth="1"/>
    <col min="10548" max="10549" width="2.21875" style="199" customWidth="1"/>
    <col min="10550" max="10550" width="7.21875" style="199" customWidth="1"/>
    <col min="10551" max="10785" width="8.88671875" style="199"/>
    <col min="10786" max="10786" width="2.44140625" style="199" customWidth="1"/>
    <col min="10787" max="10787" width="2.33203125" style="199" customWidth="1"/>
    <col min="10788" max="10788" width="1.109375" style="199" customWidth="1"/>
    <col min="10789" max="10789" width="22.6640625" style="199" customWidth="1"/>
    <col min="10790" max="10790" width="1.21875" style="199" customWidth="1"/>
    <col min="10791" max="10792" width="11.77734375" style="199" customWidth="1"/>
    <col min="10793" max="10793" width="1.77734375" style="199" customWidth="1"/>
    <col min="10794" max="10794" width="6.88671875" style="199" customWidth="1"/>
    <col min="10795" max="10795" width="4.44140625" style="199" customWidth="1"/>
    <col min="10796" max="10796" width="3.6640625" style="199" customWidth="1"/>
    <col min="10797" max="10797" width="0.77734375" style="199" customWidth="1"/>
    <col min="10798" max="10798" width="3.33203125" style="199" customWidth="1"/>
    <col min="10799" max="10799" width="3.6640625" style="199" customWidth="1"/>
    <col min="10800" max="10800" width="3" style="199" customWidth="1"/>
    <col min="10801" max="10801" width="3.6640625" style="199" customWidth="1"/>
    <col min="10802" max="10802" width="3.109375" style="199" customWidth="1"/>
    <col min="10803" max="10803" width="1.88671875" style="199" customWidth="1"/>
    <col min="10804" max="10805" width="2.21875" style="199" customWidth="1"/>
    <col min="10806" max="10806" width="7.21875" style="199" customWidth="1"/>
    <col min="10807" max="11041" width="8.88671875" style="199"/>
    <col min="11042" max="11042" width="2.44140625" style="199" customWidth="1"/>
    <col min="11043" max="11043" width="2.33203125" style="199" customWidth="1"/>
    <col min="11044" max="11044" width="1.109375" style="199" customWidth="1"/>
    <col min="11045" max="11045" width="22.6640625" style="199" customWidth="1"/>
    <col min="11046" max="11046" width="1.21875" style="199" customWidth="1"/>
    <col min="11047" max="11048" width="11.77734375" style="199" customWidth="1"/>
    <col min="11049" max="11049" width="1.77734375" style="199" customWidth="1"/>
    <col min="11050" max="11050" width="6.88671875" style="199" customWidth="1"/>
    <col min="11051" max="11051" width="4.44140625" style="199" customWidth="1"/>
    <col min="11052" max="11052" width="3.6640625" style="199" customWidth="1"/>
    <col min="11053" max="11053" width="0.77734375" style="199" customWidth="1"/>
    <col min="11054" max="11054" width="3.33203125" style="199" customWidth="1"/>
    <col min="11055" max="11055" width="3.6640625" style="199" customWidth="1"/>
    <col min="11056" max="11056" width="3" style="199" customWidth="1"/>
    <col min="11057" max="11057" width="3.6640625" style="199" customWidth="1"/>
    <col min="11058" max="11058" width="3.109375" style="199" customWidth="1"/>
    <col min="11059" max="11059" width="1.88671875" style="199" customWidth="1"/>
    <col min="11060" max="11061" width="2.21875" style="199" customWidth="1"/>
    <col min="11062" max="11062" width="7.21875" style="199" customWidth="1"/>
    <col min="11063" max="11297" width="8.88671875" style="199"/>
    <col min="11298" max="11298" width="2.44140625" style="199" customWidth="1"/>
    <col min="11299" max="11299" width="2.33203125" style="199" customWidth="1"/>
    <col min="11300" max="11300" width="1.109375" style="199" customWidth="1"/>
    <col min="11301" max="11301" width="22.6640625" style="199" customWidth="1"/>
    <col min="11302" max="11302" width="1.21875" style="199" customWidth="1"/>
    <col min="11303" max="11304" width="11.77734375" style="199" customWidth="1"/>
    <col min="11305" max="11305" width="1.77734375" style="199" customWidth="1"/>
    <col min="11306" max="11306" width="6.88671875" style="199" customWidth="1"/>
    <col min="11307" max="11307" width="4.44140625" style="199" customWidth="1"/>
    <col min="11308" max="11308" width="3.6640625" style="199" customWidth="1"/>
    <col min="11309" max="11309" width="0.77734375" style="199" customWidth="1"/>
    <col min="11310" max="11310" width="3.33203125" style="199" customWidth="1"/>
    <col min="11311" max="11311" width="3.6640625" style="199" customWidth="1"/>
    <col min="11312" max="11312" width="3" style="199" customWidth="1"/>
    <col min="11313" max="11313" width="3.6640625" style="199" customWidth="1"/>
    <col min="11314" max="11314" width="3.109375" style="199" customWidth="1"/>
    <col min="11315" max="11315" width="1.88671875" style="199" customWidth="1"/>
    <col min="11316" max="11317" width="2.21875" style="199" customWidth="1"/>
    <col min="11318" max="11318" width="7.21875" style="199" customWidth="1"/>
    <col min="11319" max="11553" width="8.88671875" style="199"/>
    <col min="11554" max="11554" width="2.44140625" style="199" customWidth="1"/>
    <col min="11555" max="11555" width="2.33203125" style="199" customWidth="1"/>
    <col min="11556" max="11556" width="1.109375" style="199" customWidth="1"/>
    <col min="11557" max="11557" width="22.6640625" style="199" customWidth="1"/>
    <col min="11558" max="11558" width="1.21875" style="199" customWidth="1"/>
    <col min="11559" max="11560" width="11.77734375" style="199" customWidth="1"/>
    <col min="11561" max="11561" width="1.77734375" style="199" customWidth="1"/>
    <col min="11562" max="11562" width="6.88671875" style="199" customWidth="1"/>
    <col min="11563" max="11563" width="4.44140625" style="199" customWidth="1"/>
    <col min="11564" max="11564" width="3.6640625" style="199" customWidth="1"/>
    <col min="11565" max="11565" width="0.77734375" style="199" customWidth="1"/>
    <col min="11566" max="11566" width="3.33203125" style="199" customWidth="1"/>
    <col min="11567" max="11567" width="3.6640625" style="199" customWidth="1"/>
    <col min="11568" max="11568" width="3" style="199" customWidth="1"/>
    <col min="11569" max="11569" width="3.6640625" style="199" customWidth="1"/>
    <col min="11570" max="11570" width="3.109375" style="199" customWidth="1"/>
    <col min="11571" max="11571" width="1.88671875" style="199" customWidth="1"/>
    <col min="11572" max="11573" width="2.21875" style="199" customWidth="1"/>
    <col min="11574" max="11574" width="7.21875" style="199" customWidth="1"/>
    <col min="11575" max="11809" width="8.88671875" style="199"/>
    <col min="11810" max="11810" width="2.44140625" style="199" customWidth="1"/>
    <col min="11811" max="11811" width="2.33203125" style="199" customWidth="1"/>
    <col min="11812" max="11812" width="1.109375" style="199" customWidth="1"/>
    <col min="11813" max="11813" width="22.6640625" style="199" customWidth="1"/>
    <col min="11814" max="11814" width="1.21875" style="199" customWidth="1"/>
    <col min="11815" max="11816" width="11.77734375" style="199" customWidth="1"/>
    <col min="11817" max="11817" width="1.77734375" style="199" customWidth="1"/>
    <col min="11818" max="11818" width="6.88671875" style="199" customWidth="1"/>
    <col min="11819" max="11819" width="4.44140625" style="199" customWidth="1"/>
    <col min="11820" max="11820" width="3.6640625" style="199" customWidth="1"/>
    <col min="11821" max="11821" width="0.77734375" style="199" customWidth="1"/>
    <col min="11822" max="11822" width="3.33203125" style="199" customWidth="1"/>
    <col min="11823" max="11823" width="3.6640625" style="199" customWidth="1"/>
    <col min="11824" max="11824" width="3" style="199" customWidth="1"/>
    <col min="11825" max="11825" width="3.6640625" style="199" customWidth="1"/>
    <col min="11826" max="11826" width="3.109375" style="199" customWidth="1"/>
    <col min="11827" max="11827" width="1.88671875" style="199" customWidth="1"/>
    <col min="11828" max="11829" width="2.21875" style="199" customWidth="1"/>
    <col min="11830" max="11830" width="7.21875" style="199" customWidth="1"/>
    <col min="11831" max="12065" width="8.88671875" style="199"/>
    <col min="12066" max="12066" width="2.44140625" style="199" customWidth="1"/>
    <col min="12067" max="12067" width="2.33203125" style="199" customWidth="1"/>
    <col min="12068" max="12068" width="1.109375" style="199" customWidth="1"/>
    <col min="12069" max="12069" width="22.6640625" style="199" customWidth="1"/>
    <col min="12070" max="12070" width="1.21875" style="199" customWidth="1"/>
    <col min="12071" max="12072" width="11.77734375" style="199" customWidth="1"/>
    <col min="12073" max="12073" width="1.77734375" style="199" customWidth="1"/>
    <col min="12074" max="12074" width="6.88671875" style="199" customWidth="1"/>
    <col min="12075" max="12075" width="4.44140625" style="199" customWidth="1"/>
    <col min="12076" max="12076" width="3.6640625" style="199" customWidth="1"/>
    <col min="12077" max="12077" width="0.77734375" style="199" customWidth="1"/>
    <col min="12078" max="12078" width="3.33203125" style="199" customWidth="1"/>
    <col min="12079" max="12079" width="3.6640625" style="199" customWidth="1"/>
    <col min="12080" max="12080" width="3" style="199" customWidth="1"/>
    <col min="12081" max="12081" width="3.6640625" style="199" customWidth="1"/>
    <col min="12082" max="12082" width="3.109375" style="199" customWidth="1"/>
    <col min="12083" max="12083" width="1.88671875" style="199" customWidth="1"/>
    <col min="12084" max="12085" width="2.21875" style="199" customWidth="1"/>
    <col min="12086" max="12086" width="7.21875" style="199" customWidth="1"/>
    <col min="12087" max="12321" width="8.88671875" style="199"/>
    <col min="12322" max="12322" width="2.44140625" style="199" customWidth="1"/>
    <col min="12323" max="12323" width="2.33203125" style="199" customWidth="1"/>
    <col min="12324" max="12324" width="1.109375" style="199" customWidth="1"/>
    <col min="12325" max="12325" width="22.6640625" style="199" customWidth="1"/>
    <col min="12326" max="12326" width="1.21875" style="199" customWidth="1"/>
    <col min="12327" max="12328" width="11.77734375" style="199" customWidth="1"/>
    <col min="12329" max="12329" width="1.77734375" style="199" customWidth="1"/>
    <col min="12330" max="12330" width="6.88671875" style="199" customWidth="1"/>
    <col min="12331" max="12331" width="4.44140625" style="199" customWidth="1"/>
    <col min="12332" max="12332" width="3.6640625" style="199" customWidth="1"/>
    <col min="12333" max="12333" width="0.77734375" style="199" customWidth="1"/>
    <col min="12334" max="12334" width="3.33203125" style="199" customWidth="1"/>
    <col min="12335" max="12335" width="3.6640625" style="199" customWidth="1"/>
    <col min="12336" max="12336" width="3" style="199" customWidth="1"/>
    <col min="12337" max="12337" width="3.6640625" style="199" customWidth="1"/>
    <col min="12338" max="12338" width="3.109375" style="199" customWidth="1"/>
    <col min="12339" max="12339" width="1.88671875" style="199" customWidth="1"/>
    <col min="12340" max="12341" width="2.21875" style="199" customWidth="1"/>
    <col min="12342" max="12342" width="7.21875" style="199" customWidth="1"/>
    <col min="12343" max="12577" width="8.88671875" style="199"/>
    <col min="12578" max="12578" width="2.44140625" style="199" customWidth="1"/>
    <col min="12579" max="12579" width="2.33203125" style="199" customWidth="1"/>
    <col min="12580" max="12580" width="1.109375" style="199" customWidth="1"/>
    <col min="12581" max="12581" width="22.6640625" style="199" customWidth="1"/>
    <col min="12582" max="12582" width="1.21875" style="199" customWidth="1"/>
    <col min="12583" max="12584" width="11.77734375" style="199" customWidth="1"/>
    <col min="12585" max="12585" width="1.77734375" style="199" customWidth="1"/>
    <col min="12586" max="12586" width="6.88671875" style="199" customWidth="1"/>
    <col min="12587" max="12587" width="4.44140625" style="199" customWidth="1"/>
    <col min="12588" max="12588" width="3.6640625" style="199" customWidth="1"/>
    <col min="12589" max="12589" width="0.77734375" style="199" customWidth="1"/>
    <col min="12590" max="12590" width="3.33203125" style="199" customWidth="1"/>
    <col min="12591" max="12591" width="3.6640625" style="199" customWidth="1"/>
    <col min="12592" max="12592" width="3" style="199" customWidth="1"/>
    <col min="12593" max="12593" width="3.6640625" style="199" customWidth="1"/>
    <col min="12594" max="12594" width="3.109375" style="199" customWidth="1"/>
    <col min="12595" max="12595" width="1.88671875" style="199" customWidth="1"/>
    <col min="12596" max="12597" width="2.21875" style="199" customWidth="1"/>
    <col min="12598" max="12598" width="7.21875" style="199" customWidth="1"/>
    <col min="12599" max="12833" width="8.88671875" style="199"/>
    <col min="12834" max="12834" width="2.44140625" style="199" customWidth="1"/>
    <col min="12835" max="12835" width="2.33203125" style="199" customWidth="1"/>
    <col min="12836" max="12836" width="1.109375" style="199" customWidth="1"/>
    <col min="12837" max="12837" width="22.6640625" style="199" customWidth="1"/>
    <col min="12838" max="12838" width="1.21875" style="199" customWidth="1"/>
    <col min="12839" max="12840" width="11.77734375" style="199" customWidth="1"/>
    <col min="12841" max="12841" width="1.77734375" style="199" customWidth="1"/>
    <col min="12842" max="12842" width="6.88671875" style="199" customWidth="1"/>
    <col min="12843" max="12843" width="4.44140625" style="199" customWidth="1"/>
    <col min="12844" max="12844" width="3.6640625" style="199" customWidth="1"/>
    <col min="12845" max="12845" width="0.77734375" style="199" customWidth="1"/>
    <col min="12846" max="12846" width="3.33203125" style="199" customWidth="1"/>
    <col min="12847" max="12847" width="3.6640625" style="199" customWidth="1"/>
    <col min="12848" max="12848" width="3" style="199" customWidth="1"/>
    <col min="12849" max="12849" width="3.6640625" style="199" customWidth="1"/>
    <col min="12850" max="12850" width="3.109375" style="199" customWidth="1"/>
    <col min="12851" max="12851" width="1.88671875" style="199" customWidth="1"/>
    <col min="12852" max="12853" width="2.21875" style="199" customWidth="1"/>
    <col min="12854" max="12854" width="7.21875" style="199" customWidth="1"/>
    <col min="12855" max="13089" width="8.88671875" style="199"/>
    <col min="13090" max="13090" width="2.44140625" style="199" customWidth="1"/>
    <col min="13091" max="13091" width="2.33203125" style="199" customWidth="1"/>
    <col min="13092" max="13092" width="1.109375" style="199" customWidth="1"/>
    <col min="13093" max="13093" width="22.6640625" style="199" customWidth="1"/>
    <col min="13094" max="13094" width="1.21875" style="199" customWidth="1"/>
    <col min="13095" max="13096" width="11.77734375" style="199" customWidth="1"/>
    <col min="13097" max="13097" width="1.77734375" style="199" customWidth="1"/>
    <col min="13098" max="13098" width="6.88671875" style="199" customWidth="1"/>
    <col min="13099" max="13099" width="4.44140625" style="199" customWidth="1"/>
    <col min="13100" max="13100" width="3.6640625" style="199" customWidth="1"/>
    <col min="13101" max="13101" width="0.77734375" style="199" customWidth="1"/>
    <col min="13102" max="13102" width="3.33203125" style="199" customWidth="1"/>
    <col min="13103" max="13103" width="3.6640625" style="199" customWidth="1"/>
    <col min="13104" max="13104" width="3" style="199" customWidth="1"/>
    <col min="13105" max="13105" width="3.6640625" style="199" customWidth="1"/>
    <col min="13106" max="13106" width="3.109375" style="199" customWidth="1"/>
    <col min="13107" max="13107" width="1.88671875" style="199" customWidth="1"/>
    <col min="13108" max="13109" width="2.21875" style="199" customWidth="1"/>
    <col min="13110" max="13110" width="7.21875" style="199" customWidth="1"/>
    <col min="13111" max="13345" width="8.88671875" style="199"/>
    <col min="13346" max="13346" width="2.44140625" style="199" customWidth="1"/>
    <col min="13347" max="13347" width="2.33203125" style="199" customWidth="1"/>
    <col min="13348" max="13348" width="1.109375" style="199" customWidth="1"/>
    <col min="13349" max="13349" width="22.6640625" style="199" customWidth="1"/>
    <col min="13350" max="13350" width="1.21875" style="199" customWidth="1"/>
    <col min="13351" max="13352" width="11.77734375" style="199" customWidth="1"/>
    <col min="13353" max="13353" width="1.77734375" style="199" customWidth="1"/>
    <col min="13354" max="13354" width="6.88671875" style="199" customWidth="1"/>
    <col min="13355" max="13355" width="4.44140625" style="199" customWidth="1"/>
    <col min="13356" max="13356" width="3.6640625" style="199" customWidth="1"/>
    <col min="13357" max="13357" width="0.77734375" style="199" customWidth="1"/>
    <col min="13358" max="13358" width="3.33203125" style="199" customWidth="1"/>
    <col min="13359" max="13359" width="3.6640625" style="199" customWidth="1"/>
    <col min="13360" max="13360" width="3" style="199" customWidth="1"/>
    <col min="13361" max="13361" width="3.6640625" style="199" customWidth="1"/>
    <col min="13362" max="13362" width="3.109375" style="199" customWidth="1"/>
    <col min="13363" max="13363" width="1.88671875" style="199" customWidth="1"/>
    <col min="13364" max="13365" width="2.21875" style="199" customWidth="1"/>
    <col min="13366" max="13366" width="7.21875" style="199" customWidth="1"/>
    <col min="13367" max="13601" width="8.88671875" style="199"/>
    <col min="13602" max="13602" width="2.44140625" style="199" customWidth="1"/>
    <col min="13603" max="13603" width="2.33203125" style="199" customWidth="1"/>
    <col min="13604" max="13604" width="1.109375" style="199" customWidth="1"/>
    <col min="13605" max="13605" width="22.6640625" style="199" customWidth="1"/>
    <col min="13606" max="13606" width="1.21875" style="199" customWidth="1"/>
    <col min="13607" max="13608" width="11.77734375" style="199" customWidth="1"/>
    <col min="13609" max="13609" width="1.77734375" style="199" customWidth="1"/>
    <col min="13610" max="13610" width="6.88671875" style="199" customWidth="1"/>
    <col min="13611" max="13611" width="4.44140625" style="199" customWidth="1"/>
    <col min="13612" max="13612" width="3.6640625" style="199" customWidth="1"/>
    <col min="13613" max="13613" width="0.77734375" style="199" customWidth="1"/>
    <col min="13614" max="13614" width="3.33203125" style="199" customWidth="1"/>
    <col min="13615" max="13615" width="3.6640625" style="199" customWidth="1"/>
    <col min="13616" max="13616" width="3" style="199" customWidth="1"/>
    <col min="13617" max="13617" width="3.6640625" style="199" customWidth="1"/>
    <col min="13618" max="13618" width="3.109375" style="199" customWidth="1"/>
    <col min="13619" max="13619" width="1.88671875" style="199" customWidth="1"/>
    <col min="13620" max="13621" width="2.21875" style="199" customWidth="1"/>
    <col min="13622" max="13622" width="7.21875" style="199" customWidth="1"/>
    <col min="13623" max="13857" width="8.88671875" style="199"/>
    <col min="13858" max="13858" width="2.44140625" style="199" customWidth="1"/>
    <col min="13859" max="13859" width="2.33203125" style="199" customWidth="1"/>
    <col min="13860" max="13860" width="1.109375" style="199" customWidth="1"/>
    <col min="13861" max="13861" width="22.6640625" style="199" customWidth="1"/>
    <col min="13862" max="13862" width="1.21875" style="199" customWidth="1"/>
    <col min="13863" max="13864" width="11.77734375" style="199" customWidth="1"/>
    <col min="13865" max="13865" width="1.77734375" style="199" customWidth="1"/>
    <col min="13866" max="13866" width="6.88671875" style="199" customWidth="1"/>
    <col min="13867" max="13867" width="4.44140625" style="199" customWidth="1"/>
    <col min="13868" max="13868" width="3.6640625" style="199" customWidth="1"/>
    <col min="13869" max="13869" width="0.77734375" style="199" customWidth="1"/>
    <col min="13870" max="13870" width="3.33203125" style="199" customWidth="1"/>
    <col min="13871" max="13871" width="3.6640625" style="199" customWidth="1"/>
    <col min="13872" max="13872" width="3" style="199" customWidth="1"/>
    <col min="13873" max="13873" width="3.6640625" style="199" customWidth="1"/>
    <col min="13874" max="13874" width="3.109375" style="199" customWidth="1"/>
    <col min="13875" max="13875" width="1.88671875" style="199" customWidth="1"/>
    <col min="13876" max="13877" width="2.21875" style="199" customWidth="1"/>
    <col min="13878" max="13878" width="7.21875" style="199" customWidth="1"/>
    <col min="13879" max="14113" width="8.88671875" style="199"/>
    <col min="14114" max="14114" width="2.44140625" style="199" customWidth="1"/>
    <col min="14115" max="14115" width="2.33203125" style="199" customWidth="1"/>
    <col min="14116" max="14116" width="1.109375" style="199" customWidth="1"/>
    <col min="14117" max="14117" width="22.6640625" style="199" customWidth="1"/>
    <col min="14118" max="14118" width="1.21875" style="199" customWidth="1"/>
    <col min="14119" max="14120" width="11.77734375" style="199" customWidth="1"/>
    <col min="14121" max="14121" width="1.77734375" style="199" customWidth="1"/>
    <col min="14122" max="14122" width="6.88671875" style="199" customWidth="1"/>
    <col min="14123" max="14123" width="4.44140625" style="199" customWidth="1"/>
    <col min="14124" max="14124" width="3.6640625" style="199" customWidth="1"/>
    <col min="14125" max="14125" width="0.77734375" style="199" customWidth="1"/>
    <col min="14126" max="14126" width="3.33203125" style="199" customWidth="1"/>
    <col min="14127" max="14127" width="3.6640625" style="199" customWidth="1"/>
    <col min="14128" max="14128" width="3" style="199" customWidth="1"/>
    <col min="14129" max="14129" width="3.6640625" style="199" customWidth="1"/>
    <col min="14130" max="14130" width="3.109375" style="199" customWidth="1"/>
    <col min="14131" max="14131" width="1.88671875" style="199" customWidth="1"/>
    <col min="14132" max="14133" width="2.21875" style="199" customWidth="1"/>
    <col min="14134" max="14134" width="7.21875" style="199" customWidth="1"/>
    <col min="14135" max="14369" width="8.88671875" style="199"/>
    <col min="14370" max="14370" width="2.44140625" style="199" customWidth="1"/>
    <col min="14371" max="14371" width="2.33203125" style="199" customWidth="1"/>
    <col min="14372" max="14372" width="1.109375" style="199" customWidth="1"/>
    <col min="14373" max="14373" width="22.6640625" style="199" customWidth="1"/>
    <col min="14374" max="14374" width="1.21875" style="199" customWidth="1"/>
    <col min="14375" max="14376" width="11.77734375" style="199" customWidth="1"/>
    <col min="14377" max="14377" width="1.77734375" style="199" customWidth="1"/>
    <col min="14378" max="14378" width="6.88671875" style="199" customWidth="1"/>
    <col min="14379" max="14379" width="4.44140625" style="199" customWidth="1"/>
    <col min="14380" max="14380" width="3.6640625" style="199" customWidth="1"/>
    <col min="14381" max="14381" width="0.77734375" style="199" customWidth="1"/>
    <col min="14382" max="14382" width="3.33203125" style="199" customWidth="1"/>
    <col min="14383" max="14383" width="3.6640625" style="199" customWidth="1"/>
    <col min="14384" max="14384" width="3" style="199" customWidth="1"/>
    <col min="14385" max="14385" width="3.6640625" style="199" customWidth="1"/>
    <col min="14386" max="14386" width="3.109375" style="199" customWidth="1"/>
    <col min="14387" max="14387" width="1.88671875" style="199" customWidth="1"/>
    <col min="14388" max="14389" width="2.21875" style="199" customWidth="1"/>
    <col min="14390" max="14390" width="7.21875" style="199" customWidth="1"/>
    <col min="14391" max="14625" width="8.88671875" style="199"/>
    <col min="14626" max="14626" width="2.44140625" style="199" customWidth="1"/>
    <col min="14627" max="14627" width="2.33203125" style="199" customWidth="1"/>
    <col min="14628" max="14628" width="1.109375" style="199" customWidth="1"/>
    <col min="14629" max="14629" width="22.6640625" style="199" customWidth="1"/>
    <col min="14630" max="14630" width="1.21875" style="199" customWidth="1"/>
    <col min="14631" max="14632" width="11.77734375" style="199" customWidth="1"/>
    <col min="14633" max="14633" width="1.77734375" style="199" customWidth="1"/>
    <col min="14634" max="14634" width="6.88671875" style="199" customWidth="1"/>
    <col min="14635" max="14635" width="4.44140625" style="199" customWidth="1"/>
    <col min="14636" max="14636" width="3.6640625" style="199" customWidth="1"/>
    <col min="14637" max="14637" width="0.77734375" style="199" customWidth="1"/>
    <col min="14638" max="14638" width="3.33203125" style="199" customWidth="1"/>
    <col min="14639" max="14639" width="3.6640625" style="199" customWidth="1"/>
    <col min="14640" max="14640" width="3" style="199" customWidth="1"/>
    <col min="14641" max="14641" width="3.6640625" style="199" customWidth="1"/>
    <col min="14642" max="14642" width="3.109375" style="199" customWidth="1"/>
    <col min="14643" max="14643" width="1.88671875" style="199" customWidth="1"/>
    <col min="14644" max="14645" width="2.21875" style="199" customWidth="1"/>
    <col min="14646" max="14646" width="7.21875" style="199" customWidth="1"/>
    <col min="14647" max="14881" width="8.88671875" style="199"/>
    <col min="14882" max="14882" width="2.44140625" style="199" customWidth="1"/>
    <col min="14883" max="14883" width="2.33203125" style="199" customWidth="1"/>
    <col min="14884" max="14884" width="1.109375" style="199" customWidth="1"/>
    <col min="14885" max="14885" width="22.6640625" style="199" customWidth="1"/>
    <col min="14886" max="14886" width="1.21875" style="199" customWidth="1"/>
    <col min="14887" max="14888" width="11.77734375" style="199" customWidth="1"/>
    <col min="14889" max="14889" width="1.77734375" style="199" customWidth="1"/>
    <col min="14890" max="14890" width="6.88671875" style="199" customWidth="1"/>
    <col min="14891" max="14891" width="4.44140625" style="199" customWidth="1"/>
    <col min="14892" max="14892" width="3.6640625" style="199" customWidth="1"/>
    <col min="14893" max="14893" width="0.77734375" style="199" customWidth="1"/>
    <col min="14894" max="14894" width="3.33203125" style="199" customWidth="1"/>
    <col min="14895" max="14895" width="3.6640625" style="199" customWidth="1"/>
    <col min="14896" max="14896" width="3" style="199" customWidth="1"/>
    <col min="14897" max="14897" width="3.6640625" style="199" customWidth="1"/>
    <col min="14898" max="14898" width="3.109375" style="199" customWidth="1"/>
    <col min="14899" max="14899" width="1.88671875" style="199" customWidth="1"/>
    <col min="14900" max="14901" width="2.21875" style="199" customWidth="1"/>
    <col min="14902" max="14902" width="7.21875" style="199" customWidth="1"/>
    <col min="14903" max="15137" width="8.88671875" style="199"/>
    <col min="15138" max="15138" width="2.44140625" style="199" customWidth="1"/>
    <col min="15139" max="15139" width="2.33203125" style="199" customWidth="1"/>
    <col min="15140" max="15140" width="1.109375" style="199" customWidth="1"/>
    <col min="15141" max="15141" width="22.6640625" style="199" customWidth="1"/>
    <col min="15142" max="15142" width="1.21875" style="199" customWidth="1"/>
    <col min="15143" max="15144" width="11.77734375" style="199" customWidth="1"/>
    <col min="15145" max="15145" width="1.77734375" style="199" customWidth="1"/>
    <col min="15146" max="15146" width="6.88671875" style="199" customWidth="1"/>
    <col min="15147" max="15147" width="4.44140625" style="199" customWidth="1"/>
    <col min="15148" max="15148" width="3.6640625" style="199" customWidth="1"/>
    <col min="15149" max="15149" width="0.77734375" style="199" customWidth="1"/>
    <col min="15150" max="15150" width="3.33203125" style="199" customWidth="1"/>
    <col min="15151" max="15151" width="3.6640625" style="199" customWidth="1"/>
    <col min="15152" max="15152" width="3" style="199" customWidth="1"/>
    <col min="15153" max="15153" width="3.6640625" style="199" customWidth="1"/>
    <col min="15154" max="15154" width="3.109375" style="199" customWidth="1"/>
    <col min="15155" max="15155" width="1.88671875" style="199" customWidth="1"/>
    <col min="15156" max="15157" width="2.21875" style="199" customWidth="1"/>
    <col min="15158" max="15158" width="7.21875" style="199" customWidth="1"/>
    <col min="15159" max="15393" width="8.88671875" style="199"/>
    <col min="15394" max="15394" width="2.44140625" style="199" customWidth="1"/>
    <col min="15395" max="15395" width="2.33203125" style="199" customWidth="1"/>
    <col min="15396" max="15396" width="1.109375" style="199" customWidth="1"/>
    <col min="15397" max="15397" width="22.6640625" style="199" customWidth="1"/>
    <col min="15398" max="15398" width="1.21875" style="199" customWidth="1"/>
    <col min="15399" max="15400" width="11.77734375" style="199" customWidth="1"/>
    <col min="15401" max="15401" width="1.77734375" style="199" customWidth="1"/>
    <col min="15402" max="15402" width="6.88671875" style="199" customWidth="1"/>
    <col min="15403" max="15403" width="4.44140625" style="199" customWidth="1"/>
    <col min="15404" max="15404" width="3.6640625" style="199" customWidth="1"/>
    <col min="15405" max="15405" width="0.77734375" style="199" customWidth="1"/>
    <col min="15406" max="15406" width="3.33203125" style="199" customWidth="1"/>
    <col min="15407" max="15407" width="3.6640625" style="199" customWidth="1"/>
    <col min="15408" max="15408" width="3" style="199" customWidth="1"/>
    <col min="15409" max="15409" width="3.6640625" style="199" customWidth="1"/>
    <col min="15410" max="15410" width="3.109375" style="199" customWidth="1"/>
    <col min="15411" max="15411" width="1.88671875" style="199" customWidth="1"/>
    <col min="15412" max="15413" width="2.21875" style="199" customWidth="1"/>
    <col min="15414" max="15414" width="7.21875" style="199" customWidth="1"/>
    <col min="15415" max="15649" width="8.88671875" style="199"/>
    <col min="15650" max="15650" width="2.44140625" style="199" customWidth="1"/>
    <col min="15651" max="15651" width="2.33203125" style="199" customWidth="1"/>
    <col min="15652" max="15652" width="1.109375" style="199" customWidth="1"/>
    <col min="15653" max="15653" width="22.6640625" style="199" customWidth="1"/>
    <col min="15654" max="15654" width="1.21875" style="199" customWidth="1"/>
    <col min="15655" max="15656" width="11.77734375" style="199" customWidth="1"/>
    <col min="15657" max="15657" width="1.77734375" style="199" customWidth="1"/>
    <col min="15658" max="15658" width="6.88671875" style="199" customWidth="1"/>
    <col min="15659" max="15659" width="4.44140625" style="199" customWidth="1"/>
    <col min="15660" max="15660" width="3.6640625" style="199" customWidth="1"/>
    <col min="15661" max="15661" width="0.77734375" style="199" customWidth="1"/>
    <col min="15662" max="15662" width="3.33203125" style="199" customWidth="1"/>
    <col min="15663" max="15663" width="3.6640625" style="199" customWidth="1"/>
    <col min="15664" max="15664" width="3" style="199" customWidth="1"/>
    <col min="15665" max="15665" width="3.6640625" style="199" customWidth="1"/>
    <col min="15666" max="15666" width="3.109375" style="199" customWidth="1"/>
    <col min="15667" max="15667" width="1.88671875" style="199" customWidth="1"/>
    <col min="15668" max="15669" width="2.21875" style="199" customWidth="1"/>
    <col min="15670" max="15670" width="7.21875" style="199" customWidth="1"/>
    <col min="15671" max="15905" width="8.88671875" style="199"/>
    <col min="15906" max="15906" width="2.44140625" style="199" customWidth="1"/>
    <col min="15907" max="15907" width="2.33203125" style="199" customWidth="1"/>
    <col min="15908" max="15908" width="1.109375" style="199" customWidth="1"/>
    <col min="15909" max="15909" width="22.6640625" style="199" customWidth="1"/>
    <col min="15910" max="15910" width="1.21875" style="199" customWidth="1"/>
    <col min="15911" max="15912" width="11.77734375" style="199" customWidth="1"/>
    <col min="15913" max="15913" width="1.77734375" style="199" customWidth="1"/>
    <col min="15914" max="15914" width="6.88671875" style="199" customWidth="1"/>
    <col min="15915" max="15915" width="4.44140625" style="199" customWidth="1"/>
    <col min="15916" max="15916" width="3.6640625" style="199" customWidth="1"/>
    <col min="15917" max="15917" width="0.77734375" style="199" customWidth="1"/>
    <col min="15918" max="15918" width="3.33203125" style="199" customWidth="1"/>
    <col min="15919" max="15919" width="3.6640625" style="199" customWidth="1"/>
    <col min="15920" max="15920" width="3" style="199" customWidth="1"/>
    <col min="15921" max="15921" width="3.6640625" style="199" customWidth="1"/>
    <col min="15922" max="15922" width="3.109375" style="199" customWidth="1"/>
    <col min="15923" max="15923" width="1.88671875" style="199" customWidth="1"/>
    <col min="15924" max="15925" width="2.21875" style="199" customWidth="1"/>
    <col min="15926" max="15926" width="7.21875" style="199" customWidth="1"/>
    <col min="15927" max="16161" width="8.88671875" style="199"/>
    <col min="16162" max="16162" width="2.44140625" style="199" customWidth="1"/>
    <col min="16163" max="16163" width="2.33203125" style="199" customWidth="1"/>
    <col min="16164" max="16164" width="1.109375" style="199" customWidth="1"/>
    <col min="16165" max="16165" width="22.6640625" style="199" customWidth="1"/>
    <col min="16166" max="16166" width="1.21875" style="199" customWidth="1"/>
    <col min="16167" max="16168" width="11.77734375" style="199" customWidth="1"/>
    <col min="16169" max="16169" width="1.77734375" style="199" customWidth="1"/>
    <col min="16170" max="16170" width="6.88671875" style="199" customWidth="1"/>
    <col min="16171" max="16171" width="4.44140625" style="199" customWidth="1"/>
    <col min="16172" max="16172" width="3.6640625" style="199" customWidth="1"/>
    <col min="16173" max="16173" width="0.77734375" style="199" customWidth="1"/>
    <col min="16174" max="16174" width="3.33203125" style="199" customWidth="1"/>
    <col min="16175" max="16175" width="3.6640625" style="199" customWidth="1"/>
    <col min="16176" max="16176" width="3" style="199" customWidth="1"/>
    <col min="16177" max="16177" width="3.6640625" style="199" customWidth="1"/>
    <col min="16178" max="16178" width="3.109375" style="199" customWidth="1"/>
    <col min="16179" max="16179" width="1.88671875" style="199" customWidth="1"/>
    <col min="16180" max="16181" width="2.21875" style="199" customWidth="1"/>
    <col min="16182" max="16182" width="7.21875" style="199" customWidth="1"/>
    <col min="16183" max="16384" width="8.88671875" style="199"/>
  </cols>
  <sheetData>
    <row r="1" spans="2:76" ht="20.25" customHeight="1">
      <c r="B1" s="198" t="s">
        <v>2574</v>
      </c>
      <c r="BB1" s="198" t="s">
        <v>2574</v>
      </c>
    </row>
    <row r="2" spans="2:76" ht="9" customHeight="1">
      <c r="S2" s="201"/>
      <c r="T2" s="201"/>
      <c r="X2" s="201"/>
      <c r="AB2" s="555"/>
      <c r="BS2" s="201"/>
      <c r="BT2" s="201"/>
      <c r="BX2" s="201"/>
    </row>
    <row r="3" spans="2:76">
      <c r="R3" s="1199"/>
      <c r="S3" s="1200"/>
      <c r="T3" s="202" t="s">
        <v>2555</v>
      </c>
      <c r="U3" s="643"/>
      <c r="V3" s="202" t="s">
        <v>2556</v>
      </c>
      <c r="W3" s="643"/>
      <c r="X3" s="202" t="s">
        <v>2557</v>
      </c>
      <c r="BR3" s="1199"/>
      <c r="BS3" s="1199"/>
      <c r="BT3" s="202" t="s">
        <v>2555</v>
      </c>
      <c r="BU3" s="643"/>
      <c r="BV3" s="202" t="s">
        <v>2556</v>
      </c>
      <c r="BW3" s="643"/>
      <c r="BX3" s="202" t="s">
        <v>2557</v>
      </c>
    </row>
    <row r="4" spans="2:76" ht="7.8" customHeight="1">
      <c r="Q4" s="228"/>
      <c r="R4" s="228"/>
      <c r="S4" s="229"/>
      <c r="T4" s="202"/>
      <c r="U4" s="229"/>
      <c r="V4" s="202"/>
      <c r="W4" s="229"/>
      <c r="X4" s="202"/>
      <c r="BQ4" s="228"/>
      <c r="BR4" s="228"/>
      <c r="BS4" s="229"/>
      <c r="BT4" s="202"/>
      <c r="BU4" s="229"/>
      <c r="BV4" s="202"/>
      <c r="BW4" s="229"/>
      <c r="BX4" s="202"/>
    </row>
    <row r="5" spans="2:76" ht="12" customHeight="1">
      <c r="N5" s="199" t="s">
        <v>2575</v>
      </c>
      <c r="T5" s="203"/>
      <c r="U5" s="203"/>
      <c r="V5" s="203"/>
      <c r="W5" s="203"/>
      <c r="X5" s="203"/>
      <c r="BN5" s="199" t="s">
        <v>2575</v>
      </c>
      <c r="BT5" s="203"/>
      <c r="BU5" s="203"/>
      <c r="BV5" s="203"/>
      <c r="BW5" s="203"/>
      <c r="BX5" s="203"/>
    </row>
    <row r="6" spans="2:76" ht="21" customHeight="1">
      <c r="C6" s="199" t="s">
        <v>2558</v>
      </c>
      <c r="N6" s="1948" t="s">
        <v>2560</v>
      </c>
      <c r="O6" s="1948"/>
      <c r="P6" s="1947">
        <f>第1号!$L$9</f>
        <v>0</v>
      </c>
      <c r="Q6" s="1949"/>
      <c r="R6" s="1949"/>
      <c r="S6" s="1949"/>
      <c r="T6" s="1949"/>
      <c r="U6" s="1949"/>
      <c r="V6" s="1949"/>
      <c r="W6" s="1949"/>
      <c r="X6" s="1949"/>
      <c r="BC6" s="199" t="s">
        <v>2558</v>
      </c>
      <c r="BN6" s="1948" t="s">
        <v>2560</v>
      </c>
      <c r="BO6" s="1948"/>
      <c r="BP6" s="1947" t="s">
        <v>2978</v>
      </c>
      <c r="BQ6" s="1947"/>
      <c r="BR6" s="1947"/>
      <c r="BS6" s="1947"/>
      <c r="BT6" s="1947"/>
      <c r="BU6" s="1947"/>
      <c r="BV6" s="1947"/>
      <c r="BW6" s="1947"/>
      <c r="BX6" s="1947"/>
    </row>
    <row r="7" spans="2:76" ht="2.4" customHeight="1">
      <c r="B7" s="199" t="s">
        <v>2577</v>
      </c>
      <c r="O7" s="198"/>
      <c r="P7" s="205"/>
      <c r="Q7" s="205"/>
      <c r="R7" s="205"/>
      <c r="S7" s="205"/>
      <c r="T7" s="205"/>
      <c r="U7" s="205"/>
      <c r="V7" s="205"/>
      <c r="W7" s="205"/>
      <c r="X7" s="205"/>
      <c r="BB7" s="199" t="s">
        <v>2577</v>
      </c>
      <c r="BO7" s="198"/>
      <c r="BP7" s="205"/>
      <c r="BQ7" s="205"/>
      <c r="BR7" s="205"/>
      <c r="BS7" s="205"/>
      <c r="BT7" s="205"/>
      <c r="BU7" s="205"/>
      <c r="BV7" s="205"/>
      <c r="BW7" s="205"/>
      <c r="BX7" s="205"/>
    </row>
    <row r="8" spans="2:76" ht="21" customHeight="1">
      <c r="C8" s="199" t="s">
        <v>2589</v>
      </c>
      <c r="E8" s="198"/>
      <c r="F8" s="198"/>
      <c r="G8" s="198"/>
      <c r="H8" s="198"/>
      <c r="I8" s="198"/>
      <c r="J8" s="198"/>
      <c r="N8" s="1948" t="s">
        <v>2561</v>
      </c>
      <c r="O8" s="1948"/>
      <c r="P8" s="1947">
        <f>第1号!$J$10</f>
        <v>0</v>
      </c>
      <c r="Q8" s="1949"/>
      <c r="R8" s="1949"/>
      <c r="S8" s="1949"/>
      <c r="T8" s="1949"/>
      <c r="U8" s="1949"/>
      <c r="V8" s="1949"/>
      <c r="W8" s="1949"/>
      <c r="X8" s="1949"/>
      <c r="BC8" s="199" t="s">
        <v>2589</v>
      </c>
      <c r="BE8" s="198"/>
      <c r="BF8" s="198"/>
      <c r="BG8" s="198"/>
      <c r="BH8" s="198"/>
      <c r="BI8" s="198"/>
      <c r="BJ8" s="198"/>
      <c r="BN8" s="1948" t="s">
        <v>2561</v>
      </c>
      <c r="BO8" s="1948"/>
      <c r="BP8" s="1947" t="s">
        <v>2979</v>
      </c>
      <c r="BQ8" s="1947"/>
      <c r="BR8" s="1947"/>
      <c r="BS8" s="1947"/>
      <c r="BT8" s="1947"/>
      <c r="BU8" s="1947"/>
      <c r="BV8" s="1947"/>
      <c r="BW8" s="1947"/>
      <c r="BX8" s="1947"/>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1" customHeight="1">
      <c r="N10" s="1946" t="s">
        <v>2442</v>
      </c>
      <c r="O10" s="1946"/>
      <c r="P10" s="1947">
        <f>第1号!$J$11</f>
        <v>0</v>
      </c>
      <c r="Q10" s="1949"/>
      <c r="R10" s="1949"/>
      <c r="S10" s="1949"/>
      <c r="T10" s="1947">
        <f>第1号!$M$11</f>
        <v>0</v>
      </c>
      <c r="U10" s="1949"/>
      <c r="V10" s="1949"/>
      <c r="W10" s="1949"/>
      <c r="X10" s="1949"/>
      <c r="BN10" s="1946" t="s">
        <v>2442</v>
      </c>
      <c r="BO10" s="1946"/>
      <c r="BP10" s="1947" t="s">
        <v>3229</v>
      </c>
      <c r="BQ10" s="1947"/>
      <c r="BR10" s="1947"/>
      <c r="BS10" s="1947"/>
      <c r="BT10" s="1947" t="s">
        <v>3230</v>
      </c>
      <c r="BU10" s="1947"/>
      <c r="BV10" s="1947"/>
      <c r="BW10" s="1947"/>
      <c r="BX10" s="1947"/>
    </row>
    <row r="11" spans="2:76" ht="3.6"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 customHeight="1">
      <c r="N12" s="199" t="s">
        <v>2391</v>
      </c>
      <c r="P12" s="198"/>
      <c r="Q12" s="198"/>
      <c r="R12" s="204"/>
      <c r="S12" s="204"/>
      <c r="T12" s="204"/>
      <c r="U12" s="204"/>
      <c r="V12" s="204"/>
      <c r="W12" s="204"/>
      <c r="X12" s="204"/>
      <c r="BN12" s="199" t="s">
        <v>2391</v>
      </c>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21" customHeight="1">
      <c r="N14" s="1948" t="s">
        <v>2561</v>
      </c>
      <c r="O14" s="1948"/>
      <c r="P14" s="1947">
        <f>第1号!$J$16</f>
        <v>0</v>
      </c>
      <c r="Q14" s="1949"/>
      <c r="R14" s="1949"/>
      <c r="S14" s="1949"/>
      <c r="T14" s="1949"/>
      <c r="U14" s="1949"/>
      <c r="V14" s="1949"/>
      <c r="W14" s="1949"/>
      <c r="X14" s="1949"/>
      <c r="AB14" s="206"/>
      <c r="BN14" s="1948" t="s">
        <v>2561</v>
      </c>
      <c r="BO14" s="1948"/>
      <c r="BP14" s="1947" t="s">
        <v>3231</v>
      </c>
      <c r="BQ14" s="1947"/>
      <c r="BR14" s="1947"/>
      <c r="BS14" s="1947"/>
      <c r="BT14" s="1947"/>
      <c r="BU14" s="1947"/>
      <c r="BV14" s="1947"/>
      <c r="BW14" s="1947"/>
      <c r="BX14" s="1947"/>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1" customHeight="1">
      <c r="N16" s="1946" t="s">
        <v>2442</v>
      </c>
      <c r="O16" s="1946"/>
      <c r="P16" s="1947">
        <f>第1号!$J$17</f>
        <v>0</v>
      </c>
      <c r="Q16" s="1949"/>
      <c r="R16" s="1949"/>
      <c r="S16" s="1949"/>
      <c r="T16" s="1947">
        <f>第1号!$M$17</f>
        <v>0</v>
      </c>
      <c r="U16" s="1949"/>
      <c r="V16" s="1949"/>
      <c r="W16" s="1949"/>
      <c r="X16" s="1949"/>
      <c r="BN16" s="1946" t="s">
        <v>2442</v>
      </c>
      <c r="BO16" s="1946"/>
      <c r="BP16" s="1947" t="s">
        <v>3229</v>
      </c>
      <c r="BQ16" s="1947"/>
      <c r="BR16" s="1947"/>
      <c r="BS16" s="1947"/>
      <c r="BT16" s="1947" t="s">
        <v>3232</v>
      </c>
      <c r="BU16" s="1947"/>
      <c r="BV16" s="1947"/>
      <c r="BW16" s="1947"/>
      <c r="BX16" s="1947"/>
    </row>
    <row r="17" spans="3:76" ht="2.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7.2" customHeight="1">
      <c r="O18" s="198"/>
      <c r="P18" s="204"/>
      <c r="Q18" s="204"/>
      <c r="R18" s="204"/>
      <c r="S18" s="204"/>
      <c r="T18" s="204"/>
      <c r="U18" s="204"/>
      <c r="V18" s="204"/>
      <c r="W18" s="204"/>
      <c r="X18" s="204"/>
      <c r="AB18" s="219"/>
      <c r="AC18" s="219"/>
      <c r="AD18" s="219"/>
      <c r="AE18" s="219"/>
      <c r="AF18" s="219"/>
      <c r="AG18" s="219"/>
      <c r="BO18" s="198"/>
      <c r="BP18" s="204"/>
      <c r="BQ18" s="204"/>
      <c r="BR18" s="204"/>
      <c r="BS18" s="204"/>
      <c r="BT18" s="204"/>
      <c r="BU18" s="204"/>
      <c r="BV18" s="204"/>
      <c r="BW18" s="204"/>
      <c r="BX18" s="204"/>
    </row>
    <row r="19" spans="3:76" ht="23.4" customHeight="1">
      <c r="D19" s="201"/>
      <c r="N19" s="199" t="s">
        <v>2580</v>
      </c>
      <c r="O19" s="231"/>
      <c r="P19" s="198"/>
      <c r="Q19" s="198"/>
      <c r="R19" s="204"/>
      <c r="S19" s="204"/>
      <c r="T19" s="204"/>
      <c r="U19" s="204"/>
      <c r="V19" s="204"/>
      <c r="W19" s="204"/>
      <c r="X19" s="204"/>
      <c r="AB19" s="219"/>
      <c r="AC19" s="219"/>
      <c r="AD19" s="219"/>
      <c r="AE19" s="219"/>
      <c r="AF19" s="219"/>
      <c r="AG19" s="219"/>
      <c r="BD19" s="201"/>
      <c r="BN19" s="199" t="s">
        <v>2580</v>
      </c>
      <c r="BO19" s="231"/>
      <c r="BP19" s="198"/>
      <c r="BQ19" s="198"/>
      <c r="BR19" s="204"/>
      <c r="BS19" s="204"/>
      <c r="BT19" s="204"/>
      <c r="BU19" s="204"/>
      <c r="BV19" s="204"/>
      <c r="BW19" s="204"/>
      <c r="BX19" s="204"/>
    </row>
    <row r="20" spans="3:76" ht="2.4" customHeight="1">
      <c r="O20" s="198"/>
      <c r="P20" s="205"/>
      <c r="Q20" s="205"/>
      <c r="R20" s="205"/>
      <c r="S20" s="205"/>
      <c r="T20" s="205"/>
      <c r="U20" s="205"/>
      <c r="V20" s="205"/>
      <c r="W20" s="205"/>
      <c r="X20" s="205"/>
      <c r="AB20" s="219"/>
      <c r="AC20" s="219"/>
      <c r="AD20" s="219"/>
      <c r="AE20" s="219"/>
      <c r="AF20" s="219"/>
      <c r="AG20" s="219"/>
      <c r="BO20" s="198"/>
      <c r="BP20" s="205"/>
      <c r="BQ20" s="205"/>
      <c r="BR20" s="205"/>
      <c r="BS20" s="205"/>
      <c r="BT20" s="205"/>
      <c r="BU20" s="205"/>
      <c r="BV20" s="205"/>
      <c r="BW20" s="205"/>
      <c r="BX20" s="205"/>
    </row>
    <row r="21" spans="3:76" ht="22.8" customHeight="1">
      <c r="N21" s="1948" t="s">
        <v>2561</v>
      </c>
      <c r="O21" s="1948"/>
      <c r="P21" s="1947">
        <f>第1号!$J$22</f>
        <v>0</v>
      </c>
      <c r="Q21" s="1949"/>
      <c r="R21" s="1949"/>
      <c r="S21" s="1949"/>
      <c r="T21" s="1949"/>
      <c r="U21" s="1949"/>
      <c r="V21" s="1949"/>
      <c r="W21" s="1949"/>
      <c r="X21" s="1949"/>
      <c r="AB21" s="219"/>
      <c r="AC21" s="219"/>
      <c r="AD21" s="219"/>
      <c r="AE21" s="219"/>
      <c r="AF21" s="219"/>
      <c r="AG21" s="219"/>
      <c r="AH21" s="206"/>
      <c r="BN21" s="1948" t="s">
        <v>2561</v>
      </c>
      <c r="BO21" s="1948"/>
      <c r="BP21" s="1947" t="s">
        <v>3233</v>
      </c>
      <c r="BQ21" s="1947"/>
      <c r="BR21" s="1947"/>
      <c r="BS21" s="1947"/>
      <c r="BT21" s="1947"/>
      <c r="BU21" s="1947"/>
      <c r="BV21" s="1947"/>
      <c r="BW21" s="1947"/>
      <c r="BX21" s="1947"/>
    </row>
    <row r="22" spans="3:76" ht="2.4" customHeight="1">
      <c r="O22" s="198"/>
      <c r="P22" s="205"/>
      <c r="Q22" s="205"/>
      <c r="R22" s="205"/>
      <c r="S22" s="205"/>
      <c r="T22" s="205"/>
      <c r="U22" s="205"/>
      <c r="V22" s="205"/>
      <c r="W22" s="205"/>
      <c r="X22" s="205"/>
      <c r="AB22" s="206"/>
      <c r="AC22" s="219"/>
      <c r="AD22" s="219"/>
      <c r="AE22" s="219"/>
      <c r="AF22" s="219"/>
      <c r="AG22" s="219"/>
      <c r="BO22" s="198"/>
      <c r="BP22" s="205"/>
      <c r="BQ22" s="205"/>
      <c r="BR22" s="205"/>
      <c r="BS22" s="205"/>
      <c r="BT22" s="205"/>
      <c r="BU22" s="205"/>
      <c r="BV22" s="205"/>
      <c r="BW22" s="205"/>
      <c r="BX22" s="205"/>
    </row>
    <row r="23" spans="3:76" ht="22.8" customHeight="1">
      <c r="N23" s="1946" t="s">
        <v>2442</v>
      </c>
      <c r="O23" s="1946"/>
      <c r="P23" s="1947">
        <f>第1号!$J$23</f>
        <v>0</v>
      </c>
      <c r="Q23" s="1949"/>
      <c r="R23" s="1949"/>
      <c r="S23" s="1949"/>
      <c r="T23" s="1947">
        <f>第1号!$M$23</f>
        <v>0</v>
      </c>
      <c r="U23" s="1949"/>
      <c r="V23" s="1949"/>
      <c r="W23" s="1949"/>
      <c r="X23" s="1949"/>
      <c r="AB23" s="219"/>
      <c r="AC23" s="219"/>
      <c r="AD23" s="219"/>
      <c r="AE23" s="219"/>
      <c r="AF23" s="219"/>
      <c r="AG23" s="219"/>
      <c r="BN23" s="1946" t="s">
        <v>2442</v>
      </c>
      <c r="BO23" s="1946"/>
      <c r="BP23" s="1947" t="s">
        <v>3229</v>
      </c>
      <c r="BQ23" s="1947"/>
      <c r="BR23" s="1947"/>
      <c r="BS23" s="1947"/>
      <c r="BT23" s="1947" t="s">
        <v>3234</v>
      </c>
      <c r="BU23" s="1947"/>
      <c r="BV23" s="1947"/>
      <c r="BW23" s="1947"/>
      <c r="BX23" s="1947"/>
    </row>
    <row r="24" spans="3:76" ht="8.4" customHeight="1">
      <c r="O24" s="198"/>
      <c r="P24" s="204"/>
      <c r="Q24" s="204"/>
      <c r="R24" s="204"/>
      <c r="S24" s="204"/>
      <c r="T24" s="204"/>
      <c r="U24" s="204"/>
      <c r="V24" s="204"/>
      <c r="W24" s="204"/>
      <c r="X24" s="204"/>
      <c r="AB24" s="219"/>
      <c r="AC24" s="219"/>
      <c r="AD24" s="219"/>
      <c r="AE24" s="219"/>
      <c r="AF24" s="219"/>
      <c r="AG24" s="219"/>
      <c r="BO24" s="198"/>
      <c r="BP24" s="204"/>
      <c r="BQ24" s="204"/>
      <c r="BR24" s="204"/>
      <c r="BS24" s="204"/>
      <c r="BT24" s="204"/>
      <c r="BU24" s="204"/>
      <c r="BV24" s="204"/>
      <c r="BW24" s="204"/>
      <c r="BX24" s="204"/>
    </row>
    <row r="25" spans="3:76" ht="21" customHeight="1">
      <c r="N25" s="199" t="s">
        <v>2392</v>
      </c>
      <c r="P25" s="198"/>
      <c r="Q25" s="198"/>
      <c r="R25" s="204"/>
      <c r="S25" s="204"/>
      <c r="T25" s="204"/>
      <c r="U25" s="204"/>
      <c r="V25" s="204"/>
      <c r="W25" s="204"/>
      <c r="X25" s="204"/>
      <c r="BN25" s="199" t="s">
        <v>2392</v>
      </c>
      <c r="BP25" s="198"/>
      <c r="BQ25" s="198"/>
      <c r="BR25" s="204"/>
      <c r="BS25" s="204"/>
      <c r="BT25" s="204"/>
      <c r="BU25" s="204"/>
      <c r="BV25" s="204"/>
      <c r="BW25" s="204"/>
      <c r="BX25" s="204"/>
    </row>
    <row r="26" spans="3:76" ht="2.4" customHeight="1">
      <c r="O26" s="198"/>
      <c r="P26" s="205"/>
      <c r="Q26" s="205"/>
      <c r="R26" s="205"/>
      <c r="S26" s="205"/>
      <c r="T26" s="205"/>
      <c r="U26" s="205"/>
      <c r="V26" s="205"/>
      <c r="W26" s="205"/>
      <c r="X26" s="205"/>
      <c r="BO26" s="198"/>
      <c r="BP26" s="205"/>
      <c r="BQ26" s="205"/>
      <c r="BR26" s="205"/>
      <c r="BS26" s="205"/>
      <c r="BT26" s="205"/>
      <c r="BU26" s="205"/>
      <c r="BV26" s="205"/>
      <c r="BW26" s="205"/>
      <c r="BX26" s="205"/>
    </row>
    <row r="27" spans="3:76" ht="21" customHeight="1">
      <c r="N27" s="1948" t="s">
        <v>2561</v>
      </c>
      <c r="O27" s="1948"/>
      <c r="P27" s="1947">
        <f>第1号!$J$28</f>
        <v>0</v>
      </c>
      <c r="Q27" s="1949"/>
      <c r="R27" s="1949"/>
      <c r="S27" s="1949"/>
      <c r="T27" s="1949"/>
      <c r="U27" s="1949"/>
      <c r="V27" s="1949"/>
      <c r="W27" s="1949"/>
      <c r="X27" s="1949"/>
      <c r="AB27" s="206"/>
      <c r="BN27" s="1948" t="s">
        <v>2561</v>
      </c>
      <c r="BO27" s="1948"/>
      <c r="BP27" s="1947" t="s">
        <v>3235</v>
      </c>
      <c r="BQ27" s="1947"/>
      <c r="BR27" s="1947"/>
      <c r="BS27" s="1947"/>
      <c r="BT27" s="1947"/>
      <c r="BU27" s="1947"/>
      <c r="BV27" s="1947"/>
      <c r="BW27" s="1947"/>
      <c r="BX27" s="1947"/>
    </row>
    <row r="28" spans="3:76" ht="2.4" customHeight="1">
      <c r="O28" s="198"/>
      <c r="P28" s="205"/>
      <c r="Q28" s="205"/>
      <c r="R28" s="205"/>
      <c r="S28" s="205"/>
      <c r="T28" s="205"/>
      <c r="U28" s="205"/>
      <c r="V28" s="205"/>
      <c r="W28" s="205"/>
      <c r="X28" s="205"/>
      <c r="BO28" s="198"/>
      <c r="BP28" s="205"/>
      <c r="BQ28" s="205"/>
      <c r="BR28" s="205"/>
      <c r="BS28" s="205"/>
      <c r="BT28" s="205"/>
      <c r="BU28" s="205"/>
      <c r="BV28" s="205"/>
      <c r="BW28" s="205"/>
      <c r="BX28" s="205"/>
    </row>
    <row r="29" spans="3:76" ht="21" customHeight="1">
      <c r="N29" s="1946" t="s">
        <v>2442</v>
      </c>
      <c r="O29" s="1946"/>
      <c r="P29" s="1947">
        <f>第1号!$J$29</f>
        <v>0</v>
      </c>
      <c r="Q29" s="1949"/>
      <c r="R29" s="1949"/>
      <c r="S29" s="1949"/>
      <c r="T29" s="1947">
        <f>第1号!$M$29</f>
        <v>0</v>
      </c>
      <c r="U29" s="1949"/>
      <c r="V29" s="1949"/>
      <c r="W29" s="1949"/>
      <c r="X29" s="1949"/>
      <c r="BN29" s="1946" t="s">
        <v>2442</v>
      </c>
      <c r="BO29" s="1946"/>
      <c r="BP29" s="1947" t="s">
        <v>3229</v>
      </c>
      <c r="BQ29" s="1947"/>
      <c r="BR29" s="1947"/>
      <c r="BS29" s="1947"/>
      <c r="BT29" s="1947" t="s">
        <v>3236</v>
      </c>
      <c r="BU29" s="1947"/>
      <c r="BV29" s="1947"/>
      <c r="BW29" s="1947"/>
      <c r="BX29" s="1947"/>
    </row>
    <row r="30" spans="3:76" ht="7.8" customHeight="1">
      <c r="N30" s="208"/>
      <c r="O30" s="208"/>
      <c r="P30" s="483"/>
      <c r="Q30" s="483"/>
      <c r="R30" s="483"/>
      <c r="S30" s="483"/>
      <c r="T30" s="483"/>
      <c r="U30" s="483"/>
      <c r="V30" s="483"/>
      <c r="W30" s="483"/>
      <c r="X30" s="204"/>
      <c r="BN30" s="208"/>
      <c r="BO30" s="208"/>
      <c r="BP30" s="483"/>
      <c r="BQ30" s="483"/>
      <c r="BR30" s="483"/>
      <c r="BS30" s="483"/>
      <c r="BT30" s="483"/>
      <c r="BU30" s="483"/>
      <c r="BV30" s="483"/>
      <c r="BW30" s="483"/>
      <c r="BX30" s="204"/>
    </row>
    <row r="31" spans="3:76" ht="25.8">
      <c r="C31" s="1962" t="s">
        <v>2590</v>
      </c>
      <c r="D31" s="1962"/>
      <c r="E31" s="1962"/>
      <c r="F31" s="1962"/>
      <c r="G31" s="1962"/>
      <c r="H31" s="1962"/>
      <c r="I31" s="1962"/>
      <c r="J31" s="1962"/>
      <c r="K31" s="1962"/>
      <c r="L31" s="1962"/>
      <c r="M31" s="1962"/>
      <c r="N31" s="1962"/>
      <c r="O31" s="1962"/>
      <c r="P31" s="1962"/>
      <c r="Q31" s="1962"/>
      <c r="R31" s="1962"/>
      <c r="S31" s="1962"/>
      <c r="T31" s="1962"/>
      <c r="U31" s="1962"/>
      <c r="V31" s="1962"/>
      <c r="W31" s="1962"/>
      <c r="X31" s="1962"/>
      <c r="BC31" s="1962" t="s">
        <v>2590</v>
      </c>
      <c r="BD31" s="1962"/>
      <c r="BE31" s="1962"/>
      <c r="BF31" s="1962"/>
      <c r="BG31" s="1962"/>
      <c r="BH31" s="1962"/>
      <c r="BI31" s="1962"/>
      <c r="BJ31" s="1962"/>
      <c r="BK31" s="1962"/>
      <c r="BL31" s="1962"/>
      <c r="BM31" s="1962"/>
      <c r="BN31" s="1962"/>
      <c r="BO31" s="1962"/>
      <c r="BP31" s="1962"/>
      <c r="BQ31" s="1962"/>
      <c r="BR31" s="1962"/>
      <c r="BS31" s="1962"/>
      <c r="BT31" s="1962"/>
      <c r="BU31" s="1962"/>
      <c r="BV31" s="1962"/>
      <c r="BW31" s="1962"/>
      <c r="BX31" s="1962"/>
    </row>
    <row r="32" spans="3:76" ht="9" customHeight="1"/>
    <row r="33" spans="2:76" ht="18" customHeight="1">
      <c r="B33" s="198"/>
      <c r="C33" s="198"/>
      <c r="D33" s="1967">
        <f>基本情報入力シート!$D$66</f>
        <v>0</v>
      </c>
      <c r="E33" s="1949"/>
      <c r="F33" s="205" t="s">
        <v>2555</v>
      </c>
      <c r="G33" s="480">
        <f>基本情報入力シート!$E$66</f>
        <v>0</v>
      </c>
      <c r="H33" s="205" t="s">
        <v>2556</v>
      </c>
      <c r="I33" s="480">
        <f>基本情報入力シート!$F$66</f>
        <v>0</v>
      </c>
      <c r="J33" s="205" t="s">
        <v>2562</v>
      </c>
      <c r="K33" s="1963">
        <f>基本情報入力シート!$C$69</f>
        <v>0</v>
      </c>
      <c r="L33" s="1963"/>
      <c r="M33" s="1964" t="s">
        <v>2563</v>
      </c>
      <c r="N33" s="1964"/>
      <c r="O33" s="1964"/>
      <c r="P33" s="1963">
        <f>基本情報入力シート!$E$69</f>
        <v>0</v>
      </c>
      <c r="Q33" s="1963"/>
      <c r="R33" s="1965" t="s">
        <v>2591</v>
      </c>
      <c r="S33" s="1965"/>
      <c r="T33" s="1965"/>
      <c r="U33" s="1965"/>
      <c r="V33" s="1965"/>
      <c r="W33" s="1965"/>
      <c r="X33" s="1965"/>
      <c r="AB33" s="206"/>
      <c r="BB33" s="198"/>
      <c r="BC33" s="198"/>
      <c r="BD33" s="1967" t="s">
        <v>3237</v>
      </c>
      <c r="BE33" s="1967"/>
      <c r="BF33" s="205" t="s">
        <v>2555</v>
      </c>
      <c r="BG33" s="480">
        <v>2</v>
      </c>
      <c r="BH33" s="205" t="s">
        <v>2556</v>
      </c>
      <c r="BI33" s="480">
        <v>2</v>
      </c>
      <c r="BJ33" s="205" t="s">
        <v>2562</v>
      </c>
      <c r="BK33" s="1963">
        <v>2</v>
      </c>
      <c r="BL33" s="1963"/>
      <c r="BM33" s="1964" t="s">
        <v>2563</v>
      </c>
      <c r="BN33" s="1964"/>
      <c r="BO33" s="1964"/>
      <c r="BP33" s="1963">
        <v>777</v>
      </c>
      <c r="BQ33" s="1963"/>
      <c r="BR33" s="1965" t="s">
        <v>2591</v>
      </c>
      <c r="BS33" s="1965"/>
      <c r="BT33" s="1965"/>
      <c r="BU33" s="1965"/>
      <c r="BV33" s="1965"/>
      <c r="BW33" s="1965"/>
      <c r="BX33" s="1965"/>
    </row>
    <row r="34" spans="2:76" ht="39.6" customHeight="1">
      <c r="C34" s="1966" t="s">
        <v>3219</v>
      </c>
      <c r="D34" s="1966"/>
      <c r="E34" s="1966"/>
      <c r="F34" s="1966"/>
      <c r="G34" s="1966"/>
      <c r="H34" s="1966"/>
      <c r="I34" s="1966"/>
      <c r="J34" s="1966"/>
      <c r="K34" s="1966"/>
      <c r="L34" s="1966"/>
      <c r="M34" s="1966"/>
      <c r="N34" s="1966"/>
      <c r="O34" s="1966"/>
      <c r="P34" s="1966"/>
      <c r="Q34" s="1966"/>
      <c r="R34" s="1966"/>
      <c r="S34" s="1966"/>
      <c r="T34" s="1966"/>
      <c r="U34" s="1966"/>
      <c r="V34" s="1966"/>
      <c r="W34" s="1966"/>
      <c r="X34" s="1966"/>
      <c r="BC34" s="1966" t="s">
        <v>3219</v>
      </c>
      <c r="BD34" s="1966"/>
      <c r="BE34" s="1966"/>
      <c r="BF34" s="1966"/>
      <c r="BG34" s="1966"/>
      <c r="BH34" s="1966"/>
      <c r="BI34" s="1966"/>
      <c r="BJ34" s="1966"/>
      <c r="BK34" s="1966"/>
      <c r="BL34" s="1966"/>
      <c r="BM34" s="1966"/>
      <c r="BN34" s="1966"/>
      <c r="BO34" s="1966"/>
      <c r="BP34" s="1966"/>
      <c r="BQ34" s="1966"/>
      <c r="BR34" s="1966"/>
      <c r="BS34" s="1966"/>
      <c r="BT34" s="1966"/>
      <c r="BU34" s="1966"/>
      <c r="BV34" s="1966"/>
      <c r="BW34" s="1966"/>
      <c r="BX34" s="1966"/>
    </row>
    <row r="35" spans="2:76" ht="15.6" customHeight="1">
      <c r="C35" s="1983" t="s">
        <v>2565</v>
      </c>
      <c r="D35" s="1983"/>
      <c r="E35" s="1983"/>
      <c r="F35" s="1983"/>
      <c r="G35" s="1983"/>
      <c r="H35" s="1983"/>
      <c r="I35" s="1983"/>
      <c r="J35" s="1983"/>
      <c r="K35" s="1983"/>
      <c r="L35" s="1983"/>
      <c r="M35" s="1983"/>
      <c r="N35" s="1983"/>
      <c r="O35" s="1983"/>
      <c r="P35" s="1983"/>
      <c r="Q35" s="1983"/>
      <c r="R35" s="1983"/>
      <c r="S35" s="1983"/>
      <c r="T35" s="1983"/>
      <c r="U35" s="1983"/>
      <c r="V35" s="1983"/>
      <c r="W35" s="1983"/>
      <c r="X35" s="1983"/>
      <c r="BC35" s="1983" t="s">
        <v>2565</v>
      </c>
      <c r="BD35" s="1983"/>
      <c r="BE35" s="1983"/>
      <c r="BF35" s="1983"/>
      <c r="BG35" s="1983"/>
      <c r="BH35" s="1983"/>
      <c r="BI35" s="1983"/>
      <c r="BJ35" s="1983"/>
      <c r="BK35" s="1983"/>
      <c r="BL35" s="1983"/>
      <c r="BM35" s="1983"/>
      <c r="BN35" s="1983"/>
      <c r="BO35" s="1983"/>
      <c r="BP35" s="1983"/>
      <c r="BQ35" s="1983"/>
      <c r="BR35" s="1983"/>
      <c r="BS35" s="1983"/>
      <c r="BT35" s="1983"/>
      <c r="BU35" s="1983"/>
      <c r="BV35" s="1983"/>
      <c r="BW35" s="1983"/>
      <c r="BX35" s="1983"/>
    </row>
    <row r="36" spans="2:76" ht="30" customHeight="1">
      <c r="C36" s="209"/>
      <c r="D36" s="1952" t="s">
        <v>2566</v>
      </c>
      <c r="E36" s="1952"/>
      <c r="F36" s="1952"/>
      <c r="G36" s="1952"/>
      <c r="H36" s="1952"/>
      <c r="I36" s="1952"/>
      <c r="J36" s="1953"/>
      <c r="K36" s="210"/>
      <c r="L36" s="1968">
        <f>第1号!$G$36</f>
        <v>0</v>
      </c>
      <c r="M36" s="1969"/>
      <c r="N36" s="1969"/>
      <c r="O36" s="1969"/>
      <c r="P36" s="1969"/>
      <c r="Q36" s="1970">
        <f>第1号!$L$36</f>
        <v>0</v>
      </c>
      <c r="R36" s="1971"/>
      <c r="S36" s="1971"/>
      <c r="T36" s="1971"/>
      <c r="U36" s="1972" t="str">
        <f>第1号!$P$36</f>
        <v>　</v>
      </c>
      <c r="V36" s="1972"/>
      <c r="W36" s="1469"/>
      <c r="X36" s="1470"/>
      <c r="AA36" s="199"/>
      <c r="BC36" s="209"/>
      <c r="BD36" s="1952" t="s">
        <v>2566</v>
      </c>
      <c r="BE36" s="1952"/>
      <c r="BF36" s="1952"/>
      <c r="BG36" s="1952"/>
      <c r="BH36" s="1952"/>
      <c r="BI36" s="1952"/>
      <c r="BJ36" s="1953"/>
      <c r="BK36" s="210"/>
      <c r="BL36" s="1968" t="s">
        <v>3238</v>
      </c>
      <c r="BM36" s="1968"/>
      <c r="BN36" s="1968"/>
      <c r="BO36" s="1968"/>
      <c r="BP36" s="1968"/>
      <c r="BQ36" s="1970" t="s">
        <v>524</v>
      </c>
      <c r="BR36" s="1970"/>
      <c r="BS36" s="1970"/>
      <c r="BT36" s="1970"/>
      <c r="BU36" s="1972" t="s">
        <v>3239</v>
      </c>
      <c r="BV36" s="1972"/>
      <c r="BW36" s="1972"/>
      <c r="BX36" s="1976"/>
    </row>
    <row r="37" spans="2:76" ht="2.25" customHeight="1">
      <c r="C37" s="211"/>
      <c r="D37" s="198"/>
      <c r="E37" s="198"/>
      <c r="F37" s="198"/>
      <c r="G37" s="198"/>
      <c r="H37" s="198"/>
      <c r="I37" s="198"/>
      <c r="J37" s="212"/>
      <c r="K37" s="211"/>
      <c r="L37" s="213"/>
      <c r="M37" s="213"/>
      <c r="N37" s="213"/>
      <c r="O37" s="204"/>
      <c r="P37" s="214"/>
      <c r="Q37" s="205"/>
      <c r="R37" s="215"/>
      <c r="S37" s="205"/>
      <c r="T37" s="204"/>
      <c r="U37" s="205"/>
      <c r="V37" s="215"/>
      <c r="W37" s="198"/>
      <c r="X37" s="233"/>
      <c r="AA37" s="199"/>
      <c r="BC37" s="211"/>
      <c r="BD37" s="198"/>
      <c r="BE37" s="198"/>
      <c r="BF37" s="198"/>
      <c r="BG37" s="198"/>
      <c r="BH37" s="198"/>
      <c r="BI37" s="198"/>
      <c r="BJ37" s="212"/>
      <c r="BK37" s="211"/>
      <c r="BL37" s="213"/>
      <c r="BM37" s="213"/>
      <c r="BN37" s="213"/>
      <c r="BO37" s="204"/>
      <c r="BP37" s="214"/>
      <c r="BQ37" s="205"/>
      <c r="BR37" s="215"/>
      <c r="BS37" s="205"/>
      <c r="BT37" s="204"/>
      <c r="BU37" s="205"/>
      <c r="BV37" s="215"/>
      <c r="BW37" s="198"/>
      <c r="BX37" s="233"/>
    </row>
    <row r="38" spans="2:76" ht="21" customHeight="1">
      <c r="C38" s="211"/>
      <c r="D38" s="1954" t="s">
        <v>2567</v>
      </c>
      <c r="E38" s="1954"/>
      <c r="F38" s="1954"/>
      <c r="G38" s="1954"/>
      <c r="H38" s="1954"/>
      <c r="I38" s="1954"/>
      <c r="J38" s="1955"/>
      <c r="K38" s="198"/>
      <c r="L38" s="216" t="s">
        <v>2568</v>
      </c>
      <c r="M38" s="1956">
        <f>基本情報入力シート!$B$66</f>
        <v>0</v>
      </c>
      <c r="N38" s="1956"/>
      <c r="O38" s="1956"/>
      <c r="P38" s="1956"/>
      <c r="Q38" s="217" t="s">
        <v>2569</v>
      </c>
      <c r="R38" s="217"/>
      <c r="S38" s="217"/>
      <c r="T38" s="217"/>
      <c r="U38" s="217"/>
      <c r="V38" s="217"/>
      <c r="W38" s="217"/>
      <c r="X38" s="234"/>
      <c r="AA38" s="199"/>
      <c r="BC38" s="211"/>
      <c r="BD38" s="1954" t="s">
        <v>2567</v>
      </c>
      <c r="BE38" s="1954"/>
      <c r="BF38" s="1954"/>
      <c r="BG38" s="1954"/>
      <c r="BH38" s="1954"/>
      <c r="BI38" s="1954"/>
      <c r="BJ38" s="1955"/>
      <c r="BK38" s="198"/>
      <c r="BL38" s="216" t="s">
        <v>2568</v>
      </c>
      <c r="BM38" s="1956" t="s">
        <v>3240</v>
      </c>
      <c r="BN38" s="1956"/>
      <c r="BO38" s="1956"/>
      <c r="BP38" s="1956"/>
      <c r="BQ38" s="217" t="s">
        <v>2569</v>
      </c>
      <c r="BR38" s="217"/>
      <c r="BS38" s="217"/>
      <c r="BT38" s="217"/>
      <c r="BU38" s="217"/>
      <c r="BV38" s="217"/>
      <c r="BW38" s="217"/>
      <c r="BX38" s="234"/>
    </row>
    <row r="39" spans="2:76" ht="27" customHeight="1">
      <c r="C39" s="209"/>
      <c r="D39" s="1961" t="s">
        <v>2592</v>
      </c>
      <c r="E39" s="1961"/>
      <c r="F39" s="1961"/>
      <c r="G39" s="1961"/>
      <c r="H39" s="1961"/>
      <c r="I39" s="1961"/>
      <c r="J39" s="1979"/>
      <c r="K39" s="209"/>
      <c r="L39" s="1984" t="s">
        <v>2593</v>
      </c>
      <c r="M39" s="1984"/>
      <c r="N39" s="1985"/>
      <c r="O39" s="1985"/>
      <c r="P39" s="1985"/>
      <c r="Q39" s="1985"/>
      <c r="R39" s="1985"/>
      <c r="S39" s="1985"/>
      <c r="T39" s="1985"/>
      <c r="U39" s="1985"/>
      <c r="V39" s="1985"/>
      <c r="W39" s="1985"/>
      <c r="X39" s="1986"/>
      <c r="BC39" s="209"/>
      <c r="BD39" s="1961" t="s">
        <v>2592</v>
      </c>
      <c r="BE39" s="1961"/>
      <c r="BF39" s="1961"/>
      <c r="BG39" s="1961"/>
      <c r="BH39" s="1961"/>
      <c r="BI39" s="1961"/>
      <c r="BJ39" s="1979"/>
      <c r="BK39" s="209"/>
      <c r="BL39" s="1984" t="s">
        <v>2593</v>
      </c>
      <c r="BM39" s="1984"/>
      <c r="BN39" s="1985"/>
      <c r="BO39" s="1985"/>
      <c r="BP39" s="1985"/>
      <c r="BQ39" s="1985"/>
      <c r="BR39" s="1985"/>
      <c r="BS39" s="1985"/>
      <c r="BT39" s="1985"/>
      <c r="BU39" s="1985"/>
      <c r="BV39" s="1985"/>
      <c r="BW39" s="1985"/>
      <c r="BX39" s="1986"/>
    </row>
    <row r="40" spans="2:76" ht="2.25" customHeight="1">
      <c r="C40" s="211"/>
      <c r="D40" s="1980"/>
      <c r="E40" s="1980"/>
      <c r="F40" s="1980"/>
      <c r="G40" s="1980"/>
      <c r="H40" s="1980"/>
      <c r="I40" s="1980"/>
      <c r="J40" s="1981"/>
      <c r="K40" s="211"/>
      <c r="L40" s="204"/>
      <c r="M40" s="204"/>
      <c r="N40" s="207"/>
      <c r="O40" s="207"/>
      <c r="P40" s="207"/>
      <c r="Q40" s="207"/>
      <c r="R40" s="207"/>
      <c r="S40" s="207"/>
      <c r="T40" s="207"/>
      <c r="U40" s="207"/>
      <c r="V40" s="207"/>
      <c r="W40" s="207"/>
      <c r="X40" s="241"/>
      <c r="BC40" s="211"/>
      <c r="BD40" s="1980"/>
      <c r="BE40" s="1980"/>
      <c r="BF40" s="1980"/>
      <c r="BG40" s="1980"/>
      <c r="BH40" s="1980"/>
      <c r="BI40" s="1980"/>
      <c r="BJ40" s="1981"/>
      <c r="BK40" s="211"/>
      <c r="BL40" s="204"/>
      <c r="BM40" s="204"/>
      <c r="BN40" s="207"/>
      <c r="BO40" s="207"/>
      <c r="BP40" s="207"/>
      <c r="BQ40" s="207"/>
      <c r="BR40" s="207"/>
      <c r="BS40" s="207"/>
      <c r="BT40" s="207"/>
      <c r="BU40" s="207"/>
      <c r="BV40" s="207"/>
      <c r="BW40" s="207"/>
      <c r="BX40" s="241"/>
    </row>
    <row r="41" spans="2:76" ht="27" customHeight="1">
      <c r="C41" s="211"/>
      <c r="D41" s="1980"/>
      <c r="E41" s="1980"/>
      <c r="F41" s="1980"/>
      <c r="G41" s="1980"/>
      <c r="H41" s="1980"/>
      <c r="I41" s="1980"/>
      <c r="J41" s="1981"/>
      <c r="K41" s="211"/>
      <c r="L41" s="1946" t="s">
        <v>2561</v>
      </c>
      <c r="M41" s="1946"/>
      <c r="N41" s="1982"/>
      <c r="O41" s="1982"/>
      <c r="P41" s="1982"/>
      <c r="Q41" s="1982"/>
      <c r="R41" s="1982"/>
      <c r="S41" s="1982"/>
      <c r="T41" s="1982"/>
      <c r="U41" s="1982"/>
      <c r="V41" s="1982"/>
      <c r="W41" s="1982"/>
      <c r="X41" s="1987"/>
      <c r="BC41" s="211"/>
      <c r="BD41" s="1980"/>
      <c r="BE41" s="1980"/>
      <c r="BF41" s="1980"/>
      <c r="BG41" s="1980"/>
      <c r="BH41" s="1980"/>
      <c r="BI41" s="1980"/>
      <c r="BJ41" s="1981"/>
      <c r="BK41" s="211"/>
      <c r="BL41" s="1946" t="s">
        <v>2561</v>
      </c>
      <c r="BM41" s="1946"/>
      <c r="BN41" s="1982"/>
      <c r="BO41" s="1982"/>
      <c r="BP41" s="1982"/>
      <c r="BQ41" s="1982"/>
      <c r="BR41" s="1982"/>
      <c r="BS41" s="1982"/>
      <c r="BT41" s="1982"/>
      <c r="BU41" s="1982"/>
      <c r="BV41" s="1982"/>
      <c r="BW41" s="1982"/>
      <c r="BX41" s="1987"/>
    </row>
    <row r="42" spans="2:76" ht="2.25" customHeight="1">
      <c r="C42" s="211"/>
      <c r="D42" s="1980"/>
      <c r="E42" s="1980"/>
      <c r="F42" s="1980"/>
      <c r="G42" s="1980"/>
      <c r="H42" s="1980"/>
      <c r="I42" s="1980"/>
      <c r="J42" s="1981"/>
      <c r="K42" s="211"/>
      <c r="L42" s="213"/>
      <c r="M42" s="213"/>
      <c r="N42" s="242"/>
      <c r="O42" s="205"/>
      <c r="P42" s="220"/>
      <c r="Q42" s="205"/>
      <c r="R42" s="238"/>
      <c r="S42" s="205"/>
      <c r="T42" s="205"/>
      <c r="U42" s="205"/>
      <c r="V42" s="238"/>
      <c r="W42" s="207"/>
      <c r="X42" s="243"/>
      <c r="AA42" s="199"/>
      <c r="BC42" s="211"/>
      <c r="BD42" s="1980"/>
      <c r="BE42" s="1980"/>
      <c r="BF42" s="1980"/>
      <c r="BG42" s="1980"/>
      <c r="BH42" s="1980"/>
      <c r="BI42" s="1980"/>
      <c r="BJ42" s="1981"/>
      <c r="BK42" s="211"/>
      <c r="BL42" s="213"/>
      <c r="BM42" s="213"/>
      <c r="BN42" s="242"/>
      <c r="BO42" s="205"/>
      <c r="BP42" s="220"/>
      <c r="BQ42" s="205"/>
      <c r="BR42" s="238"/>
      <c r="BS42" s="205"/>
      <c r="BT42" s="205"/>
      <c r="BU42" s="205"/>
      <c r="BV42" s="238"/>
      <c r="BW42" s="207"/>
      <c r="BX42" s="243"/>
    </row>
    <row r="43" spans="2:76" ht="27" customHeight="1">
      <c r="C43" s="221"/>
      <c r="D43" s="1954"/>
      <c r="E43" s="1954"/>
      <c r="F43" s="1954"/>
      <c r="G43" s="1954"/>
      <c r="H43" s="1954"/>
      <c r="I43" s="1954"/>
      <c r="J43" s="1955"/>
      <c r="K43" s="223"/>
      <c r="L43" s="1988" t="s">
        <v>2442</v>
      </c>
      <c r="M43" s="1988"/>
      <c r="N43" s="1989"/>
      <c r="O43" s="1989"/>
      <c r="P43" s="1989"/>
      <c r="Q43" s="1989"/>
      <c r="R43" s="1989"/>
      <c r="S43" s="1989"/>
      <c r="T43" s="1989"/>
      <c r="U43" s="1989"/>
      <c r="V43" s="1989"/>
      <c r="W43" s="1989"/>
      <c r="X43" s="1990"/>
      <c r="AA43" s="199"/>
      <c r="BC43" s="221"/>
      <c r="BD43" s="1954"/>
      <c r="BE43" s="1954"/>
      <c r="BF43" s="1954"/>
      <c r="BG43" s="1954"/>
      <c r="BH43" s="1954"/>
      <c r="BI43" s="1954"/>
      <c r="BJ43" s="1955"/>
      <c r="BK43" s="223"/>
      <c r="BL43" s="1991" t="s">
        <v>2442</v>
      </c>
      <c r="BM43" s="1991"/>
      <c r="BN43" s="1989"/>
      <c r="BO43" s="1989"/>
      <c r="BP43" s="1989"/>
      <c r="BQ43" s="1989"/>
      <c r="BR43" s="1989"/>
      <c r="BS43" s="1989"/>
      <c r="BT43" s="1989"/>
      <c r="BU43" s="1989"/>
      <c r="BV43" s="1989"/>
      <c r="BW43" s="1989"/>
      <c r="BX43" s="1990"/>
    </row>
    <row r="44" spans="2:76" ht="30.6" customHeight="1">
      <c r="C44" s="235"/>
      <c r="D44" s="1957" t="s">
        <v>2594</v>
      </c>
      <c r="E44" s="1957"/>
      <c r="F44" s="1957"/>
      <c r="G44" s="1957"/>
      <c r="H44" s="1957"/>
      <c r="I44" s="1957"/>
      <c r="J44" s="1958"/>
      <c r="K44" s="237"/>
      <c r="L44" s="1977"/>
      <c r="M44" s="1977"/>
      <c r="N44" s="1977"/>
      <c r="O44" s="1977"/>
      <c r="P44" s="1977"/>
      <c r="Q44" s="1977"/>
      <c r="R44" s="1977"/>
      <c r="S44" s="1977"/>
      <c r="T44" s="1977"/>
      <c r="U44" s="1977"/>
      <c r="V44" s="1977"/>
      <c r="W44" s="1977"/>
      <c r="X44" s="1978"/>
      <c r="BC44" s="235"/>
      <c r="BD44" s="1957" t="s">
        <v>2594</v>
      </c>
      <c r="BE44" s="1957"/>
      <c r="BF44" s="1957"/>
      <c r="BG44" s="1957"/>
      <c r="BH44" s="1957"/>
      <c r="BI44" s="1957"/>
      <c r="BJ44" s="1958"/>
      <c r="BK44" s="237"/>
      <c r="BL44" s="1977"/>
      <c r="BM44" s="1977"/>
      <c r="BN44" s="1977"/>
      <c r="BO44" s="1977"/>
      <c r="BP44" s="1977"/>
      <c r="BQ44" s="1977"/>
      <c r="BR44" s="1977"/>
      <c r="BS44" s="1977"/>
      <c r="BT44" s="1977"/>
      <c r="BU44" s="1977"/>
      <c r="BV44" s="1977"/>
      <c r="BW44" s="1977"/>
      <c r="BX44" s="1978"/>
    </row>
    <row r="45" spans="2:76" ht="5.25" customHeight="1">
      <c r="C45" s="211"/>
      <c r="D45" s="1961" t="s">
        <v>2595</v>
      </c>
      <c r="E45" s="1961"/>
      <c r="F45" s="1961"/>
      <c r="G45" s="1961"/>
      <c r="H45" s="1961"/>
      <c r="I45" s="1961"/>
      <c r="J45" s="1979"/>
      <c r="K45" s="222"/>
      <c r="L45" s="198"/>
      <c r="M45" s="198"/>
      <c r="N45" s="198"/>
      <c r="O45" s="198"/>
      <c r="P45" s="198"/>
      <c r="Q45" s="198"/>
      <c r="R45" s="198"/>
      <c r="S45" s="198"/>
      <c r="T45" s="198"/>
      <c r="U45" s="198"/>
      <c r="V45" s="198"/>
      <c r="W45" s="198"/>
      <c r="X45" s="212"/>
      <c r="BC45" s="211"/>
      <c r="BD45" s="1961" t="s">
        <v>2595</v>
      </c>
      <c r="BE45" s="1961"/>
      <c r="BF45" s="1961"/>
      <c r="BG45" s="1961"/>
      <c r="BH45" s="1961"/>
      <c r="BI45" s="1961"/>
      <c r="BJ45" s="1979"/>
      <c r="BK45" s="222"/>
      <c r="BL45" s="198"/>
      <c r="BM45" s="198"/>
      <c r="BN45" s="198"/>
      <c r="BO45" s="198"/>
      <c r="BP45" s="198"/>
      <c r="BQ45" s="198"/>
      <c r="BR45" s="198"/>
      <c r="BS45" s="198"/>
      <c r="BT45" s="198"/>
      <c r="BU45" s="198"/>
      <c r="BV45" s="198"/>
      <c r="BW45" s="198"/>
      <c r="BX45" s="212"/>
    </row>
    <row r="46" spans="2:76" ht="24" customHeight="1">
      <c r="C46" s="211"/>
      <c r="D46" s="1980"/>
      <c r="E46" s="1980"/>
      <c r="F46" s="1980"/>
      <c r="G46" s="1980"/>
      <c r="H46" s="1980"/>
      <c r="I46" s="1980"/>
      <c r="J46" s="1981"/>
      <c r="K46" s="198"/>
      <c r="L46" s="198" t="s">
        <v>2584</v>
      </c>
      <c r="M46" s="198"/>
      <c r="N46" s="198"/>
      <c r="O46" s="1982"/>
      <c r="P46" s="1982"/>
      <c r="Q46" s="1982"/>
      <c r="R46" s="1982"/>
      <c r="S46" s="1982"/>
      <c r="T46" s="1982"/>
      <c r="U46" s="1982"/>
      <c r="V46" s="1982"/>
      <c r="W46" s="1982"/>
      <c r="X46" s="212"/>
      <c r="BC46" s="211"/>
      <c r="BD46" s="1980"/>
      <c r="BE46" s="1980"/>
      <c r="BF46" s="1980"/>
      <c r="BG46" s="1980"/>
      <c r="BH46" s="1980"/>
      <c r="BI46" s="1980"/>
      <c r="BJ46" s="1981"/>
      <c r="BK46" s="198"/>
      <c r="BL46" s="198" t="s">
        <v>2584</v>
      </c>
      <c r="BM46" s="198"/>
      <c r="BN46" s="198"/>
      <c r="BO46" s="1982"/>
      <c r="BP46" s="1982"/>
      <c r="BQ46" s="1982"/>
      <c r="BR46" s="1982"/>
      <c r="BS46" s="1982"/>
      <c r="BT46" s="1982"/>
      <c r="BU46" s="1982"/>
      <c r="BV46" s="1982"/>
      <c r="BW46" s="1982"/>
      <c r="BX46" s="212"/>
    </row>
    <row r="47" spans="2:76" ht="2.25" customHeight="1">
      <c r="C47" s="211"/>
      <c r="D47" s="1980"/>
      <c r="E47" s="1980"/>
      <c r="F47" s="1980"/>
      <c r="G47" s="1980"/>
      <c r="H47" s="1980"/>
      <c r="I47" s="1980"/>
      <c r="J47" s="1981"/>
      <c r="K47" s="211"/>
      <c r="L47" s="213"/>
      <c r="M47" s="213"/>
      <c r="N47" s="213"/>
      <c r="O47" s="205"/>
      <c r="P47" s="220"/>
      <c r="Q47" s="205"/>
      <c r="R47" s="238"/>
      <c r="S47" s="205"/>
      <c r="T47" s="205"/>
      <c r="U47" s="205"/>
      <c r="V47" s="238"/>
      <c r="W47" s="207"/>
      <c r="X47" s="233"/>
      <c r="AA47" s="199"/>
      <c r="BC47" s="211"/>
      <c r="BD47" s="1980"/>
      <c r="BE47" s="1980"/>
      <c r="BF47" s="1980"/>
      <c r="BG47" s="1980"/>
      <c r="BH47" s="1980"/>
      <c r="BI47" s="1980"/>
      <c r="BJ47" s="1981"/>
      <c r="BK47" s="211"/>
      <c r="BL47" s="213"/>
      <c r="BM47" s="213"/>
      <c r="BN47" s="213"/>
      <c r="BO47" s="205"/>
      <c r="BP47" s="220"/>
      <c r="BQ47" s="205"/>
      <c r="BR47" s="238"/>
      <c r="BS47" s="205"/>
      <c r="BT47" s="205"/>
      <c r="BU47" s="205"/>
      <c r="BV47" s="238"/>
      <c r="BW47" s="207"/>
      <c r="BX47" s="233"/>
    </row>
    <row r="48" spans="2:76" ht="24" customHeight="1">
      <c r="C48" s="211"/>
      <c r="D48" s="1980"/>
      <c r="E48" s="1980"/>
      <c r="F48" s="1980"/>
      <c r="G48" s="1980"/>
      <c r="H48" s="1980"/>
      <c r="I48" s="1980"/>
      <c r="J48" s="1981"/>
      <c r="K48" s="198"/>
      <c r="L48" s="198" t="s">
        <v>2585</v>
      </c>
      <c r="M48" s="198"/>
      <c r="N48" s="198"/>
      <c r="O48" s="1982"/>
      <c r="P48" s="1982"/>
      <c r="Q48" s="1982"/>
      <c r="R48" s="1982"/>
      <c r="S48" s="1982"/>
      <c r="T48" s="1982"/>
      <c r="U48" s="1982"/>
      <c r="V48" s="1982"/>
      <c r="W48" s="1982"/>
      <c r="X48" s="212"/>
      <c r="BC48" s="211"/>
      <c r="BD48" s="1980"/>
      <c r="BE48" s="1980"/>
      <c r="BF48" s="1980"/>
      <c r="BG48" s="1980"/>
      <c r="BH48" s="1980"/>
      <c r="BI48" s="1980"/>
      <c r="BJ48" s="1981"/>
      <c r="BK48" s="198"/>
      <c r="BL48" s="198" t="s">
        <v>2585</v>
      </c>
      <c r="BM48" s="198"/>
      <c r="BN48" s="198"/>
      <c r="BO48" s="1982"/>
      <c r="BP48" s="1982"/>
      <c r="BQ48" s="1982"/>
      <c r="BR48" s="1982"/>
      <c r="BS48" s="1982"/>
      <c r="BT48" s="1982"/>
      <c r="BU48" s="1982"/>
      <c r="BV48" s="1982"/>
      <c r="BW48" s="1982"/>
      <c r="BX48" s="212"/>
    </row>
    <row r="49" spans="3:76" ht="2.25" customHeight="1">
      <c r="C49" s="211"/>
      <c r="D49" s="1980"/>
      <c r="E49" s="1980"/>
      <c r="F49" s="1980"/>
      <c r="G49" s="1980"/>
      <c r="H49" s="1980"/>
      <c r="I49" s="1980"/>
      <c r="J49" s="1981"/>
      <c r="K49" s="211"/>
      <c r="L49" s="213"/>
      <c r="M49" s="213"/>
      <c r="N49" s="213"/>
      <c r="O49" s="205"/>
      <c r="P49" s="220"/>
      <c r="Q49" s="205"/>
      <c r="R49" s="238"/>
      <c r="S49" s="205"/>
      <c r="T49" s="205"/>
      <c r="U49" s="205"/>
      <c r="V49" s="238"/>
      <c r="W49" s="207"/>
      <c r="X49" s="233"/>
      <c r="AA49" s="199"/>
      <c r="BC49" s="211"/>
      <c r="BD49" s="1980"/>
      <c r="BE49" s="1980"/>
      <c r="BF49" s="1980"/>
      <c r="BG49" s="1980"/>
      <c r="BH49" s="1980"/>
      <c r="BI49" s="1980"/>
      <c r="BJ49" s="1981"/>
      <c r="BK49" s="211"/>
      <c r="BL49" s="213"/>
      <c r="BM49" s="213"/>
      <c r="BN49" s="213"/>
      <c r="BO49" s="205"/>
      <c r="BP49" s="220"/>
      <c r="BQ49" s="205"/>
      <c r="BR49" s="238"/>
      <c r="BS49" s="205"/>
      <c r="BT49" s="205"/>
      <c r="BU49" s="205"/>
      <c r="BV49" s="238"/>
      <c r="BW49" s="207"/>
      <c r="BX49" s="233"/>
    </row>
    <row r="50" spans="3:76" ht="24" customHeight="1">
      <c r="C50" s="211"/>
      <c r="D50" s="1980"/>
      <c r="E50" s="1980"/>
      <c r="F50" s="1980"/>
      <c r="G50" s="1980"/>
      <c r="H50" s="1980"/>
      <c r="I50" s="1980"/>
      <c r="J50" s="1981"/>
      <c r="K50" s="198"/>
      <c r="L50" s="198" t="s">
        <v>2586</v>
      </c>
      <c r="M50" s="198"/>
      <c r="N50" s="198"/>
      <c r="O50" s="1982"/>
      <c r="P50" s="1982"/>
      <c r="Q50" s="1982"/>
      <c r="R50" s="1982"/>
      <c r="S50" s="1982"/>
      <c r="T50" s="1982"/>
      <c r="U50" s="1982"/>
      <c r="V50" s="1982"/>
      <c r="W50" s="1982"/>
      <c r="X50" s="212"/>
      <c r="BC50" s="211"/>
      <c r="BD50" s="1980"/>
      <c r="BE50" s="1980"/>
      <c r="BF50" s="1980"/>
      <c r="BG50" s="1980"/>
      <c r="BH50" s="1980"/>
      <c r="BI50" s="1980"/>
      <c r="BJ50" s="1981"/>
      <c r="BK50" s="198"/>
      <c r="BL50" s="198" t="s">
        <v>2586</v>
      </c>
      <c r="BM50" s="198"/>
      <c r="BN50" s="198"/>
      <c r="BO50" s="1982"/>
      <c r="BP50" s="1982"/>
      <c r="BQ50" s="1982"/>
      <c r="BR50" s="1982"/>
      <c r="BS50" s="1982"/>
      <c r="BT50" s="1982"/>
      <c r="BU50" s="1982"/>
      <c r="BV50" s="1982"/>
      <c r="BW50" s="1982"/>
      <c r="BX50" s="212"/>
    </row>
    <row r="51" spans="3:76" ht="2.25" customHeight="1">
      <c r="C51" s="211"/>
      <c r="D51" s="1980"/>
      <c r="E51" s="1980"/>
      <c r="F51" s="1980"/>
      <c r="G51" s="1980"/>
      <c r="H51" s="1980"/>
      <c r="I51" s="1980"/>
      <c r="J51" s="1981"/>
      <c r="K51" s="211"/>
      <c r="L51" s="213"/>
      <c r="M51" s="213"/>
      <c r="N51" s="213"/>
      <c r="O51" s="205"/>
      <c r="P51" s="220"/>
      <c r="Q51" s="205"/>
      <c r="R51" s="238"/>
      <c r="S51" s="205"/>
      <c r="T51" s="205"/>
      <c r="U51" s="205"/>
      <c r="V51" s="238"/>
      <c r="W51" s="207"/>
      <c r="X51" s="233"/>
      <c r="AA51" s="199"/>
      <c r="BC51" s="211"/>
      <c r="BD51" s="1980"/>
      <c r="BE51" s="1980"/>
      <c r="BF51" s="1980"/>
      <c r="BG51" s="1980"/>
      <c r="BH51" s="1980"/>
      <c r="BI51" s="1980"/>
      <c r="BJ51" s="1981"/>
      <c r="BK51" s="211"/>
      <c r="BL51" s="213"/>
      <c r="BM51" s="213"/>
      <c r="BN51" s="213"/>
      <c r="BO51" s="205"/>
      <c r="BP51" s="220"/>
      <c r="BQ51" s="205"/>
      <c r="BR51" s="238"/>
      <c r="BS51" s="205"/>
      <c r="BT51" s="205"/>
      <c r="BU51" s="205"/>
      <c r="BV51" s="238"/>
      <c r="BW51" s="207"/>
      <c r="BX51" s="233"/>
    </row>
    <row r="52" spans="3:76" ht="24" customHeight="1">
      <c r="C52" s="211"/>
      <c r="D52" s="1980"/>
      <c r="E52" s="1980"/>
      <c r="F52" s="1980"/>
      <c r="G52" s="1980"/>
      <c r="H52" s="1980"/>
      <c r="I52" s="1980"/>
      <c r="J52" s="1981"/>
      <c r="K52" s="198"/>
      <c r="L52" s="239" t="s">
        <v>2587</v>
      </c>
      <c r="M52" s="198"/>
      <c r="N52" s="198"/>
      <c r="O52" s="1982"/>
      <c r="P52" s="1982"/>
      <c r="Q52" s="1982"/>
      <c r="R52" s="1982"/>
      <c r="S52" s="1982"/>
      <c r="T52" s="1982"/>
      <c r="U52" s="1982"/>
      <c r="V52" s="1982"/>
      <c r="W52" s="207" t="s">
        <v>2569</v>
      </c>
      <c r="X52" s="212"/>
      <c r="BC52" s="211"/>
      <c r="BD52" s="1980"/>
      <c r="BE52" s="1980"/>
      <c r="BF52" s="1980"/>
      <c r="BG52" s="1980"/>
      <c r="BH52" s="1980"/>
      <c r="BI52" s="1980"/>
      <c r="BJ52" s="1981"/>
      <c r="BK52" s="198"/>
      <c r="BL52" s="239" t="s">
        <v>2587</v>
      </c>
      <c r="BM52" s="198"/>
      <c r="BN52" s="198"/>
      <c r="BO52" s="1982"/>
      <c r="BP52" s="1982"/>
      <c r="BQ52" s="1982"/>
      <c r="BR52" s="1982"/>
      <c r="BS52" s="1982"/>
      <c r="BT52" s="1982"/>
      <c r="BU52" s="1982"/>
      <c r="BV52" s="1982"/>
      <c r="BW52" s="207" t="s">
        <v>2569</v>
      </c>
      <c r="BX52" s="212"/>
    </row>
    <row r="53" spans="3:76" ht="2.25" customHeight="1">
      <c r="C53" s="211"/>
      <c r="D53" s="1980"/>
      <c r="E53" s="1980"/>
      <c r="F53" s="1980"/>
      <c r="G53" s="1980"/>
      <c r="H53" s="1980"/>
      <c r="I53" s="1980"/>
      <c r="J53" s="1981"/>
      <c r="K53" s="211"/>
      <c r="L53" s="213"/>
      <c r="M53" s="213"/>
      <c r="N53" s="213"/>
      <c r="O53" s="205"/>
      <c r="P53" s="220"/>
      <c r="Q53" s="205"/>
      <c r="R53" s="238"/>
      <c r="S53" s="205"/>
      <c r="T53" s="205"/>
      <c r="U53" s="205"/>
      <c r="V53" s="238"/>
      <c r="W53" s="207"/>
      <c r="X53" s="233"/>
      <c r="AA53" s="199"/>
      <c r="BC53" s="211"/>
      <c r="BD53" s="1980"/>
      <c r="BE53" s="1980"/>
      <c r="BF53" s="1980"/>
      <c r="BG53" s="1980"/>
      <c r="BH53" s="1980"/>
      <c r="BI53" s="1980"/>
      <c r="BJ53" s="1981"/>
      <c r="BK53" s="211"/>
      <c r="BL53" s="213"/>
      <c r="BM53" s="213"/>
      <c r="BN53" s="213"/>
      <c r="BO53" s="205"/>
      <c r="BP53" s="220"/>
      <c r="BQ53" s="205"/>
      <c r="BR53" s="238"/>
      <c r="BS53" s="205"/>
      <c r="BT53" s="205"/>
      <c r="BU53" s="205"/>
      <c r="BV53" s="238"/>
      <c r="BW53" s="207"/>
      <c r="BX53" s="233"/>
    </row>
    <row r="54" spans="3:76" ht="2.25" customHeight="1">
      <c r="C54" s="211"/>
      <c r="D54" s="1980"/>
      <c r="E54" s="1980"/>
      <c r="F54" s="1980"/>
      <c r="G54" s="1980"/>
      <c r="H54" s="1980"/>
      <c r="I54" s="1980"/>
      <c r="J54" s="1981"/>
      <c r="K54" s="211"/>
      <c r="L54" s="213"/>
      <c r="M54" s="213"/>
      <c r="N54" s="213"/>
      <c r="O54" s="205"/>
      <c r="P54" s="220"/>
      <c r="Q54" s="205"/>
      <c r="R54" s="238"/>
      <c r="S54" s="205"/>
      <c r="T54" s="205"/>
      <c r="U54" s="205"/>
      <c r="V54" s="238"/>
      <c r="W54" s="207"/>
      <c r="X54" s="233"/>
      <c r="AA54" s="199"/>
      <c r="BC54" s="211"/>
      <c r="BD54" s="1980"/>
      <c r="BE54" s="1980"/>
      <c r="BF54" s="1980"/>
      <c r="BG54" s="1980"/>
      <c r="BH54" s="1980"/>
      <c r="BI54" s="1980"/>
      <c r="BJ54" s="1981"/>
      <c r="BK54" s="211"/>
      <c r="BL54" s="213"/>
      <c r="BM54" s="213"/>
      <c r="BN54" s="213"/>
      <c r="BO54" s="205"/>
      <c r="BP54" s="220"/>
      <c r="BQ54" s="205"/>
      <c r="BR54" s="238"/>
      <c r="BS54" s="205"/>
      <c r="BT54" s="205"/>
      <c r="BU54" s="205"/>
      <c r="BV54" s="238"/>
      <c r="BW54" s="207"/>
      <c r="BX54" s="233"/>
    </row>
    <row r="55" spans="3:76" ht="24" customHeight="1">
      <c r="C55" s="211"/>
      <c r="D55" s="1980"/>
      <c r="E55" s="1980"/>
      <c r="F55" s="1980"/>
      <c r="G55" s="1980"/>
      <c r="H55" s="1980"/>
      <c r="I55" s="1980"/>
      <c r="J55" s="1981"/>
      <c r="K55" s="198"/>
      <c r="L55" s="239" t="s">
        <v>2588</v>
      </c>
      <c r="M55" s="198"/>
      <c r="N55" s="198"/>
      <c r="O55" s="1982"/>
      <c r="P55" s="1982"/>
      <c r="Q55" s="1982"/>
      <c r="R55" s="1982"/>
      <c r="S55" s="1982"/>
      <c r="T55" s="1982"/>
      <c r="U55" s="1982"/>
      <c r="V55" s="1982"/>
      <c r="W55" s="207" t="s">
        <v>2569</v>
      </c>
      <c r="X55" s="212"/>
      <c r="BC55" s="211"/>
      <c r="BD55" s="1980"/>
      <c r="BE55" s="1980"/>
      <c r="BF55" s="1980"/>
      <c r="BG55" s="1980"/>
      <c r="BH55" s="1980"/>
      <c r="BI55" s="1980"/>
      <c r="BJ55" s="1981"/>
      <c r="BK55" s="198"/>
      <c r="BL55" s="239" t="s">
        <v>2588</v>
      </c>
      <c r="BM55" s="198"/>
      <c r="BN55" s="198"/>
      <c r="BO55" s="1982"/>
      <c r="BP55" s="1982"/>
      <c r="BQ55" s="1982"/>
      <c r="BR55" s="1982"/>
      <c r="BS55" s="1982"/>
      <c r="BT55" s="1982"/>
      <c r="BU55" s="1982"/>
      <c r="BV55" s="1982"/>
      <c r="BW55" s="207" t="s">
        <v>2569</v>
      </c>
      <c r="BX55" s="212"/>
    </row>
    <row r="56" spans="3:76" ht="5.25" customHeight="1">
      <c r="C56" s="221"/>
      <c r="D56" s="1954"/>
      <c r="E56" s="1954"/>
      <c r="F56" s="1954"/>
      <c r="G56" s="1954"/>
      <c r="H56" s="1954"/>
      <c r="I56" s="1954"/>
      <c r="J56" s="1955"/>
      <c r="K56" s="198"/>
      <c r="L56" s="198"/>
      <c r="M56" s="224"/>
      <c r="N56" s="224"/>
      <c r="O56" s="224"/>
      <c r="P56" s="224"/>
      <c r="Q56" s="224"/>
      <c r="R56" s="224"/>
      <c r="S56" s="240"/>
      <c r="T56" s="240"/>
      <c r="U56" s="240"/>
      <c r="V56" s="240"/>
      <c r="W56" s="240"/>
      <c r="X56" s="225"/>
      <c r="BC56" s="221"/>
      <c r="BD56" s="1954"/>
      <c r="BE56" s="1954"/>
      <c r="BF56" s="1954"/>
      <c r="BG56" s="1954"/>
      <c r="BH56" s="1954"/>
      <c r="BI56" s="1954"/>
      <c r="BJ56" s="1955"/>
      <c r="BK56" s="198"/>
      <c r="BL56" s="198"/>
      <c r="BM56" s="224"/>
      <c r="BN56" s="224"/>
      <c r="BO56" s="224"/>
      <c r="BP56" s="224"/>
      <c r="BQ56" s="224"/>
      <c r="BR56" s="224"/>
      <c r="BS56" s="240"/>
      <c r="BT56" s="240"/>
      <c r="BU56" s="240"/>
      <c r="BV56" s="240"/>
      <c r="BW56" s="240"/>
      <c r="BX56" s="225"/>
    </row>
    <row r="57" spans="3:76" ht="6" customHeight="1">
      <c r="C57" s="226"/>
      <c r="D57" s="210"/>
      <c r="E57" s="210"/>
      <c r="F57" s="210"/>
      <c r="G57" s="210"/>
      <c r="H57" s="210"/>
      <c r="I57" s="210"/>
      <c r="J57" s="210"/>
      <c r="K57" s="210"/>
      <c r="L57" s="210"/>
      <c r="M57" s="210"/>
      <c r="N57" s="210"/>
      <c r="O57" s="210"/>
      <c r="P57" s="210"/>
      <c r="Q57" s="210"/>
      <c r="R57" s="210"/>
      <c r="S57" s="226"/>
      <c r="T57" s="210"/>
      <c r="U57" s="199"/>
      <c r="V57" s="218"/>
      <c r="W57" s="218"/>
      <c r="X57" s="218"/>
      <c r="BC57" s="226"/>
      <c r="BD57" s="210"/>
      <c r="BE57" s="210"/>
      <c r="BF57" s="210"/>
      <c r="BG57" s="210"/>
      <c r="BH57" s="210"/>
      <c r="BI57" s="210"/>
      <c r="BJ57" s="210"/>
      <c r="BK57" s="210"/>
      <c r="BL57" s="210"/>
      <c r="BM57" s="210"/>
      <c r="BN57" s="210"/>
      <c r="BO57" s="210"/>
      <c r="BP57" s="210"/>
      <c r="BQ57" s="210"/>
      <c r="BR57" s="210"/>
      <c r="BS57" s="226"/>
      <c r="BT57" s="210"/>
      <c r="BU57" s="199"/>
      <c r="BV57" s="218"/>
      <c r="BW57" s="218"/>
      <c r="BX57" s="218"/>
    </row>
    <row r="58" spans="3:76" ht="13.5" customHeight="1">
      <c r="D58" s="198" t="s">
        <v>2596</v>
      </c>
      <c r="E58" s="198"/>
      <c r="F58" s="198"/>
      <c r="G58" s="198"/>
      <c r="H58" s="198"/>
      <c r="I58" s="198"/>
      <c r="J58" s="198"/>
      <c r="K58" s="198"/>
      <c r="L58" s="198"/>
      <c r="M58" s="198"/>
      <c r="N58" s="198"/>
      <c r="O58" s="198"/>
      <c r="P58" s="198"/>
      <c r="Q58" s="198"/>
      <c r="R58" s="198"/>
      <c r="T58" s="198"/>
      <c r="U58" s="199"/>
      <c r="V58" s="204"/>
      <c r="W58" s="204"/>
      <c r="X58" s="204"/>
      <c r="BD58" s="198" t="s">
        <v>2596</v>
      </c>
      <c r="BE58" s="198"/>
      <c r="BF58" s="198"/>
      <c r="BG58" s="198"/>
      <c r="BH58" s="198"/>
      <c r="BI58" s="198"/>
      <c r="BJ58" s="198"/>
      <c r="BK58" s="198"/>
      <c r="BL58" s="198"/>
      <c r="BM58" s="198"/>
      <c r="BN58" s="198"/>
      <c r="BO58" s="198"/>
      <c r="BP58" s="198"/>
      <c r="BQ58" s="198"/>
      <c r="BR58" s="198"/>
      <c r="BT58" s="198"/>
      <c r="BU58" s="199"/>
      <c r="BV58" s="204"/>
      <c r="BW58" s="204"/>
      <c r="BX58" s="204"/>
    </row>
    <row r="59" spans="3:76" ht="13.5" customHeight="1">
      <c r="T59" s="201"/>
      <c r="X59" s="227"/>
      <c r="BT59" s="201"/>
      <c r="BX59" s="227"/>
    </row>
  </sheetData>
  <sheetProtection algorithmName="SHA-512" hashValue="7fGM/QRi9RJiFf1K9wB7CXpnV4276IlTCI6NgF1nulU6pKbCpXQyhVMQU1kqc/J6dpTCDH5nT1XFbQ6gPsPK/Q==" saltValue="yWlEklF4MphprbAcleZvPQ==" spinCount="100000" sheet="1" formatCells="0" selectLockedCells="1"/>
  <mergeCells count="104">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 ref="BN29:BO29"/>
    <mergeCell ref="BP29:BS29"/>
    <mergeCell ref="BT29:BX29"/>
    <mergeCell ref="BC31:BX31"/>
    <mergeCell ref="BD33:BE33"/>
    <mergeCell ref="BK33:BL33"/>
    <mergeCell ref="BM33:BO33"/>
    <mergeCell ref="BP33:BQ33"/>
    <mergeCell ref="BR33:BX33"/>
    <mergeCell ref="BN16:BO16"/>
    <mergeCell ref="BP16:BS16"/>
    <mergeCell ref="BT16:BX16"/>
    <mergeCell ref="BN21:BO21"/>
    <mergeCell ref="BP21:BX21"/>
    <mergeCell ref="BN23:BO23"/>
    <mergeCell ref="BP23:BS23"/>
    <mergeCell ref="BT23:BX23"/>
    <mergeCell ref="BN27:BO27"/>
    <mergeCell ref="BP27:BX27"/>
    <mergeCell ref="BR3:BS3"/>
    <mergeCell ref="BN6:BO6"/>
    <mergeCell ref="BP6:BX6"/>
    <mergeCell ref="BN8:BO8"/>
    <mergeCell ref="BP8:BX8"/>
    <mergeCell ref="BN10:BO10"/>
    <mergeCell ref="BP10:BS10"/>
    <mergeCell ref="BT10:BX10"/>
    <mergeCell ref="BN14:BO14"/>
    <mergeCell ref="BP14:BX14"/>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N29:O29"/>
    <mergeCell ref="P29:S29"/>
    <mergeCell ref="T29:X29"/>
    <mergeCell ref="C31:X31"/>
    <mergeCell ref="D33:E33"/>
    <mergeCell ref="K33:L33"/>
    <mergeCell ref="M33:O33"/>
    <mergeCell ref="P33:Q33"/>
    <mergeCell ref="R33:X33"/>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 BW3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基本情報入力シート!$J$63:$J$65</xm:f>
          </x14:formula1>
          <xm:sqref>R3:S3 BR3:BS3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B1:CB43"/>
  <sheetViews>
    <sheetView showGridLines="0" showZeros="0" view="pageBreakPreview" topLeftCell="A4" zoomScale="115" zoomScaleNormal="100" zoomScaleSheetLayoutView="115" workbookViewId="0">
      <selection activeCell="L38" sqref="L38:X40"/>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1" width="0" style="199" hidden="1" customWidth="1"/>
    <col min="52" max="52" width="16.21875" style="199" customWidth="1"/>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21875" style="200" customWidth="1"/>
    <col min="80" max="80" width="2.109375" style="200" customWidth="1"/>
    <col min="81" max="291" width="8.88671875" style="199"/>
    <col min="292" max="292" width="2.44140625" style="199" customWidth="1"/>
    <col min="293" max="293" width="2.33203125" style="199" customWidth="1"/>
    <col min="294" max="294" width="1.109375" style="199" customWidth="1"/>
    <col min="295" max="295" width="22.6640625" style="199" customWidth="1"/>
    <col min="296" max="296" width="1.21875" style="199" customWidth="1"/>
    <col min="297" max="298" width="11.77734375" style="199" customWidth="1"/>
    <col min="299" max="299" width="1.77734375" style="199" customWidth="1"/>
    <col min="300" max="300" width="6.88671875" style="199" customWidth="1"/>
    <col min="301" max="301" width="4.44140625" style="199" customWidth="1"/>
    <col min="302" max="302" width="3.6640625" style="199" customWidth="1"/>
    <col min="303" max="303" width="0.77734375" style="199" customWidth="1"/>
    <col min="304" max="304" width="3.33203125" style="199" customWidth="1"/>
    <col min="305" max="305" width="3.6640625" style="199" customWidth="1"/>
    <col min="306" max="306" width="3" style="199" customWidth="1"/>
    <col min="307" max="307" width="3.6640625" style="199" customWidth="1"/>
    <col min="308" max="308" width="3.109375" style="199" customWidth="1"/>
    <col min="309" max="309" width="1.88671875" style="199" customWidth="1"/>
    <col min="310" max="311" width="2.21875" style="199" customWidth="1"/>
    <col min="312" max="312" width="7.21875" style="199" customWidth="1"/>
    <col min="313" max="547" width="8.88671875" style="199"/>
    <col min="548" max="548" width="2.44140625" style="199" customWidth="1"/>
    <col min="549" max="549" width="2.33203125" style="199" customWidth="1"/>
    <col min="550" max="550" width="1.109375" style="199" customWidth="1"/>
    <col min="551" max="551" width="22.6640625" style="199" customWidth="1"/>
    <col min="552" max="552" width="1.21875" style="199" customWidth="1"/>
    <col min="553" max="554" width="11.77734375" style="199" customWidth="1"/>
    <col min="555" max="555" width="1.77734375" style="199" customWidth="1"/>
    <col min="556" max="556" width="6.88671875" style="199" customWidth="1"/>
    <col min="557" max="557" width="4.44140625" style="199" customWidth="1"/>
    <col min="558" max="558" width="3.6640625" style="199" customWidth="1"/>
    <col min="559" max="559" width="0.77734375" style="199" customWidth="1"/>
    <col min="560" max="560" width="3.33203125" style="199" customWidth="1"/>
    <col min="561" max="561" width="3.6640625" style="199" customWidth="1"/>
    <col min="562" max="562" width="3" style="199" customWidth="1"/>
    <col min="563" max="563" width="3.6640625" style="199" customWidth="1"/>
    <col min="564" max="564" width="3.109375" style="199" customWidth="1"/>
    <col min="565" max="565" width="1.88671875" style="199" customWidth="1"/>
    <col min="566" max="567" width="2.21875" style="199" customWidth="1"/>
    <col min="568" max="568" width="7.21875" style="199" customWidth="1"/>
    <col min="569" max="803" width="8.88671875" style="199"/>
    <col min="804" max="804" width="2.44140625" style="199" customWidth="1"/>
    <col min="805" max="805" width="2.33203125" style="199" customWidth="1"/>
    <col min="806" max="806" width="1.109375" style="199" customWidth="1"/>
    <col min="807" max="807" width="22.6640625" style="199" customWidth="1"/>
    <col min="808" max="808" width="1.21875" style="199" customWidth="1"/>
    <col min="809" max="810" width="11.77734375" style="199" customWidth="1"/>
    <col min="811" max="811" width="1.77734375" style="199" customWidth="1"/>
    <col min="812" max="812" width="6.88671875" style="199" customWidth="1"/>
    <col min="813" max="813" width="4.44140625" style="199" customWidth="1"/>
    <col min="814" max="814" width="3.6640625" style="199" customWidth="1"/>
    <col min="815" max="815" width="0.77734375" style="199" customWidth="1"/>
    <col min="816" max="816" width="3.33203125" style="199" customWidth="1"/>
    <col min="817" max="817" width="3.6640625" style="199" customWidth="1"/>
    <col min="818" max="818" width="3" style="199" customWidth="1"/>
    <col min="819" max="819" width="3.6640625" style="199" customWidth="1"/>
    <col min="820" max="820" width="3.109375" style="199" customWidth="1"/>
    <col min="821" max="821" width="1.88671875" style="199" customWidth="1"/>
    <col min="822" max="823" width="2.21875" style="199" customWidth="1"/>
    <col min="824" max="824" width="7.21875" style="199" customWidth="1"/>
    <col min="825" max="1059" width="8.88671875" style="199"/>
    <col min="1060" max="1060" width="2.44140625" style="199" customWidth="1"/>
    <col min="1061" max="1061" width="2.33203125" style="199" customWidth="1"/>
    <col min="1062" max="1062" width="1.109375" style="199" customWidth="1"/>
    <col min="1063" max="1063" width="22.6640625" style="199" customWidth="1"/>
    <col min="1064" max="1064" width="1.21875" style="199" customWidth="1"/>
    <col min="1065" max="1066" width="11.77734375" style="199" customWidth="1"/>
    <col min="1067" max="1067" width="1.77734375" style="199" customWidth="1"/>
    <col min="1068" max="1068" width="6.88671875" style="199" customWidth="1"/>
    <col min="1069" max="1069" width="4.44140625" style="199" customWidth="1"/>
    <col min="1070" max="1070" width="3.6640625" style="199" customWidth="1"/>
    <col min="1071" max="1071" width="0.77734375" style="199" customWidth="1"/>
    <col min="1072" max="1072" width="3.33203125" style="199" customWidth="1"/>
    <col min="1073" max="1073" width="3.6640625" style="199" customWidth="1"/>
    <col min="1074" max="1074" width="3" style="199" customWidth="1"/>
    <col min="1075" max="1075" width="3.6640625" style="199" customWidth="1"/>
    <col min="1076" max="1076" width="3.109375" style="199" customWidth="1"/>
    <col min="1077" max="1077" width="1.88671875" style="199" customWidth="1"/>
    <col min="1078" max="1079" width="2.21875" style="199" customWidth="1"/>
    <col min="1080" max="1080" width="7.21875" style="199" customWidth="1"/>
    <col min="1081" max="1315" width="8.88671875" style="199"/>
    <col min="1316" max="1316" width="2.44140625" style="199" customWidth="1"/>
    <col min="1317" max="1317" width="2.33203125" style="199" customWidth="1"/>
    <col min="1318" max="1318" width="1.109375" style="199" customWidth="1"/>
    <col min="1319" max="1319" width="22.6640625" style="199" customWidth="1"/>
    <col min="1320" max="1320" width="1.21875" style="199" customWidth="1"/>
    <col min="1321" max="1322" width="11.77734375" style="199" customWidth="1"/>
    <col min="1323" max="1323" width="1.77734375" style="199" customWidth="1"/>
    <col min="1324" max="1324" width="6.88671875" style="199" customWidth="1"/>
    <col min="1325" max="1325" width="4.44140625" style="199" customWidth="1"/>
    <col min="1326" max="1326" width="3.6640625" style="199" customWidth="1"/>
    <col min="1327" max="1327" width="0.77734375" style="199" customWidth="1"/>
    <col min="1328" max="1328" width="3.33203125" style="199" customWidth="1"/>
    <col min="1329" max="1329" width="3.6640625" style="199" customWidth="1"/>
    <col min="1330" max="1330" width="3" style="199" customWidth="1"/>
    <col min="1331" max="1331" width="3.6640625" style="199" customWidth="1"/>
    <col min="1332" max="1332" width="3.109375" style="199" customWidth="1"/>
    <col min="1333" max="1333" width="1.88671875" style="199" customWidth="1"/>
    <col min="1334" max="1335" width="2.21875" style="199" customWidth="1"/>
    <col min="1336" max="1336" width="7.21875" style="199" customWidth="1"/>
    <col min="1337" max="1571" width="8.88671875" style="199"/>
    <col min="1572" max="1572" width="2.44140625" style="199" customWidth="1"/>
    <col min="1573" max="1573" width="2.33203125" style="199" customWidth="1"/>
    <col min="1574" max="1574" width="1.109375" style="199" customWidth="1"/>
    <col min="1575" max="1575" width="22.6640625" style="199" customWidth="1"/>
    <col min="1576" max="1576" width="1.21875" style="199" customWidth="1"/>
    <col min="1577" max="1578" width="11.77734375" style="199" customWidth="1"/>
    <col min="1579" max="1579" width="1.77734375" style="199" customWidth="1"/>
    <col min="1580" max="1580" width="6.88671875" style="199" customWidth="1"/>
    <col min="1581" max="1581" width="4.44140625" style="199" customWidth="1"/>
    <col min="1582" max="1582" width="3.6640625" style="199" customWidth="1"/>
    <col min="1583" max="1583" width="0.77734375" style="199" customWidth="1"/>
    <col min="1584" max="1584" width="3.33203125" style="199" customWidth="1"/>
    <col min="1585" max="1585" width="3.6640625" style="199" customWidth="1"/>
    <col min="1586" max="1586" width="3" style="199" customWidth="1"/>
    <col min="1587" max="1587" width="3.6640625" style="199" customWidth="1"/>
    <col min="1588" max="1588" width="3.109375" style="199" customWidth="1"/>
    <col min="1589" max="1589" width="1.88671875" style="199" customWidth="1"/>
    <col min="1590" max="1591" width="2.21875" style="199" customWidth="1"/>
    <col min="1592" max="1592" width="7.21875" style="199" customWidth="1"/>
    <col min="1593" max="1827" width="8.88671875" style="199"/>
    <col min="1828" max="1828" width="2.44140625" style="199" customWidth="1"/>
    <col min="1829" max="1829" width="2.33203125" style="199" customWidth="1"/>
    <col min="1830" max="1830" width="1.109375" style="199" customWidth="1"/>
    <col min="1831" max="1831" width="22.6640625" style="199" customWidth="1"/>
    <col min="1832" max="1832" width="1.21875" style="199" customWidth="1"/>
    <col min="1833" max="1834" width="11.77734375" style="199" customWidth="1"/>
    <col min="1835" max="1835" width="1.77734375" style="199" customWidth="1"/>
    <col min="1836" max="1836" width="6.88671875" style="199" customWidth="1"/>
    <col min="1837" max="1837" width="4.44140625" style="199" customWidth="1"/>
    <col min="1838" max="1838" width="3.6640625" style="199" customWidth="1"/>
    <col min="1839" max="1839" width="0.77734375" style="199" customWidth="1"/>
    <col min="1840" max="1840" width="3.33203125" style="199" customWidth="1"/>
    <col min="1841" max="1841" width="3.6640625" style="199" customWidth="1"/>
    <col min="1842" max="1842" width="3" style="199" customWidth="1"/>
    <col min="1843" max="1843" width="3.6640625" style="199" customWidth="1"/>
    <col min="1844" max="1844" width="3.109375" style="199" customWidth="1"/>
    <col min="1845" max="1845" width="1.88671875" style="199" customWidth="1"/>
    <col min="1846" max="1847" width="2.21875" style="199" customWidth="1"/>
    <col min="1848" max="1848" width="7.21875" style="199" customWidth="1"/>
    <col min="1849" max="2083" width="8.88671875" style="199"/>
    <col min="2084" max="2084" width="2.44140625" style="199" customWidth="1"/>
    <col min="2085" max="2085" width="2.33203125" style="199" customWidth="1"/>
    <col min="2086" max="2086" width="1.109375" style="199" customWidth="1"/>
    <col min="2087" max="2087" width="22.6640625" style="199" customWidth="1"/>
    <col min="2088" max="2088" width="1.21875" style="199" customWidth="1"/>
    <col min="2089" max="2090" width="11.77734375" style="199" customWidth="1"/>
    <col min="2091" max="2091" width="1.77734375" style="199" customWidth="1"/>
    <col min="2092" max="2092" width="6.88671875" style="199" customWidth="1"/>
    <col min="2093" max="2093" width="4.44140625" style="199" customWidth="1"/>
    <col min="2094" max="2094" width="3.6640625" style="199" customWidth="1"/>
    <col min="2095" max="2095" width="0.77734375" style="199" customWidth="1"/>
    <col min="2096" max="2096" width="3.33203125" style="199" customWidth="1"/>
    <col min="2097" max="2097" width="3.6640625" style="199" customWidth="1"/>
    <col min="2098" max="2098" width="3" style="199" customWidth="1"/>
    <col min="2099" max="2099" width="3.6640625" style="199" customWidth="1"/>
    <col min="2100" max="2100" width="3.109375" style="199" customWidth="1"/>
    <col min="2101" max="2101" width="1.88671875" style="199" customWidth="1"/>
    <col min="2102" max="2103" width="2.21875" style="199" customWidth="1"/>
    <col min="2104" max="2104" width="7.21875" style="199" customWidth="1"/>
    <col min="2105" max="2339" width="8.88671875" style="199"/>
    <col min="2340" max="2340" width="2.44140625" style="199" customWidth="1"/>
    <col min="2341" max="2341" width="2.33203125" style="199" customWidth="1"/>
    <col min="2342" max="2342" width="1.109375" style="199" customWidth="1"/>
    <col min="2343" max="2343" width="22.6640625" style="199" customWidth="1"/>
    <col min="2344" max="2344" width="1.21875" style="199" customWidth="1"/>
    <col min="2345" max="2346" width="11.77734375" style="199" customWidth="1"/>
    <col min="2347" max="2347" width="1.77734375" style="199" customWidth="1"/>
    <col min="2348" max="2348" width="6.88671875" style="199" customWidth="1"/>
    <col min="2349" max="2349" width="4.44140625" style="199" customWidth="1"/>
    <col min="2350" max="2350" width="3.6640625" style="199" customWidth="1"/>
    <col min="2351" max="2351" width="0.77734375" style="199" customWidth="1"/>
    <col min="2352" max="2352" width="3.33203125" style="199" customWidth="1"/>
    <col min="2353" max="2353" width="3.6640625" style="199" customWidth="1"/>
    <col min="2354" max="2354" width="3" style="199" customWidth="1"/>
    <col min="2355" max="2355" width="3.6640625" style="199" customWidth="1"/>
    <col min="2356" max="2356" width="3.109375" style="199" customWidth="1"/>
    <col min="2357" max="2357" width="1.88671875" style="199" customWidth="1"/>
    <col min="2358" max="2359" width="2.21875" style="199" customWidth="1"/>
    <col min="2360" max="2360" width="7.21875" style="199" customWidth="1"/>
    <col min="2361" max="2595" width="8.88671875" style="199"/>
    <col min="2596" max="2596" width="2.44140625" style="199" customWidth="1"/>
    <col min="2597" max="2597" width="2.33203125" style="199" customWidth="1"/>
    <col min="2598" max="2598" width="1.109375" style="199" customWidth="1"/>
    <col min="2599" max="2599" width="22.6640625" style="199" customWidth="1"/>
    <col min="2600" max="2600" width="1.21875" style="199" customWidth="1"/>
    <col min="2601" max="2602" width="11.77734375" style="199" customWidth="1"/>
    <col min="2603" max="2603" width="1.77734375" style="199" customWidth="1"/>
    <col min="2604" max="2604" width="6.88671875" style="199" customWidth="1"/>
    <col min="2605" max="2605" width="4.44140625" style="199" customWidth="1"/>
    <col min="2606" max="2606" width="3.6640625" style="199" customWidth="1"/>
    <col min="2607" max="2607" width="0.77734375" style="199" customWidth="1"/>
    <col min="2608" max="2608" width="3.33203125" style="199" customWidth="1"/>
    <col min="2609" max="2609" width="3.6640625" style="199" customWidth="1"/>
    <col min="2610" max="2610" width="3" style="199" customWidth="1"/>
    <col min="2611" max="2611" width="3.6640625" style="199" customWidth="1"/>
    <col min="2612" max="2612" width="3.109375" style="199" customWidth="1"/>
    <col min="2613" max="2613" width="1.88671875" style="199" customWidth="1"/>
    <col min="2614" max="2615" width="2.21875" style="199" customWidth="1"/>
    <col min="2616" max="2616" width="7.21875" style="199" customWidth="1"/>
    <col min="2617" max="2851" width="8.88671875" style="199"/>
    <col min="2852" max="2852" width="2.44140625" style="199" customWidth="1"/>
    <col min="2853" max="2853" width="2.33203125" style="199" customWidth="1"/>
    <col min="2854" max="2854" width="1.109375" style="199" customWidth="1"/>
    <col min="2855" max="2855" width="22.6640625" style="199" customWidth="1"/>
    <col min="2856" max="2856" width="1.21875" style="199" customWidth="1"/>
    <col min="2857" max="2858" width="11.77734375" style="199" customWidth="1"/>
    <col min="2859" max="2859" width="1.77734375" style="199" customWidth="1"/>
    <col min="2860" max="2860" width="6.88671875" style="199" customWidth="1"/>
    <col min="2861" max="2861" width="4.44140625" style="199" customWidth="1"/>
    <col min="2862" max="2862" width="3.6640625" style="199" customWidth="1"/>
    <col min="2863" max="2863" width="0.77734375" style="199" customWidth="1"/>
    <col min="2864" max="2864" width="3.33203125" style="199" customWidth="1"/>
    <col min="2865" max="2865" width="3.6640625" style="199" customWidth="1"/>
    <col min="2866" max="2866" width="3" style="199" customWidth="1"/>
    <col min="2867" max="2867" width="3.6640625" style="199" customWidth="1"/>
    <col min="2868" max="2868" width="3.109375" style="199" customWidth="1"/>
    <col min="2869" max="2869" width="1.88671875" style="199" customWidth="1"/>
    <col min="2870" max="2871" width="2.21875" style="199" customWidth="1"/>
    <col min="2872" max="2872" width="7.21875" style="199" customWidth="1"/>
    <col min="2873" max="3107" width="8.88671875" style="199"/>
    <col min="3108" max="3108" width="2.44140625" style="199" customWidth="1"/>
    <col min="3109" max="3109" width="2.33203125" style="199" customWidth="1"/>
    <col min="3110" max="3110" width="1.109375" style="199" customWidth="1"/>
    <col min="3111" max="3111" width="22.6640625" style="199" customWidth="1"/>
    <col min="3112" max="3112" width="1.21875" style="199" customWidth="1"/>
    <col min="3113" max="3114" width="11.77734375" style="199" customWidth="1"/>
    <col min="3115" max="3115" width="1.77734375" style="199" customWidth="1"/>
    <col min="3116" max="3116" width="6.88671875" style="199" customWidth="1"/>
    <col min="3117" max="3117" width="4.44140625" style="199" customWidth="1"/>
    <col min="3118" max="3118" width="3.6640625" style="199" customWidth="1"/>
    <col min="3119" max="3119" width="0.77734375" style="199" customWidth="1"/>
    <col min="3120" max="3120" width="3.33203125" style="199" customWidth="1"/>
    <col min="3121" max="3121" width="3.6640625" style="199" customWidth="1"/>
    <col min="3122" max="3122" width="3" style="199" customWidth="1"/>
    <col min="3123" max="3123" width="3.6640625" style="199" customWidth="1"/>
    <col min="3124" max="3124" width="3.109375" style="199" customWidth="1"/>
    <col min="3125" max="3125" width="1.88671875" style="199" customWidth="1"/>
    <col min="3126" max="3127" width="2.21875" style="199" customWidth="1"/>
    <col min="3128" max="3128" width="7.21875" style="199" customWidth="1"/>
    <col min="3129" max="3363" width="8.88671875" style="199"/>
    <col min="3364" max="3364" width="2.44140625" style="199" customWidth="1"/>
    <col min="3365" max="3365" width="2.33203125" style="199" customWidth="1"/>
    <col min="3366" max="3366" width="1.109375" style="199" customWidth="1"/>
    <col min="3367" max="3367" width="22.6640625" style="199" customWidth="1"/>
    <col min="3368" max="3368" width="1.21875" style="199" customWidth="1"/>
    <col min="3369" max="3370" width="11.77734375" style="199" customWidth="1"/>
    <col min="3371" max="3371" width="1.77734375" style="199" customWidth="1"/>
    <col min="3372" max="3372" width="6.88671875" style="199" customWidth="1"/>
    <col min="3373" max="3373" width="4.44140625" style="199" customWidth="1"/>
    <col min="3374" max="3374" width="3.6640625" style="199" customWidth="1"/>
    <col min="3375" max="3375" width="0.77734375" style="199" customWidth="1"/>
    <col min="3376" max="3376" width="3.33203125" style="199" customWidth="1"/>
    <col min="3377" max="3377" width="3.6640625" style="199" customWidth="1"/>
    <col min="3378" max="3378" width="3" style="199" customWidth="1"/>
    <col min="3379" max="3379" width="3.6640625" style="199" customWidth="1"/>
    <col min="3380" max="3380" width="3.109375" style="199" customWidth="1"/>
    <col min="3381" max="3381" width="1.88671875" style="199" customWidth="1"/>
    <col min="3382" max="3383" width="2.21875" style="199" customWidth="1"/>
    <col min="3384" max="3384" width="7.21875" style="199" customWidth="1"/>
    <col min="3385" max="3619" width="8.88671875" style="199"/>
    <col min="3620" max="3620" width="2.44140625" style="199" customWidth="1"/>
    <col min="3621" max="3621" width="2.33203125" style="199" customWidth="1"/>
    <col min="3622" max="3622" width="1.109375" style="199" customWidth="1"/>
    <col min="3623" max="3623" width="22.6640625" style="199" customWidth="1"/>
    <col min="3624" max="3624" width="1.21875" style="199" customWidth="1"/>
    <col min="3625" max="3626" width="11.77734375" style="199" customWidth="1"/>
    <col min="3627" max="3627" width="1.77734375" style="199" customWidth="1"/>
    <col min="3628" max="3628" width="6.88671875" style="199" customWidth="1"/>
    <col min="3629" max="3629" width="4.44140625" style="199" customWidth="1"/>
    <col min="3630" max="3630" width="3.6640625" style="199" customWidth="1"/>
    <col min="3631" max="3631" width="0.77734375" style="199" customWidth="1"/>
    <col min="3632" max="3632" width="3.33203125" style="199" customWidth="1"/>
    <col min="3633" max="3633" width="3.6640625" style="199" customWidth="1"/>
    <col min="3634" max="3634" width="3" style="199" customWidth="1"/>
    <col min="3635" max="3635" width="3.6640625" style="199" customWidth="1"/>
    <col min="3636" max="3636" width="3.109375" style="199" customWidth="1"/>
    <col min="3637" max="3637" width="1.88671875" style="199" customWidth="1"/>
    <col min="3638" max="3639" width="2.21875" style="199" customWidth="1"/>
    <col min="3640" max="3640" width="7.21875" style="199" customWidth="1"/>
    <col min="3641" max="3875" width="8.88671875" style="199"/>
    <col min="3876" max="3876" width="2.44140625" style="199" customWidth="1"/>
    <col min="3877" max="3877" width="2.33203125" style="199" customWidth="1"/>
    <col min="3878" max="3878" width="1.109375" style="199" customWidth="1"/>
    <col min="3879" max="3879" width="22.6640625" style="199" customWidth="1"/>
    <col min="3880" max="3880" width="1.21875" style="199" customWidth="1"/>
    <col min="3881" max="3882" width="11.77734375" style="199" customWidth="1"/>
    <col min="3883" max="3883" width="1.77734375" style="199" customWidth="1"/>
    <col min="3884" max="3884" width="6.88671875" style="199" customWidth="1"/>
    <col min="3885" max="3885" width="4.44140625" style="199" customWidth="1"/>
    <col min="3886" max="3886" width="3.6640625" style="199" customWidth="1"/>
    <col min="3887" max="3887" width="0.77734375" style="199" customWidth="1"/>
    <col min="3888" max="3888" width="3.33203125" style="199" customWidth="1"/>
    <col min="3889" max="3889" width="3.6640625" style="199" customWidth="1"/>
    <col min="3890" max="3890" width="3" style="199" customWidth="1"/>
    <col min="3891" max="3891" width="3.6640625" style="199" customWidth="1"/>
    <col min="3892" max="3892" width="3.109375" style="199" customWidth="1"/>
    <col min="3893" max="3893" width="1.88671875" style="199" customWidth="1"/>
    <col min="3894" max="3895" width="2.21875" style="199" customWidth="1"/>
    <col min="3896" max="3896" width="7.21875" style="199" customWidth="1"/>
    <col min="3897" max="4131" width="8.88671875" style="199"/>
    <col min="4132" max="4132" width="2.44140625" style="199" customWidth="1"/>
    <col min="4133" max="4133" width="2.33203125" style="199" customWidth="1"/>
    <col min="4134" max="4134" width="1.109375" style="199" customWidth="1"/>
    <col min="4135" max="4135" width="22.6640625" style="199" customWidth="1"/>
    <col min="4136" max="4136" width="1.21875" style="199" customWidth="1"/>
    <col min="4137" max="4138" width="11.77734375" style="199" customWidth="1"/>
    <col min="4139" max="4139" width="1.77734375" style="199" customWidth="1"/>
    <col min="4140" max="4140" width="6.88671875" style="199" customWidth="1"/>
    <col min="4141" max="4141" width="4.44140625" style="199" customWidth="1"/>
    <col min="4142" max="4142" width="3.6640625" style="199" customWidth="1"/>
    <col min="4143" max="4143" width="0.77734375" style="199" customWidth="1"/>
    <col min="4144" max="4144" width="3.33203125" style="199" customWidth="1"/>
    <col min="4145" max="4145" width="3.6640625" style="199" customWidth="1"/>
    <col min="4146" max="4146" width="3" style="199" customWidth="1"/>
    <col min="4147" max="4147" width="3.6640625" style="199" customWidth="1"/>
    <col min="4148" max="4148" width="3.109375" style="199" customWidth="1"/>
    <col min="4149" max="4149" width="1.88671875" style="199" customWidth="1"/>
    <col min="4150" max="4151" width="2.21875" style="199" customWidth="1"/>
    <col min="4152" max="4152" width="7.21875" style="199" customWidth="1"/>
    <col min="4153" max="4387" width="8.88671875" style="199"/>
    <col min="4388" max="4388" width="2.44140625" style="199" customWidth="1"/>
    <col min="4389" max="4389" width="2.33203125" style="199" customWidth="1"/>
    <col min="4390" max="4390" width="1.109375" style="199" customWidth="1"/>
    <col min="4391" max="4391" width="22.6640625" style="199" customWidth="1"/>
    <col min="4392" max="4392" width="1.21875" style="199" customWidth="1"/>
    <col min="4393" max="4394" width="11.77734375" style="199" customWidth="1"/>
    <col min="4395" max="4395" width="1.77734375" style="199" customWidth="1"/>
    <col min="4396" max="4396" width="6.88671875" style="199" customWidth="1"/>
    <col min="4397" max="4397" width="4.44140625" style="199" customWidth="1"/>
    <col min="4398" max="4398" width="3.6640625" style="199" customWidth="1"/>
    <col min="4399" max="4399" width="0.77734375" style="199" customWidth="1"/>
    <col min="4400" max="4400" width="3.33203125" style="199" customWidth="1"/>
    <col min="4401" max="4401" width="3.6640625" style="199" customWidth="1"/>
    <col min="4402" max="4402" width="3" style="199" customWidth="1"/>
    <col min="4403" max="4403" width="3.6640625" style="199" customWidth="1"/>
    <col min="4404" max="4404" width="3.109375" style="199" customWidth="1"/>
    <col min="4405" max="4405" width="1.88671875" style="199" customWidth="1"/>
    <col min="4406" max="4407" width="2.21875" style="199" customWidth="1"/>
    <col min="4408" max="4408" width="7.21875" style="199" customWidth="1"/>
    <col min="4409" max="4643" width="8.88671875" style="199"/>
    <col min="4644" max="4644" width="2.44140625" style="199" customWidth="1"/>
    <col min="4645" max="4645" width="2.33203125" style="199" customWidth="1"/>
    <col min="4646" max="4646" width="1.109375" style="199" customWidth="1"/>
    <col min="4647" max="4647" width="22.6640625" style="199" customWidth="1"/>
    <col min="4648" max="4648" width="1.21875" style="199" customWidth="1"/>
    <col min="4649" max="4650" width="11.77734375" style="199" customWidth="1"/>
    <col min="4651" max="4651" width="1.77734375" style="199" customWidth="1"/>
    <col min="4652" max="4652" width="6.88671875" style="199" customWidth="1"/>
    <col min="4653" max="4653" width="4.44140625" style="199" customWidth="1"/>
    <col min="4654" max="4654" width="3.6640625" style="199" customWidth="1"/>
    <col min="4655" max="4655" width="0.77734375" style="199" customWidth="1"/>
    <col min="4656" max="4656" width="3.33203125" style="199" customWidth="1"/>
    <col min="4657" max="4657" width="3.6640625" style="199" customWidth="1"/>
    <col min="4658" max="4658" width="3" style="199" customWidth="1"/>
    <col min="4659" max="4659" width="3.6640625" style="199" customWidth="1"/>
    <col min="4660" max="4660" width="3.109375" style="199" customWidth="1"/>
    <col min="4661" max="4661" width="1.88671875" style="199" customWidth="1"/>
    <col min="4662" max="4663" width="2.21875" style="199" customWidth="1"/>
    <col min="4664" max="4664" width="7.21875" style="199" customWidth="1"/>
    <col min="4665" max="4899" width="8.88671875" style="199"/>
    <col min="4900" max="4900" width="2.44140625" style="199" customWidth="1"/>
    <col min="4901" max="4901" width="2.33203125" style="199" customWidth="1"/>
    <col min="4902" max="4902" width="1.109375" style="199" customWidth="1"/>
    <col min="4903" max="4903" width="22.6640625" style="199" customWidth="1"/>
    <col min="4904" max="4904" width="1.21875" style="199" customWidth="1"/>
    <col min="4905" max="4906" width="11.77734375" style="199" customWidth="1"/>
    <col min="4907" max="4907" width="1.77734375" style="199" customWidth="1"/>
    <col min="4908" max="4908" width="6.88671875" style="199" customWidth="1"/>
    <col min="4909" max="4909" width="4.44140625" style="199" customWidth="1"/>
    <col min="4910" max="4910" width="3.6640625" style="199" customWidth="1"/>
    <col min="4911" max="4911" width="0.77734375" style="199" customWidth="1"/>
    <col min="4912" max="4912" width="3.33203125" style="199" customWidth="1"/>
    <col min="4913" max="4913" width="3.6640625" style="199" customWidth="1"/>
    <col min="4914" max="4914" width="3" style="199" customWidth="1"/>
    <col min="4915" max="4915" width="3.6640625" style="199" customWidth="1"/>
    <col min="4916" max="4916" width="3.109375" style="199" customWidth="1"/>
    <col min="4917" max="4917" width="1.88671875" style="199" customWidth="1"/>
    <col min="4918" max="4919" width="2.21875" style="199" customWidth="1"/>
    <col min="4920" max="4920" width="7.21875" style="199" customWidth="1"/>
    <col min="4921" max="5155" width="8.88671875" style="199"/>
    <col min="5156" max="5156" width="2.44140625" style="199" customWidth="1"/>
    <col min="5157" max="5157" width="2.33203125" style="199" customWidth="1"/>
    <col min="5158" max="5158" width="1.109375" style="199" customWidth="1"/>
    <col min="5159" max="5159" width="22.6640625" style="199" customWidth="1"/>
    <col min="5160" max="5160" width="1.21875" style="199" customWidth="1"/>
    <col min="5161" max="5162" width="11.77734375" style="199" customWidth="1"/>
    <col min="5163" max="5163" width="1.77734375" style="199" customWidth="1"/>
    <col min="5164" max="5164" width="6.88671875" style="199" customWidth="1"/>
    <col min="5165" max="5165" width="4.44140625" style="199" customWidth="1"/>
    <col min="5166" max="5166" width="3.6640625" style="199" customWidth="1"/>
    <col min="5167" max="5167" width="0.77734375" style="199" customWidth="1"/>
    <col min="5168" max="5168" width="3.33203125" style="199" customWidth="1"/>
    <col min="5169" max="5169" width="3.6640625" style="199" customWidth="1"/>
    <col min="5170" max="5170" width="3" style="199" customWidth="1"/>
    <col min="5171" max="5171" width="3.6640625" style="199" customWidth="1"/>
    <col min="5172" max="5172" width="3.109375" style="199" customWidth="1"/>
    <col min="5173" max="5173" width="1.88671875" style="199" customWidth="1"/>
    <col min="5174" max="5175" width="2.21875" style="199" customWidth="1"/>
    <col min="5176" max="5176" width="7.21875" style="199" customWidth="1"/>
    <col min="5177" max="5411" width="8.88671875" style="199"/>
    <col min="5412" max="5412" width="2.44140625" style="199" customWidth="1"/>
    <col min="5413" max="5413" width="2.33203125" style="199" customWidth="1"/>
    <col min="5414" max="5414" width="1.109375" style="199" customWidth="1"/>
    <col min="5415" max="5415" width="22.6640625" style="199" customWidth="1"/>
    <col min="5416" max="5416" width="1.21875" style="199" customWidth="1"/>
    <col min="5417" max="5418" width="11.77734375" style="199" customWidth="1"/>
    <col min="5419" max="5419" width="1.77734375" style="199" customWidth="1"/>
    <col min="5420" max="5420" width="6.88671875" style="199" customWidth="1"/>
    <col min="5421" max="5421" width="4.44140625" style="199" customWidth="1"/>
    <col min="5422" max="5422" width="3.6640625" style="199" customWidth="1"/>
    <col min="5423" max="5423" width="0.77734375" style="199" customWidth="1"/>
    <col min="5424" max="5424" width="3.33203125" style="199" customWidth="1"/>
    <col min="5425" max="5425" width="3.6640625" style="199" customWidth="1"/>
    <col min="5426" max="5426" width="3" style="199" customWidth="1"/>
    <col min="5427" max="5427" width="3.6640625" style="199" customWidth="1"/>
    <col min="5428" max="5428" width="3.109375" style="199" customWidth="1"/>
    <col min="5429" max="5429" width="1.88671875" style="199" customWidth="1"/>
    <col min="5430" max="5431" width="2.21875" style="199" customWidth="1"/>
    <col min="5432" max="5432" width="7.21875" style="199" customWidth="1"/>
    <col min="5433" max="5667" width="8.88671875" style="199"/>
    <col min="5668" max="5668" width="2.44140625" style="199" customWidth="1"/>
    <col min="5669" max="5669" width="2.33203125" style="199" customWidth="1"/>
    <col min="5670" max="5670" width="1.109375" style="199" customWidth="1"/>
    <col min="5671" max="5671" width="22.6640625" style="199" customWidth="1"/>
    <col min="5672" max="5672" width="1.21875" style="199" customWidth="1"/>
    <col min="5673" max="5674" width="11.77734375" style="199" customWidth="1"/>
    <col min="5675" max="5675" width="1.77734375" style="199" customWidth="1"/>
    <col min="5676" max="5676" width="6.88671875" style="199" customWidth="1"/>
    <col min="5677" max="5677" width="4.44140625" style="199" customWidth="1"/>
    <col min="5678" max="5678" width="3.6640625" style="199" customWidth="1"/>
    <col min="5679" max="5679" width="0.77734375" style="199" customWidth="1"/>
    <col min="5680" max="5680" width="3.33203125" style="199" customWidth="1"/>
    <col min="5681" max="5681" width="3.6640625" style="199" customWidth="1"/>
    <col min="5682" max="5682" width="3" style="199" customWidth="1"/>
    <col min="5683" max="5683" width="3.6640625" style="199" customWidth="1"/>
    <col min="5684" max="5684" width="3.109375" style="199" customWidth="1"/>
    <col min="5685" max="5685" width="1.88671875" style="199" customWidth="1"/>
    <col min="5686" max="5687" width="2.21875" style="199" customWidth="1"/>
    <col min="5688" max="5688" width="7.21875" style="199" customWidth="1"/>
    <col min="5689" max="5923" width="8.88671875" style="199"/>
    <col min="5924" max="5924" width="2.44140625" style="199" customWidth="1"/>
    <col min="5925" max="5925" width="2.33203125" style="199" customWidth="1"/>
    <col min="5926" max="5926" width="1.109375" style="199" customWidth="1"/>
    <col min="5927" max="5927" width="22.6640625" style="199" customWidth="1"/>
    <col min="5928" max="5928" width="1.21875" style="199" customWidth="1"/>
    <col min="5929" max="5930" width="11.77734375" style="199" customWidth="1"/>
    <col min="5931" max="5931" width="1.77734375" style="199" customWidth="1"/>
    <col min="5932" max="5932" width="6.88671875" style="199" customWidth="1"/>
    <col min="5933" max="5933" width="4.44140625" style="199" customWidth="1"/>
    <col min="5934" max="5934" width="3.6640625" style="199" customWidth="1"/>
    <col min="5935" max="5935" width="0.77734375" style="199" customWidth="1"/>
    <col min="5936" max="5936" width="3.33203125" style="199" customWidth="1"/>
    <col min="5937" max="5937" width="3.6640625" style="199" customWidth="1"/>
    <col min="5938" max="5938" width="3" style="199" customWidth="1"/>
    <col min="5939" max="5939" width="3.6640625" style="199" customWidth="1"/>
    <col min="5940" max="5940" width="3.109375" style="199" customWidth="1"/>
    <col min="5941" max="5941" width="1.88671875" style="199" customWidth="1"/>
    <col min="5942" max="5943" width="2.21875" style="199" customWidth="1"/>
    <col min="5944" max="5944" width="7.21875" style="199" customWidth="1"/>
    <col min="5945" max="6179" width="8.88671875" style="199"/>
    <col min="6180" max="6180" width="2.44140625" style="199" customWidth="1"/>
    <col min="6181" max="6181" width="2.33203125" style="199" customWidth="1"/>
    <col min="6182" max="6182" width="1.109375" style="199" customWidth="1"/>
    <col min="6183" max="6183" width="22.6640625" style="199" customWidth="1"/>
    <col min="6184" max="6184" width="1.21875" style="199" customWidth="1"/>
    <col min="6185" max="6186" width="11.77734375" style="199" customWidth="1"/>
    <col min="6187" max="6187" width="1.77734375" style="199" customWidth="1"/>
    <col min="6188" max="6188" width="6.88671875" style="199" customWidth="1"/>
    <col min="6189" max="6189" width="4.44140625" style="199" customWidth="1"/>
    <col min="6190" max="6190" width="3.6640625" style="199" customWidth="1"/>
    <col min="6191" max="6191" width="0.77734375" style="199" customWidth="1"/>
    <col min="6192" max="6192" width="3.33203125" style="199" customWidth="1"/>
    <col min="6193" max="6193" width="3.6640625" style="199" customWidth="1"/>
    <col min="6194" max="6194" width="3" style="199" customWidth="1"/>
    <col min="6195" max="6195" width="3.6640625" style="199" customWidth="1"/>
    <col min="6196" max="6196" width="3.109375" style="199" customWidth="1"/>
    <col min="6197" max="6197" width="1.88671875" style="199" customWidth="1"/>
    <col min="6198" max="6199" width="2.21875" style="199" customWidth="1"/>
    <col min="6200" max="6200" width="7.21875" style="199" customWidth="1"/>
    <col min="6201" max="6435" width="8.88671875" style="199"/>
    <col min="6436" max="6436" width="2.44140625" style="199" customWidth="1"/>
    <col min="6437" max="6437" width="2.33203125" style="199" customWidth="1"/>
    <col min="6438" max="6438" width="1.109375" style="199" customWidth="1"/>
    <col min="6439" max="6439" width="22.6640625" style="199" customWidth="1"/>
    <col min="6440" max="6440" width="1.21875" style="199" customWidth="1"/>
    <col min="6441" max="6442" width="11.77734375" style="199" customWidth="1"/>
    <col min="6443" max="6443" width="1.77734375" style="199" customWidth="1"/>
    <col min="6444" max="6444" width="6.88671875" style="199" customWidth="1"/>
    <col min="6445" max="6445" width="4.44140625" style="199" customWidth="1"/>
    <col min="6446" max="6446" width="3.6640625" style="199" customWidth="1"/>
    <col min="6447" max="6447" width="0.77734375" style="199" customWidth="1"/>
    <col min="6448" max="6448" width="3.33203125" style="199" customWidth="1"/>
    <col min="6449" max="6449" width="3.6640625" style="199" customWidth="1"/>
    <col min="6450" max="6450" width="3" style="199" customWidth="1"/>
    <col min="6451" max="6451" width="3.6640625" style="199" customWidth="1"/>
    <col min="6452" max="6452" width="3.109375" style="199" customWidth="1"/>
    <col min="6453" max="6453" width="1.88671875" style="199" customWidth="1"/>
    <col min="6454" max="6455" width="2.21875" style="199" customWidth="1"/>
    <col min="6456" max="6456" width="7.21875" style="199" customWidth="1"/>
    <col min="6457" max="6691" width="8.88671875" style="199"/>
    <col min="6692" max="6692" width="2.44140625" style="199" customWidth="1"/>
    <col min="6693" max="6693" width="2.33203125" style="199" customWidth="1"/>
    <col min="6694" max="6694" width="1.109375" style="199" customWidth="1"/>
    <col min="6695" max="6695" width="22.6640625" style="199" customWidth="1"/>
    <col min="6696" max="6696" width="1.21875" style="199" customWidth="1"/>
    <col min="6697" max="6698" width="11.77734375" style="199" customWidth="1"/>
    <col min="6699" max="6699" width="1.77734375" style="199" customWidth="1"/>
    <col min="6700" max="6700" width="6.88671875" style="199" customWidth="1"/>
    <col min="6701" max="6701" width="4.44140625" style="199" customWidth="1"/>
    <col min="6702" max="6702" width="3.6640625" style="199" customWidth="1"/>
    <col min="6703" max="6703" width="0.77734375" style="199" customWidth="1"/>
    <col min="6704" max="6704" width="3.33203125" style="199" customWidth="1"/>
    <col min="6705" max="6705" width="3.6640625" style="199" customWidth="1"/>
    <col min="6706" max="6706" width="3" style="199" customWidth="1"/>
    <col min="6707" max="6707" width="3.6640625" style="199" customWidth="1"/>
    <col min="6708" max="6708" width="3.109375" style="199" customWidth="1"/>
    <col min="6709" max="6709" width="1.88671875" style="199" customWidth="1"/>
    <col min="6710" max="6711" width="2.21875" style="199" customWidth="1"/>
    <col min="6712" max="6712" width="7.21875" style="199" customWidth="1"/>
    <col min="6713" max="6947" width="8.88671875" style="199"/>
    <col min="6948" max="6948" width="2.44140625" style="199" customWidth="1"/>
    <col min="6949" max="6949" width="2.33203125" style="199" customWidth="1"/>
    <col min="6950" max="6950" width="1.109375" style="199" customWidth="1"/>
    <col min="6951" max="6951" width="22.6640625" style="199" customWidth="1"/>
    <col min="6952" max="6952" width="1.21875" style="199" customWidth="1"/>
    <col min="6953" max="6954" width="11.77734375" style="199" customWidth="1"/>
    <col min="6955" max="6955" width="1.77734375" style="199" customWidth="1"/>
    <col min="6956" max="6956" width="6.88671875" style="199" customWidth="1"/>
    <col min="6957" max="6957" width="4.44140625" style="199" customWidth="1"/>
    <col min="6958" max="6958" width="3.6640625" style="199" customWidth="1"/>
    <col min="6959" max="6959" width="0.77734375" style="199" customWidth="1"/>
    <col min="6960" max="6960" width="3.33203125" style="199" customWidth="1"/>
    <col min="6961" max="6961" width="3.6640625" style="199" customWidth="1"/>
    <col min="6962" max="6962" width="3" style="199" customWidth="1"/>
    <col min="6963" max="6963" width="3.6640625" style="199" customWidth="1"/>
    <col min="6964" max="6964" width="3.109375" style="199" customWidth="1"/>
    <col min="6965" max="6965" width="1.88671875" style="199" customWidth="1"/>
    <col min="6966" max="6967" width="2.21875" style="199" customWidth="1"/>
    <col min="6968" max="6968" width="7.21875" style="199" customWidth="1"/>
    <col min="6969" max="7203" width="8.88671875" style="199"/>
    <col min="7204" max="7204" width="2.44140625" style="199" customWidth="1"/>
    <col min="7205" max="7205" width="2.33203125" style="199" customWidth="1"/>
    <col min="7206" max="7206" width="1.109375" style="199" customWidth="1"/>
    <col min="7207" max="7207" width="22.6640625" style="199" customWidth="1"/>
    <col min="7208" max="7208" width="1.21875" style="199" customWidth="1"/>
    <col min="7209" max="7210" width="11.77734375" style="199" customWidth="1"/>
    <col min="7211" max="7211" width="1.77734375" style="199" customWidth="1"/>
    <col min="7212" max="7212" width="6.88671875" style="199" customWidth="1"/>
    <col min="7213" max="7213" width="4.44140625" style="199" customWidth="1"/>
    <col min="7214" max="7214" width="3.6640625" style="199" customWidth="1"/>
    <col min="7215" max="7215" width="0.77734375" style="199" customWidth="1"/>
    <col min="7216" max="7216" width="3.33203125" style="199" customWidth="1"/>
    <col min="7217" max="7217" width="3.6640625" style="199" customWidth="1"/>
    <col min="7218" max="7218" width="3" style="199" customWidth="1"/>
    <col min="7219" max="7219" width="3.6640625" style="199" customWidth="1"/>
    <col min="7220" max="7220" width="3.109375" style="199" customWidth="1"/>
    <col min="7221" max="7221" width="1.88671875" style="199" customWidth="1"/>
    <col min="7222" max="7223" width="2.21875" style="199" customWidth="1"/>
    <col min="7224" max="7224" width="7.21875" style="199" customWidth="1"/>
    <col min="7225" max="7459" width="8.88671875" style="199"/>
    <col min="7460" max="7460" width="2.44140625" style="199" customWidth="1"/>
    <col min="7461" max="7461" width="2.33203125" style="199" customWidth="1"/>
    <col min="7462" max="7462" width="1.109375" style="199" customWidth="1"/>
    <col min="7463" max="7463" width="22.6640625" style="199" customWidth="1"/>
    <col min="7464" max="7464" width="1.21875" style="199" customWidth="1"/>
    <col min="7465" max="7466" width="11.77734375" style="199" customWidth="1"/>
    <col min="7467" max="7467" width="1.77734375" style="199" customWidth="1"/>
    <col min="7468" max="7468" width="6.88671875" style="199" customWidth="1"/>
    <col min="7469" max="7469" width="4.44140625" style="199" customWidth="1"/>
    <col min="7470" max="7470" width="3.6640625" style="199" customWidth="1"/>
    <col min="7471" max="7471" width="0.77734375" style="199" customWidth="1"/>
    <col min="7472" max="7472" width="3.33203125" style="199" customWidth="1"/>
    <col min="7473" max="7473" width="3.6640625" style="199" customWidth="1"/>
    <col min="7474" max="7474" width="3" style="199" customWidth="1"/>
    <col min="7475" max="7475" width="3.6640625" style="199" customWidth="1"/>
    <col min="7476" max="7476" width="3.109375" style="199" customWidth="1"/>
    <col min="7477" max="7477" width="1.88671875" style="199" customWidth="1"/>
    <col min="7478" max="7479" width="2.21875" style="199" customWidth="1"/>
    <col min="7480" max="7480" width="7.21875" style="199" customWidth="1"/>
    <col min="7481" max="7715" width="8.88671875" style="199"/>
    <col min="7716" max="7716" width="2.44140625" style="199" customWidth="1"/>
    <col min="7717" max="7717" width="2.33203125" style="199" customWidth="1"/>
    <col min="7718" max="7718" width="1.109375" style="199" customWidth="1"/>
    <col min="7719" max="7719" width="22.6640625" style="199" customWidth="1"/>
    <col min="7720" max="7720" width="1.21875" style="199" customWidth="1"/>
    <col min="7721" max="7722" width="11.77734375" style="199" customWidth="1"/>
    <col min="7723" max="7723" width="1.77734375" style="199" customWidth="1"/>
    <col min="7724" max="7724" width="6.88671875" style="199" customWidth="1"/>
    <col min="7725" max="7725" width="4.44140625" style="199" customWidth="1"/>
    <col min="7726" max="7726" width="3.6640625" style="199" customWidth="1"/>
    <col min="7727" max="7727" width="0.77734375" style="199" customWidth="1"/>
    <col min="7728" max="7728" width="3.33203125" style="199" customWidth="1"/>
    <col min="7729" max="7729" width="3.6640625" style="199" customWidth="1"/>
    <col min="7730" max="7730" width="3" style="199" customWidth="1"/>
    <col min="7731" max="7731" width="3.6640625" style="199" customWidth="1"/>
    <col min="7732" max="7732" width="3.109375" style="199" customWidth="1"/>
    <col min="7733" max="7733" width="1.88671875" style="199" customWidth="1"/>
    <col min="7734" max="7735" width="2.21875" style="199" customWidth="1"/>
    <col min="7736" max="7736" width="7.21875" style="199" customWidth="1"/>
    <col min="7737" max="7971" width="8.88671875" style="199"/>
    <col min="7972" max="7972" width="2.44140625" style="199" customWidth="1"/>
    <col min="7973" max="7973" width="2.33203125" style="199" customWidth="1"/>
    <col min="7974" max="7974" width="1.109375" style="199" customWidth="1"/>
    <col min="7975" max="7975" width="22.6640625" style="199" customWidth="1"/>
    <col min="7976" max="7976" width="1.21875" style="199" customWidth="1"/>
    <col min="7977" max="7978" width="11.77734375" style="199" customWidth="1"/>
    <col min="7979" max="7979" width="1.77734375" style="199" customWidth="1"/>
    <col min="7980" max="7980" width="6.88671875" style="199" customWidth="1"/>
    <col min="7981" max="7981" width="4.44140625" style="199" customWidth="1"/>
    <col min="7982" max="7982" width="3.6640625" style="199" customWidth="1"/>
    <col min="7983" max="7983" width="0.77734375" style="199" customWidth="1"/>
    <col min="7984" max="7984" width="3.33203125" style="199" customWidth="1"/>
    <col min="7985" max="7985" width="3.6640625" style="199" customWidth="1"/>
    <col min="7986" max="7986" width="3" style="199" customWidth="1"/>
    <col min="7987" max="7987" width="3.6640625" style="199" customWidth="1"/>
    <col min="7988" max="7988" width="3.109375" style="199" customWidth="1"/>
    <col min="7989" max="7989" width="1.88671875" style="199" customWidth="1"/>
    <col min="7990" max="7991" width="2.21875" style="199" customWidth="1"/>
    <col min="7992" max="7992" width="7.21875" style="199" customWidth="1"/>
    <col min="7993" max="8227" width="8.88671875" style="199"/>
    <col min="8228" max="8228" width="2.44140625" style="199" customWidth="1"/>
    <col min="8229" max="8229" width="2.33203125" style="199" customWidth="1"/>
    <col min="8230" max="8230" width="1.109375" style="199" customWidth="1"/>
    <col min="8231" max="8231" width="22.6640625" style="199" customWidth="1"/>
    <col min="8232" max="8232" width="1.21875" style="199" customWidth="1"/>
    <col min="8233" max="8234" width="11.77734375" style="199" customWidth="1"/>
    <col min="8235" max="8235" width="1.77734375" style="199" customWidth="1"/>
    <col min="8236" max="8236" width="6.88671875" style="199" customWidth="1"/>
    <col min="8237" max="8237" width="4.44140625" style="199" customWidth="1"/>
    <col min="8238" max="8238" width="3.6640625" style="199" customWidth="1"/>
    <col min="8239" max="8239" width="0.77734375" style="199" customWidth="1"/>
    <col min="8240" max="8240" width="3.33203125" style="199" customWidth="1"/>
    <col min="8241" max="8241" width="3.6640625" style="199" customWidth="1"/>
    <col min="8242" max="8242" width="3" style="199" customWidth="1"/>
    <col min="8243" max="8243" width="3.6640625" style="199" customWidth="1"/>
    <col min="8244" max="8244" width="3.109375" style="199" customWidth="1"/>
    <col min="8245" max="8245" width="1.88671875" style="199" customWidth="1"/>
    <col min="8246" max="8247" width="2.21875" style="199" customWidth="1"/>
    <col min="8248" max="8248" width="7.21875" style="199" customWidth="1"/>
    <col min="8249" max="8483" width="8.88671875" style="199"/>
    <col min="8484" max="8484" width="2.44140625" style="199" customWidth="1"/>
    <col min="8485" max="8485" width="2.33203125" style="199" customWidth="1"/>
    <col min="8486" max="8486" width="1.109375" style="199" customWidth="1"/>
    <col min="8487" max="8487" width="22.6640625" style="199" customWidth="1"/>
    <col min="8488" max="8488" width="1.21875" style="199" customWidth="1"/>
    <col min="8489" max="8490" width="11.77734375" style="199" customWidth="1"/>
    <col min="8491" max="8491" width="1.77734375" style="199" customWidth="1"/>
    <col min="8492" max="8492" width="6.88671875" style="199" customWidth="1"/>
    <col min="8493" max="8493" width="4.44140625" style="199" customWidth="1"/>
    <col min="8494" max="8494" width="3.6640625" style="199" customWidth="1"/>
    <col min="8495" max="8495" width="0.77734375" style="199" customWidth="1"/>
    <col min="8496" max="8496" width="3.33203125" style="199" customWidth="1"/>
    <col min="8497" max="8497" width="3.6640625" style="199" customWidth="1"/>
    <col min="8498" max="8498" width="3" style="199" customWidth="1"/>
    <col min="8499" max="8499" width="3.6640625" style="199" customWidth="1"/>
    <col min="8500" max="8500" width="3.109375" style="199" customWidth="1"/>
    <col min="8501" max="8501" width="1.88671875" style="199" customWidth="1"/>
    <col min="8502" max="8503" width="2.21875" style="199" customWidth="1"/>
    <col min="8504" max="8504" width="7.21875" style="199" customWidth="1"/>
    <col min="8505" max="8739" width="8.88671875" style="199"/>
    <col min="8740" max="8740" width="2.44140625" style="199" customWidth="1"/>
    <col min="8741" max="8741" width="2.33203125" style="199" customWidth="1"/>
    <col min="8742" max="8742" width="1.109375" style="199" customWidth="1"/>
    <col min="8743" max="8743" width="22.6640625" style="199" customWidth="1"/>
    <col min="8744" max="8744" width="1.21875" style="199" customWidth="1"/>
    <col min="8745" max="8746" width="11.77734375" style="199" customWidth="1"/>
    <col min="8747" max="8747" width="1.77734375" style="199" customWidth="1"/>
    <col min="8748" max="8748" width="6.88671875" style="199" customWidth="1"/>
    <col min="8749" max="8749" width="4.44140625" style="199" customWidth="1"/>
    <col min="8750" max="8750" width="3.6640625" style="199" customWidth="1"/>
    <col min="8751" max="8751" width="0.77734375" style="199" customWidth="1"/>
    <col min="8752" max="8752" width="3.33203125" style="199" customWidth="1"/>
    <col min="8753" max="8753" width="3.6640625" style="199" customWidth="1"/>
    <col min="8754" max="8754" width="3" style="199" customWidth="1"/>
    <col min="8755" max="8755" width="3.6640625" style="199" customWidth="1"/>
    <col min="8756" max="8756" width="3.109375" style="199" customWidth="1"/>
    <col min="8757" max="8757" width="1.88671875" style="199" customWidth="1"/>
    <col min="8758" max="8759" width="2.21875" style="199" customWidth="1"/>
    <col min="8760" max="8760" width="7.21875" style="199" customWidth="1"/>
    <col min="8761" max="8995" width="8.88671875" style="199"/>
    <col min="8996" max="8996" width="2.44140625" style="199" customWidth="1"/>
    <col min="8997" max="8997" width="2.33203125" style="199" customWidth="1"/>
    <col min="8998" max="8998" width="1.109375" style="199" customWidth="1"/>
    <col min="8999" max="8999" width="22.6640625" style="199" customWidth="1"/>
    <col min="9000" max="9000" width="1.21875" style="199" customWidth="1"/>
    <col min="9001" max="9002" width="11.77734375" style="199" customWidth="1"/>
    <col min="9003" max="9003" width="1.77734375" style="199" customWidth="1"/>
    <col min="9004" max="9004" width="6.88671875" style="199" customWidth="1"/>
    <col min="9005" max="9005" width="4.44140625" style="199" customWidth="1"/>
    <col min="9006" max="9006" width="3.6640625" style="199" customWidth="1"/>
    <col min="9007" max="9007" width="0.77734375" style="199" customWidth="1"/>
    <col min="9008" max="9008" width="3.33203125" style="199" customWidth="1"/>
    <col min="9009" max="9009" width="3.6640625" style="199" customWidth="1"/>
    <col min="9010" max="9010" width="3" style="199" customWidth="1"/>
    <col min="9011" max="9011" width="3.6640625" style="199" customWidth="1"/>
    <col min="9012" max="9012" width="3.109375" style="199" customWidth="1"/>
    <col min="9013" max="9013" width="1.88671875" style="199" customWidth="1"/>
    <col min="9014" max="9015" width="2.21875" style="199" customWidth="1"/>
    <col min="9016" max="9016" width="7.21875" style="199" customWidth="1"/>
    <col min="9017" max="9251" width="8.88671875" style="199"/>
    <col min="9252" max="9252" width="2.44140625" style="199" customWidth="1"/>
    <col min="9253" max="9253" width="2.33203125" style="199" customWidth="1"/>
    <col min="9254" max="9254" width="1.109375" style="199" customWidth="1"/>
    <col min="9255" max="9255" width="22.6640625" style="199" customWidth="1"/>
    <col min="9256" max="9256" width="1.21875" style="199" customWidth="1"/>
    <col min="9257" max="9258" width="11.77734375" style="199" customWidth="1"/>
    <col min="9259" max="9259" width="1.77734375" style="199" customWidth="1"/>
    <col min="9260" max="9260" width="6.88671875" style="199" customWidth="1"/>
    <col min="9261" max="9261" width="4.44140625" style="199" customWidth="1"/>
    <col min="9262" max="9262" width="3.6640625" style="199" customWidth="1"/>
    <col min="9263" max="9263" width="0.77734375" style="199" customWidth="1"/>
    <col min="9264" max="9264" width="3.33203125" style="199" customWidth="1"/>
    <col min="9265" max="9265" width="3.6640625" style="199" customWidth="1"/>
    <col min="9266" max="9266" width="3" style="199" customWidth="1"/>
    <col min="9267" max="9267" width="3.6640625" style="199" customWidth="1"/>
    <col min="9268" max="9268" width="3.109375" style="199" customWidth="1"/>
    <col min="9269" max="9269" width="1.88671875" style="199" customWidth="1"/>
    <col min="9270" max="9271" width="2.21875" style="199" customWidth="1"/>
    <col min="9272" max="9272" width="7.21875" style="199" customWidth="1"/>
    <col min="9273" max="9507" width="8.88671875" style="199"/>
    <col min="9508" max="9508" width="2.44140625" style="199" customWidth="1"/>
    <col min="9509" max="9509" width="2.33203125" style="199" customWidth="1"/>
    <col min="9510" max="9510" width="1.109375" style="199" customWidth="1"/>
    <col min="9511" max="9511" width="22.6640625" style="199" customWidth="1"/>
    <col min="9512" max="9512" width="1.21875" style="199" customWidth="1"/>
    <col min="9513" max="9514" width="11.77734375" style="199" customWidth="1"/>
    <col min="9515" max="9515" width="1.77734375" style="199" customWidth="1"/>
    <col min="9516" max="9516" width="6.88671875" style="199" customWidth="1"/>
    <col min="9517" max="9517" width="4.44140625" style="199" customWidth="1"/>
    <col min="9518" max="9518" width="3.6640625" style="199" customWidth="1"/>
    <col min="9519" max="9519" width="0.77734375" style="199" customWidth="1"/>
    <col min="9520" max="9520" width="3.33203125" style="199" customWidth="1"/>
    <col min="9521" max="9521" width="3.6640625" style="199" customWidth="1"/>
    <col min="9522" max="9522" width="3" style="199" customWidth="1"/>
    <col min="9523" max="9523" width="3.6640625" style="199" customWidth="1"/>
    <col min="9524" max="9524" width="3.109375" style="199" customWidth="1"/>
    <col min="9525" max="9525" width="1.88671875" style="199" customWidth="1"/>
    <col min="9526" max="9527" width="2.21875" style="199" customWidth="1"/>
    <col min="9528" max="9528" width="7.21875" style="199" customWidth="1"/>
    <col min="9529" max="9763" width="8.88671875" style="199"/>
    <col min="9764" max="9764" width="2.44140625" style="199" customWidth="1"/>
    <col min="9765" max="9765" width="2.33203125" style="199" customWidth="1"/>
    <col min="9766" max="9766" width="1.109375" style="199" customWidth="1"/>
    <col min="9767" max="9767" width="22.6640625" style="199" customWidth="1"/>
    <col min="9768" max="9768" width="1.21875" style="199" customWidth="1"/>
    <col min="9769" max="9770" width="11.77734375" style="199" customWidth="1"/>
    <col min="9771" max="9771" width="1.77734375" style="199" customWidth="1"/>
    <col min="9772" max="9772" width="6.88671875" style="199" customWidth="1"/>
    <col min="9773" max="9773" width="4.44140625" style="199" customWidth="1"/>
    <col min="9774" max="9774" width="3.6640625" style="199" customWidth="1"/>
    <col min="9775" max="9775" width="0.77734375" style="199" customWidth="1"/>
    <col min="9776" max="9776" width="3.33203125" style="199" customWidth="1"/>
    <col min="9777" max="9777" width="3.6640625" style="199" customWidth="1"/>
    <col min="9778" max="9778" width="3" style="199" customWidth="1"/>
    <col min="9779" max="9779" width="3.6640625" style="199" customWidth="1"/>
    <col min="9780" max="9780" width="3.109375" style="199" customWidth="1"/>
    <col min="9781" max="9781" width="1.88671875" style="199" customWidth="1"/>
    <col min="9782" max="9783" width="2.21875" style="199" customWidth="1"/>
    <col min="9784" max="9784" width="7.21875" style="199" customWidth="1"/>
    <col min="9785" max="10019" width="8.88671875" style="199"/>
    <col min="10020" max="10020" width="2.44140625" style="199" customWidth="1"/>
    <col min="10021" max="10021" width="2.33203125" style="199" customWidth="1"/>
    <col min="10022" max="10022" width="1.109375" style="199" customWidth="1"/>
    <col min="10023" max="10023" width="22.6640625" style="199" customWidth="1"/>
    <col min="10024" max="10024" width="1.21875" style="199" customWidth="1"/>
    <col min="10025" max="10026" width="11.77734375" style="199" customWidth="1"/>
    <col min="10027" max="10027" width="1.77734375" style="199" customWidth="1"/>
    <col min="10028" max="10028" width="6.88671875" style="199" customWidth="1"/>
    <col min="10029" max="10029" width="4.44140625" style="199" customWidth="1"/>
    <col min="10030" max="10030" width="3.6640625" style="199" customWidth="1"/>
    <col min="10031" max="10031" width="0.77734375" style="199" customWidth="1"/>
    <col min="10032" max="10032" width="3.33203125" style="199" customWidth="1"/>
    <col min="10033" max="10033" width="3.6640625" style="199" customWidth="1"/>
    <col min="10034" max="10034" width="3" style="199" customWidth="1"/>
    <col min="10035" max="10035" width="3.6640625" style="199" customWidth="1"/>
    <col min="10036" max="10036" width="3.109375" style="199" customWidth="1"/>
    <col min="10037" max="10037" width="1.88671875" style="199" customWidth="1"/>
    <col min="10038" max="10039" width="2.21875" style="199" customWidth="1"/>
    <col min="10040" max="10040" width="7.21875" style="199" customWidth="1"/>
    <col min="10041" max="10275" width="8.88671875" style="199"/>
    <col min="10276" max="10276" width="2.44140625" style="199" customWidth="1"/>
    <col min="10277" max="10277" width="2.33203125" style="199" customWidth="1"/>
    <col min="10278" max="10278" width="1.109375" style="199" customWidth="1"/>
    <col min="10279" max="10279" width="22.6640625" style="199" customWidth="1"/>
    <col min="10280" max="10280" width="1.21875" style="199" customWidth="1"/>
    <col min="10281" max="10282" width="11.77734375" style="199" customWidth="1"/>
    <col min="10283" max="10283" width="1.77734375" style="199" customWidth="1"/>
    <col min="10284" max="10284" width="6.88671875" style="199" customWidth="1"/>
    <col min="10285" max="10285" width="4.44140625" style="199" customWidth="1"/>
    <col min="10286" max="10286" width="3.6640625" style="199" customWidth="1"/>
    <col min="10287" max="10287" width="0.77734375" style="199" customWidth="1"/>
    <col min="10288" max="10288" width="3.33203125" style="199" customWidth="1"/>
    <col min="10289" max="10289" width="3.6640625" style="199" customWidth="1"/>
    <col min="10290" max="10290" width="3" style="199" customWidth="1"/>
    <col min="10291" max="10291" width="3.6640625" style="199" customWidth="1"/>
    <col min="10292" max="10292" width="3.109375" style="199" customWidth="1"/>
    <col min="10293" max="10293" width="1.88671875" style="199" customWidth="1"/>
    <col min="10294" max="10295" width="2.21875" style="199" customWidth="1"/>
    <col min="10296" max="10296" width="7.21875" style="199" customWidth="1"/>
    <col min="10297" max="10531" width="8.88671875" style="199"/>
    <col min="10532" max="10532" width="2.44140625" style="199" customWidth="1"/>
    <col min="10533" max="10533" width="2.33203125" style="199" customWidth="1"/>
    <col min="10534" max="10534" width="1.109375" style="199" customWidth="1"/>
    <col min="10535" max="10535" width="22.6640625" style="199" customWidth="1"/>
    <col min="10536" max="10536" width="1.21875" style="199" customWidth="1"/>
    <col min="10537" max="10538" width="11.77734375" style="199" customWidth="1"/>
    <col min="10539" max="10539" width="1.77734375" style="199" customWidth="1"/>
    <col min="10540" max="10540" width="6.88671875" style="199" customWidth="1"/>
    <col min="10541" max="10541" width="4.44140625" style="199" customWidth="1"/>
    <col min="10542" max="10542" width="3.6640625" style="199" customWidth="1"/>
    <col min="10543" max="10543" width="0.77734375" style="199" customWidth="1"/>
    <col min="10544" max="10544" width="3.33203125" style="199" customWidth="1"/>
    <col min="10545" max="10545" width="3.6640625" style="199" customWidth="1"/>
    <col min="10546" max="10546" width="3" style="199" customWidth="1"/>
    <col min="10547" max="10547" width="3.6640625" style="199" customWidth="1"/>
    <col min="10548" max="10548" width="3.109375" style="199" customWidth="1"/>
    <col min="10549" max="10549" width="1.88671875" style="199" customWidth="1"/>
    <col min="10550" max="10551" width="2.21875" style="199" customWidth="1"/>
    <col min="10552" max="10552" width="7.21875" style="199" customWidth="1"/>
    <col min="10553" max="10787" width="8.88671875" style="199"/>
    <col min="10788" max="10788" width="2.44140625" style="199" customWidth="1"/>
    <col min="10789" max="10789" width="2.33203125" style="199" customWidth="1"/>
    <col min="10790" max="10790" width="1.109375" style="199" customWidth="1"/>
    <col min="10791" max="10791" width="22.6640625" style="199" customWidth="1"/>
    <col min="10792" max="10792" width="1.21875" style="199" customWidth="1"/>
    <col min="10793" max="10794" width="11.77734375" style="199" customWidth="1"/>
    <col min="10795" max="10795" width="1.77734375" style="199" customWidth="1"/>
    <col min="10796" max="10796" width="6.88671875" style="199" customWidth="1"/>
    <col min="10797" max="10797" width="4.44140625" style="199" customWidth="1"/>
    <col min="10798" max="10798" width="3.6640625" style="199" customWidth="1"/>
    <col min="10799" max="10799" width="0.77734375" style="199" customWidth="1"/>
    <col min="10800" max="10800" width="3.33203125" style="199" customWidth="1"/>
    <col min="10801" max="10801" width="3.6640625" style="199" customWidth="1"/>
    <col min="10802" max="10802" width="3" style="199" customWidth="1"/>
    <col min="10803" max="10803" width="3.6640625" style="199" customWidth="1"/>
    <col min="10804" max="10804" width="3.109375" style="199" customWidth="1"/>
    <col min="10805" max="10805" width="1.88671875" style="199" customWidth="1"/>
    <col min="10806" max="10807" width="2.21875" style="199" customWidth="1"/>
    <col min="10808" max="10808" width="7.21875" style="199" customWidth="1"/>
    <col min="10809" max="11043" width="8.88671875" style="199"/>
    <col min="11044" max="11044" width="2.44140625" style="199" customWidth="1"/>
    <col min="11045" max="11045" width="2.33203125" style="199" customWidth="1"/>
    <col min="11046" max="11046" width="1.109375" style="199" customWidth="1"/>
    <col min="11047" max="11047" width="22.6640625" style="199" customWidth="1"/>
    <col min="11048" max="11048" width="1.21875" style="199" customWidth="1"/>
    <col min="11049" max="11050" width="11.77734375" style="199" customWidth="1"/>
    <col min="11051" max="11051" width="1.77734375" style="199" customWidth="1"/>
    <col min="11052" max="11052" width="6.88671875" style="199" customWidth="1"/>
    <col min="11053" max="11053" width="4.44140625" style="199" customWidth="1"/>
    <col min="11054" max="11054" width="3.6640625" style="199" customWidth="1"/>
    <col min="11055" max="11055" width="0.77734375" style="199" customWidth="1"/>
    <col min="11056" max="11056" width="3.33203125" style="199" customWidth="1"/>
    <col min="11057" max="11057" width="3.6640625" style="199" customWidth="1"/>
    <col min="11058" max="11058" width="3" style="199" customWidth="1"/>
    <col min="11059" max="11059" width="3.6640625" style="199" customWidth="1"/>
    <col min="11060" max="11060" width="3.109375" style="199" customWidth="1"/>
    <col min="11061" max="11061" width="1.88671875" style="199" customWidth="1"/>
    <col min="11062" max="11063" width="2.21875" style="199" customWidth="1"/>
    <col min="11064" max="11064" width="7.21875" style="199" customWidth="1"/>
    <col min="11065" max="11299" width="8.88671875" style="199"/>
    <col min="11300" max="11300" width="2.44140625" style="199" customWidth="1"/>
    <col min="11301" max="11301" width="2.33203125" style="199" customWidth="1"/>
    <col min="11302" max="11302" width="1.109375" style="199" customWidth="1"/>
    <col min="11303" max="11303" width="22.6640625" style="199" customWidth="1"/>
    <col min="11304" max="11304" width="1.21875" style="199" customWidth="1"/>
    <col min="11305" max="11306" width="11.77734375" style="199" customWidth="1"/>
    <col min="11307" max="11307" width="1.77734375" style="199" customWidth="1"/>
    <col min="11308" max="11308" width="6.88671875" style="199" customWidth="1"/>
    <col min="11309" max="11309" width="4.44140625" style="199" customWidth="1"/>
    <col min="11310" max="11310" width="3.6640625" style="199" customWidth="1"/>
    <col min="11311" max="11311" width="0.77734375" style="199" customWidth="1"/>
    <col min="11312" max="11312" width="3.33203125" style="199" customWidth="1"/>
    <col min="11313" max="11313" width="3.6640625" style="199" customWidth="1"/>
    <col min="11314" max="11314" width="3" style="199" customWidth="1"/>
    <col min="11315" max="11315" width="3.6640625" style="199" customWidth="1"/>
    <col min="11316" max="11316" width="3.109375" style="199" customWidth="1"/>
    <col min="11317" max="11317" width="1.88671875" style="199" customWidth="1"/>
    <col min="11318" max="11319" width="2.21875" style="199" customWidth="1"/>
    <col min="11320" max="11320" width="7.21875" style="199" customWidth="1"/>
    <col min="11321" max="11555" width="8.88671875" style="199"/>
    <col min="11556" max="11556" width="2.44140625" style="199" customWidth="1"/>
    <col min="11557" max="11557" width="2.33203125" style="199" customWidth="1"/>
    <col min="11558" max="11558" width="1.109375" style="199" customWidth="1"/>
    <col min="11559" max="11559" width="22.6640625" style="199" customWidth="1"/>
    <col min="11560" max="11560" width="1.21875" style="199" customWidth="1"/>
    <col min="11561" max="11562" width="11.77734375" style="199" customWidth="1"/>
    <col min="11563" max="11563" width="1.77734375" style="199" customWidth="1"/>
    <col min="11564" max="11564" width="6.88671875" style="199" customWidth="1"/>
    <col min="11565" max="11565" width="4.44140625" style="199" customWidth="1"/>
    <col min="11566" max="11566" width="3.6640625" style="199" customWidth="1"/>
    <col min="11567" max="11567" width="0.77734375" style="199" customWidth="1"/>
    <col min="11568" max="11568" width="3.33203125" style="199" customWidth="1"/>
    <col min="11569" max="11569" width="3.6640625" style="199" customWidth="1"/>
    <col min="11570" max="11570" width="3" style="199" customWidth="1"/>
    <col min="11571" max="11571" width="3.6640625" style="199" customWidth="1"/>
    <col min="11572" max="11572" width="3.109375" style="199" customWidth="1"/>
    <col min="11573" max="11573" width="1.88671875" style="199" customWidth="1"/>
    <col min="11574" max="11575" width="2.21875" style="199" customWidth="1"/>
    <col min="11576" max="11576" width="7.21875" style="199" customWidth="1"/>
    <col min="11577" max="11811" width="8.88671875" style="199"/>
    <col min="11812" max="11812" width="2.44140625" style="199" customWidth="1"/>
    <col min="11813" max="11813" width="2.33203125" style="199" customWidth="1"/>
    <col min="11814" max="11814" width="1.109375" style="199" customWidth="1"/>
    <col min="11815" max="11815" width="22.6640625" style="199" customWidth="1"/>
    <col min="11816" max="11816" width="1.21875" style="199" customWidth="1"/>
    <col min="11817" max="11818" width="11.77734375" style="199" customWidth="1"/>
    <col min="11819" max="11819" width="1.77734375" style="199" customWidth="1"/>
    <col min="11820" max="11820" width="6.88671875" style="199" customWidth="1"/>
    <col min="11821" max="11821" width="4.44140625" style="199" customWidth="1"/>
    <col min="11822" max="11822" width="3.6640625" style="199" customWidth="1"/>
    <col min="11823" max="11823" width="0.77734375" style="199" customWidth="1"/>
    <col min="11824" max="11824" width="3.33203125" style="199" customWidth="1"/>
    <col min="11825" max="11825" width="3.6640625" style="199" customWidth="1"/>
    <col min="11826" max="11826" width="3" style="199" customWidth="1"/>
    <col min="11827" max="11827" width="3.6640625" style="199" customWidth="1"/>
    <col min="11828" max="11828" width="3.109375" style="199" customWidth="1"/>
    <col min="11829" max="11829" width="1.88671875" style="199" customWidth="1"/>
    <col min="11830" max="11831" width="2.21875" style="199" customWidth="1"/>
    <col min="11832" max="11832" width="7.21875" style="199" customWidth="1"/>
    <col min="11833" max="12067" width="8.88671875" style="199"/>
    <col min="12068" max="12068" width="2.44140625" style="199" customWidth="1"/>
    <col min="12069" max="12069" width="2.33203125" style="199" customWidth="1"/>
    <col min="12070" max="12070" width="1.109375" style="199" customWidth="1"/>
    <col min="12071" max="12071" width="22.6640625" style="199" customWidth="1"/>
    <col min="12072" max="12072" width="1.21875" style="199" customWidth="1"/>
    <col min="12073" max="12074" width="11.77734375" style="199" customWidth="1"/>
    <col min="12075" max="12075" width="1.77734375" style="199" customWidth="1"/>
    <col min="12076" max="12076" width="6.88671875" style="199" customWidth="1"/>
    <col min="12077" max="12077" width="4.44140625" style="199" customWidth="1"/>
    <col min="12078" max="12078" width="3.6640625" style="199" customWidth="1"/>
    <col min="12079" max="12079" width="0.77734375" style="199" customWidth="1"/>
    <col min="12080" max="12080" width="3.33203125" style="199" customWidth="1"/>
    <col min="12081" max="12081" width="3.6640625" style="199" customWidth="1"/>
    <col min="12082" max="12082" width="3" style="199" customWidth="1"/>
    <col min="12083" max="12083" width="3.6640625" style="199" customWidth="1"/>
    <col min="12084" max="12084" width="3.109375" style="199" customWidth="1"/>
    <col min="12085" max="12085" width="1.88671875" style="199" customWidth="1"/>
    <col min="12086" max="12087" width="2.21875" style="199" customWidth="1"/>
    <col min="12088" max="12088" width="7.21875" style="199" customWidth="1"/>
    <col min="12089" max="12323" width="8.88671875" style="199"/>
    <col min="12324" max="12324" width="2.44140625" style="199" customWidth="1"/>
    <col min="12325" max="12325" width="2.33203125" style="199" customWidth="1"/>
    <col min="12326" max="12326" width="1.109375" style="199" customWidth="1"/>
    <col min="12327" max="12327" width="22.6640625" style="199" customWidth="1"/>
    <col min="12328" max="12328" width="1.21875" style="199" customWidth="1"/>
    <col min="12329" max="12330" width="11.77734375" style="199" customWidth="1"/>
    <col min="12331" max="12331" width="1.77734375" style="199" customWidth="1"/>
    <col min="12332" max="12332" width="6.88671875" style="199" customWidth="1"/>
    <col min="12333" max="12333" width="4.44140625" style="199" customWidth="1"/>
    <col min="12334" max="12334" width="3.6640625" style="199" customWidth="1"/>
    <col min="12335" max="12335" width="0.77734375" style="199" customWidth="1"/>
    <col min="12336" max="12336" width="3.33203125" style="199" customWidth="1"/>
    <col min="12337" max="12337" width="3.6640625" style="199" customWidth="1"/>
    <col min="12338" max="12338" width="3" style="199" customWidth="1"/>
    <col min="12339" max="12339" width="3.6640625" style="199" customWidth="1"/>
    <col min="12340" max="12340" width="3.109375" style="199" customWidth="1"/>
    <col min="12341" max="12341" width="1.88671875" style="199" customWidth="1"/>
    <col min="12342" max="12343" width="2.21875" style="199" customWidth="1"/>
    <col min="12344" max="12344" width="7.21875" style="199" customWidth="1"/>
    <col min="12345" max="12579" width="8.88671875" style="199"/>
    <col min="12580" max="12580" width="2.44140625" style="199" customWidth="1"/>
    <col min="12581" max="12581" width="2.33203125" style="199" customWidth="1"/>
    <col min="12582" max="12582" width="1.109375" style="199" customWidth="1"/>
    <col min="12583" max="12583" width="22.6640625" style="199" customWidth="1"/>
    <col min="12584" max="12584" width="1.21875" style="199" customWidth="1"/>
    <col min="12585" max="12586" width="11.77734375" style="199" customWidth="1"/>
    <col min="12587" max="12587" width="1.77734375" style="199" customWidth="1"/>
    <col min="12588" max="12588" width="6.88671875" style="199" customWidth="1"/>
    <col min="12589" max="12589" width="4.44140625" style="199" customWidth="1"/>
    <col min="12590" max="12590" width="3.6640625" style="199" customWidth="1"/>
    <col min="12591" max="12591" width="0.77734375" style="199" customWidth="1"/>
    <col min="12592" max="12592" width="3.33203125" style="199" customWidth="1"/>
    <col min="12593" max="12593" width="3.6640625" style="199" customWidth="1"/>
    <col min="12594" max="12594" width="3" style="199" customWidth="1"/>
    <col min="12595" max="12595" width="3.6640625" style="199" customWidth="1"/>
    <col min="12596" max="12596" width="3.109375" style="199" customWidth="1"/>
    <col min="12597" max="12597" width="1.88671875" style="199" customWidth="1"/>
    <col min="12598" max="12599" width="2.21875" style="199" customWidth="1"/>
    <col min="12600" max="12600" width="7.21875" style="199" customWidth="1"/>
    <col min="12601" max="12835" width="8.88671875" style="199"/>
    <col min="12836" max="12836" width="2.44140625" style="199" customWidth="1"/>
    <col min="12837" max="12837" width="2.33203125" style="199" customWidth="1"/>
    <col min="12838" max="12838" width="1.109375" style="199" customWidth="1"/>
    <col min="12839" max="12839" width="22.6640625" style="199" customWidth="1"/>
    <col min="12840" max="12840" width="1.21875" style="199" customWidth="1"/>
    <col min="12841" max="12842" width="11.77734375" style="199" customWidth="1"/>
    <col min="12843" max="12843" width="1.77734375" style="199" customWidth="1"/>
    <col min="12844" max="12844" width="6.88671875" style="199" customWidth="1"/>
    <col min="12845" max="12845" width="4.44140625" style="199" customWidth="1"/>
    <col min="12846" max="12846" width="3.6640625" style="199" customWidth="1"/>
    <col min="12847" max="12847" width="0.77734375" style="199" customWidth="1"/>
    <col min="12848" max="12848" width="3.33203125" style="199" customWidth="1"/>
    <col min="12849" max="12849" width="3.6640625" style="199" customWidth="1"/>
    <col min="12850" max="12850" width="3" style="199" customWidth="1"/>
    <col min="12851" max="12851" width="3.6640625" style="199" customWidth="1"/>
    <col min="12852" max="12852" width="3.109375" style="199" customWidth="1"/>
    <col min="12853" max="12853" width="1.88671875" style="199" customWidth="1"/>
    <col min="12854" max="12855" width="2.21875" style="199" customWidth="1"/>
    <col min="12856" max="12856" width="7.21875" style="199" customWidth="1"/>
    <col min="12857" max="13091" width="8.88671875" style="199"/>
    <col min="13092" max="13092" width="2.44140625" style="199" customWidth="1"/>
    <col min="13093" max="13093" width="2.33203125" style="199" customWidth="1"/>
    <col min="13094" max="13094" width="1.109375" style="199" customWidth="1"/>
    <col min="13095" max="13095" width="22.6640625" style="199" customWidth="1"/>
    <col min="13096" max="13096" width="1.21875" style="199" customWidth="1"/>
    <col min="13097" max="13098" width="11.77734375" style="199" customWidth="1"/>
    <col min="13099" max="13099" width="1.77734375" style="199" customWidth="1"/>
    <col min="13100" max="13100" width="6.88671875" style="199" customWidth="1"/>
    <col min="13101" max="13101" width="4.44140625" style="199" customWidth="1"/>
    <col min="13102" max="13102" width="3.6640625" style="199" customWidth="1"/>
    <col min="13103" max="13103" width="0.77734375" style="199" customWidth="1"/>
    <col min="13104" max="13104" width="3.33203125" style="199" customWidth="1"/>
    <col min="13105" max="13105" width="3.6640625" style="199" customWidth="1"/>
    <col min="13106" max="13106" width="3" style="199" customWidth="1"/>
    <col min="13107" max="13107" width="3.6640625" style="199" customWidth="1"/>
    <col min="13108" max="13108" width="3.109375" style="199" customWidth="1"/>
    <col min="13109" max="13109" width="1.88671875" style="199" customWidth="1"/>
    <col min="13110" max="13111" width="2.21875" style="199" customWidth="1"/>
    <col min="13112" max="13112" width="7.21875" style="199" customWidth="1"/>
    <col min="13113" max="13347" width="8.88671875" style="199"/>
    <col min="13348" max="13348" width="2.44140625" style="199" customWidth="1"/>
    <col min="13349" max="13349" width="2.33203125" style="199" customWidth="1"/>
    <col min="13350" max="13350" width="1.109375" style="199" customWidth="1"/>
    <col min="13351" max="13351" width="22.6640625" style="199" customWidth="1"/>
    <col min="13352" max="13352" width="1.21875" style="199" customWidth="1"/>
    <col min="13353" max="13354" width="11.77734375" style="199" customWidth="1"/>
    <col min="13355" max="13355" width="1.77734375" style="199" customWidth="1"/>
    <col min="13356" max="13356" width="6.88671875" style="199" customWidth="1"/>
    <col min="13357" max="13357" width="4.44140625" style="199" customWidth="1"/>
    <col min="13358" max="13358" width="3.6640625" style="199" customWidth="1"/>
    <col min="13359" max="13359" width="0.77734375" style="199" customWidth="1"/>
    <col min="13360" max="13360" width="3.33203125" style="199" customWidth="1"/>
    <col min="13361" max="13361" width="3.6640625" style="199" customWidth="1"/>
    <col min="13362" max="13362" width="3" style="199" customWidth="1"/>
    <col min="13363" max="13363" width="3.6640625" style="199" customWidth="1"/>
    <col min="13364" max="13364" width="3.109375" style="199" customWidth="1"/>
    <col min="13365" max="13365" width="1.88671875" style="199" customWidth="1"/>
    <col min="13366" max="13367" width="2.21875" style="199" customWidth="1"/>
    <col min="13368" max="13368" width="7.21875" style="199" customWidth="1"/>
    <col min="13369" max="13603" width="8.88671875" style="199"/>
    <col min="13604" max="13604" width="2.44140625" style="199" customWidth="1"/>
    <col min="13605" max="13605" width="2.33203125" style="199" customWidth="1"/>
    <col min="13606" max="13606" width="1.109375" style="199" customWidth="1"/>
    <col min="13607" max="13607" width="22.6640625" style="199" customWidth="1"/>
    <col min="13608" max="13608" width="1.21875" style="199" customWidth="1"/>
    <col min="13609" max="13610" width="11.77734375" style="199" customWidth="1"/>
    <col min="13611" max="13611" width="1.77734375" style="199" customWidth="1"/>
    <col min="13612" max="13612" width="6.88671875" style="199" customWidth="1"/>
    <col min="13613" max="13613" width="4.44140625" style="199" customWidth="1"/>
    <col min="13614" max="13614" width="3.6640625" style="199" customWidth="1"/>
    <col min="13615" max="13615" width="0.77734375" style="199" customWidth="1"/>
    <col min="13616" max="13616" width="3.33203125" style="199" customWidth="1"/>
    <col min="13617" max="13617" width="3.6640625" style="199" customWidth="1"/>
    <col min="13618" max="13618" width="3" style="199" customWidth="1"/>
    <col min="13619" max="13619" width="3.6640625" style="199" customWidth="1"/>
    <col min="13620" max="13620" width="3.109375" style="199" customWidth="1"/>
    <col min="13621" max="13621" width="1.88671875" style="199" customWidth="1"/>
    <col min="13622" max="13623" width="2.21875" style="199" customWidth="1"/>
    <col min="13624" max="13624" width="7.21875" style="199" customWidth="1"/>
    <col min="13625" max="13859" width="8.88671875" style="199"/>
    <col min="13860" max="13860" width="2.44140625" style="199" customWidth="1"/>
    <col min="13861" max="13861" width="2.33203125" style="199" customWidth="1"/>
    <col min="13862" max="13862" width="1.109375" style="199" customWidth="1"/>
    <col min="13863" max="13863" width="22.6640625" style="199" customWidth="1"/>
    <col min="13864" max="13864" width="1.21875" style="199" customWidth="1"/>
    <col min="13865" max="13866" width="11.77734375" style="199" customWidth="1"/>
    <col min="13867" max="13867" width="1.77734375" style="199" customWidth="1"/>
    <col min="13868" max="13868" width="6.88671875" style="199" customWidth="1"/>
    <col min="13869" max="13869" width="4.44140625" style="199" customWidth="1"/>
    <col min="13870" max="13870" width="3.6640625" style="199" customWidth="1"/>
    <col min="13871" max="13871" width="0.77734375" style="199" customWidth="1"/>
    <col min="13872" max="13872" width="3.33203125" style="199" customWidth="1"/>
    <col min="13873" max="13873" width="3.6640625" style="199" customWidth="1"/>
    <col min="13874" max="13874" width="3" style="199" customWidth="1"/>
    <col min="13875" max="13875" width="3.6640625" style="199" customWidth="1"/>
    <col min="13876" max="13876" width="3.109375" style="199" customWidth="1"/>
    <col min="13877" max="13877" width="1.88671875" style="199" customWidth="1"/>
    <col min="13878" max="13879" width="2.21875" style="199" customWidth="1"/>
    <col min="13880" max="13880" width="7.21875" style="199" customWidth="1"/>
    <col min="13881" max="14115" width="8.88671875" style="199"/>
    <col min="14116" max="14116" width="2.44140625" style="199" customWidth="1"/>
    <col min="14117" max="14117" width="2.33203125" style="199" customWidth="1"/>
    <col min="14118" max="14118" width="1.109375" style="199" customWidth="1"/>
    <col min="14119" max="14119" width="22.6640625" style="199" customWidth="1"/>
    <col min="14120" max="14120" width="1.21875" style="199" customWidth="1"/>
    <col min="14121" max="14122" width="11.77734375" style="199" customWidth="1"/>
    <col min="14123" max="14123" width="1.77734375" style="199" customWidth="1"/>
    <col min="14124" max="14124" width="6.88671875" style="199" customWidth="1"/>
    <col min="14125" max="14125" width="4.44140625" style="199" customWidth="1"/>
    <col min="14126" max="14126" width="3.6640625" style="199" customWidth="1"/>
    <col min="14127" max="14127" width="0.77734375" style="199" customWidth="1"/>
    <col min="14128" max="14128" width="3.33203125" style="199" customWidth="1"/>
    <col min="14129" max="14129" width="3.6640625" style="199" customWidth="1"/>
    <col min="14130" max="14130" width="3" style="199" customWidth="1"/>
    <col min="14131" max="14131" width="3.6640625" style="199" customWidth="1"/>
    <col min="14132" max="14132" width="3.109375" style="199" customWidth="1"/>
    <col min="14133" max="14133" width="1.88671875" style="199" customWidth="1"/>
    <col min="14134" max="14135" width="2.21875" style="199" customWidth="1"/>
    <col min="14136" max="14136" width="7.21875" style="199" customWidth="1"/>
    <col min="14137" max="14371" width="8.88671875" style="199"/>
    <col min="14372" max="14372" width="2.44140625" style="199" customWidth="1"/>
    <col min="14373" max="14373" width="2.33203125" style="199" customWidth="1"/>
    <col min="14374" max="14374" width="1.109375" style="199" customWidth="1"/>
    <col min="14375" max="14375" width="22.6640625" style="199" customWidth="1"/>
    <col min="14376" max="14376" width="1.21875" style="199" customWidth="1"/>
    <col min="14377" max="14378" width="11.77734375" style="199" customWidth="1"/>
    <col min="14379" max="14379" width="1.77734375" style="199" customWidth="1"/>
    <col min="14380" max="14380" width="6.88671875" style="199" customWidth="1"/>
    <col min="14381" max="14381" width="4.44140625" style="199" customWidth="1"/>
    <col min="14382" max="14382" width="3.6640625" style="199" customWidth="1"/>
    <col min="14383" max="14383" width="0.77734375" style="199" customWidth="1"/>
    <col min="14384" max="14384" width="3.33203125" style="199" customWidth="1"/>
    <col min="14385" max="14385" width="3.6640625" style="199" customWidth="1"/>
    <col min="14386" max="14386" width="3" style="199" customWidth="1"/>
    <col min="14387" max="14387" width="3.6640625" style="199" customWidth="1"/>
    <col min="14388" max="14388" width="3.109375" style="199" customWidth="1"/>
    <col min="14389" max="14389" width="1.88671875" style="199" customWidth="1"/>
    <col min="14390" max="14391" width="2.21875" style="199" customWidth="1"/>
    <col min="14392" max="14392" width="7.21875" style="199" customWidth="1"/>
    <col min="14393" max="14627" width="8.88671875" style="199"/>
    <col min="14628" max="14628" width="2.44140625" style="199" customWidth="1"/>
    <col min="14629" max="14629" width="2.33203125" style="199" customWidth="1"/>
    <col min="14630" max="14630" width="1.109375" style="199" customWidth="1"/>
    <col min="14631" max="14631" width="22.6640625" style="199" customWidth="1"/>
    <col min="14632" max="14632" width="1.21875" style="199" customWidth="1"/>
    <col min="14633" max="14634" width="11.77734375" style="199" customWidth="1"/>
    <col min="14635" max="14635" width="1.77734375" style="199" customWidth="1"/>
    <col min="14636" max="14636" width="6.88671875" style="199" customWidth="1"/>
    <col min="14637" max="14637" width="4.44140625" style="199" customWidth="1"/>
    <col min="14638" max="14638" width="3.6640625" style="199" customWidth="1"/>
    <col min="14639" max="14639" width="0.77734375" style="199" customWidth="1"/>
    <col min="14640" max="14640" width="3.33203125" style="199" customWidth="1"/>
    <col min="14641" max="14641" width="3.6640625" style="199" customWidth="1"/>
    <col min="14642" max="14642" width="3" style="199" customWidth="1"/>
    <col min="14643" max="14643" width="3.6640625" style="199" customWidth="1"/>
    <col min="14644" max="14644" width="3.109375" style="199" customWidth="1"/>
    <col min="14645" max="14645" width="1.88671875" style="199" customWidth="1"/>
    <col min="14646" max="14647" width="2.21875" style="199" customWidth="1"/>
    <col min="14648" max="14648" width="7.21875" style="199" customWidth="1"/>
    <col min="14649" max="14883" width="8.88671875" style="199"/>
    <col min="14884" max="14884" width="2.44140625" style="199" customWidth="1"/>
    <col min="14885" max="14885" width="2.33203125" style="199" customWidth="1"/>
    <col min="14886" max="14886" width="1.109375" style="199" customWidth="1"/>
    <col min="14887" max="14887" width="22.6640625" style="199" customWidth="1"/>
    <col min="14888" max="14888" width="1.21875" style="199" customWidth="1"/>
    <col min="14889" max="14890" width="11.77734375" style="199" customWidth="1"/>
    <col min="14891" max="14891" width="1.77734375" style="199" customWidth="1"/>
    <col min="14892" max="14892" width="6.88671875" style="199" customWidth="1"/>
    <col min="14893" max="14893" width="4.44140625" style="199" customWidth="1"/>
    <col min="14894" max="14894" width="3.6640625" style="199" customWidth="1"/>
    <col min="14895" max="14895" width="0.77734375" style="199" customWidth="1"/>
    <col min="14896" max="14896" width="3.33203125" style="199" customWidth="1"/>
    <col min="14897" max="14897" width="3.6640625" style="199" customWidth="1"/>
    <col min="14898" max="14898" width="3" style="199" customWidth="1"/>
    <col min="14899" max="14899" width="3.6640625" style="199" customWidth="1"/>
    <col min="14900" max="14900" width="3.109375" style="199" customWidth="1"/>
    <col min="14901" max="14901" width="1.88671875" style="199" customWidth="1"/>
    <col min="14902" max="14903" width="2.21875" style="199" customWidth="1"/>
    <col min="14904" max="14904" width="7.21875" style="199" customWidth="1"/>
    <col min="14905" max="15139" width="8.88671875" style="199"/>
    <col min="15140" max="15140" width="2.44140625" style="199" customWidth="1"/>
    <col min="15141" max="15141" width="2.33203125" style="199" customWidth="1"/>
    <col min="15142" max="15142" width="1.109375" style="199" customWidth="1"/>
    <col min="15143" max="15143" width="22.6640625" style="199" customWidth="1"/>
    <col min="15144" max="15144" width="1.21875" style="199" customWidth="1"/>
    <col min="15145" max="15146" width="11.77734375" style="199" customWidth="1"/>
    <col min="15147" max="15147" width="1.77734375" style="199" customWidth="1"/>
    <col min="15148" max="15148" width="6.88671875" style="199" customWidth="1"/>
    <col min="15149" max="15149" width="4.44140625" style="199" customWidth="1"/>
    <col min="15150" max="15150" width="3.6640625" style="199" customWidth="1"/>
    <col min="15151" max="15151" width="0.77734375" style="199" customWidth="1"/>
    <col min="15152" max="15152" width="3.33203125" style="199" customWidth="1"/>
    <col min="15153" max="15153" width="3.6640625" style="199" customWidth="1"/>
    <col min="15154" max="15154" width="3" style="199" customWidth="1"/>
    <col min="15155" max="15155" width="3.6640625" style="199" customWidth="1"/>
    <col min="15156" max="15156" width="3.109375" style="199" customWidth="1"/>
    <col min="15157" max="15157" width="1.88671875" style="199" customWidth="1"/>
    <col min="15158" max="15159" width="2.21875" style="199" customWidth="1"/>
    <col min="15160" max="15160" width="7.21875" style="199" customWidth="1"/>
    <col min="15161" max="15395" width="8.88671875" style="199"/>
    <col min="15396" max="15396" width="2.44140625" style="199" customWidth="1"/>
    <col min="15397" max="15397" width="2.33203125" style="199" customWidth="1"/>
    <col min="15398" max="15398" width="1.109375" style="199" customWidth="1"/>
    <col min="15399" max="15399" width="22.6640625" style="199" customWidth="1"/>
    <col min="15400" max="15400" width="1.21875" style="199" customWidth="1"/>
    <col min="15401" max="15402" width="11.77734375" style="199" customWidth="1"/>
    <col min="15403" max="15403" width="1.77734375" style="199" customWidth="1"/>
    <col min="15404" max="15404" width="6.88671875" style="199" customWidth="1"/>
    <col min="15405" max="15405" width="4.44140625" style="199" customWidth="1"/>
    <col min="15406" max="15406" width="3.6640625" style="199" customWidth="1"/>
    <col min="15407" max="15407" width="0.77734375" style="199" customWidth="1"/>
    <col min="15408" max="15408" width="3.33203125" style="199" customWidth="1"/>
    <col min="15409" max="15409" width="3.6640625" style="199" customWidth="1"/>
    <col min="15410" max="15410" width="3" style="199" customWidth="1"/>
    <col min="15411" max="15411" width="3.6640625" style="199" customWidth="1"/>
    <col min="15412" max="15412" width="3.109375" style="199" customWidth="1"/>
    <col min="15413" max="15413" width="1.88671875" style="199" customWidth="1"/>
    <col min="15414" max="15415" width="2.21875" style="199" customWidth="1"/>
    <col min="15416" max="15416" width="7.21875" style="199" customWidth="1"/>
    <col min="15417" max="15651" width="8.88671875" style="199"/>
    <col min="15652" max="15652" width="2.44140625" style="199" customWidth="1"/>
    <col min="15653" max="15653" width="2.33203125" style="199" customWidth="1"/>
    <col min="15654" max="15654" width="1.109375" style="199" customWidth="1"/>
    <col min="15655" max="15655" width="22.6640625" style="199" customWidth="1"/>
    <col min="15656" max="15656" width="1.21875" style="199" customWidth="1"/>
    <col min="15657" max="15658" width="11.77734375" style="199" customWidth="1"/>
    <col min="15659" max="15659" width="1.77734375" style="199" customWidth="1"/>
    <col min="15660" max="15660" width="6.88671875" style="199" customWidth="1"/>
    <col min="15661" max="15661" width="4.44140625" style="199" customWidth="1"/>
    <col min="15662" max="15662" width="3.6640625" style="199" customWidth="1"/>
    <col min="15663" max="15663" width="0.77734375" style="199" customWidth="1"/>
    <col min="15664" max="15664" width="3.33203125" style="199" customWidth="1"/>
    <col min="15665" max="15665" width="3.6640625" style="199" customWidth="1"/>
    <col min="15666" max="15666" width="3" style="199" customWidth="1"/>
    <col min="15667" max="15667" width="3.6640625" style="199" customWidth="1"/>
    <col min="15668" max="15668" width="3.109375" style="199" customWidth="1"/>
    <col min="15669" max="15669" width="1.88671875" style="199" customWidth="1"/>
    <col min="15670" max="15671" width="2.21875" style="199" customWidth="1"/>
    <col min="15672" max="15672" width="7.21875" style="199" customWidth="1"/>
    <col min="15673" max="15907" width="8.88671875" style="199"/>
    <col min="15908" max="15908" width="2.44140625" style="199" customWidth="1"/>
    <col min="15909" max="15909" width="2.33203125" style="199" customWidth="1"/>
    <col min="15910" max="15910" width="1.109375" style="199" customWidth="1"/>
    <col min="15911" max="15911" width="22.6640625" style="199" customWidth="1"/>
    <col min="15912" max="15912" width="1.21875" style="199" customWidth="1"/>
    <col min="15913" max="15914" width="11.77734375" style="199" customWidth="1"/>
    <col min="15915" max="15915" width="1.77734375" style="199" customWidth="1"/>
    <col min="15916" max="15916" width="6.88671875" style="199" customWidth="1"/>
    <col min="15917" max="15917" width="4.44140625" style="199" customWidth="1"/>
    <col min="15918" max="15918" width="3.6640625" style="199" customWidth="1"/>
    <col min="15919" max="15919" width="0.77734375" style="199" customWidth="1"/>
    <col min="15920" max="15920" width="3.33203125" style="199" customWidth="1"/>
    <col min="15921" max="15921" width="3.6640625" style="199" customWidth="1"/>
    <col min="15922" max="15922" width="3" style="199" customWidth="1"/>
    <col min="15923" max="15923" width="3.6640625" style="199" customWidth="1"/>
    <col min="15924" max="15924" width="3.109375" style="199" customWidth="1"/>
    <col min="15925" max="15925" width="1.88671875" style="199" customWidth="1"/>
    <col min="15926" max="15927" width="2.21875" style="199" customWidth="1"/>
    <col min="15928" max="15928" width="7.21875" style="199" customWidth="1"/>
    <col min="15929" max="16163" width="8.88671875" style="199"/>
    <col min="16164" max="16164" width="2.44140625" style="199" customWidth="1"/>
    <col min="16165" max="16165" width="2.33203125" style="199" customWidth="1"/>
    <col min="16166" max="16166" width="1.109375" style="199" customWidth="1"/>
    <col min="16167" max="16167" width="22.6640625" style="199" customWidth="1"/>
    <col min="16168" max="16168" width="1.21875" style="199" customWidth="1"/>
    <col min="16169" max="16170" width="11.77734375" style="199" customWidth="1"/>
    <col min="16171" max="16171" width="1.77734375" style="199" customWidth="1"/>
    <col min="16172" max="16172" width="6.88671875" style="199" customWidth="1"/>
    <col min="16173" max="16173" width="4.44140625" style="199" customWidth="1"/>
    <col min="16174" max="16174" width="3.6640625" style="199" customWidth="1"/>
    <col min="16175" max="16175" width="0.77734375" style="199" customWidth="1"/>
    <col min="16176" max="16176" width="3.33203125" style="199" customWidth="1"/>
    <col min="16177" max="16177" width="3.6640625" style="199" customWidth="1"/>
    <col min="16178" max="16178" width="3" style="199" customWidth="1"/>
    <col min="16179" max="16179" width="3.6640625" style="199" customWidth="1"/>
    <col min="16180" max="16180" width="3.109375" style="199" customWidth="1"/>
    <col min="16181" max="16181" width="1.88671875" style="199" customWidth="1"/>
    <col min="16182" max="16183" width="2.21875" style="199" customWidth="1"/>
    <col min="16184" max="16184" width="7.21875" style="199" customWidth="1"/>
    <col min="16185" max="16384" width="8.88671875" style="199"/>
  </cols>
  <sheetData>
    <row r="1" spans="2:76" ht="20.25" customHeight="1">
      <c r="B1" s="198" t="s">
        <v>3145</v>
      </c>
      <c r="BB1" s="198" t="s">
        <v>3145</v>
      </c>
    </row>
    <row r="2" spans="2:76" ht="7.8" customHeight="1">
      <c r="S2" s="201"/>
      <c r="T2" s="201"/>
      <c r="X2" s="201"/>
      <c r="AB2" s="555"/>
      <c r="BS2" s="201"/>
      <c r="BT2" s="201"/>
      <c r="BX2" s="201"/>
    </row>
    <row r="3" spans="2:76">
      <c r="R3" s="1199"/>
      <c r="S3" s="1200"/>
      <c r="T3" s="202" t="s">
        <v>2555</v>
      </c>
      <c r="U3" s="643"/>
      <c r="V3" s="202" t="s">
        <v>2556</v>
      </c>
      <c r="W3" s="643"/>
      <c r="X3" s="202" t="s">
        <v>2557</v>
      </c>
      <c r="BR3" s="1199"/>
      <c r="BS3" s="1199"/>
      <c r="BT3" s="202" t="s">
        <v>2555</v>
      </c>
      <c r="BU3" s="643"/>
      <c r="BV3" s="202" t="s">
        <v>2556</v>
      </c>
      <c r="BW3" s="643"/>
      <c r="BX3" s="202" t="s">
        <v>2557</v>
      </c>
    </row>
    <row r="4" spans="2:76" ht="7.8" customHeight="1">
      <c r="Q4" s="228"/>
      <c r="R4" s="228"/>
      <c r="S4" s="229"/>
      <c r="T4" s="202"/>
      <c r="U4" s="229"/>
      <c r="V4" s="202"/>
      <c r="W4" s="229"/>
      <c r="X4" s="202"/>
      <c r="BQ4" s="228"/>
      <c r="BR4" s="228"/>
      <c r="BS4" s="229"/>
      <c r="BT4" s="202"/>
      <c r="BU4" s="229"/>
      <c r="BV4" s="202"/>
      <c r="BW4" s="229"/>
      <c r="BX4" s="202"/>
    </row>
    <row r="5" spans="2:76" ht="15.6" customHeight="1">
      <c r="N5" s="199" t="s">
        <v>2575</v>
      </c>
      <c r="T5" s="203"/>
      <c r="U5" s="203"/>
      <c r="V5" s="203"/>
      <c r="W5" s="203"/>
      <c r="X5" s="203"/>
      <c r="BN5" s="199" t="s">
        <v>2575</v>
      </c>
      <c r="BT5" s="203"/>
      <c r="BU5" s="203"/>
      <c r="BV5" s="203"/>
      <c r="BW5" s="203"/>
      <c r="BX5" s="203"/>
    </row>
    <row r="6" spans="2:76" ht="15" customHeight="1">
      <c r="C6" s="199" t="s">
        <v>2558</v>
      </c>
      <c r="N6" s="1948" t="s">
        <v>2576</v>
      </c>
      <c r="O6" s="1951"/>
      <c r="P6" s="1947">
        <f>第1号!$L$9</f>
        <v>0</v>
      </c>
      <c r="Q6" s="1949"/>
      <c r="R6" s="1949"/>
      <c r="S6" s="1949"/>
      <c r="T6" s="1949"/>
      <c r="U6" s="1949"/>
      <c r="V6" s="1949"/>
      <c r="W6" s="1949"/>
      <c r="X6" s="1949"/>
      <c r="BC6" s="199" t="s">
        <v>2558</v>
      </c>
      <c r="BN6" s="1948" t="s">
        <v>2576</v>
      </c>
      <c r="BO6" s="1948"/>
      <c r="BP6" s="1947" t="s">
        <v>2978</v>
      </c>
      <c r="BQ6" s="1947"/>
      <c r="BR6" s="1947"/>
      <c r="BS6" s="1947"/>
      <c r="BT6" s="1947"/>
      <c r="BU6" s="1947"/>
      <c r="BV6" s="1947"/>
      <c r="BW6" s="1947"/>
      <c r="BX6" s="1947"/>
    </row>
    <row r="7" spans="2:76" ht="3.6"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2597</v>
      </c>
      <c r="E8" s="198"/>
      <c r="F8" s="198"/>
      <c r="G8" s="198"/>
      <c r="H8" s="198"/>
      <c r="I8" s="198"/>
      <c r="J8" s="198"/>
      <c r="N8" s="1948" t="s">
        <v>2561</v>
      </c>
      <c r="O8" s="1951"/>
      <c r="P8" s="1947">
        <f>第1号!$J$10</f>
        <v>0</v>
      </c>
      <c r="Q8" s="1949"/>
      <c r="R8" s="1949"/>
      <c r="S8" s="1949"/>
      <c r="T8" s="1949"/>
      <c r="U8" s="1949"/>
      <c r="V8" s="1949"/>
      <c r="W8" s="1949"/>
      <c r="X8" s="1949"/>
      <c r="BC8" s="199" t="s">
        <v>2597</v>
      </c>
      <c r="BE8" s="198"/>
      <c r="BF8" s="198"/>
      <c r="BG8" s="198"/>
      <c r="BH8" s="198"/>
      <c r="BI8" s="198"/>
      <c r="BJ8" s="198"/>
      <c r="BN8" s="1948" t="s">
        <v>2561</v>
      </c>
      <c r="BO8" s="1948"/>
      <c r="BP8" s="1947" t="s">
        <v>2979</v>
      </c>
      <c r="BQ8" s="1947"/>
      <c r="BR8" s="1947"/>
      <c r="BS8" s="1947"/>
      <c r="BT8" s="1947"/>
      <c r="BU8" s="1947"/>
      <c r="BV8" s="1947"/>
      <c r="BW8" s="1947"/>
      <c r="BX8" s="1947"/>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46" t="s">
        <v>2442</v>
      </c>
      <c r="O10" s="1950"/>
      <c r="P10" s="1947">
        <f>第1号!$J$11</f>
        <v>0</v>
      </c>
      <c r="Q10" s="1949"/>
      <c r="R10" s="1949"/>
      <c r="S10" s="1949"/>
      <c r="T10" s="1947">
        <f>第1号!$M$11</f>
        <v>0</v>
      </c>
      <c r="U10" s="1949"/>
      <c r="V10" s="1949"/>
      <c r="W10" s="1949"/>
      <c r="X10" s="1949"/>
      <c r="BN10" s="1946" t="s">
        <v>2442</v>
      </c>
      <c r="BO10" s="1946"/>
      <c r="BP10" s="1947" t="s">
        <v>3229</v>
      </c>
      <c r="BQ10" s="1947"/>
      <c r="BR10" s="1947"/>
      <c r="BS10" s="1947"/>
      <c r="BT10" s="1947" t="s">
        <v>3230</v>
      </c>
      <c r="BU10" s="1947"/>
      <c r="BV10" s="1947"/>
      <c r="BW10" s="1947"/>
      <c r="BX10" s="1947"/>
    </row>
    <row r="11" spans="2:76" ht="6"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6.4" customHeight="1">
      <c r="N12" s="199" t="s">
        <v>2598</v>
      </c>
      <c r="O12" s="231"/>
      <c r="P12" s="198"/>
      <c r="Q12" s="198"/>
      <c r="R12" s="204"/>
      <c r="S12" s="204"/>
      <c r="T12" s="204"/>
      <c r="U12" s="204"/>
      <c r="V12" s="204"/>
      <c r="W12" s="204"/>
      <c r="X12" s="204"/>
      <c r="BN12" s="199" t="s">
        <v>2598</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15" customHeight="1">
      <c r="N14" s="1948" t="s">
        <v>2561</v>
      </c>
      <c r="O14" s="1948"/>
      <c r="P14" s="1947">
        <f>第1号!$J$16</f>
        <v>0</v>
      </c>
      <c r="Q14" s="1949"/>
      <c r="R14" s="1949"/>
      <c r="S14" s="1949"/>
      <c r="T14" s="1949"/>
      <c r="U14" s="1949"/>
      <c r="V14" s="1949"/>
      <c r="W14" s="1949"/>
      <c r="X14" s="1949"/>
      <c r="AB14" s="206"/>
      <c r="BN14" s="1948" t="s">
        <v>2561</v>
      </c>
      <c r="BO14" s="1948"/>
      <c r="BP14" s="1947" t="s">
        <v>3231</v>
      </c>
      <c r="BQ14" s="1947"/>
      <c r="BR14" s="1947"/>
      <c r="BS14" s="1947"/>
      <c r="BT14" s="1947"/>
      <c r="BU14" s="1947"/>
      <c r="BV14" s="1947"/>
      <c r="BW14" s="1947"/>
      <c r="BX14" s="1947"/>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46" t="s">
        <v>2442</v>
      </c>
      <c r="O16" s="1946"/>
      <c r="P16" s="1947">
        <f>第1号!$J$17</f>
        <v>0</v>
      </c>
      <c r="Q16" s="1949"/>
      <c r="R16" s="1949"/>
      <c r="S16" s="1949"/>
      <c r="T16" s="1947">
        <f>第1号!$M$17</f>
        <v>0</v>
      </c>
      <c r="U16" s="1949"/>
      <c r="V16" s="1949"/>
      <c r="W16" s="1949"/>
      <c r="X16" s="1949"/>
      <c r="BN16" s="1946" t="s">
        <v>2442</v>
      </c>
      <c r="BO16" s="1946"/>
      <c r="BP16" s="1947" t="s">
        <v>3229</v>
      </c>
      <c r="BQ16" s="1947"/>
      <c r="BR16" s="1947"/>
      <c r="BS16" s="1947"/>
      <c r="BT16" s="1947" t="s">
        <v>3232</v>
      </c>
      <c r="BU16" s="1947"/>
      <c r="BV16" s="1947"/>
      <c r="BW16" s="1947"/>
      <c r="BX16" s="1947"/>
    </row>
    <row r="17" spans="3:76" ht="8.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2580</v>
      </c>
      <c r="O18" s="231"/>
      <c r="P18" s="198"/>
      <c r="Q18" s="198"/>
      <c r="R18" s="204"/>
      <c r="S18" s="204"/>
      <c r="T18" s="204"/>
      <c r="U18" s="204"/>
      <c r="V18" s="204"/>
      <c r="W18" s="204"/>
      <c r="X18" s="204"/>
      <c r="AB18" s="219"/>
      <c r="AC18" s="219"/>
      <c r="AD18" s="219"/>
      <c r="AE18" s="219"/>
      <c r="AF18" s="219"/>
      <c r="AG18" s="219"/>
      <c r="BD18" s="201"/>
      <c r="BN18" s="199" t="s">
        <v>2580</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48" t="s">
        <v>2561</v>
      </c>
      <c r="O20" s="1948"/>
      <c r="P20" s="1947">
        <f>第1号!$J$22</f>
        <v>0</v>
      </c>
      <c r="Q20" s="1949"/>
      <c r="R20" s="1949"/>
      <c r="S20" s="1949"/>
      <c r="T20" s="1949"/>
      <c r="U20" s="1949"/>
      <c r="V20" s="1949"/>
      <c r="W20" s="1949"/>
      <c r="X20" s="1949"/>
      <c r="AB20" s="219"/>
      <c r="AC20" s="219"/>
      <c r="AD20" s="219"/>
      <c r="AE20" s="219"/>
      <c r="AF20" s="219"/>
      <c r="AG20" s="219"/>
      <c r="AH20" s="206"/>
      <c r="BN20" s="1948" t="s">
        <v>2561</v>
      </c>
      <c r="BO20" s="1948"/>
      <c r="BP20" s="1947" t="s">
        <v>3233</v>
      </c>
      <c r="BQ20" s="1947"/>
      <c r="BR20" s="1947"/>
      <c r="BS20" s="1947"/>
      <c r="BT20" s="1947"/>
      <c r="BU20" s="1947"/>
      <c r="BV20" s="1947"/>
      <c r="BW20" s="1947"/>
      <c r="BX20" s="1947"/>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46" t="s">
        <v>2442</v>
      </c>
      <c r="O22" s="1946"/>
      <c r="P22" s="1947">
        <f>第1号!$J$23</f>
        <v>0</v>
      </c>
      <c r="Q22" s="1949"/>
      <c r="R22" s="1949"/>
      <c r="S22" s="1949"/>
      <c r="T22" s="1947">
        <f>第1号!$M$23</f>
        <v>0</v>
      </c>
      <c r="U22" s="1949"/>
      <c r="V22" s="1949"/>
      <c r="W22" s="1949"/>
      <c r="X22" s="1949"/>
      <c r="AB22" s="219"/>
      <c r="AC22" s="219"/>
      <c r="AD22" s="219"/>
      <c r="AE22" s="219"/>
      <c r="AF22" s="219"/>
      <c r="AG22" s="219"/>
      <c r="BN22" s="1946" t="s">
        <v>2442</v>
      </c>
      <c r="BO22" s="1946"/>
      <c r="BP22" s="1947" t="s">
        <v>3229</v>
      </c>
      <c r="BQ22" s="1947"/>
      <c r="BR22" s="1947"/>
      <c r="BS22" s="1947"/>
      <c r="BT22" s="1947" t="s">
        <v>3234</v>
      </c>
      <c r="BU22" s="1947"/>
      <c r="BV22" s="1947"/>
      <c r="BW22" s="1947"/>
      <c r="BX22" s="1947"/>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6.4"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BO25" s="198"/>
      <c r="BP25" s="205"/>
      <c r="BQ25" s="205"/>
      <c r="BR25" s="205"/>
      <c r="BS25" s="205"/>
      <c r="BT25" s="205"/>
      <c r="BU25" s="205"/>
      <c r="BV25" s="205"/>
      <c r="BW25" s="205"/>
      <c r="BX25" s="205"/>
    </row>
    <row r="26" spans="3:76" ht="15" customHeight="1">
      <c r="N26" s="1948" t="s">
        <v>2561</v>
      </c>
      <c r="O26" s="1948"/>
      <c r="P26" s="1947">
        <f>第1号!$J$28</f>
        <v>0</v>
      </c>
      <c r="Q26" s="1949"/>
      <c r="R26" s="1949"/>
      <c r="S26" s="1949"/>
      <c r="T26" s="1949"/>
      <c r="U26" s="1949"/>
      <c r="V26" s="1949"/>
      <c r="W26" s="1949"/>
      <c r="X26" s="1949"/>
      <c r="AB26" s="206"/>
      <c r="BN26" s="1948" t="s">
        <v>2561</v>
      </c>
      <c r="BO26" s="1948"/>
      <c r="BP26" s="1947" t="s">
        <v>3235</v>
      </c>
      <c r="BQ26" s="1947"/>
      <c r="BR26" s="1947"/>
      <c r="BS26" s="1947"/>
      <c r="BT26" s="1947"/>
      <c r="BU26" s="1947"/>
      <c r="BV26" s="1947"/>
      <c r="BW26" s="1947"/>
      <c r="BX26" s="1947"/>
    </row>
    <row r="27" spans="3:76" ht="2.4" customHeight="1">
      <c r="O27" s="198"/>
      <c r="P27" s="205"/>
      <c r="Q27" s="205"/>
      <c r="R27" s="205"/>
      <c r="S27" s="205"/>
      <c r="T27" s="205"/>
      <c r="U27" s="205"/>
      <c r="V27" s="205"/>
      <c r="W27" s="205"/>
      <c r="X27" s="205"/>
      <c r="AB27" s="200"/>
      <c r="BO27" s="198"/>
      <c r="BP27" s="205"/>
      <c r="BQ27" s="205"/>
      <c r="BR27" s="205"/>
      <c r="BS27" s="205"/>
      <c r="BT27" s="205"/>
      <c r="BU27" s="205"/>
      <c r="BV27" s="205"/>
      <c r="BW27" s="205"/>
      <c r="BX27" s="205"/>
    </row>
    <row r="28" spans="3:76" ht="24" customHeight="1">
      <c r="N28" s="1946" t="s">
        <v>2442</v>
      </c>
      <c r="O28" s="1946"/>
      <c r="P28" s="1947">
        <f>第1号!$J$29</f>
        <v>0</v>
      </c>
      <c r="Q28" s="1949"/>
      <c r="R28" s="1949"/>
      <c r="S28" s="1949"/>
      <c r="T28" s="1947">
        <f>第1号!$M$29</f>
        <v>0</v>
      </c>
      <c r="U28" s="1949"/>
      <c r="V28" s="1949"/>
      <c r="W28" s="1949"/>
      <c r="X28" s="1949"/>
      <c r="BN28" s="1946" t="s">
        <v>2442</v>
      </c>
      <c r="BO28" s="1946"/>
      <c r="BP28" s="1947" t="s">
        <v>3229</v>
      </c>
      <c r="BQ28" s="1947"/>
      <c r="BR28" s="1947"/>
      <c r="BS28" s="1947"/>
      <c r="BT28" s="1947" t="s">
        <v>3236</v>
      </c>
      <c r="BU28" s="1947"/>
      <c r="BV28" s="1947"/>
      <c r="BW28" s="1947"/>
      <c r="BX28" s="1947"/>
    </row>
    <row r="29" spans="3:76" ht="13.5" customHeight="1"/>
    <row r="30" spans="3:76" ht="25.8">
      <c r="C30" s="1962" t="s">
        <v>2599</v>
      </c>
      <c r="D30" s="1962"/>
      <c r="E30" s="1962"/>
      <c r="F30" s="1962"/>
      <c r="G30" s="1962"/>
      <c r="H30" s="1962"/>
      <c r="I30" s="1962"/>
      <c r="J30" s="1962"/>
      <c r="K30" s="1962"/>
      <c r="L30" s="1962"/>
      <c r="M30" s="1962"/>
      <c r="N30" s="1962"/>
      <c r="O30" s="1962"/>
      <c r="P30" s="1962"/>
      <c r="Q30" s="1962"/>
      <c r="R30" s="1962"/>
      <c r="S30" s="1962"/>
      <c r="T30" s="1962"/>
      <c r="U30" s="1962"/>
      <c r="V30" s="1962"/>
      <c r="W30" s="1962"/>
      <c r="X30" s="1962"/>
      <c r="BC30" s="1962" t="s">
        <v>2599</v>
      </c>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row>
    <row r="31" spans="3:76" ht="18" customHeight="1"/>
    <row r="32" spans="3:76" ht="18" customHeight="1">
      <c r="D32" s="1967">
        <f>基本情報入力シート!$D$66</f>
        <v>0</v>
      </c>
      <c r="E32" s="1949"/>
      <c r="F32" s="205" t="s">
        <v>2555</v>
      </c>
      <c r="G32" s="480">
        <f>基本情報入力シート!$E$66</f>
        <v>0</v>
      </c>
      <c r="H32" s="205" t="s">
        <v>2556</v>
      </c>
      <c r="I32" s="480">
        <f>基本情報入力シート!$F$66</f>
        <v>0</v>
      </c>
      <c r="J32" s="205" t="s">
        <v>2562</v>
      </c>
      <c r="K32" s="1963">
        <f>基本情報入力シート!$C$69</f>
        <v>0</v>
      </c>
      <c r="L32" s="1963"/>
      <c r="M32" s="1992" t="s">
        <v>2563</v>
      </c>
      <c r="N32" s="1992"/>
      <c r="O32" s="1992"/>
      <c r="P32" s="1963">
        <f>基本情報入力シート!$E$69</f>
        <v>0</v>
      </c>
      <c r="Q32" s="1963"/>
      <c r="R32" s="1993" t="s">
        <v>2564</v>
      </c>
      <c r="S32" s="1993"/>
      <c r="T32" s="1993"/>
      <c r="U32" s="1993"/>
      <c r="V32" s="1993"/>
      <c r="W32" s="1993"/>
      <c r="X32" s="1993"/>
      <c r="AB32" s="206"/>
      <c r="BD32" s="1967" t="s">
        <v>3237</v>
      </c>
      <c r="BE32" s="1967"/>
      <c r="BF32" s="205" t="s">
        <v>2555</v>
      </c>
      <c r="BG32" s="480">
        <v>2</v>
      </c>
      <c r="BH32" s="205" t="s">
        <v>2556</v>
      </c>
      <c r="BI32" s="480">
        <v>2</v>
      </c>
      <c r="BJ32" s="205" t="s">
        <v>2562</v>
      </c>
      <c r="BK32" s="1963">
        <v>2</v>
      </c>
      <c r="BL32" s="1963"/>
      <c r="BM32" s="1992" t="s">
        <v>2563</v>
      </c>
      <c r="BN32" s="1992"/>
      <c r="BO32" s="1992"/>
      <c r="BP32" s="1963">
        <v>777</v>
      </c>
      <c r="BQ32" s="1963"/>
      <c r="BR32" s="1993" t="s">
        <v>2564</v>
      </c>
      <c r="BS32" s="1993"/>
      <c r="BT32" s="1993"/>
      <c r="BU32" s="1993"/>
      <c r="BV32" s="1993"/>
      <c r="BW32" s="1993"/>
      <c r="BX32" s="1993"/>
    </row>
    <row r="33" spans="3:76" ht="39" customHeight="1">
      <c r="C33" s="1966" t="s">
        <v>3220</v>
      </c>
      <c r="D33" s="1966"/>
      <c r="E33" s="1966"/>
      <c r="F33" s="1966"/>
      <c r="G33" s="1966"/>
      <c r="H33" s="1966"/>
      <c r="I33" s="1966"/>
      <c r="J33" s="1966"/>
      <c r="K33" s="1966"/>
      <c r="L33" s="1966"/>
      <c r="M33" s="1966"/>
      <c r="N33" s="1966"/>
      <c r="O33" s="1966"/>
      <c r="P33" s="1966"/>
      <c r="Q33" s="1966"/>
      <c r="R33" s="1966"/>
      <c r="S33" s="1966"/>
      <c r="T33" s="1966"/>
      <c r="U33" s="1966"/>
      <c r="V33" s="1966"/>
      <c r="W33" s="1966"/>
      <c r="X33" s="1966"/>
      <c r="BC33" s="1966" t="s">
        <v>3220</v>
      </c>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row>
    <row r="34" spans="3:76" ht="30" customHeight="1">
      <c r="C34" s="1975" t="s">
        <v>2565</v>
      </c>
      <c r="D34" s="1975"/>
      <c r="E34" s="1975"/>
      <c r="F34" s="1975"/>
      <c r="G34" s="1975"/>
      <c r="H34" s="1975"/>
      <c r="I34" s="1975"/>
      <c r="J34" s="1975"/>
      <c r="K34" s="1975"/>
      <c r="L34" s="1975"/>
      <c r="M34" s="1975"/>
      <c r="N34" s="1975"/>
      <c r="O34" s="1975"/>
      <c r="P34" s="1975"/>
      <c r="Q34" s="1975"/>
      <c r="R34" s="1975"/>
      <c r="S34" s="1975"/>
      <c r="T34" s="1975"/>
      <c r="U34" s="1975"/>
      <c r="V34" s="1975"/>
      <c r="W34" s="1975"/>
      <c r="X34" s="1975"/>
      <c r="BC34" s="1975" t="s">
        <v>2565</v>
      </c>
      <c r="BD34" s="1975"/>
      <c r="BE34" s="1975"/>
      <c r="BF34" s="1975"/>
      <c r="BG34" s="1975"/>
      <c r="BH34" s="1975"/>
      <c r="BI34" s="1975"/>
      <c r="BJ34" s="1975"/>
      <c r="BK34" s="1975"/>
      <c r="BL34" s="1975"/>
      <c r="BM34" s="1975"/>
      <c r="BN34" s="1975"/>
      <c r="BO34" s="1975"/>
      <c r="BP34" s="1975"/>
      <c r="BQ34" s="1975"/>
      <c r="BR34" s="1975"/>
      <c r="BS34" s="1975"/>
      <c r="BT34" s="1975"/>
      <c r="BU34" s="1975"/>
      <c r="BV34" s="1975"/>
      <c r="BW34" s="1975"/>
      <c r="BX34" s="1975"/>
    </row>
    <row r="35" spans="3:76" ht="30" customHeight="1">
      <c r="C35" s="209"/>
      <c r="D35" s="1952" t="s">
        <v>2566</v>
      </c>
      <c r="E35" s="1952"/>
      <c r="F35" s="1952"/>
      <c r="G35" s="1952"/>
      <c r="H35" s="1952"/>
      <c r="I35" s="1952"/>
      <c r="J35" s="1953"/>
      <c r="K35" s="210"/>
      <c r="L35" s="1968">
        <f>第1号!$G$36</f>
        <v>0</v>
      </c>
      <c r="M35" s="1969"/>
      <c r="N35" s="1969"/>
      <c r="O35" s="1969"/>
      <c r="P35" s="1969"/>
      <c r="Q35" s="1970">
        <f>第1号!$L$36</f>
        <v>0</v>
      </c>
      <c r="R35" s="1971"/>
      <c r="S35" s="1971"/>
      <c r="T35" s="1971"/>
      <c r="U35" s="1972" t="str">
        <f>第1号!$P$36</f>
        <v>　</v>
      </c>
      <c r="V35" s="1972"/>
      <c r="W35" s="1469"/>
      <c r="X35" s="1470"/>
      <c r="AA35" s="199"/>
      <c r="BC35" s="209"/>
      <c r="BD35" s="1952" t="s">
        <v>2566</v>
      </c>
      <c r="BE35" s="1952"/>
      <c r="BF35" s="1952"/>
      <c r="BG35" s="1952"/>
      <c r="BH35" s="1952"/>
      <c r="BI35" s="1952"/>
      <c r="BJ35" s="1953"/>
      <c r="BK35" s="210"/>
      <c r="BL35" s="1968" t="s">
        <v>3238</v>
      </c>
      <c r="BM35" s="1968"/>
      <c r="BN35" s="1968"/>
      <c r="BO35" s="1968"/>
      <c r="BP35" s="1968"/>
      <c r="BQ35" s="1970" t="s">
        <v>524</v>
      </c>
      <c r="BR35" s="1970"/>
      <c r="BS35" s="1970"/>
      <c r="BT35" s="1970"/>
      <c r="BU35" s="1972" t="s">
        <v>3239</v>
      </c>
      <c r="BV35" s="1972"/>
      <c r="BW35" s="1972"/>
      <c r="BX35" s="1976"/>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4" t="s">
        <v>2567</v>
      </c>
      <c r="E37" s="1954"/>
      <c r="F37" s="1954"/>
      <c r="G37" s="1954"/>
      <c r="H37" s="1954"/>
      <c r="I37" s="1954"/>
      <c r="J37" s="1955"/>
      <c r="K37" s="198"/>
      <c r="L37" s="216" t="s">
        <v>2568</v>
      </c>
      <c r="M37" s="1956">
        <f>基本情報入力シート!$B$66</f>
        <v>0</v>
      </c>
      <c r="N37" s="1956"/>
      <c r="O37" s="1956"/>
      <c r="P37" s="1956"/>
      <c r="Q37" s="217" t="s">
        <v>2569</v>
      </c>
      <c r="R37" s="217"/>
      <c r="S37" s="217"/>
      <c r="T37" s="217"/>
      <c r="U37" s="217"/>
      <c r="V37" s="217"/>
      <c r="W37" s="217"/>
      <c r="X37" s="234"/>
      <c r="AA37" s="199"/>
      <c r="BC37" s="211"/>
      <c r="BD37" s="1954" t="s">
        <v>2567</v>
      </c>
      <c r="BE37" s="1954"/>
      <c r="BF37" s="1954"/>
      <c r="BG37" s="1954"/>
      <c r="BH37" s="1954"/>
      <c r="BI37" s="1954"/>
      <c r="BJ37" s="1955"/>
      <c r="BK37" s="198"/>
      <c r="BL37" s="216" t="s">
        <v>2568</v>
      </c>
      <c r="BM37" s="1956" t="s">
        <v>3240</v>
      </c>
      <c r="BN37" s="1956"/>
      <c r="BO37" s="1956"/>
      <c r="BP37" s="1956"/>
      <c r="BQ37" s="217" t="s">
        <v>2569</v>
      </c>
      <c r="BR37" s="217"/>
      <c r="BS37" s="217"/>
      <c r="BT37" s="217"/>
      <c r="BU37" s="217"/>
      <c r="BV37" s="217"/>
      <c r="BW37" s="217"/>
      <c r="BX37" s="234"/>
    </row>
    <row r="38" spans="3:76" ht="45.6" customHeight="1">
      <c r="C38" s="235"/>
      <c r="D38" s="1957" t="s">
        <v>2600</v>
      </c>
      <c r="E38" s="1957"/>
      <c r="F38" s="1957"/>
      <c r="G38" s="1957"/>
      <c r="H38" s="1957"/>
      <c r="I38" s="1957"/>
      <c r="J38" s="1958"/>
      <c r="K38" s="235"/>
      <c r="L38" s="1996"/>
      <c r="M38" s="1996"/>
      <c r="N38" s="1996"/>
      <c r="O38" s="1996"/>
      <c r="P38" s="1996"/>
      <c r="Q38" s="1996"/>
      <c r="R38" s="1996"/>
      <c r="S38" s="1996"/>
      <c r="T38" s="1996"/>
      <c r="U38" s="1996"/>
      <c r="V38" s="1996"/>
      <c r="W38" s="1996"/>
      <c r="X38" s="1997"/>
      <c r="BC38" s="235"/>
      <c r="BD38" s="1957" t="s">
        <v>2600</v>
      </c>
      <c r="BE38" s="1957"/>
      <c r="BF38" s="1957"/>
      <c r="BG38" s="1957"/>
      <c r="BH38" s="1957"/>
      <c r="BI38" s="1957"/>
      <c r="BJ38" s="1958"/>
      <c r="BK38" s="235"/>
      <c r="BL38" s="1996"/>
      <c r="BM38" s="1996"/>
      <c r="BN38" s="1996"/>
      <c r="BO38" s="1996"/>
      <c r="BP38" s="1996"/>
      <c r="BQ38" s="1996"/>
      <c r="BR38" s="1996"/>
      <c r="BS38" s="1996"/>
      <c r="BT38" s="1996"/>
      <c r="BU38" s="1996"/>
      <c r="BV38" s="1996"/>
      <c r="BW38" s="1996"/>
      <c r="BX38" s="1997"/>
    </row>
    <row r="39" spans="3:76" ht="45.6" customHeight="1">
      <c r="C39" s="235"/>
      <c r="D39" s="1957" t="s">
        <v>2601</v>
      </c>
      <c r="E39" s="1957"/>
      <c r="F39" s="1957"/>
      <c r="G39" s="1957"/>
      <c r="H39" s="1957"/>
      <c r="I39" s="1957"/>
      <c r="J39" s="1958"/>
      <c r="K39" s="237"/>
      <c r="L39" s="1977"/>
      <c r="M39" s="1977"/>
      <c r="N39" s="1977"/>
      <c r="O39" s="1977"/>
      <c r="P39" s="1977"/>
      <c r="Q39" s="1977"/>
      <c r="R39" s="1977"/>
      <c r="S39" s="1977"/>
      <c r="T39" s="1977"/>
      <c r="U39" s="1977"/>
      <c r="V39" s="1977"/>
      <c r="W39" s="1977"/>
      <c r="X39" s="1978"/>
      <c r="BC39" s="235"/>
      <c r="BD39" s="1957" t="s">
        <v>2601</v>
      </c>
      <c r="BE39" s="1957"/>
      <c r="BF39" s="1957"/>
      <c r="BG39" s="1957"/>
      <c r="BH39" s="1957"/>
      <c r="BI39" s="1957"/>
      <c r="BJ39" s="1958"/>
      <c r="BK39" s="237"/>
      <c r="BL39" s="1977"/>
      <c r="BM39" s="1977"/>
      <c r="BN39" s="1977"/>
      <c r="BO39" s="1977"/>
      <c r="BP39" s="1977"/>
      <c r="BQ39" s="1977"/>
      <c r="BR39" s="1977"/>
      <c r="BS39" s="1977"/>
      <c r="BT39" s="1977"/>
      <c r="BU39" s="1977"/>
      <c r="BV39" s="1977"/>
      <c r="BW39" s="1977"/>
      <c r="BX39" s="1978"/>
    </row>
    <row r="40" spans="3:76" ht="45.6" customHeight="1">
      <c r="C40" s="235"/>
      <c r="D40" s="1957" t="s">
        <v>2602</v>
      </c>
      <c r="E40" s="1957"/>
      <c r="F40" s="1957"/>
      <c r="G40" s="1957"/>
      <c r="H40" s="1957"/>
      <c r="I40" s="1957"/>
      <c r="J40" s="1958"/>
      <c r="K40" s="237"/>
      <c r="L40" s="1977"/>
      <c r="M40" s="1977"/>
      <c r="N40" s="1977"/>
      <c r="O40" s="1977"/>
      <c r="P40" s="1977"/>
      <c r="Q40" s="1977"/>
      <c r="R40" s="1977"/>
      <c r="S40" s="1977"/>
      <c r="T40" s="1977"/>
      <c r="U40" s="1977"/>
      <c r="V40" s="1977"/>
      <c r="W40" s="1977"/>
      <c r="X40" s="1978"/>
      <c r="BC40" s="235"/>
      <c r="BD40" s="1957" t="s">
        <v>2602</v>
      </c>
      <c r="BE40" s="1957"/>
      <c r="BF40" s="1957"/>
      <c r="BG40" s="1957"/>
      <c r="BH40" s="1957"/>
      <c r="BI40" s="1957"/>
      <c r="BJ40" s="1958"/>
      <c r="BK40" s="237"/>
      <c r="BL40" s="1977"/>
      <c r="BM40" s="1977"/>
      <c r="BN40" s="1977"/>
      <c r="BO40" s="1977"/>
      <c r="BP40" s="1977"/>
      <c r="BQ40" s="1977"/>
      <c r="BR40" s="1977"/>
      <c r="BS40" s="1977"/>
      <c r="BT40" s="1977"/>
      <c r="BU40" s="1977"/>
      <c r="BV40" s="1977"/>
      <c r="BW40" s="1977"/>
      <c r="BX40" s="1978"/>
    </row>
    <row r="41" spans="3:76" ht="45.6" customHeight="1">
      <c r="C41" s="235"/>
      <c r="D41" s="1994" t="s">
        <v>2603</v>
      </c>
      <c r="E41" s="1994"/>
      <c r="F41" s="1994"/>
      <c r="G41" s="1994"/>
      <c r="H41" s="1994"/>
      <c r="I41" s="1994"/>
      <c r="J41" s="1995"/>
      <c r="K41" s="237"/>
      <c r="L41" s="1957" t="s">
        <v>2989</v>
      </c>
      <c r="M41" s="1957"/>
      <c r="N41" s="1957"/>
      <c r="O41" s="1957"/>
      <c r="P41" s="1957"/>
      <c r="Q41" s="1957"/>
      <c r="R41" s="1957"/>
      <c r="S41" s="1957"/>
      <c r="T41" s="1957"/>
      <c r="U41" s="1957"/>
      <c r="V41" s="1957"/>
      <c r="W41" s="1957"/>
      <c r="X41" s="1958"/>
      <c r="BC41" s="235"/>
      <c r="BD41" s="1994" t="s">
        <v>2603</v>
      </c>
      <c r="BE41" s="1994"/>
      <c r="BF41" s="1994"/>
      <c r="BG41" s="1994"/>
      <c r="BH41" s="1994"/>
      <c r="BI41" s="1994"/>
      <c r="BJ41" s="1995"/>
      <c r="BK41" s="237"/>
      <c r="BL41" s="1957" t="s">
        <v>2989</v>
      </c>
      <c r="BM41" s="1957"/>
      <c r="BN41" s="1957"/>
      <c r="BO41" s="1957"/>
      <c r="BP41" s="1957"/>
      <c r="BQ41" s="1957"/>
      <c r="BR41" s="1957"/>
      <c r="BS41" s="1957"/>
      <c r="BT41" s="1957"/>
      <c r="BU41" s="1957"/>
      <c r="BV41" s="1957"/>
      <c r="BW41" s="1957"/>
      <c r="BX41" s="1958"/>
    </row>
    <row r="42" spans="3:76" ht="18" customHeight="1">
      <c r="C42" s="226"/>
      <c r="D42" s="244" t="s">
        <v>2604</v>
      </c>
      <c r="E42" s="210"/>
      <c r="F42" s="210"/>
      <c r="G42" s="210"/>
      <c r="H42" s="210"/>
      <c r="I42" s="210"/>
      <c r="J42" s="210"/>
      <c r="K42" s="210"/>
      <c r="L42" s="210"/>
      <c r="M42" s="210"/>
      <c r="N42" s="210"/>
      <c r="O42" s="210"/>
      <c r="P42" s="210"/>
      <c r="Q42" s="210"/>
      <c r="R42" s="210"/>
      <c r="S42" s="226"/>
      <c r="T42" s="210"/>
      <c r="U42" s="199"/>
      <c r="V42" s="218"/>
      <c r="W42" s="218"/>
      <c r="X42" s="218"/>
      <c r="BC42" s="226"/>
      <c r="BD42" s="244" t="s">
        <v>2604</v>
      </c>
      <c r="BE42" s="210"/>
      <c r="BF42" s="210"/>
      <c r="BG42" s="210"/>
      <c r="BH42" s="210"/>
      <c r="BI42" s="210"/>
      <c r="BJ42" s="210"/>
      <c r="BK42" s="210"/>
      <c r="BL42" s="210"/>
      <c r="BM42" s="210"/>
      <c r="BN42" s="210"/>
      <c r="BO42" s="210"/>
      <c r="BP42" s="210"/>
      <c r="BQ42" s="210"/>
      <c r="BR42" s="210"/>
      <c r="BS42" s="226"/>
      <c r="BT42" s="210"/>
      <c r="BU42" s="199"/>
      <c r="BV42" s="218"/>
      <c r="BW42" s="218"/>
      <c r="BX42" s="218"/>
    </row>
    <row r="43" spans="3:76" ht="13.5" customHeight="1">
      <c r="T43" s="201"/>
      <c r="X43" s="227"/>
      <c r="BT43" s="201"/>
      <c r="BX43" s="227"/>
    </row>
  </sheetData>
  <sheetProtection algorithmName="SHA-512" hashValue="Fa3uRYCQsbhg7lM1o8J1B91BmtzdKHMfr8kTr6UMwePdglvPQqUMYMYaFfyPp1gaqgJZ793Tb/2EbqM8vI+z+w==" saltValue="5EuCzRhHaQdVUk5Oy6w1hA==" spinCount="100000" sheet="1" formatCells="0" selectLockedCells="1"/>
  <mergeCells count="90">
    <mergeCell ref="BD40:BJ40"/>
    <mergeCell ref="BL40:BX40"/>
    <mergeCell ref="BD41:BJ41"/>
    <mergeCell ref="BL41:BX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41:J41"/>
    <mergeCell ref="L41:X41"/>
    <mergeCell ref="D38:J38"/>
    <mergeCell ref="L38:X38"/>
    <mergeCell ref="D39:J39"/>
    <mergeCell ref="L39:X39"/>
    <mergeCell ref="D40:J40"/>
    <mergeCell ref="L40:X40"/>
    <mergeCell ref="C33:X33"/>
    <mergeCell ref="C34:X34"/>
    <mergeCell ref="D35:J35"/>
    <mergeCell ref="D37:J37"/>
    <mergeCell ref="M37:P37"/>
    <mergeCell ref="L35:P35"/>
    <mergeCell ref="Q35:T35"/>
    <mergeCell ref="U35:X35"/>
    <mergeCell ref="C30:X30"/>
    <mergeCell ref="D32:E32"/>
    <mergeCell ref="K32:L32"/>
    <mergeCell ref="M32:O32"/>
    <mergeCell ref="P32:Q32"/>
    <mergeCell ref="R32:X32"/>
    <mergeCell ref="N26:O26"/>
    <mergeCell ref="P26:X26"/>
    <mergeCell ref="N28:O28"/>
    <mergeCell ref="P28:S28"/>
    <mergeCell ref="T28:X28"/>
    <mergeCell ref="N20:O20"/>
    <mergeCell ref="P20:X20"/>
    <mergeCell ref="N22:O22"/>
    <mergeCell ref="P22:S22"/>
    <mergeCell ref="T22:X22"/>
    <mergeCell ref="N6:O6"/>
    <mergeCell ref="P6:X6"/>
    <mergeCell ref="N8:O8"/>
    <mergeCell ref="P8:X8"/>
    <mergeCell ref="R3:S3"/>
    <mergeCell ref="N10:O10"/>
    <mergeCell ref="P10:S10"/>
    <mergeCell ref="T10:X10"/>
    <mergeCell ref="P16:S16"/>
    <mergeCell ref="T16:X16"/>
    <mergeCell ref="N14:O14"/>
    <mergeCell ref="P14:X14"/>
    <mergeCell ref="N16:O16"/>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 BW3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基本情報入力シート!$J$63:$J$65</xm:f>
          </x14:formula1>
          <xm:sqref>R3:S3 BR3:BS3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B1:CB47"/>
  <sheetViews>
    <sheetView showGridLines="0" showZeros="0" view="pageBreakPreview" topLeftCell="A4" zoomScaleNormal="100" zoomScaleSheetLayoutView="100" workbookViewId="0">
      <selection activeCell="K41" sqref="K41:Q41"/>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1" width="0" style="199" hidden="1" customWidth="1"/>
    <col min="52" max="52" width="13.6640625" style="199" customWidth="1"/>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109375" style="200" customWidth="1"/>
    <col min="81" max="291" width="8.88671875" style="199"/>
    <col min="292" max="292" width="2.44140625" style="199" customWidth="1"/>
    <col min="293" max="293" width="2.33203125" style="199" customWidth="1"/>
    <col min="294" max="294" width="1.109375" style="199" customWidth="1"/>
    <col min="295" max="295" width="22.6640625" style="199" customWidth="1"/>
    <col min="296" max="296" width="1.21875" style="199" customWidth="1"/>
    <col min="297" max="298" width="11.77734375" style="199" customWidth="1"/>
    <col min="299" max="299" width="1.77734375" style="199" customWidth="1"/>
    <col min="300" max="300" width="6.88671875" style="199" customWidth="1"/>
    <col min="301" max="301" width="4.44140625" style="199" customWidth="1"/>
    <col min="302" max="302" width="3.6640625" style="199" customWidth="1"/>
    <col min="303" max="303" width="0.77734375" style="199" customWidth="1"/>
    <col min="304" max="304" width="3.33203125" style="199" customWidth="1"/>
    <col min="305" max="305" width="3.6640625" style="199" customWidth="1"/>
    <col min="306" max="306" width="3" style="199" customWidth="1"/>
    <col min="307" max="307" width="3.6640625" style="199" customWidth="1"/>
    <col min="308" max="308" width="3.109375" style="199" customWidth="1"/>
    <col min="309" max="309" width="1.88671875" style="199" customWidth="1"/>
    <col min="310" max="311" width="2.21875" style="199" customWidth="1"/>
    <col min="312" max="312" width="7.21875" style="199" customWidth="1"/>
    <col min="313" max="547" width="8.88671875" style="199"/>
    <col min="548" max="548" width="2.44140625" style="199" customWidth="1"/>
    <col min="549" max="549" width="2.33203125" style="199" customWidth="1"/>
    <col min="550" max="550" width="1.109375" style="199" customWidth="1"/>
    <col min="551" max="551" width="22.6640625" style="199" customWidth="1"/>
    <col min="552" max="552" width="1.21875" style="199" customWidth="1"/>
    <col min="553" max="554" width="11.77734375" style="199" customWidth="1"/>
    <col min="555" max="555" width="1.77734375" style="199" customWidth="1"/>
    <col min="556" max="556" width="6.88671875" style="199" customWidth="1"/>
    <col min="557" max="557" width="4.44140625" style="199" customWidth="1"/>
    <col min="558" max="558" width="3.6640625" style="199" customWidth="1"/>
    <col min="559" max="559" width="0.77734375" style="199" customWidth="1"/>
    <col min="560" max="560" width="3.33203125" style="199" customWidth="1"/>
    <col min="561" max="561" width="3.6640625" style="199" customWidth="1"/>
    <col min="562" max="562" width="3" style="199" customWidth="1"/>
    <col min="563" max="563" width="3.6640625" style="199" customWidth="1"/>
    <col min="564" max="564" width="3.109375" style="199" customWidth="1"/>
    <col min="565" max="565" width="1.88671875" style="199" customWidth="1"/>
    <col min="566" max="567" width="2.21875" style="199" customWidth="1"/>
    <col min="568" max="568" width="7.21875" style="199" customWidth="1"/>
    <col min="569" max="803" width="8.88671875" style="199"/>
    <col min="804" max="804" width="2.44140625" style="199" customWidth="1"/>
    <col min="805" max="805" width="2.33203125" style="199" customWidth="1"/>
    <col min="806" max="806" width="1.109375" style="199" customWidth="1"/>
    <col min="807" max="807" width="22.6640625" style="199" customWidth="1"/>
    <col min="808" max="808" width="1.21875" style="199" customWidth="1"/>
    <col min="809" max="810" width="11.77734375" style="199" customWidth="1"/>
    <col min="811" max="811" width="1.77734375" style="199" customWidth="1"/>
    <col min="812" max="812" width="6.88671875" style="199" customWidth="1"/>
    <col min="813" max="813" width="4.44140625" style="199" customWidth="1"/>
    <col min="814" max="814" width="3.6640625" style="199" customWidth="1"/>
    <col min="815" max="815" width="0.77734375" style="199" customWidth="1"/>
    <col min="816" max="816" width="3.33203125" style="199" customWidth="1"/>
    <col min="817" max="817" width="3.6640625" style="199" customWidth="1"/>
    <col min="818" max="818" width="3" style="199" customWidth="1"/>
    <col min="819" max="819" width="3.6640625" style="199" customWidth="1"/>
    <col min="820" max="820" width="3.109375" style="199" customWidth="1"/>
    <col min="821" max="821" width="1.88671875" style="199" customWidth="1"/>
    <col min="822" max="823" width="2.21875" style="199" customWidth="1"/>
    <col min="824" max="824" width="7.21875" style="199" customWidth="1"/>
    <col min="825" max="1059" width="8.88671875" style="199"/>
    <col min="1060" max="1060" width="2.44140625" style="199" customWidth="1"/>
    <col min="1061" max="1061" width="2.33203125" style="199" customWidth="1"/>
    <col min="1062" max="1062" width="1.109375" style="199" customWidth="1"/>
    <col min="1063" max="1063" width="22.6640625" style="199" customWidth="1"/>
    <col min="1064" max="1064" width="1.21875" style="199" customWidth="1"/>
    <col min="1065" max="1066" width="11.77734375" style="199" customWidth="1"/>
    <col min="1067" max="1067" width="1.77734375" style="199" customWidth="1"/>
    <col min="1068" max="1068" width="6.88671875" style="199" customWidth="1"/>
    <col min="1069" max="1069" width="4.44140625" style="199" customWidth="1"/>
    <col min="1070" max="1070" width="3.6640625" style="199" customWidth="1"/>
    <col min="1071" max="1071" width="0.77734375" style="199" customWidth="1"/>
    <col min="1072" max="1072" width="3.33203125" style="199" customWidth="1"/>
    <col min="1073" max="1073" width="3.6640625" style="199" customWidth="1"/>
    <col min="1074" max="1074" width="3" style="199" customWidth="1"/>
    <col min="1075" max="1075" width="3.6640625" style="199" customWidth="1"/>
    <col min="1076" max="1076" width="3.109375" style="199" customWidth="1"/>
    <col min="1077" max="1077" width="1.88671875" style="199" customWidth="1"/>
    <col min="1078" max="1079" width="2.21875" style="199" customWidth="1"/>
    <col min="1080" max="1080" width="7.21875" style="199" customWidth="1"/>
    <col min="1081" max="1315" width="8.88671875" style="199"/>
    <col min="1316" max="1316" width="2.44140625" style="199" customWidth="1"/>
    <col min="1317" max="1317" width="2.33203125" style="199" customWidth="1"/>
    <col min="1318" max="1318" width="1.109375" style="199" customWidth="1"/>
    <col min="1319" max="1319" width="22.6640625" style="199" customWidth="1"/>
    <col min="1320" max="1320" width="1.21875" style="199" customWidth="1"/>
    <col min="1321" max="1322" width="11.77734375" style="199" customWidth="1"/>
    <col min="1323" max="1323" width="1.77734375" style="199" customWidth="1"/>
    <col min="1324" max="1324" width="6.88671875" style="199" customWidth="1"/>
    <col min="1325" max="1325" width="4.44140625" style="199" customWidth="1"/>
    <col min="1326" max="1326" width="3.6640625" style="199" customWidth="1"/>
    <col min="1327" max="1327" width="0.77734375" style="199" customWidth="1"/>
    <col min="1328" max="1328" width="3.33203125" style="199" customWidth="1"/>
    <col min="1329" max="1329" width="3.6640625" style="199" customWidth="1"/>
    <col min="1330" max="1330" width="3" style="199" customWidth="1"/>
    <col min="1331" max="1331" width="3.6640625" style="199" customWidth="1"/>
    <col min="1332" max="1332" width="3.109375" style="199" customWidth="1"/>
    <col min="1333" max="1333" width="1.88671875" style="199" customWidth="1"/>
    <col min="1334" max="1335" width="2.21875" style="199" customWidth="1"/>
    <col min="1336" max="1336" width="7.21875" style="199" customWidth="1"/>
    <col min="1337" max="1571" width="8.88671875" style="199"/>
    <col min="1572" max="1572" width="2.44140625" style="199" customWidth="1"/>
    <col min="1573" max="1573" width="2.33203125" style="199" customWidth="1"/>
    <col min="1574" max="1574" width="1.109375" style="199" customWidth="1"/>
    <col min="1575" max="1575" width="22.6640625" style="199" customWidth="1"/>
    <col min="1576" max="1576" width="1.21875" style="199" customWidth="1"/>
    <col min="1577" max="1578" width="11.77734375" style="199" customWidth="1"/>
    <col min="1579" max="1579" width="1.77734375" style="199" customWidth="1"/>
    <col min="1580" max="1580" width="6.88671875" style="199" customWidth="1"/>
    <col min="1581" max="1581" width="4.44140625" style="199" customWidth="1"/>
    <col min="1582" max="1582" width="3.6640625" style="199" customWidth="1"/>
    <col min="1583" max="1583" width="0.77734375" style="199" customWidth="1"/>
    <col min="1584" max="1584" width="3.33203125" style="199" customWidth="1"/>
    <col min="1585" max="1585" width="3.6640625" style="199" customWidth="1"/>
    <col min="1586" max="1586" width="3" style="199" customWidth="1"/>
    <col min="1587" max="1587" width="3.6640625" style="199" customWidth="1"/>
    <col min="1588" max="1588" width="3.109375" style="199" customWidth="1"/>
    <col min="1589" max="1589" width="1.88671875" style="199" customWidth="1"/>
    <col min="1590" max="1591" width="2.21875" style="199" customWidth="1"/>
    <col min="1592" max="1592" width="7.21875" style="199" customWidth="1"/>
    <col min="1593" max="1827" width="8.88671875" style="199"/>
    <col min="1828" max="1828" width="2.44140625" style="199" customWidth="1"/>
    <col min="1829" max="1829" width="2.33203125" style="199" customWidth="1"/>
    <col min="1830" max="1830" width="1.109375" style="199" customWidth="1"/>
    <col min="1831" max="1831" width="22.6640625" style="199" customWidth="1"/>
    <col min="1832" max="1832" width="1.21875" style="199" customWidth="1"/>
    <col min="1833" max="1834" width="11.77734375" style="199" customWidth="1"/>
    <col min="1835" max="1835" width="1.77734375" style="199" customWidth="1"/>
    <col min="1836" max="1836" width="6.88671875" style="199" customWidth="1"/>
    <col min="1837" max="1837" width="4.44140625" style="199" customWidth="1"/>
    <col min="1838" max="1838" width="3.6640625" style="199" customWidth="1"/>
    <col min="1839" max="1839" width="0.77734375" style="199" customWidth="1"/>
    <col min="1840" max="1840" width="3.33203125" style="199" customWidth="1"/>
    <col min="1841" max="1841" width="3.6640625" style="199" customWidth="1"/>
    <col min="1842" max="1842" width="3" style="199" customWidth="1"/>
    <col min="1843" max="1843" width="3.6640625" style="199" customWidth="1"/>
    <col min="1844" max="1844" width="3.109375" style="199" customWidth="1"/>
    <col min="1845" max="1845" width="1.88671875" style="199" customWidth="1"/>
    <col min="1846" max="1847" width="2.21875" style="199" customWidth="1"/>
    <col min="1848" max="1848" width="7.21875" style="199" customWidth="1"/>
    <col min="1849" max="2083" width="8.88671875" style="199"/>
    <col min="2084" max="2084" width="2.44140625" style="199" customWidth="1"/>
    <col min="2085" max="2085" width="2.33203125" style="199" customWidth="1"/>
    <col min="2086" max="2086" width="1.109375" style="199" customWidth="1"/>
    <col min="2087" max="2087" width="22.6640625" style="199" customWidth="1"/>
    <col min="2088" max="2088" width="1.21875" style="199" customWidth="1"/>
    <col min="2089" max="2090" width="11.77734375" style="199" customWidth="1"/>
    <col min="2091" max="2091" width="1.77734375" style="199" customWidth="1"/>
    <col min="2092" max="2092" width="6.88671875" style="199" customWidth="1"/>
    <col min="2093" max="2093" width="4.44140625" style="199" customWidth="1"/>
    <col min="2094" max="2094" width="3.6640625" style="199" customWidth="1"/>
    <col min="2095" max="2095" width="0.77734375" style="199" customWidth="1"/>
    <col min="2096" max="2096" width="3.33203125" style="199" customWidth="1"/>
    <col min="2097" max="2097" width="3.6640625" style="199" customWidth="1"/>
    <col min="2098" max="2098" width="3" style="199" customWidth="1"/>
    <col min="2099" max="2099" width="3.6640625" style="199" customWidth="1"/>
    <col min="2100" max="2100" width="3.109375" style="199" customWidth="1"/>
    <col min="2101" max="2101" width="1.88671875" style="199" customWidth="1"/>
    <col min="2102" max="2103" width="2.21875" style="199" customWidth="1"/>
    <col min="2104" max="2104" width="7.21875" style="199" customWidth="1"/>
    <col min="2105" max="2339" width="8.88671875" style="199"/>
    <col min="2340" max="2340" width="2.44140625" style="199" customWidth="1"/>
    <col min="2341" max="2341" width="2.33203125" style="199" customWidth="1"/>
    <col min="2342" max="2342" width="1.109375" style="199" customWidth="1"/>
    <col min="2343" max="2343" width="22.6640625" style="199" customWidth="1"/>
    <col min="2344" max="2344" width="1.21875" style="199" customWidth="1"/>
    <col min="2345" max="2346" width="11.77734375" style="199" customWidth="1"/>
    <col min="2347" max="2347" width="1.77734375" style="199" customWidth="1"/>
    <col min="2348" max="2348" width="6.88671875" style="199" customWidth="1"/>
    <col min="2349" max="2349" width="4.44140625" style="199" customWidth="1"/>
    <col min="2350" max="2350" width="3.6640625" style="199" customWidth="1"/>
    <col min="2351" max="2351" width="0.77734375" style="199" customWidth="1"/>
    <col min="2352" max="2352" width="3.33203125" style="199" customWidth="1"/>
    <col min="2353" max="2353" width="3.6640625" style="199" customWidth="1"/>
    <col min="2354" max="2354" width="3" style="199" customWidth="1"/>
    <col min="2355" max="2355" width="3.6640625" style="199" customWidth="1"/>
    <col min="2356" max="2356" width="3.109375" style="199" customWidth="1"/>
    <col min="2357" max="2357" width="1.88671875" style="199" customWidth="1"/>
    <col min="2358" max="2359" width="2.21875" style="199" customWidth="1"/>
    <col min="2360" max="2360" width="7.21875" style="199" customWidth="1"/>
    <col min="2361" max="2595" width="8.88671875" style="199"/>
    <col min="2596" max="2596" width="2.44140625" style="199" customWidth="1"/>
    <col min="2597" max="2597" width="2.33203125" style="199" customWidth="1"/>
    <col min="2598" max="2598" width="1.109375" style="199" customWidth="1"/>
    <col min="2599" max="2599" width="22.6640625" style="199" customWidth="1"/>
    <col min="2600" max="2600" width="1.21875" style="199" customWidth="1"/>
    <col min="2601" max="2602" width="11.77734375" style="199" customWidth="1"/>
    <col min="2603" max="2603" width="1.77734375" style="199" customWidth="1"/>
    <col min="2604" max="2604" width="6.88671875" style="199" customWidth="1"/>
    <col min="2605" max="2605" width="4.44140625" style="199" customWidth="1"/>
    <col min="2606" max="2606" width="3.6640625" style="199" customWidth="1"/>
    <col min="2607" max="2607" width="0.77734375" style="199" customWidth="1"/>
    <col min="2608" max="2608" width="3.33203125" style="199" customWidth="1"/>
    <col min="2609" max="2609" width="3.6640625" style="199" customWidth="1"/>
    <col min="2610" max="2610" width="3" style="199" customWidth="1"/>
    <col min="2611" max="2611" width="3.6640625" style="199" customWidth="1"/>
    <col min="2612" max="2612" width="3.109375" style="199" customWidth="1"/>
    <col min="2613" max="2613" width="1.88671875" style="199" customWidth="1"/>
    <col min="2614" max="2615" width="2.21875" style="199" customWidth="1"/>
    <col min="2616" max="2616" width="7.21875" style="199" customWidth="1"/>
    <col min="2617" max="2851" width="8.88671875" style="199"/>
    <col min="2852" max="2852" width="2.44140625" style="199" customWidth="1"/>
    <col min="2853" max="2853" width="2.33203125" style="199" customWidth="1"/>
    <col min="2854" max="2854" width="1.109375" style="199" customWidth="1"/>
    <col min="2855" max="2855" width="22.6640625" style="199" customWidth="1"/>
    <col min="2856" max="2856" width="1.21875" style="199" customWidth="1"/>
    <col min="2857" max="2858" width="11.77734375" style="199" customWidth="1"/>
    <col min="2859" max="2859" width="1.77734375" style="199" customWidth="1"/>
    <col min="2860" max="2860" width="6.88671875" style="199" customWidth="1"/>
    <col min="2861" max="2861" width="4.44140625" style="199" customWidth="1"/>
    <col min="2862" max="2862" width="3.6640625" style="199" customWidth="1"/>
    <col min="2863" max="2863" width="0.77734375" style="199" customWidth="1"/>
    <col min="2864" max="2864" width="3.33203125" style="199" customWidth="1"/>
    <col min="2865" max="2865" width="3.6640625" style="199" customWidth="1"/>
    <col min="2866" max="2866" width="3" style="199" customWidth="1"/>
    <col min="2867" max="2867" width="3.6640625" style="199" customWidth="1"/>
    <col min="2868" max="2868" width="3.109375" style="199" customWidth="1"/>
    <col min="2869" max="2869" width="1.88671875" style="199" customWidth="1"/>
    <col min="2870" max="2871" width="2.21875" style="199" customWidth="1"/>
    <col min="2872" max="2872" width="7.21875" style="199" customWidth="1"/>
    <col min="2873" max="3107" width="8.88671875" style="199"/>
    <col min="3108" max="3108" width="2.44140625" style="199" customWidth="1"/>
    <col min="3109" max="3109" width="2.33203125" style="199" customWidth="1"/>
    <col min="3110" max="3110" width="1.109375" style="199" customWidth="1"/>
    <col min="3111" max="3111" width="22.6640625" style="199" customWidth="1"/>
    <col min="3112" max="3112" width="1.21875" style="199" customWidth="1"/>
    <col min="3113" max="3114" width="11.77734375" style="199" customWidth="1"/>
    <col min="3115" max="3115" width="1.77734375" style="199" customWidth="1"/>
    <col min="3116" max="3116" width="6.88671875" style="199" customWidth="1"/>
    <col min="3117" max="3117" width="4.44140625" style="199" customWidth="1"/>
    <col min="3118" max="3118" width="3.6640625" style="199" customWidth="1"/>
    <col min="3119" max="3119" width="0.77734375" style="199" customWidth="1"/>
    <col min="3120" max="3120" width="3.33203125" style="199" customWidth="1"/>
    <col min="3121" max="3121" width="3.6640625" style="199" customWidth="1"/>
    <col min="3122" max="3122" width="3" style="199" customWidth="1"/>
    <col min="3123" max="3123" width="3.6640625" style="199" customWidth="1"/>
    <col min="3124" max="3124" width="3.109375" style="199" customWidth="1"/>
    <col min="3125" max="3125" width="1.88671875" style="199" customWidth="1"/>
    <col min="3126" max="3127" width="2.21875" style="199" customWidth="1"/>
    <col min="3128" max="3128" width="7.21875" style="199" customWidth="1"/>
    <col min="3129" max="3363" width="8.88671875" style="199"/>
    <col min="3364" max="3364" width="2.44140625" style="199" customWidth="1"/>
    <col min="3365" max="3365" width="2.33203125" style="199" customWidth="1"/>
    <col min="3366" max="3366" width="1.109375" style="199" customWidth="1"/>
    <col min="3367" max="3367" width="22.6640625" style="199" customWidth="1"/>
    <col min="3368" max="3368" width="1.21875" style="199" customWidth="1"/>
    <col min="3369" max="3370" width="11.77734375" style="199" customWidth="1"/>
    <col min="3371" max="3371" width="1.77734375" style="199" customWidth="1"/>
    <col min="3372" max="3372" width="6.88671875" style="199" customWidth="1"/>
    <col min="3373" max="3373" width="4.44140625" style="199" customWidth="1"/>
    <col min="3374" max="3374" width="3.6640625" style="199" customWidth="1"/>
    <col min="3375" max="3375" width="0.77734375" style="199" customWidth="1"/>
    <col min="3376" max="3376" width="3.33203125" style="199" customWidth="1"/>
    <col min="3377" max="3377" width="3.6640625" style="199" customWidth="1"/>
    <col min="3378" max="3378" width="3" style="199" customWidth="1"/>
    <col min="3379" max="3379" width="3.6640625" style="199" customWidth="1"/>
    <col min="3380" max="3380" width="3.109375" style="199" customWidth="1"/>
    <col min="3381" max="3381" width="1.88671875" style="199" customWidth="1"/>
    <col min="3382" max="3383" width="2.21875" style="199" customWidth="1"/>
    <col min="3384" max="3384" width="7.21875" style="199" customWidth="1"/>
    <col min="3385" max="3619" width="8.88671875" style="199"/>
    <col min="3620" max="3620" width="2.44140625" style="199" customWidth="1"/>
    <col min="3621" max="3621" width="2.33203125" style="199" customWidth="1"/>
    <col min="3622" max="3622" width="1.109375" style="199" customWidth="1"/>
    <col min="3623" max="3623" width="22.6640625" style="199" customWidth="1"/>
    <col min="3624" max="3624" width="1.21875" style="199" customWidth="1"/>
    <col min="3625" max="3626" width="11.77734375" style="199" customWidth="1"/>
    <col min="3627" max="3627" width="1.77734375" style="199" customWidth="1"/>
    <col min="3628" max="3628" width="6.88671875" style="199" customWidth="1"/>
    <col min="3629" max="3629" width="4.44140625" style="199" customWidth="1"/>
    <col min="3630" max="3630" width="3.6640625" style="199" customWidth="1"/>
    <col min="3631" max="3631" width="0.77734375" style="199" customWidth="1"/>
    <col min="3632" max="3632" width="3.33203125" style="199" customWidth="1"/>
    <col min="3633" max="3633" width="3.6640625" style="199" customWidth="1"/>
    <col min="3634" max="3634" width="3" style="199" customWidth="1"/>
    <col min="3635" max="3635" width="3.6640625" style="199" customWidth="1"/>
    <col min="3636" max="3636" width="3.109375" style="199" customWidth="1"/>
    <col min="3637" max="3637" width="1.88671875" style="199" customWidth="1"/>
    <col min="3638" max="3639" width="2.21875" style="199" customWidth="1"/>
    <col min="3640" max="3640" width="7.21875" style="199" customWidth="1"/>
    <col min="3641" max="3875" width="8.88671875" style="199"/>
    <col min="3876" max="3876" width="2.44140625" style="199" customWidth="1"/>
    <col min="3877" max="3877" width="2.33203125" style="199" customWidth="1"/>
    <col min="3878" max="3878" width="1.109375" style="199" customWidth="1"/>
    <col min="3879" max="3879" width="22.6640625" style="199" customWidth="1"/>
    <col min="3880" max="3880" width="1.21875" style="199" customWidth="1"/>
    <col min="3881" max="3882" width="11.77734375" style="199" customWidth="1"/>
    <col min="3883" max="3883" width="1.77734375" style="199" customWidth="1"/>
    <col min="3884" max="3884" width="6.88671875" style="199" customWidth="1"/>
    <col min="3885" max="3885" width="4.44140625" style="199" customWidth="1"/>
    <col min="3886" max="3886" width="3.6640625" style="199" customWidth="1"/>
    <col min="3887" max="3887" width="0.77734375" style="199" customWidth="1"/>
    <col min="3888" max="3888" width="3.33203125" style="199" customWidth="1"/>
    <col min="3889" max="3889" width="3.6640625" style="199" customWidth="1"/>
    <col min="3890" max="3890" width="3" style="199" customWidth="1"/>
    <col min="3891" max="3891" width="3.6640625" style="199" customWidth="1"/>
    <col min="3892" max="3892" width="3.109375" style="199" customWidth="1"/>
    <col min="3893" max="3893" width="1.88671875" style="199" customWidth="1"/>
    <col min="3894" max="3895" width="2.21875" style="199" customWidth="1"/>
    <col min="3896" max="3896" width="7.21875" style="199" customWidth="1"/>
    <col min="3897" max="4131" width="8.88671875" style="199"/>
    <col min="4132" max="4132" width="2.44140625" style="199" customWidth="1"/>
    <col min="4133" max="4133" width="2.33203125" style="199" customWidth="1"/>
    <col min="4134" max="4134" width="1.109375" style="199" customWidth="1"/>
    <col min="4135" max="4135" width="22.6640625" style="199" customWidth="1"/>
    <col min="4136" max="4136" width="1.21875" style="199" customWidth="1"/>
    <col min="4137" max="4138" width="11.77734375" style="199" customWidth="1"/>
    <col min="4139" max="4139" width="1.77734375" style="199" customWidth="1"/>
    <col min="4140" max="4140" width="6.88671875" style="199" customWidth="1"/>
    <col min="4141" max="4141" width="4.44140625" style="199" customWidth="1"/>
    <col min="4142" max="4142" width="3.6640625" style="199" customWidth="1"/>
    <col min="4143" max="4143" width="0.77734375" style="199" customWidth="1"/>
    <col min="4144" max="4144" width="3.33203125" style="199" customWidth="1"/>
    <col min="4145" max="4145" width="3.6640625" style="199" customWidth="1"/>
    <col min="4146" max="4146" width="3" style="199" customWidth="1"/>
    <col min="4147" max="4147" width="3.6640625" style="199" customWidth="1"/>
    <col min="4148" max="4148" width="3.109375" style="199" customWidth="1"/>
    <col min="4149" max="4149" width="1.88671875" style="199" customWidth="1"/>
    <col min="4150" max="4151" width="2.21875" style="199" customWidth="1"/>
    <col min="4152" max="4152" width="7.21875" style="199" customWidth="1"/>
    <col min="4153" max="4387" width="8.88671875" style="199"/>
    <col min="4388" max="4388" width="2.44140625" style="199" customWidth="1"/>
    <col min="4389" max="4389" width="2.33203125" style="199" customWidth="1"/>
    <col min="4390" max="4390" width="1.109375" style="199" customWidth="1"/>
    <col min="4391" max="4391" width="22.6640625" style="199" customWidth="1"/>
    <col min="4392" max="4392" width="1.21875" style="199" customWidth="1"/>
    <col min="4393" max="4394" width="11.77734375" style="199" customWidth="1"/>
    <col min="4395" max="4395" width="1.77734375" style="199" customWidth="1"/>
    <col min="4396" max="4396" width="6.88671875" style="199" customWidth="1"/>
    <col min="4397" max="4397" width="4.44140625" style="199" customWidth="1"/>
    <col min="4398" max="4398" width="3.6640625" style="199" customWidth="1"/>
    <col min="4399" max="4399" width="0.77734375" style="199" customWidth="1"/>
    <col min="4400" max="4400" width="3.33203125" style="199" customWidth="1"/>
    <col min="4401" max="4401" width="3.6640625" style="199" customWidth="1"/>
    <col min="4402" max="4402" width="3" style="199" customWidth="1"/>
    <col min="4403" max="4403" width="3.6640625" style="199" customWidth="1"/>
    <col min="4404" max="4404" width="3.109375" style="199" customWidth="1"/>
    <col min="4405" max="4405" width="1.88671875" style="199" customWidth="1"/>
    <col min="4406" max="4407" width="2.21875" style="199" customWidth="1"/>
    <col min="4408" max="4408" width="7.21875" style="199" customWidth="1"/>
    <col min="4409" max="4643" width="8.88671875" style="199"/>
    <col min="4644" max="4644" width="2.44140625" style="199" customWidth="1"/>
    <col min="4645" max="4645" width="2.33203125" style="199" customWidth="1"/>
    <col min="4646" max="4646" width="1.109375" style="199" customWidth="1"/>
    <col min="4647" max="4647" width="22.6640625" style="199" customWidth="1"/>
    <col min="4648" max="4648" width="1.21875" style="199" customWidth="1"/>
    <col min="4649" max="4650" width="11.77734375" style="199" customWidth="1"/>
    <col min="4651" max="4651" width="1.77734375" style="199" customWidth="1"/>
    <col min="4652" max="4652" width="6.88671875" style="199" customWidth="1"/>
    <col min="4653" max="4653" width="4.44140625" style="199" customWidth="1"/>
    <col min="4654" max="4654" width="3.6640625" style="199" customWidth="1"/>
    <col min="4655" max="4655" width="0.77734375" style="199" customWidth="1"/>
    <col min="4656" max="4656" width="3.33203125" style="199" customWidth="1"/>
    <col min="4657" max="4657" width="3.6640625" style="199" customWidth="1"/>
    <col min="4658" max="4658" width="3" style="199" customWidth="1"/>
    <col min="4659" max="4659" width="3.6640625" style="199" customWidth="1"/>
    <col min="4660" max="4660" width="3.109375" style="199" customWidth="1"/>
    <col min="4661" max="4661" width="1.88671875" style="199" customWidth="1"/>
    <col min="4662" max="4663" width="2.21875" style="199" customWidth="1"/>
    <col min="4664" max="4664" width="7.21875" style="199" customWidth="1"/>
    <col min="4665" max="4899" width="8.88671875" style="199"/>
    <col min="4900" max="4900" width="2.44140625" style="199" customWidth="1"/>
    <col min="4901" max="4901" width="2.33203125" style="199" customWidth="1"/>
    <col min="4902" max="4902" width="1.109375" style="199" customWidth="1"/>
    <col min="4903" max="4903" width="22.6640625" style="199" customWidth="1"/>
    <col min="4904" max="4904" width="1.21875" style="199" customWidth="1"/>
    <col min="4905" max="4906" width="11.77734375" style="199" customWidth="1"/>
    <col min="4907" max="4907" width="1.77734375" style="199" customWidth="1"/>
    <col min="4908" max="4908" width="6.88671875" style="199" customWidth="1"/>
    <col min="4909" max="4909" width="4.44140625" style="199" customWidth="1"/>
    <col min="4910" max="4910" width="3.6640625" style="199" customWidth="1"/>
    <col min="4911" max="4911" width="0.77734375" style="199" customWidth="1"/>
    <col min="4912" max="4912" width="3.33203125" style="199" customWidth="1"/>
    <col min="4913" max="4913" width="3.6640625" style="199" customWidth="1"/>
    <col min="4914" max="4914" width="3" style="199" customWidth="1"/>
    <col min="4915" max="4915" width="3.6640625" style="199" customWidth="1"/>
    <col min="4916" max="4916" width="3.109375" style="199" customWidth="1"/>
    <col min="4917" max="4917" width="1.88671875" style="199" customWidth="1"/>
    <col min="4918" max="4919" width="2.21875" style="199" customWidth="1"/>
    <col min="4920" max="4920" width="7.21875" style="199" customWidth="1"/>
    <col min="4921" max="5155" width="8.88671875" style="199"/>
    <col min="5156" max="5156" width="2.44140625" style="199" customWidth="1"/>
    <col min="5157" max="5157" width="2.33203125" style="199" customWidth="1"/>
    <col min="5158" max="5158" width="1.109375" style="199" customWidth="1"/>
    <col min="5159" max="5159" width="22.6640625" style="199" customWidth="1"/>
    <col min="5160" max="5160" width="1.21875" style="199" customWidth="1"/>
    <col min="5161" max="5162" width="11.77734375" style="199" customWidth="1"/>
    <col min="5163" max="5163" width="1.77734375" style="199" customWidth="1"/>
    <col min="5164" max="5164" width="6.88671875" style="199" customWidth="1"/>
    <col min="5165" max="5165" width="4.44140625" style="199" customWidth="1"/>
    <col min="5166" max="5166" width="3.6640625" style="199" customWidth="1"/>
    <col min="5167" max="5167" width="0.77734375" style="199" customWidth="1"/>
    <col min="5168" max="5168" width="3.33203125" style="199" customWidth="1"/>
    <col min="5169" max="5169" width="3.6640625" style="199" customWidth="1"/>
    <col min="5170" max="5170" width="3" style="199" customWidth="1"/>
    <col min="5171" max="5171" width="3.6640625" style="199" customWidth="1"/>
    <col min="5172" max="5172" width="3.109375" style="199" customWidth="1"/>
    <col min="5173" max="5173" width="1.88671875" style="199" customWidth="1"/>
    <col min="5174" max="5175" width="2.21875" style="199" customWidth="1"/>
    <col min="5176" max="5176" width="7.21875" style="199" customWidth="1"/>
    <col min="5177" max="5411" width="8.88671875" style="199"/>
    <col min="5412" max="5412" width="2.44140625" style="199" customWidth="1"/>
    <col min="5413" max="5413" width="2.33203125" style="199" customWidth="1"/>
    <col min="5414" max="5414" width="1.109375" style="199" customWidth="1"/>
    <col min="5415" max="5415" width="22.6640625" style="199" customWidth="1"/>
    <col min="5416" max="5416" width="1.21875" style="199" customWidth="1"/>
    <col min="5417" max="5418" width="11.77734375" style="199" customWidth="1"/>
    <col min="5419" max="5419" width="1.77734375" style="199" customWidth="1"/>
    <col min="5420" max="5420" width="6.88671875" style="199" customWidth="1"/>
    <col min="5421" max="5421" width="4.44140625" style="199" customWidth="1"/>
    <col min="5422" max="5422" width="3.6640625" style="199" customWidth="1"/>
    <col min="5423" max="5423" width="0.77734375" style="199" customWidth="1"/>
    <col min="5424" max="5424" width="3.33203125" style="199" customWidth="1"/>
    <col min="5425" max="5425" width="3.6640625" style="199" customWidth="1"/>
    <col min="5426" max="5426" width="3" style="199" customWidth="1"/>
    <col min="5427" max="5427" width="3.6640625" style="199" customWidth="1"/>
    <col min="5428" max="5428" width="3.109375" style="199" customWidth="1"/>
    <col min="5429" max="5429" width="1.88671875" style="199" customWidth="1"/>
    <col min="5430" max="5431" width="2.21875" style="199" customWidth="1"/>
    <col min="5432" max="5432" width="7.21875" style="199" customWidth="1"/>
    <col min="5433" max="5667" width="8.88671875" style="199"/>
    <col min="5668" max="5668" width="2.44140625" style="199" customWidth="1"/>
    <col min="5669" max="5669" width="2.33203125" style="199" customWidth="1"/>
    <col min="5670" max="5670" width="1.109375" style="199" customWidth="1"/>
    <col min="5671" max="5671" width="22.6640625" style="199" customWidth="1"/>
    <col min="5672" max="5672" width="1.21875" style="199" customWidth="1"/>
    <col min="5673" max="5674" width="11.77734375" style="199" customWidth="1"/>
    <col min="5675" max="5675" width="1.77734375" style="199" customWidth="1"/>
    <col min="5676" max="5676" width="6.88671875" style="199" customWidth="1"/>
    <col min="5677" max="5677" width="4.44140625" style="199" customWidth="1"/>
    <col min="5678" max="5678" width="3.6640625" style="199" customWidth="1"/>
    <col min="5679" max="5679" width="0.77734375" style="199" customWidth="1"/>
    <col min="5680" max="5680" width="3.33203125" style="199" customWidth="1"/>
    <col min="5681" max="5681" width="3.6640625" style="199" customWidth="1"/>
    <col min="5682" max="5682" width="3" style="199" customWidth="1"/>
    <col min="5683" max="5683" width="3.6640625" style="199" customWidth="1"/>
    <col min="5684" max="5684" width="3.109375" style="199" customWidth="1"/>
    <col min="5685" max="5685" width="1.88671875" style="199" customWidth="1"/>
    <col min="5686" max="5687" width="2.21875" style="199" customWidth="1"/>
    <col min="5688" max="5688" width="7.21875" style="199" customWidth="1"/>
    <col min="5689" max="5923" width="8.88671875" style="199"/>
    <col min="5924" max="5924" width="2.44140625" style="199" customWidth="1"/>
    <col min="5925" max="5925" width="2.33203125" style="199" customWidth="1"/>
    <col min="5926" max="5926" width="1.109375" style="199" customWidth="1"/>
    <col min="5927" max="5927" width="22.6640625" style="199" customWidth="1"/>
    <col min="5928" max="5928" width="1.21875" style="199" customWidth="1"/>
    <col min="5929" max="5930" width="11.77734375" style="199" customWidth="1"/>
    <col min="5931" max="5931" width="1.77734375" style="199" customWidth="1"/>
    <col min="5932" max="5932" width="6.88671875" style="199" customWidth="1"/>
    <col min="5933" max="5933" width="4.44140625" style="199" customWidth="1"/>
    <col min="5934" max="5934" width="3.6640625" style="199" customWidth="1"/>
    <col min="5935" max="5935" width="0.77734375" style="199" customWidth="1"/>
    <col min="5936" max="5936" width="3.33203125" style="199" customWidth="1"/>
    <col min="5937" max="5937" width="3.6640625" style="199" customWidth="1"/>
    <col min="5938" max="5938" width="3" style="199" customWidth="1"/>
    <col min="5939" max="5939" width="3.6640625" style="199" customWidth="1"/>
    <col min="5940" max="5940" width="3.109375" style="199" customWidth="1"/>
    <col min="5941" max="5941" width="1.88671875" style="199" customWidth="1"/>
    <col min="5942" max="5943" width="2.21875" style="199" customWidth="1"/>
    <col min="5944" max="5944" width="7.21875" style="199" customWidth="1"/>
    <col min="5945" max="6179" width="8.88671875" style="199"/>
    <col min="6180" max="6180" width="2.44140625" style="199" customWidth="1"/>
    <col min="6181" max="6181" width="2.33203125" style="199" customWidth="1"/>
    <col min="6182" max="6182" width="1.109375" style="199" customWidth="1"/>
    <col min="6183" max="6183" width="22.6640625" style="199" customWidth="1"/>
    <col min="6184" max="6184" width="1.21875" style="199" customWidth="1"/>
    <col min="6185" max="6186" width="11.77734375" style="199" customWidth="1"/>
    <col min="6187" max="6187" width="1.77734375" style="199" customWidth="1"/>
    <col min="6188" max="6188" width="6.88671875" style="199" customWidth="1"/>
    <col min="6189" max="6189" width="4.44140625" style="199" customWidth="1"/>
    <col min="6190" max="6190" width="3.6640625" style="199" customWidth="1"/>
    <col min="6191" max="6191" width="0.77734375" style="199" customWidth="1"/>
    <col min="6192" max="6192" width="3.33203125" style="199" customWidth="1"/>
    <col min="6193" max="6193" width="3.6640625" style="199" customWidth="1"/>
    <col min="6194" max="6194" width="3" style="199" customWidth="1"/>
    <col min="6195" max="6195" width="3.6640625" style="199" customWidth="1"/>
    <col min="6196" max="6196" width="3.109375" style="199" customWidth="1"/>
    <col min="6197" max="6197" width="1.88671875" style="199" customWidth="1"/>
    <col min="6198" max="6199" width="2.21875" style="199" customWidth="1"/>
    <col min="6200" max="6200" width="7.21875" style="199" customWidth="1"/>
    <col min="6201" max="6435" width="8.88671875" style="199"/>
    <col min="6436" max="6436" width="2.44140625" style="199" customWidth="1"/>
    <col min="6437" max="6437" width="2.33203125" style="199" customWidth="1"/>
    <col min="6438" max="6438" width="1.109375" style="199" customWidth="1"/>
    <col min="6439" max="6439" width="22.6640625" style="199" customWidth="1"/>
    <col min="6440" max="6440" width="1.21875" style="199" customWidth="1"/>
    <col min="6441" max="6442" width="11.77734375" style="199" customWidth="1"/>
    <col min="6443" max="6443" width="1.77734375" style="199" customWidth="1"/>
    <col min="6444" max="6444" width="6.88671875" style="199" customWidth="1"/>
    <col min="6445" max="6445" width="4.44140625" style="199" customWidth="1"/>
    <col min="6446" max="6446" width="3.6640625" style="199" customWidth="1"/>
    <col min="6447" max="6447" width="0.77734375" style="199" customWidth="1"/>
    <col min="6448" max="6448" width="3.33203125" style="199" customWidth="1"/>
    <col min="6449" max="6449" width="3.6640625" style="199" customWidth="1"/>
    <col min="6450" max="6450" width="3" style="199" customWidth="1"/>
    <col min="6451" max="6451" width="3.6640625" style="199" customWidth="1"/>
    <col min="6452" max="6452" width="3.109375" style="199" customWidth="1"/>
    <col min="6453" max="6453" width="1.88671875" style="199" customWidth="1"/>
    <col min="6454" max="6455" width="2.21875" style="199" customWidth="1"/>
    <col min="6456" max="6456" width="7.21875" style="199" customWidth="1"/>
    <col min="6457" max="6691" width="8.88671875" style="199"/>
    <col min="6692" max="6692" width="2.44140625" style="199" customWidth="1"/>
    <col min="6693" max="6693" width="2.33203125" style="199" customWidth="1"/>
    <col min="6694" max="6694" width="1.109375" style="199" customWidth="1"/>
    <col min="6695" max="6695" width="22.6640625" style="199" customWidth="1"/>
    <col min="6696" max="6696" width="1.21875" style="199" customWidth="1"/>
    <col min="6697" max="6698" width="11.77734375" style="199" customWidth="1"/>
    <col min="6699" max="6699" width="1.77734375" style="199" customWidth="1"/>
    <col min="6700" max="6700" width="6.88671875" style="199" customWidth="1"/>
    <col min="6701" max="6701" width="4.44140625" style="199" customWidth="1"/>
    <col min="6702" max="6702" width="3.6640625" style="199" customWidth="1"/>
    <col min="6703" max="6703" width="0.77734375" style="199" customWidth="1"/>
    <col min="6704" max="6704" width="3.33203125" style="199" customWidth="1"/>
    <col min="6705" max="6705" width="3.6640625" style="199" customWidth="1"/>
    <col min="6706" max="6706" width="3" style="199" customWidth="1"/>
    <col min="6707" max="6707" width="3.6640625" style="199" customWidth="1"/>
    <col min="6708" max="6708" width="3.109375" style="199" customWidth="1"/>
    <col min="6709" max="6709" width="1.88671875" style="199" customWidth="1"/>
    <col min="6710" max="6711" width="2.21875" style="199" customWidth="1"/>
    <col min="6712" max="6712" width="7.21875" style="199" customWidth="1"/>
    <col min="6713" max="6947" width="8.88671875" style="199"/>
    <col min="6948" max="6948" width="2.44140625" style="199" customWidth="1"/>
    <col min="6949" max="6949" width="2.33203125" style="199" customWidth="1"/>
    <col min="6950" max="6950" width="1.109375" style="199" customWidth="1"/>
    <col min="6951" max="6951" width="22.6640625" style="199" customWidth="1"/>
    <col min="6952" max="6952" width="1.21875" style="199" customWidth="1"/>
    <col min="6953" max="6954" width="11.77734375" style="199" customWidth="1"/>
    <col min="6955" max="6955" width="1.77734375" style="199" customWidth="1"/>
    <col min="6956" max="6956" width="6.88671875" style="199" customWidth="1"/>
    <col min="6957" max="6957" width="4.44140625" style="199" customWidth="1"/>
    <col min="6958" max="6958" width="3.6640625" style="199" customWidth="1"/>
    <col min="6959" max="6959" width="0.77734375" style="199" customWidth="1"/>
    <col min="6960" max="6960" width="3.33203125" style="199" customWidth="1"/>
    <col min="6961" max="6961" width="3.6640625" style="199" customWidth="1"/>
    <col min="6962" max="6962" width="3" style="199" customWidth="1"/>
    <col min="6963" max="6963" width="3.6640625" style="199" customWidth="1"/>
    <col min="6964" max="6964" width="3.109375" style="199" customWidth="1"/>
    <col min="6965" max="6965" width="1.88671875" style="199" customWidth="1"/>
    <col min="6966" max="6967" width="2.21875" style="199" customWidth="1"/>
    <col min="6968" max="6968" width="7.21875" style="199" customWidth="1"/>
    <col min="6969" max="7203" width="8.88671875" style="199"/>
    <col min="7204" max="7204" width="2.44140625" style="199" customWidth="1"/>
    <col min="7205" max="7205" width="2.33203125" style="199" customWidth="1"/>
    <col min="7206" max="7206" width="1.109375" style="199" customWidth="1"/>
    <col min="7207" max="7207" width="22.6640625" style="199" customWidth="1"/>
    <col min="7208" max="7208" width="1.21875" style="199" customWidth="1"/>
    <col min="7209" max="7210" width="11.77734375" style="199" customWidth="1"/>
    <col min="7211" max="7211" width="1.77734375" style="199" customWidth="1"/>
    <col min="7212" max="7212" width="6.88671875" style="199" customWidth="1"/>
    <col min="7213" max="7213" width="4.44140625" style="199" customWidth="1"/>
    <col min="7214" max="7214" width="3.6640625" style="199" customWidth="1"/>
    <col min="7215" max="7215" width="0.77734375" style="199" customWidth="1"/>
    <col min="7216" max="7216" width="3.33203125" style="199" customWidth="1"/>
    <col min="7217" max="7217" width="3.6640625" style="199" customWidth="1"/>
    <col min="7218" max="7218" width="3" style="199" customWidth="1"/>
    <col min="7219" max="7219" width="3.6640625" style="199" customWidth="1"/>
    <col min="7220" max="7220" width="3.109375" style="199" customWidth="1"/>
    <col min="7221" max="7221" width="1.88671875" style="199" customWidth="1"/>
    <col min="7222" max="7223" width="2.21875" style="199" customWidth="1"/>
    <col min="7224" max="7224" width="7.21875" style="199" customWidth="1"/>
    <col min="7225" max="7459" width="8.88671875" style="199"/>
    <col min="7460" max="7460" width="2.44140625" style="199" customWidth="1"/>
    <col min="7461" max="7461" width="2.33203125" style="199" customWidth="1"/>
    <col min="7462" max="7462" width="1.109375" style="199" customWidth="1"/>
    <col min="7463" max="7463" width="22.6640625" style="199" customWidth="1"/>
    <col min="7464" max="7464" width="1.21875" style="199" customWidth="1"/>
    <col min="7465" max="7466" width="11.77734375" style="199" customWidth="1"/>
    <col min="7467" max="7467" width="1.77734375" style="199" customWidth="1"/>
    <col min="7468" max="7468" width="6.88671875" style="199" customWidth="1"/>
    <col min="7469" max="7469" width="4.44140625" style="199" customWidth="1"/>
    <col min="7470" max="7470" width="3.6640625" style="199" customWidth="1"/>
    <col min="7471" max="7471" width="0.77734375" style="199" customWidth="1"/>
    <col min="7472" max="7472" width="3.33203125" style="199" customWidth="1"/>
    <col min="7473" max="7473" width="3.6640625" style="199" customWidth="1"/>
    <col min="7474" max="7474" width="3" style="199" customWidth="1"/>
    <col min="7475" max="7475" width="3.6640625" style="199" customWidth="1"/>
    <col min="7476" max="7476" width="3.109375" style="199" customWidth="1"/>
    <col min="7477" max="7477" width="1.88671875" style="199" customWidth="1"/>
    <col min="7478" max="7479" width="2.21875" style="199" customWidth="1"/>
    <col min="7480" max="7480" width="7.21875" style="199" customWidth="1"/>
    <col min="7481" max="7715" width="8.88671875" style="199"/>
    <col min="7716" max="7716" width="2.44140625" style="199" customWidth="1"/>
    <col min="7717" max="7717" width="2.33203125" style="199" customWidth="1"/>
    <col min="7718" max="7718" width="1.109375" style="199" customWidth="1"/>
    <col min="7719" max="7719" width="22.6640625" style="199" customWidth="1"/>
    <col min="7720" max="7720" width="1.21875" style="199" customWidth="1"/>
    <col min="7721" max="7722" width="11.77734375" style="199" customWidth="1"/>
    <col min="7723" max="7723" width="1.77734375" style="199" customWidth="1"/>
    <col min="7724" max="7724" width="6.88671875" style="199" customWidth="1"/>
    <col min="7725" max="7725" width="4.44140625" style="199" customWidth="1"/>
    <col min="7726" max="7726" width="3.6640625" style="199" customWidth="1"/>
    <col min="7727" max="7727" width="0.77734375" style="199" customWidth="1"/>
    <col min="7728" max="7728" width="3.33203125" style="199" customWidth="1"/>
    <col min="7729" max="7729" width="3.6640625" style="199" customWidth="1"/>
    <col min="7730" max="7730" width="3" style="199" customWidth="1"/>
    <col min="7731" max="7731" width="3.6640625" style="199" customWidth="1"/>
    <col min="7732" max="7732" width="3.109375" style="199" customWidth="1"/>
    <col min="7733" max="7733" width="1.88671875" style="199" customWidth="1"/>
    <col min="7734" max="7735" width="2.21875" style="199" customWidth="1"/>
    <col min="7736" max="7736" width="7.21875" style="199" customWidth="1"/>
    <col min="7737" max="7971" width="8.88671875" style="199"/>
    <col min="7972" max="7972" width="2.44140625" style="199" customWidth="1"/>
    <col min="7973" max="7973" width="2.33203125" style="199" customWidth="1"/>
    <col min="7974" max="7974" width="1.109375" style="199" customWidth="1"/>
    <col min="7975" max="7975" width="22.6640625" style="199" customWidth="1"/>
    <col min="7976" max="7976" width="1.21875" style="199" customWidth="1"/>
    <col min="7977" max="7978" width="11.77734375" style="199" customWidth="1"/>
    <col min="7979" max="7979" width="1.77734375" style="199" customWidth="1"/>
    <col min="7980" max="7980" width="6.88671875" style="199" customWidth="1"/>
    <col min="7981" max="7981" width="4.44140625" style="199" customWidth="1"/>
    <col min="7982" max="7982" width="3.6640625" style="199" customWidth="1"/>
    <col min="7983" max="7983" width="0.77734375" style="199" customWidth="1"/>
    <col min="7984" max="7984" width="3.33203125" style="199" customWidth="1"/>
    <col min="7985" max="7985" width="3.6640625" style="199" customWidth="1"/>
    <col min="7986" max="7986" width="3" style="199" customWidth="1"/>
    <col min="7987" max="7987" width="3.6640625" style="199" customWidth="1"/>
    <col min="7988" max="7988" width="3.109375" style="199" customWidth="1"/>
    <col min="7989" max="7989" width="1.88671875" style="199" customWidth="1"/>
    <col min="7990" max="7991" width="2.21875" style="199" customWidth="1"/>
    <col min="7992" max="7992" width="7.21875" style="199" customWidth="1"/>
    <col min="7993" max="8227" width="8.88671875" style="199"/>
    <col min="8228" max="8228" width="2.44140625" style="199" customWidth="1"/>
    <col min="8229" max="8229" width="2.33203125" style="199" customWidth="1"/>
    <col min="8230" max="8230" width="1.109375" style="199" customWidth="1"/>
    <col min="8231" max="8231" width="22.6640625" style="199" customWidth="1"/>
    <col min="8232" max="8232" width="1.21875" style="199" customWidth="1"/>
    <col min="8233" max="8234" width="11.77734375" style="199" customWidth="1"/>
    <col min="8235" max="8235" width="1.77734375" style="199" customWidth="1"/>
    <col min="8236" max="8236" width="6.88671875" style="199" customWidth="1"/>
    <col min="8237" max="8237" width="4.44140625" style="199" customWidth="1"/>
    <col min="8238" max="8238" width="3.6640625" style="199" customWidth="1"/>
    <col min="8239" max="8239" width="0.77734375" style="199" customWidth="1"/>
    <col min="8240" max="8240" width="3.33203125" style="199" customWidth="1"/>
    <col min="8241" max="8241" width="3.6640625" style="199" customWidth="1"/>
    <col min="8242" max="8242" width="3" style="199" customWidth="1"/>
    <col min="8243" max="8243" width="3.6640625" style="199" customWidth="1"/>
    <col min="8244" max="8244" width="3.109375" style="199" customWidth="1"/>
    <col min="8245" max="8245" width="1.88671875" style="199" customWidth="1"/>
    <col min="8246" max="8247" width="2.21875" style="199" customWidth="1"/>
    <col min="8248" max="8248" width="7.21875" style="199" customWidth="1"/>
    <col min="8249" max="8483" width="8.88671875" style="199"/>
    <col min="8484" max="8484" width="2.44140625" style="199" customWidth="1"/>
    <col min="8485" max="8485" width="2.33203125" style="199" customWidth="1"/>
    <col min="8486" max="8486" width="1.109375" style="199" customWidth="1"/>
    <col min="8487" max="8487" width="22.6640625" style="199" customWidth="1"/>
    <col min="8488" max="8488" width="1.21875" style="199" customWidth="1"/>
    <col min="8489" max="8490" width="11.77734375" style="199" customWidth="1"/>
    <col min="8491" max="8491" width="1.77734375" style="199" customWidth="1"/>
    <col min="8492" max="8492" width="6.88671875" style="199" customWidth="1"/>
    <col min="8493" max="8493" width="4.44140625" style="199" customWidth="1"/>
    <col min="8494" max="8494" width="3.6640625" style="199" customWidth="1"/>
    <col min="8495" max="8495" width="0.77734375" style="199" customWidth="1"/>
    <col min="8496" max="8496" width="3.33203125" style="199" customWidth="1"/>
    <col min="8497" max="8497" width="3.6640625" style="199" customWidth="1"/>
    <col min="8498" max="8498" width="3" style="199" customWidth="1"/>
    <col min="8499" max="8499" width="3.6640625" style="199" customWidth="1"/>
    <col min="8500" max="8500" width="3.109375" style="199" customWidth="1"/>
    <col min="8501" max="8501" width="1.88671875" style="199" customWidth="1"/>
    <col min="8502" max="8503" width="2.21875" style="199" customWidth="1"/>
    <col min="8504" max="8504" width="7.21875" style="199" customWidth="1"/>
    <col min="8505" max="8739" width="8.88671875" style="199"/>
    <col min="8740" max="8740" width="2.44140625" style="199" customWidth="1"/>
    <col min="8741" max="8741" width="2.33203125" style="199" customWidth="1"/>
    <col min="8742" max="8742" width="1.109375" style="199" customWidth="1"/>
    <col min="8743" max="8743" width="22.6640625" style="199" customWidth="1"/>
    <col min="8744" max="8744" width="1.21875" style="199" customWidth="1"/>
    <col min="8745" max="8746" width="11.77734375" style="199" customWidth="1"/>
    <col min="8747" max="8747" width="1.77734375" style="199" customWidth="1"/>
    <col min="8748" max="8748" width="6.88671875" style="199" customWidth="1"/>
    <col min="8749" max="8749" width="4.44140625" style="199" customWidth="1"/>
    <col min="8750" max="8750" width="3.6640625" style="199" customWidth="1"/>
    <col min="8751" max="8751" width="0.77734375" style="199" customWidth="1"/>
    <col min="8752" max="8752" width="3.33203125" style="199" customWidth="1"/>
    <col min="8753" max="8753" width="3.6640625" style="199" customWidth="1"/>
    <col min="8754" max="8754" width="3" style="199" customWidth="1"/>
    <col min="8755" max="8755" width="3.6640625" style="199" customWidth="1"/>
    <col min="8756" max="8756" width="3.109375" style="199" customWidth="1"/>
    <col min="8757" max="8757" width="1.88671875" style="199" customWidth="1"/>
    <col min="8758" max="8759" width="2.21875" style="199" customWidth="1"/>
    <col min="8760" max="8760" width="7.21875" style="199" customWidth="1"/>
    <col min="8761" max="8995" width="8.88671875" style="199"/>
    <col min="8996" max="8996" width="2.44140625" style="199" customWidth="1"/>
    <col min="8997" max="8997" width="2.33203125" style="199" customWidth="1"/>
    <col min="8998" max="8998" width="1.109375" style="199" customWidth="1"/>
    <col min="8999" max="8999" width="22.6640625" style="199" customWidth="1"/>
    <col min="9000" max="9000" width="1.21875" style="199" customWidth="1"/>
    <col min="9001" max="9002" width="11.77734375" style="199" customWidth="1"/>
    <col min="9003" max="9003" width="1.77734375" style="199" customWidth="1"/>
    <col min="9004" max="9004" width="6.88671875" style="199" customWidth="1"/>
    <col min="9005" max="9005" width="4.44140625" style="199" customWidth="1"/>
    <col min="9006" max="9006" width="3.6640625" style="199" customWidth="1"/>
    <col min="9007" max="9007" width="0.77734375" style="199" customWidth="1"/>
    <col min="9008" max="9008" width="3.33203125" style="199" customWidth="1"/>
    <col min="9009" max="9009" width="3.6640625" style="199" customWidth="1"/>
    <col min="9010" max="9010" width="3" style="199" customWidth="1"/>
    <col min="9011" max="9011" width="3.6640625" style="199" customWidth="1"/>
    <col min="9012" max="9012" width="3.109375" style="199" customWidth="1"/>
    <col min="9013" max="9013" width="1.88671875" style="199" customWidth="1"/>
    <col min="9014" max="9015" width="2.21875" style="199" customWidth="1"/>
    <col min="9016" max="9016" width="7.21875" style="199" customWidth="1"/>
    <col min="9017" max="9251" width="8.88671875" style="199"/>
    <col min="9252" max="9252" width="2.44140625" style="199" customWidth="1"/>
    <col min="9253" max="9253" width="2.33203125" style="199" customWidth="1"/>
    <col min="9254" max="9254" width="1.109375" style="199" customWidth="1"/>
    <col min="9255" max="9255" width="22.6640625" style="199" customWidth="1"/>
    <col min="9256" max="9256" width="1.21875" style="199" customWidth="1"/>
    <col min="9257" max="9258" width="11.77734375" style="199" customWidth="1"/>
    <col min="9259" max="9259" width="1.77734375" style="199" customWidth="1"/>
    <col min="9260" max="9260" width="6.88671875" style="199" customWidth="1"/>
    <col min="9261" max="9261" width="4.44140625" style="199" customWidth="1"/>
    <col min="9262" max="9262" width="3.6640625" style="199" customWidth="1"/>
    <col min="9263" max="9263" width="0.77734375" style="199" customWidth="1"/>
    <col min="9264" max="9264" width="3.33203125" style="199" customWidth="1"/>
    <col min="9265" max="9265" width="3.6640625" style="199" customWidth="1"/>
    <col min="9266" max="9266" width="3" style="199" customWidth="1"/>
    <col min="9267" max="9267" width="3.6640625" style="199" customWidth="1"/>
    <col min="9268" max="9268" width="3.109375" style="199" customWidth="1"/>
    <col min="9269" max="9269" width="1.88671875" style="199" customWidth="1"/>
    <col min="9270" max="9271" width="2.21875" style="199" customWidth="1"/>
    <col min="9272" max="9272" width="7.21875" style="199" customWidth="1"/>
    <col min="9273" max="9507" width="8.88671875" style="199"/>
    <col min="9508" max="9508" width="2.44140625" style="199" customWidth="1"/>
    <col min="9509" max="9509" width="2.33203125" style="199" customWidth="1"/>
    <col min="9510" max="9510" width="1.109375" style="199" customWidth="1"/>
    <col min="9511" max="9511" width="22.6640625" style="199" customWidth="1"/>
    <col min="9512" max="9512" width="1.21875" style="199" customWidth="1"/>
    <col min="9513" max="9514" width="11.77734375" style="199" customWidth="1"/>
    <col min="9515" max="9515" width="1.77734375" style="199" customWidth="1"/>
    <col min="9516" max="9516" width="6.88671875" style="199" customWidth="1"/>
    <col min="9517" max="9517" width="4.44140625" style="199" customWidth="1"/>
    <col min="9518" max="9518" width="3.6640625" style="199" customWidth="1"/>
    <col min="9519" max="9519" width="0.77734375" style="199" customWidth="1"/>
    <col min="9520" max="9520" width="3.33203125" style="199" customWidth="1"/>
    <col min="9521" max="9521" width="3.6640625" style="199" customWidth="1"/>
    <col min="9522" max="9522" width="3" style="199" customWidth="1"/>
    <col min="9523" max="9523" width="3.6640625" style="199" customWidth="1"/>
    <col min="9524" max="9524" width="3.109375" style="199" customWidth="1"/>
    <col min="9525" max="9525" width="1.88671875" style="199" customWidth="1"/>
    <col min="9526" max="9527" width="2.21875" style="199" customWidth="1"/>
    <col min="9528" max="9528" width="7.21875" style="199" customWidth="1"/>
    <col min="9529" max="9763" width="8.88671875" style="199"/>
    <col min="9764" max="9764" width="2.44140625" style="199" customWidth="1"/>
    <col min="9765" max="9765" width="2.33203125" style="199" customWidth="1"/>
    <col min="9766" max="9766" width="1.109375" style="199" customWidth="1"/>
    <col min="9767" max="9767" width="22.6640625" style="199" customWidth="1"/>
    <col min="9768" max="9768" width="1.21875" style="199" customWidth="1"/>
    <col min="9769" max="9770" width="11.77734375" style="199" customWidth="1"/>
    <col min="9771" max="9771" width="1.77734375" style="199" customWidth="1"/>
    <col min="9772" max="9772" width="6.88671875" style="199" customWidth="1"/>
    <col min="9773" max="9773" width="4.44140625" style="199" customWidth="1"/>
    <col min="9774" max="9774" width="3.6640625" style="199" customWidth="1"/>
    <col min="9775" max="9775" width="0.77734375" style="199" customWidth="1"/>
    <col min="9776" max="9776" width="3.33203125" style="199" customWidth="1"/>
    <col min="9777" max="9777" width="3.6640625" style="199" customWidth="1"/>
    <col min="9778" max="9778" width="3" style="199" customWidth="1"/>
    <col min="9779" max="9779" width="3.6640625" style="199" customWidth="1"/>
    <col min="9780" max="9780" width="3.109375" style="199" customWidth="1"/>
    <col min="9781" max="9781" width="1.88671875" style="199" customWidth="1"/>
    <col min="9782" max="9783" width="2.21875" style="199" customWidth="1"/>
    <col min="9784" max="9784" width="7.21875" style="199" customWidth="1"/>
    <col min="9785" max="10019" width="8.88671875" style="199"/>
    <col min="10020" max="10020" width="2.44140625" style="199" customWidth="1"/>
    <col min="10021" max="10021" width="2.33203125" style="199" customWidth="1"/>
    <col min="10022" max="10022" width="1.109375" style="199" customWidth="1"/>
    <col min="10023" max="10023" width="22.6640625" style="199" customWidth="1"/>
    <col min="10024" max="10024" width="1.21875" style="199" customWidth="1"/>
    <col min="10025" max="10026" width="11.77734375" style="199" customWidth="1"/>
    <col min="10027" max="10027" width="1.77734375" style="199" customWidth="1"/>
    <col min="10028" max="10028" width="6.88671875" style="199" customWidth="1"/>
    <col min="10029" max="10029" width="4.44140625" style="199" customWidth="1"/>
    <col min="10030" max="10030" width="3.6640625" style="199" customWidth="1"/>
    <col min="10031" max="10031" width="0.77734375" style="199" customWidth="1"/>
    <col min="10032" max="10032" width="3.33203125" style="199" customWidth="1"/>
    <col min="10033" max="10033" width="3.6640625" style="199" customWidth="1"/>
    <col min="10034" max="10034" width="3" style="199" customWidth="1"/>
    <col min="10035" max="10035" width="3.6640625" style="199" customWidth="1"/>
    <col min="10036" max="10036" width="3.109375" style="199" customWidth="1"/>
    <col min="10037" max="10037" width="1.88671875" style="199" customWidth="1"/>
    <col min="10038" max="10039" width="2.21875" style="199" customWidth="1"/>
    <col min="10040" max="10040" width="7.21875" style="199" customWidth="1"/>
    <col min="10041" max="10275" width="8.88671875" style="199"/>
    <col min="10276" max="10276" width="2.44140625" style="199" customWidth="1"/>
    <col min="10277" max="10277" width="2.33203125" style="199" customWidth="1"/>
    <col min="10278" max="10278" width="1.109375" style="199" customWidth="1"/>
    <col min="10279" max="10279" width="22.6640625" style="199" customWidth="1"/>
    <col min="10280" max="10280" width="1.21875" style="199" customWidth="1"/>
    <col min="10281" max="10282" width="11.77734375" style="199" customWidth="1"/>
    <col min="10283" max="10283" width="1.77734375" style="199" customWidth="1"/>
    <col min="10284" max="10284" width="6.88671875" style="199" customWidth="1"/>
    <col min="10285" max="10285" width="4.44140625" style="199" customWidth="1"/>
    <col min="10286" max="10286" width="3.6640625" style="199" customWidth="1"/>
    <col min="10287" max="10287" width="0.77734375" style="199" customWidth="1"/>
    <col min="10288" max="10288" width="3.33203125" style="199" customWidth="1"/>
    <col min="10289" max="10289" width="3.6640625" style="199" customWidth="1"/>
    <col min="10290" max="10290" width="3" style="199" customWidth="1"/>
    <col min="10291" max="10291" width="3.6640625" style="199" customWidth="1"/>
    <col min="10292" max="10292" width="3.109375" style="199" customWidth="1"/>
    <col min="10293" max="10293" width="1.88671875" style="199" customWidth="1"/>
    <col min="10294" max="10295" width="2.21875" style="199" customWidth="1"/>
    <col min="10296" max="10296" width="7.21875" style="199" customWidth="1"/>
    <col min="10297" max="10531" width="8.88671875" style="199"/>
    <col min="10532" max="10532" width="2.44140625" style="199" customWidth="1"/>
    <col min="10533" max="10533" width="2.33203125" style="199" customWidth="1"/>
    <col min="10534" max="10534" width="1.109375" style="199" customWidth="1"/>
    <col min="10535" max="10535" width="22.6640625" style="199" customWidth="1"/>
    <col min="10536" max="10536" width="1.21875" style="199" customWidth="1"/>
    <col min="10537" max="10538" width="11.77734375" style="199" customWidth="1"/>
    <col min="10539" max="10539" width="1.77734375" style="199" customWidth="1"/>
    <col min="10540" max="10540" width="6.88671875" style="199" customWidth="1"/>
    <col min="10541" max="10541" width="4.44140625" style="199" customWidth="1"/>
    <col min="10542" max="10542" width="3.6640625" style="199" customWidth="1"/>
    <col min="10543" max="10543" width="0.77734375" style="199" customWidth="1"/>
    <col min="10544" max="10544" width="3.33203125" style="199" customWidth="1"/>
    <col min="10545" max="10545" width="3.6640625" style="199" customWidth="1"/>
    <col min="10546" max="10546" width="3" style="199" customWidth="1"/>
    <col min="10547" max="10547" width="3.6640625" style="199" customWidth="1"/>
    <col min="10548" max="10548" width="3.109375" style="199" customWidth="1"/>
    <col min="10549" max="10549" width="1.88671875" style="199" customWidth="1"/>
    <col min="10550" max="10551" width="2.21875" style="199" customWidth="1"/>
    <col min="10552" max="10552" width="7.21875" style="199" customWidth="1"/>
    <col min="10553" max="10787" width="8.88671875" style="199"/>
    <col min="10788" max="10788" width="2.44140625" style="199" customWidth="1"/>
    <col min="10789" max="10789" width="2.33203125" style="199" customWidth="1"/>
    <col min="10790" max="10790" width="1.109375" style="199" customWidth="1"/>
    <col min="10791" max="10791" width="22.6640625" style="199" customWidth="1"/>
    <col min="10792" max="10792" width="1.21875" style="199" customWidth="1"/>
    <col min="10793" max="10794" width="11.77734375" style="199" customWidth="1"/>
    <col min="10795" max="10795" width="1.77734375" style="199" customWidth="1"/>
    <col min="10796" max="10796" width="6.88671875" style="199" customWidth="1"/>
    <col min="10797" max="10797" width="4.44140625" style="199" customWidth="1"/>
    <col min="10798" max="10798" width="3.6640625" style="199" customWidth="1"/>
    <col min="10799" max="10799" width="0.77734375" style="199" customWidth="1"/>
    <col min="10800" max="10800" width="3.33203125" style="199" customWidth="1"/>
    <col min="10801" max="10801" width="3.6640625" style="199" customWidth="1"/>
    <col min="10802" max="10802" width="3" style="199" customWidth="1"/>
    <col min="10803" max="10803" width="3.6640625" style="199" customWidth="1"/>
    <col min="10804" max="10804" width="3.109375" style="199" customWidth="1"/>
    <col min="10805" max="10805" width="1.88671875" style="199" customWidth="1"/>
    <col min="10806" max="10807" width="2.21875" style="199" customWidth="1"/>
    <col min="10808" max="10808" width="7.21875" style="199" customWidth="1"/>
    <col min="10809" max="11043" width="8.88671875" style="199"/>
    <col min="11044" max="11044" width="2.44140625" style="199" customWidth="1"/>
    <col min="11045" max="11045" width="2.33203125" style="199" customWidth="1"/>
    <col min="11046" max="11046" width="1.109375" style="199" customWidth="1"/>
    <col min="11047" max="11047" width="22.6640625" style="199" customWidth="1"/>
    <col min="11048" max="11048" width="1.21875" style="199" customWidth="1"/>
    <col min="11049" max="11050" width="11.77734375" style="199" customWidth="1"/>
    <col min="11051" max="11051" width="1.77734375" style="199" customWidth="1"/>
    <col min="11052" max="11052" width="6.88671875" style="199" customWidth="1"/>
    <col min="11053" max="11053" width="4.44140625" style="199" customWidth="1"/>
    <col min="11054" max="11054" width="3.6640625" style="199" customWidth="1"/>
    <col min="11055" max="11055" width="0.77734375" style="199" customWidth="1"/>
    <col min="11056" max="11056" width="3.33203125" style="199" customWidth="1"/>
    <col min="11057" max="11057" width="3.6640625" style="199" customWidth="1"/>
    <col min="11058" max="11058" width="3" style="199" customWidth="1"/>
    <col min="11059" max="11059" width="3.6640625" style="199" customWidth="1"/>
    <col min="11060" max="11060" width="3.109375" style="199" customWidth="1"/>
    <col min="11061" max="11061" width="1.88671875" style="199" customWidth="1"/>
    <col min="11062" max="11063" width="2.21875" style="199" customWidth="1"/>
    <col min="11064" max="11064" width="7.21875" style="199" customWidth="1"/>
    <col min="11065" max="11299" width="8.88671875" style="199"/>
    <col min="11300" max="11300" width="2.44140625" style="199" customWidth="1"/>
    <col min="11301" max="11301" width="2.33203125" style="199" customWidth="1"/>
    <col min="11302" max="11302" width="1.109375" style="199" customWidth="1"/>
    <col min="11303" max="11303" width="22.6640625" style="199" customWidth="1"/>
    <col min="11304" max="11304" width="1.21875" style="199" customWidth="1"/>
    <col min="11305" max="11306" width="11.77734375" style="199" customWidth="1"/>
    <col min="11307" max="11307" width="1.77734375" style="199" customWidth="1"/>
    <col min="11308" max="11308" width="6.88671875" style="199" customWidth="1"/>
    <col min="11309" max="11309" width="4.44140625" style="199" customWidth="1"/>
    <col min="11310" max="11310" width="3.6640625" style="199" customWidth="1"/>
    <col min="11311" max="11311" width="0.77734375" style="199" customWidth="1"/>
    <col min="11312" max="11312" width="3.33203125" style="199" customWidth="1"/>
    <col min="11313" max="11313" width="3.6640625" style="199" customWidth="1"/>
    <col min="11314" max="11314" width="3" style="199" customWidth="1"/>
    <col min="11315" max="11315" width="3.6640625" style="199" customWidth="1"/>
    <col min="11316" max="11316" width="3.109375" style="199" customWidth="1"/>
    <col min="11317" max="11317" width="1.88671875" style="199" customWidth="1"/>
    <col min="11318" max="11319" width="2.21875" style="199" customWidth="1"/>
    <col min="11320" max="11320" width="7.21875" style="199" customWidth="1"/>
    <col min="11321" max="11555" width="8.88671875" style="199"/>
    <col min="11556" max="11556" width="2.44140625" style="199" customWidth="1"/>
    <col min="11557" max="11557" width="2.33203125" style="199" customWidth="1"/>
    <col min="11558" max="11558" width="1.109375" style="199" customWidth="1"/>
    <col min="11559" max="11559" width="22.6640625" style="199" customWidth="1"/>
    <col min="11560" max="11560" width="1.21875" style="199" customWidth="1"/>
    <col min="11561" max="11562" width="11.77734375" style="199" customWidth="1"/>
    <col min="11563" max="11563" width="1.77734375" style="199" customWidth="1"/>
    <col min="11564" max="11564" width="6.88671875" style="199" customWidth="1"/>
    <col min="11565" max="11565" width="4.44140625" style="199" customWidth="1"/>
    <col min="11566" max="11566" width="3.6640625" style="199" customWidth="1"/>
    <col min="11567" max="11567" width="0.77734375" style="199" customWidth="1"/>
    <col min="11568" max="11568" width="3.33203125" style="199" customWidth="1"/>
    <col min="11569" max="11569" width="3.6640625" style="199" customWidth="1"/>
    <col min="11570" max="11570" width="3" style="199" customWidth="1"/>
    <col min="11571" max="11571" width="3.6640625" style="199" customWidth="1"/>
    <col min="11572" max="11572" width="3.109375" style="199" customWidth="1"/>
    <col min="11573" max="11573" width="1.88671875" style="199" customWidth="1"/>
    <col min="11574" max="11575" width="2.21875" style="199" customWidth="1"/>
    <col min="11576" max="11576" width="7.21875" style="199" customWidth="1"/>
    <col min="11577" max="11811" width="8.88671875" style="199"/>
    <col min="11812" max="11812" width="2.44140625" style="199" customWidth="1"/>
    <col min="11813" max="11813" width="2.33203125" style="199" customWidth="1"/>
    <col min="11814" max="11814" width="1.109375" style="199" customWidth="1"/>
    <col min="11815" max="11815" width="22.6640625" style="199" customWidth="1"/>
    <col min="11816" max="11816" width="1.21875" style="199" customWidth="1"/>
    <col min="11817" max="11818" width="11.77734375" style="199" customWidth="1"/>
    <col min="11819" max="11819" width="1.77734375" style="199" customWidth="1"/>
    <col min="11820" max="11820" width="6.88671875" style="199" customWidth="1"/>
    <col min="11821" max="11821" width="4.44140625" style="199" customWidth="1"/>
    <col min="11822" max="11822" width="3.6640625" style="199" customWidth="1"/>
    <col min="11823" max="11823" width="0.77734375" style="199" customWidth="1"/>
    <col min="11824" max="11824" width="3.33203125" style="199" customWidth="1"/>
    <col min="11825" max="11825" width="3.6640625" style="199" customWidth="1"/>
    <col min="11826" max="11826" width="3" style="199" customWidth="1"/>
    <col min="11827" max="11827" width="3.6640625" style="199" customWidth="1"/>
    <col min="11828" max="11828" width="3.109375" style="199" customWidth="1"/>
    <col min="11829" max="11829" width="1.88671875" style="199" customWidth="1"/>
    <col min="11830" max="11831" width="2.21875" style="199" customWidth="1"/>
    <col min="11832" max="11832" width="7.21875" style="199" customWidth="1"/>
    <col min="11833" max="12067" width="8.88671875" style="199"/>
    <col min="12068" max="12068" width="2.44140625" style="199" customWidth="1"/>
    <col min="12069" max="12069" width="2.33203125" style="199" customWidth="1"/>
    <col min="12070" max="12070" width="1.109375" style="199" customWidth="1"/>
    <col min="12071" max="12071" width="22.6640625" style="199" customWidth="1"/>
    <col min="12072" max="12072" width="1.21875" style="199" customWidth="1"/>
    <col min="12073" max="12074" width="11.77734375" style="199" customWidth="1"/>
    <col min="12075" max="12075" width="1.77734375" style="199" customWidth="1"/>
    <col min="12076" max="12076" width="6.88671875" style="199" customWidth="1"/>
    <col min="12077" max="12077" width="4.44140625" style="199" customWidth="1"/>
    <col min="12078" max="12078" width="3.6640625" style="199" customWidth="1"/>
    <col min="12079" max="12079" width="0.77734375" style="199" customWidth="1"/>
    <col min="12080" max="12080" width="3.33203125" style="199" customWidth="1"/>
    <col min="12081" max="12081" width="3.6640625" style="199" customWidth="1"/>
    <col min="12082" max="12082" width="3" style="199" customWidth="1"/>
    <col min="12083" max="12083" width="3.6640625" style="199" customWidth="1"/>
    <col min="12084" max="12084" width="3.109375" style="199" customWidth="1"/>
    <col min="12085" max="12085" width="1.88671875" style="199" customWidth="1"/>
    <col min="12086" max="12087" width="2.21875" style="199" customWidth="1"/>
    <col min="12088" max="12088" width="7.21875" style="199" customWidth="1"/>
    <col min="12089" max="12323" width="8.88671875" style="199"/>
    <col min="12324" max="12324" width="2.44140625" style="199" customWidth="1"/>
    <col min="12325" max="12325" width="2.33203125" style="199" customWidth="1"/>
    <col min="12326" max="12326" width="1.109375" style="199" customWidth="1"/>
    <col min="12327" max="12327" width="22.6640625" style="199" customWidth="1"/>
    <col min="12328" max="12328" width="1.21875" style="199" customWidth="1"/>
    <col min="12329" max="12330" width="11.77734375" style="199" customWidth="1"/>
    <col min="12331" max="12331" width="1.77734375" style="199" customWidth="1"/>
    <col min="12332" max="12332" width="6.88671875" style="199" customWidth="1"/>
    <col min="12333" max="12333" width="4.44140625" style="199" customWidth="1"/>
    <col min="12334" max="12334" width="3.6640625" style="199" customWidth="1"/>
    <col min="12335" max="12335" width="0.77734375" style="199" customWidth="1"/>
    <col min="12336" max="12336" width="3.33203125" style="199" customWidth="1"/>
    <col min="12337" max="12337" width="3.6640625" style="199" customWidth="1"/>
    <col min="12338" max="12338" width="3" style="199" customWidth="1"/>
    <col min="12339" max="12339" width="3.6640625" style="199" customWidth="1"/>
    <col min="12340" max="12340" width="3.109375" style="199" customWidth="1"/>
    <col min="12341" max="12341" width="1.88671875" style="199" customWidth="1"/>
    <col min="12342" max="12343" width="2.21875" style="199" customWidth="1"/>
    <col min="12344" max="12344" width="7.21875" style="199" customWidth="1"/>
    <col min="12345" max="12579" width="8.88671875" style="199"/>
    <col min="12580" max="12580" width="2.44140625" style="199" customWidth="1"/>
    <col min="12581" max="12581" width="2.33203125" style="199" customWidth="1"/>
    <col min="12582" max="12582" width="1.109375" style="199" customWidth="1"/>
    <col min="12583" max="12583" width="22.6640625" style="199" customWidth="1"/>
    <col min="12584" max="12584" width="1.21875" style="199" customWidth="1"/>
    <col min="12585" max="12586" width="11.77734375" style="199" customWidth="1"/>
    <col min="12587" max="12587" width="1.77734375" style="199" customWidth="1"/>
    <col min="12588" max="12588" width="6.88671875" style="199" customWidth="1"/>
    <col min="12589" max="12589" width="4.44140625" style="199" customWidth="1"/>
    <col min="12590" max="12590" width="3.6640625" style="199" customWidth="1"/>
    <col min="12591" max="12591" width="0.77734375" style="199" customWidth="1"/>
    <col min="12592" max="12592" width="3.33203125" style="199" customWidth="1"/>
    <col min="12593" max="12593" width="3.6640625" style="199" customWidth="1"/>
    <col min="12594" max="12594" width="3" style="199" customWidth="1"/>
    <col min="12595" max="12595" width="3.6640625" style="199" customWidth="1"/>
    <col min="12596" max="12596" width="3.109375" style="199" customWidth="1"/>
    <col min="12597" max="12597" width="1.88671875" style="199" customWidth="1"/>
    <col min="12598" max="12599" width="2.21875" style="199" customWidth="1"/>
    <col min="12600" max="12600" width="7.21875" style="199" customWidth="1"/>
    <col min="12601" max="12835" width="8.88671875" style="199"/>
    <col min="12836" max="12836" width="2.44140625" style="199" customWidth="1"/>
    <col min="12837" max="12837" width="2.33203125" style="199" customWidth="1"/>
    <col min="12838" max="12838" width="1.109375" style="199" customWidth="1"/>
    <col min="12839" max="12839" width="22.6640625" style="199" customWidth="1"/>
    <col min="12840" max="12840" width="1.21875" style="199" customWidth="1"/>
    <col min="12841" max="12842" width="11.77734375" style="199" customWidth="1"/>
    <col min="12843" max="12843" width="1.77734375" style="199" customWidth="1"/>
    <col min="12844" max="12844" width="6.88671875" style="199" customWidth="1"/>
    <col min="12845" max="12845" width="4.44140625" style="199" customWidth="1"/>
    <col min="12846" max="12846" width="3.6640625" style="199" customWidth="1"/>
    <col min="12847" max="12847" width="0.77734375" style="199" customWidth="1"/>
    <col min="12848" max="12848" width="3.33203125" style="199" customWidth="1"/>
    <col min="12849" max="12849" width="3.6640625" style="199" customWidth="1"/>
    <col min="12850" max="12850" width="3" style="199" customWidth="1"/>
    <col min="12851" max="12851" width="3.6640625" style="199" customWidth="1"/>
    <col min="12852" max="12852" width="3.109375" style="199" customWidth="1"/>
    <col min="12853" max="12853" width="1.88671875" style="199" customWidth="1"/>
    <col min="12854" max="12855" width="2.21875" style="199" customWidth="1"/>
    <col min="12856" max="12856" width="7.21875" style="199" customWidth="1"/>
    <col min="12857" max="13091" width="8.88671875" style="199"/>
    <col min="13092" max="13092" width="2.44140625" style="199" customWidth="1"/>
    <col min="13093" max="13093" width="2.33203125" style="199" customWidth="1"/>
    <col min="13094" max="13094" width="1.109375" style="199" customWidth="1"/>
    <col min="13095" max="13095" width="22.6640625" style="199" customWidth="1"/>
    <col min="13096" max="13096" width="1.21875" style="199" customWidth="1"/>
    <col min="13097" max="13098" width="11.77734375" style="199" customWidth="1"/>
    <col min="13099" max="13099" width="1.77734375" style="199" customWidth="1"/>
    <col min="13100" max="13100" width="6.88671875" style="199" customWidth="1"/>
    <col min="13101" max="13101" width="4.44140625" style="199" customWidth="1"/>
    <col min="13102" max="13102" width="3.6640625" style="199" customWidth="1"/>
    <col min="13103" max="13103" width="0.77734375" style="199" customWidth="1"/>
    <col min="13104" max="13104" width="3.33203125" style="199" customWidth="1"/>
    <col min="13105" max="13105" width="3.6640625" style="199" customWidth="1"/>
    <col min="13106" max="13106" width="3" style="199" customWidth="1"/>
    <col min="13107" max="13107" width="3.6640625" style="199" customWidth="1"/>
    <col min="13108" max="13108" width="3.109375" style="199" customWidth="1"/>
    <col min="13109" max="13109" width="1.88671875" style="199" customWidth="1"/>
    <col min="13110" max="13111" width="2.21875" style="199" customWidth="1"/>
    <col min="13112" max="13112" width="7.21875" style="199" customWidth="1"/>
    <col min="13113" max="13347" width="8.88671875" style="199"/>
    <col min="13348" max="13348" width="2.44140625" style="199" customWidth="1"/>
    <col min="13349" max="13349" width="2.33203125" style="199" customWidth="1"/>
    <col min="13350" max="13350" width="1.109375" style="199" customWidth="1"/>
    <col min="13351" max="13351" width="22.6640625" style="199" customWidth="1"/>
    <col min="13352" max="13352" width="1.21875" style="199" customWidth="1"/>
    <col min="13353" max="13354" width="11.77734375" style="199" customWidth="1"/>
    <col min="13355" max="13355" width="1.77734375" style="199" customWidth="1"/>
    <col min="13356" max="13356" width="6.88671875" style="199" customWidth="1"/>
    <col min="13357" max="13357" width="4.44140625" style="199" customWidth="1"/>
    <col min="13358" max="13358" width="3.6640625" style="199" customWidth="1"/>
    <col min="13359" max="13359" width="0.77734375" style="199" customWidth="1"/>
    <col min="13360" max="13360" width="3.33203125" style="199" customWidth="1"/>
    <col min="13361" max="13361" width="3.6640625" style="199" customWidth="1"/>
    <col min="13362" max="13362" width="3" style="199" customWidth="1"/>
    <col min="13363" max="13363" width="3.6640625" style="199" customWidth="1"/>
    <col min="13364" max="13364" width="3.109375" style="199" customWidth="1"/>
    <col min="13365" max="13365" width="1.88671875" style="199" customWidth="1"/>
    <col min="13366" max="13367" width="2.21875" style="199" customWidth="1"/>
    <col min="13368" max="13368" width="7.21875" style="199" customWidth="1"/>
    <col min="13369" max="13603" width="8.88671875" style="199"/>
    <col min="13604" max="13604" width="2.44140625" style="199" customWidth="1"/>
    <col min="13605" max="13605" width="2.33203125" style="199" customWidth="1"/>
    <col min="13606" max="13606" width="1.109375" style="199" customWidth="1"/>
    <col min="13607" max="13607" width="22.6640625" style="199" customWidth="1"/>
    <col min="13608" max="13608" width="1.21875" style="199" customWidth="1"/>
    <col min="13609" max="13610" width="11.77734375" style="199" customWidth="1"/>
    <col min="13611" max="13611" width="1.77734375" style="199" customWidth="1"/>
    <col min="13612" max="13612" width="6.88671875" style="199" customWidth="1"/>
    <col min="13613" max="13613" width="4.44140625" style="199" customWidth="1"/>
    <col min="13614" max="13614" width="3.6640625" style="199" customWidth="1"/>
    <col min="13615" max="13615" width="0.77734375" style="199" customWidth="1"/>
    <col min="13616" max="13616" width="3.33203125" style="199" customWidth="1"/>
    <col min="13617" max="13617" width="3.6640625" style="199" customWidth="1"/>
    <col min="13618" max="13618" width="3" style="199" customWidth="1"/>
    <col min="13619" max="13619" width="3.6640625" style="199" customWidth="1"/>
    <col min="13620" max="13620" width="3.109375" style="199" customWidth="1"/>
    <col min="13621" max="13621" width="1.88671875" style="199" customWidth="1"/>
    <col min="13622" max="13623" width="2.21875" style="199" customWidth="1"/>
    <col min="13624" max="13624" width="7.21875" style="199" customWidth="1"/>
    <col min="13625" max="13859" width="8.88671875" style="199"/>
    <col min="13860" max="13860" width="2.44140625" style="199" customWidth="1"/>
    <col min="13861" max="13861" width="2.33203125" style="199" customWidth="1"/>
    <col min="13862" max="13862" width="1.109375" style="199" customWidth="1"/>
    <col min="13863" max="13863" width="22.6640625" style="199" customWidth="1"/>
    <col min="13864" max="13864" width="1.21875" style="199" customWidth="1"/>
    <col min="13865" max="13866" width="11.77734375" style="199" customWidth="1"/>
    <col min="13867" max="13867" width="1.77734375" style="199" customWidth="1"/>
    <col min="13868" max="13868" width="6.88671875" style="199" customWidth="1"/>
    <col min="13869" max="13869" width="4.44140625" style="199" customWidth="1"/>
    <col min="13870" max="13870" width="3.6640625" style="199" customWidth="1"/>
    <col min="13871" max="13871" width="0.77734375" style="199" customWidth="1"/>
    <col min="13872" max="13872" width="3.33203125" style="199" customWidth="1"/>
    <col min="13873" max="13873" width="3.6640625" style="199" customWidth="1"/>
    <col min="13874" max="13874" width="3" style="199" customWidth="1"/>
    <col min="13875" max="13875" width="3.6640625" style="199" customWidth="1"/>
    <col min="13876" max="13876" width="3.109375" style="199" customWidth="1"/>
    <col min="13877" max="13877" width="1.88671875" style="199" customWidth="1"/>
    <col min="13878" max="13879" width="2.21875" style="199" customWidth="1"/>
    <col min="13880" max="13880" width="7.21875" style="199" customWidth="1"/>
    <col min="13881" max="14115" width="8.88671875" style="199"/>
    <col min="14116" max="14116" width="2.44140625" style="199" customWidth="1"/>
    <col min="14117" max="14117" width="2.33203125" style="199" customWidth="1"/>
    <col min="14118" max="14118" width="1.109375" style="199" customWidth="1"/>
    <col min="14119" max="14119" width="22.6640625" style="199" customWidth="1"/>
    <col min="14120" max="14120" width="1.21875" style="199" customWidth="1"/>
    <col min="14121" max="14122" width="11.77734375" style="199" customWidth="1"/>
    <col min="14123" max="14123" width="1.77734375" style="199" customWidth="1"/>
    <col min="14124" max="14124" width="6.88671875" style="199" customWidth="1"/>
    <col min="14125" max="14125" width="4.44140625" style="199" customWidth="1"/>
    <col min="14126" max="14126" width="3.6640625" style="199" customWidth="1"/>
    <col min="14127" max="14127" width="0.77734375" style="199" customWidth="1"/>
    <col min="14128" max="14128" width="3.33203125" style="199" customWidth="1"/>
    <col min="14129" max="14129" width="3.6640625" style="199" customWidth="1"/>
    <col min="14130" max="14130" width="3" style="199" customWidth="1"/>
    <col min="14131" max="14131" width="3.6640625" style="199" customWidth="1"/>
    <col min="14132" max="14132" width="3.109375" style="199" customWidth="1"/>
    <col min="14133" max="14133" width="1.88671875" style="199" customWidth="1"/>
    <col min="14134" max="14135" width="2.21875" style="199" customWidth="1"/>
    <col min="14136" max="14136" width="7.21875" style="199" customWidth="1"/>
    <col min="14137" max="14371" width="8.88671875" style="199"/>
    <col min="14372" max="14372" width="2.44140625" style="199" customWidth="1"/>
    <col min="14373" max="14373" width="2.33203125" style="199" customWidth="1"/>
    <col min="14374" max="14374" width="1.109375" style="199" customWidth="1"/>
    <col min="14375" max="14375" width="22.6640625" style="199" customWidth="1"/>
    <col min="14376" max="14376" width="1.21875" style="199" customWidth="1"/>
    <col min="14377" max="14378" width="11.77734375" style="199" customWidth="1"/>
    <col min="14379" max="14379" width="1.77734375" style="199" customWidth="1"/>
    <col min="14380" max="14380" width="6.88671875" style="199" customWidth="1"/>
    <col min="14381" max="14381" width="4.44140625" style="199" customWidth="1"/>
    <col min="14382" max="14382" width="3.6640625" style="199" customWidth="1"/>
    <col min="14383" max="14383" width="0.77734375" style="199" customWidth="1"/>
    <col min="14384" max="14384" width="3.33203125" style="199" customWidth="1"/>
    <col min="14385" max="14385" width="3.6640625" style="199" customWidth="1"/>
    <col min="14386" max="14386" width="3" style="199" customWidth="1"/>
    <col min="14387" max="14387" width="3.6640625" style="199" customWidth="1"/>
    <col min="14388" max="14388" width="3.109375" style="199" customWidth="1"/>
    <col min="14389" max="14389" width="1.88671875" style="199" customWidth="1"/>
    <col min="14390" max="14391" width="2.21875" style="199" customWidth="1"/>
    <col min="14392" max="14392" width="7.21875" style="199" customWidth="1"/>
    <col min="14393" max="14627" width="8.88671875" style="199"/>
    <col min="14628" max="14628" width="2.44140625" style="199" customWidth="1"/>
    <col min="14629" max="14629" width="2.33203125" style="199" customWidth="1"/>
    <col min="14630" max="14630" width="1.109375" style="199" customWidth="1"/>
    <col min="14631" max="14631" width="22.6640625" style="199" customWidth="1"/>
    <col min="14632" max="14632" width="1.21875" style="199" customWidth="1"/>
    <col min="14633" max="14634" width="11.77734375" style="199" customWidth="1"/>
    <col min="14635" max="14635" width="1.77734375" style="199" customWidth="1"/>
    <col min="14636" max="14636" width="6.88671875" style="199" customWidth="1"/>
    <col min="14637" max="14637" width="4.44140625" style="199" customWidth="1"/>
    <col min="14638" max="14638" width="3.6640625" style="199" customWidth="1"/>
    <col min="14639" max="14639" width="0.77734375" style="199" customWidth="1"/>
    <col min="14640" max="14640" width="3.33203125" style="199" customWidth="1"/>
    <col min="14641" max="14641" width="3.6640625" style="199" customWidth="1"/>
    <col min="14642" max="14642" width="3" style="199" customWidth="1"/>
    <col min="14643" max="14643" width="3.6640625" style="199" customWidth="1"/>
    <col min="14644" max="14644" width="3.109375" style="199" customWidth="1"/>
    <col min="14645" max="14645" width="1.88671875" style="199" customWidth="1"/>
    <col min="14646" max="14647" width="2.21875" style="199" customWidth="1"/>
    <col min="14648" max="14648" width="7.21875" style="199" customWidth="1"/>
    <col min="14649" max="14883" width="8.88671875" style="199"/>
    <col min="14884" max="14884" width="2.44140625" style="199" customWidth="1"/>
    <col min="14885" max="14885" width="2.33203125" style="199" customWidth="1"/>
    <col min="14886" max="14886" width="1.109375" style="199" customWidth="1"/>
    <col min="14887" max="14887" width="22.6640625" style="199" customWidth="1"/>
    <col min="14888" max="14888" width="1.21875" style="199" customWidth="1"/>
    <col min="14889" max="14890" width="11.77734375" style="199" customWidth="1"/>
    <col min="14891" max="14891" width="1.77734375" style="199" customWidth="1"/>
    <col min="14892" max="14892" width="6.88671875" style="199" customWidth="1"/>
    <col min="14893" max="14893" width="4.44140625" style="199" customWidth="1"/>
    <col min="14894" max="14894" width="3.6640625" style="199" customWidth="1"/>
    <col min="14895" max="14895" width="0.77734375" style="199" customWidth="1"/>
    <col min="14896" max="14896" width="3.33203125" style="199" customWidth="1"/>
    <col min="14897" max="14897" width="3.6640625" style="199" customWidth="1"/>
    <col min="14898" max="14898" width="3" style="199" customWidth="1"/>
    <col min="14899" max="14899" width="3.6640625" style="199" customWidth="1"/>
    <col min="14900" max="14900" width="3.109375" style="199" customWidth="1"/>
    <col min="14901" max="14901" width="1.88671875" style="199" customWidth="1"/>
    <col min="14902" max="14903" width="2.21875" style="199" customWidth="1"/>
    <col min="14904" max="14904" width="7.21875" style="199" customWidth="1"/>
    <col min="14905" max="15139" width="8.88671875" style="199"/>
    <col min="15140" max="15140" width="2.44140625" style="199" customWidth="1"/>
    <col min="15141" max="15141" width="2.33203125" style="199" customWidth="1"/>
    <col min="15142" max="15142" width="1.109375" style="199" customWidth="1"/>
    <col min="15143" max="15143" width="22.6640625" style="199" customWidth="1"/>
    <col min="15144" max="15144" width="1.21875" style="199" customWidth="1"/>
    <col min="15145" max="15146" width="11.77734375" style="199" customWidth="1"/>
    <col min="15147" max="15147" width="1.77734375" style="199" customWidth="1"/>
    <col min="15148" max="15148" width="6.88671875" style="199" customWidth="1"/>
    <col min="15149" max="15149" width="4.44140625" style="199" customWidth="1"/>
    <col min="15150" max="15150" width="3.6640625" style="199" customWidth="1"/>
    <col min="15151" max="15151" width="0.77734375" style="199" customWidth="1"/>
    <col min="15152" max="15152" width="3.33203125" style="199" customWidth="1"/>
    <col min="15153" max="15153" width="3.6640625" style="199" customWidth="1"/>
    <col min="15154" max="15154" width="3" style="199" customWidth="1"/>
    <col min="15155" max="15155" width="3.6640625" style="199" customWidth="1"/>
    <col min="15156" max="15156" width="3.109375" style="199" customWidth="1"/>
    <col min="15157" max="15157" width="1.88671875" style="199" customWidth="1"/>
    <col min="15158" max="15159" width="2.21875" style="199" customWidth="1"/>
    <col min="15160" max="15160" width="7.21875" style="199" customWidth="1"/>
    <col min="15161" max="15395" width="8.88671875" style="199"/>
    <col min="15396" max="15396" width="2.44140625" style="199" customWidth="1"/>
    <col min="15397" max="15397" width="2.33203125" style="199" customWidth="1"/>
    <col min="15398" max="15398" width="1.109375" style="199" customWidth="1"/>
    <col min="15399" max="15399" width="22.6640625" style="199" customWidth="1"/>
    <col min="15400" max="15400" width="1.21875" style="199" customWidth="1"/>
    <col min="15401" max="15402" width="11.77734375" style="199" customWidth="1"/>
    <col min="15403" max="15403" width="1.77734375" style="199" customWidth="1"/>
    <col min="15404" max="15404" width="6.88671875" style="199" customWidth="1"/>
    <col min="15405" max="15405" width="4.44140625" style="199" customWidth="1"/>
    <col min="15406" max="15406" width="3.6640625" style="199" customWidth="1"/>
    <col min="15407" max="15407" width="0.77734375" style="199" customWidth="1"/>
    <col min="15408" max="15408" width="3.33203125" style="199" customWidth="1"/>
    <col min="15409" max="15409" width="3.6640625" style="199" customWidth="1"/>
    <col min="15410" max="15410" width="3" style="199" customWidth="1"/>
    <col min="15411" max="15411" width="3.6640625" style="199" customWidth="1"/>
    <col min="15412" max="15412" width="3.109375" style="199" customWidth="1"/>
    <col min="15413" max="15413" width="1.88671875" style="199" customWidth="1"/>
    <col min="15414" max="15415" width="2.21875" style="199" customWidth="1"/>
    <col min="15416" max="15416" width="7.21875" style="199" customWidth="1"/>
    <col min="15417" max="15651" width="8.88671875" style="199"/>
    <col min="15652" max="15652" width="2.44140625" style="199" customWidth="1"/>
    <col min="15653" max="15653" width="2.33203125" style="199" customWidth="1"/>
    <col min="15654" max="15654" width="1.109375" style="199" customWidth="1"/>
    <col min="15655" max="15655" width="22.6640625" style="199" customWidth="1"/>
    <col min="15656" max="15656" width="1.21875" style="199" customWidth="1"/>
    <col min="15657" max="15658" width="11.77734375" style="199" customWidth="1"/>
    <col min="15659" max="15659" width="1.77734375" style="199" customWidth="1"/>
    <col min="15660" max="15660" width="6.88671875" style="199" customWidth="1"/>
    <col min="15661" max="15661" width="4.44140625" style="199" customWidth="1"/>
    <col min="15662" max="15662" width="3.6640625" style="199" customWidth="1"/>
    <col min="15663" max="15663" width="0.77734375" style="199" customWidth="1"/>
    <col min="15664" max="15664" width="3.33203125" style="199" customWidth="1"/>
    <col min="15665" max="15665" width="3.6640625" style="199" customWidth="1"/>
    <col min="15666" max="15666" width="3" style="199" customWidth="1"/>
    <col min="15667" max="15667" width="3.6640625" style="199" customWidth="1"/>
    <col min="15668" max="15668" width="3.109375" style="199" customWidth="1"/>
    <col min="15669" max="15669" width="1.88671875" style="199" customWidth="1"/>
    <col min="15670" max="15671" width="2.21875" style="199" customWidth="1"/>
    <col min="15672" max="15672" width="7.21875" style="199" customWidth="1"/>
    <col min="15673" max="15907" width="8.88671875" style="199"/>
    <col min="15908" max="15908" width="2.44140625" style="199" customWidth="1"/>
    <col min="15909" max="15909" width="2.33203125" style="199" customWidth="1"/>
    <col min="15910" max="15910" width="1.109375" style="199" customWidth="1"/>
    <col min="15911" max="15911" width="22.6640625" style="199" customWidth="1"/>
    <col min="15912" max="15912" width="1.21875" style="199" customWidth="1"/>
    <col min="15913" max="15914" width="11.77734375" style="199" customWidth="1"/>
    <col min="15915" max="15915" width="1.77734375" style="199" customWidth="1"/>
    <col min="15916" max="15916" width="6.88671875" style="199" customWidth="1"/>
    <col min="15917" max="15917" width="4.44140625" style="199" customWidth="1"/>
    <col min="15918" max="15918" width="3.6640625" style="199" customWidth="1"/>
    <col min="15919" max="15919" width="0.77734375" style="199" customWidth="1"/>
    <col min="15920" max="15920" width="3.33203125" style="199" customWidth="1"/>
    <col min="15921" max="15921" width="3.6640625" style="199" customWidth="1"/>
    <col min="15922" max="15922" width="3" style="199" customWidth="1"/>
    <col min="15923" max="15923" width="3.6640625" style="199" customWidth="1"/>
    <col min="15924" max="15924" width="3.109375" style="199" customWidth="1"/>
    <col min="15925" max="15925" width="1.88671875" style="199" customWidth="1"/>
    <col min="15926" max="15927" width="2.21875" style="199" customWidth="1"/>
    <col min="15928" max="15928" width="7.21875" style="199" customWidth="1"/>
    <col min="15929" max="16163" width="8.88671875" style="199"/>
    <col min="16164" max="16164" width="2.44140625" style="199" customWidth="1"/>
    <col min="16165" max="16165" width="2.33203125" style="199" customWidth="1"/>
    <col min="16166" max="16166" width="1.109375" style="199" customWidth="1"/>
    <col min="16167" max="16167" width="22.6640625" style="199" customWidth="1"/>
    <col min="16168" max="16168" width="1.21875" style="199" customWidth="1"/>
    <col min="16169" max="16170" width="11.77734375" style="199" customWidth="1"/>
    <col min="16171" max="16171" width="1.77734375" style="199" customWidth="1"/>
    <col min="16172" max="16172" width="6.88671875" style="199" customWidth="1"/>
    <col min="16173" max="16173" width="4.44140625" style="199" customWidth="1"/>
    <col min="16174" max="16174" width="3.6640625" style="199" customWidth="1"/>
    <col min="16175" max="16175" width="0.77734375" style="199" customWidth="1"/>
    <col min="16176" max="16176" width="3.33203125" style="199" customWidth="1"/>
    <col min="16177" max="16177" width="3.6640625" style="199" customWidth="1"/>
    <col min="16178" max="16178" width="3" style="199" customWidth="1"/>
    <col min="16179" max="16179" width="3.6640625" style="199" customWidth="1"/>
    <col min="16180" max="16180" width="3.109375" style="199" customWidth="1"/>
    <col min="16181" max="16181" width="1.88671875" style="199" customWidth="1"/>
    <col min="16182" max="16183" width="2.21875" style="199" customWidth="1"/>
    <col min="16184" max="16184" width="7.21875" style="199" customWidth="1"/>
    <col min="16185" max="16384" width="8.88671875" style="199"/>
  </cols>
  <sheetData>
    <row r="1" spans="2:76" ht="20.25" customHeight="1">
      <c r="B1" s="198" t="s">
        <v>3146</v>
      </c>
      <c r="BB1" s="198" t="s">
        <v>3146</v>
      </c>
    </row>
    <row r="2" spans="2:76" ht="12" customHeight="1">
      <c r="S2" s="201"/>
      <c r="T2" s="201"/>
      <c r="X2" s="201"/>
      <c r="AB2" s="555"/>
      <c r="BS2" s="201"/>
      <c r="BT2" s="201"/>
      <c r="BX2" s="201"/>
    </row>
    <row r="3" spans="2:76">
      <c r="Q3" s="228"/>
      <c r="R3" s="1199"/>
      <c r="S3" s="1200"/>
      <c r="T3" s="202" t="s">
        <v>2555</v>
      </c>
      <c r="U3" s="643"/>
      <c r="V3" s="202" t="s">
        <v>2556</v>
      </c>
      <c r="W3" s="643"/>
      <c r="X3" s="202" t="s">
        <v>2557</v>
      </c>
      <c r="BQ3" s="228"/>
      <c r="BR3" s="1199"/>
      <c r="BS3" s="1199"/>
      <c r="BT3" s="202" t="s">
        <v>2555</v>
      </c>
      <c r="BU3" s="643"/>
      <c r="BV3" s="202" t="s">
        <v>2556</v>
      </c>
      <c r="BW3" s="643"/>
      <c r="BX3" s="202" t="s">
        <v>2557</v>
      </c>
    </row>
    <row r="4" spans="2:76">
      <c r="Q4" s="228"/>
      <c r="R4" s="228"/>
      <c r="S4" s="229"/>
      <c r="T4" s="202"/>
      <c r="U4" s="229"/>
      <c r="V4" s="202"/>
      <c r="W4" s="229"/>
      <c r="X4" s="202"/>
      <c r="BQ4" s="228"/>
      <c r="BR4" s="228"/>
      <c r="BS4" s="229"/>
      <c r="BT4" s="202"/>
      <c r="BU4" s="229"/>
      <c r="BV4" s="202"/>
      <c r="BW4" s="229"/>
      <c r="BX4" s="202"/>
    </row>
    <row r="5" spans="2:76" ht="12" customHeight="1">
      <c r="N5" s="199" t="s">
        <v>2575</v>
      </c>
      <c r="T5" s="203"/>
      <c r="U5" s="203"/>
      <c r="V5" s="203"/>
      <c r="W5" s="203"/>
      <c r="X5" s="203"/>
      <c r="BN5" s="199" t="s">
        <v>2575</v>
      </c>
      <c r="BT5" s="203"/>
      <c r="BU5" s="203"/>
      <c r="BV5" s="203"/>
      <c r="BW5" s="203"/>
      <c r="BX5" s="203"/>
    </row>
    <row r="6" spans="2:76" ht="15" customHeight="1">
      <c r="C6" s="199" t="s">
        <v>2558</v>
      </c>
      <c r="N6" s="1948" t="s">
        <v>2576</v>
      </c>
      <c r="O6" s="1951"/>
      <c r="P6" s="1947">
        <f>第1号!$L$9</f>
        <v>0</v>
      </c>
      <c r="Q6" s="1949"/>
      <c r="R6" s="1949"/>
      <c r="S6" s="1949"/>
      <c r="T6" s="1949"/>
      <c r="U6" s="1949"/>
      <c r="V6" s="1949"/>
      <c r="W6" s="1949"/>
      <c r="X6" s="1949"/>
      <c r="BC6" s="199" t="s">
        <v>2558</v>
      </c>
      <c r="BN6" s="1948" t="s">
        <v>2576</v>
      </c>
      <c r="BO6" s="1948"/>
      <c r="BP6" s="1947" t="s">
        <v>2978</v>
      </c>
      <c r="BQ6" s="1947"/>
      <c r="BR6" s="1947"/>
      <c r="BS6" s="1947"/>
      <c r="BT6" s="1947"/>
      <c r="BU6" s="1947"/>
      <c r="BV6" s="1947"/>
      <c r="BW6" s="1947"/>
      <c r="BX6" s="1947"/>
    </row>
    <row r="7" spans="2:76" ht="2.4" customHeight="1">
      <c r="E7" s="198"/>
      <c r="F7" s="198"/>
      <c r="G7" s="198"/>
      <c r="H7" s="198"/>
      <c r="I7" s="198"/>
      <c r="J7" s="198"/>
      <c r="O7" s="198"/>
      <c r="P7" s="205"/>
      <c r="Q7" s="205"/>
      <c r="R7" s="205"/>
      <c r="S7" s="205"/>
      <c r="T7" s="205"/>
      <c r="U7" s="205"/>
      <c r="V7" s="205"/>
      <c r="W7" s="205"/>
      <c r="X7" s="205"/>
      <c r="BE7" s="198"/>
      <c r="BF7" s="198"/>
      <c r="BG7" s="198"/>
      <c r="BH7" s="198"/>
      <c r="BI7" s="198"/>
      <c r="BJ7" s="198"/>
      <c r="BO7" s="198"/>
      <c r="BP7" s="205"/>
      <c r="BQ7" s="205"/>
      <c r="BR7" s="205"/>
      <c r="BS7" s="205"/>
      <c r="BT7" s="205"/>
      <c r="BU7" s="205"/>
      <c r="BV7" s="205"/>
      <c r="BW7" s="205"/>
      <c r="BX7" s="205"/>
    </row>
    <row r="8" spans="2:76" ht="15" customHeight="1">
      <c r="C8" s="199" t="s">
        <v>2597</v>
      </c>
      <c r="D8" s="198"/>
      <c r="E8" s="198"/>
      <c r="F8" s="198"/>
      <c r="G8" s="198"/>
      <c r="H8" s="198"/>
      <c r="I8" s="198"/>
      <c r="J8" s="198"/>
      <c r="N8" s="1948" t="s">
        <v>2561</v>
      </c>
      <c r="O8" s="1951"/>
      <c r="P8" s="1947">
        <f>第1号!$J$10</f>
        <v>0</v>
      </c>
      <c r="Q8" s="1949"/>
      <c r="R8" s="1949"/>
      <c r="S8" s="1949"/>
      <c r="T8" s="1949"/>
      <c r="U8" s="1949"/>
      <c r="V8" s="1949"/>
      <c r="W8" s="1949"/>
      <c r="X8" s="1949"/>
      <c r="BC8" s="199" t="s">
        <v>2597</v>
      </c>
      <c r="BD8" s="198"/>
      <c r="BE8" s="198"/>
      <c r="BF8" s="198"/>
      <c r="BG8" s="198"/>
      <c r="BH8" s="198"/>
      <c r="BI8" s="198"/>
      <c r="BJ8" s="198"/>
      <c r="BN8" s="1948" t="s">
        <v>2561</v>
      </c>
      <c r="BO8" s="1948"/>
      <c r="BP8" s="1947" t="s">
        <v>2979</v>
      </c>
      <c r="BQ8" s="1947"/>
      <c r="BR8" s="1947"/>
      <c r="BS8" s="1947"/>
      <c r="BT8" s="1947"/>
      <c r="BU8" s="1947"/>
      <c r="BV8" s="1947"/>
      <c r="BW8" s="1947"/>
      <c r="BX8" s="1947"/>
    </row>
    <row r="9" spans="2:76" ht="2.4" customHeight="1">
      <c r="O9" s="198"/>
      <c r="P9" s="205"/>
      <c r="Q9" s="205"/>
      <c r="R9" s="205"/>
      <c r="S9" s="205"/>
      <c r="T9" s="205"/>
      <c r="U9" s="205"/>
      <c r="V9" s="205"/>
      <c r="W9" s="205"/>
      <c r="X9" s="205"/>
      <c r="BO9" s="198"/>
      <c r="BP9" s="205"/>
      <c r="BQ9" s="205"/>
      <c r="BR9" s="205"/>
      <c r="BS9" s="205"/>
      <c r="BT9" s="205"/>
      <c r="BU9" s="205"/>
      <c r="BV9" s="205"/>
      <c r="BW9" s="205"/>
      <c r="BX9" s="205"/>
    </row>
    <row r="10" spans="2:76" ht="24" customHeight="1">
      <c r="N10" s="1946" t="s">
        <v>2442</v>
      </c>
      <c r="O10" s="1950"/>
      <c r="P10" s="1947">
        <f>第1号!$J$11</f>
        <v>0</v>
      </c>
      <c r="Q10" s="1949"/>
      <c r="R10" s="1949"/>
      <c r="S10" s="1949"/>
      <c r="T10" s="1947">
        <f>第1号!$M$11</f>
        <v>0</v>
      </c>
      <c r="U10" s="1949"/>
      <c r="V10" s="1949"/>
      <c r="W10" s="1949"/>
      <c r="X10" s="1949"/>
      <c r="AB10" s="206"/>
      <c r="BN10" s="1946" t="s">
        <v>2442</v>
      </c>
      <c r="BO10" s="1946"/>
      <c r="BP10" s="1947" t="s">
        <v>3229</v>
      </c>
      <c r="BQ10" s="1947"/>
      <c r="BR10" s="1947"/>
      <c r="BS10" s="1947"/>
      <c r="BT10" s="1947" t="s">
        <v>3230</v>
      </c>
      <c r="BU10" s="1947"/>
      <c r="BV10" s="1947"/>
      <c r="BW10" s="1947"/>
      <c r="BX10" s="1947"/>
    </row>
    <row r="11" spans="2:76" ht="10.8"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6" customHeight="1">
      <c r="N12" s="199" t="s">
        <v>2598</v>
      </c>
      <c r="O12" s="231"/>
      <c r="P12" s="198"/>
      <c r="Q12" s="198"/>
      <c r="R12" s="204"/>
      <c r="S12" s="204"/>
      <c r="T12" s="204"/>
      <c r="U12" s="204"/>
      <c r="V12" s="204"/>
      <c r="W12" s="204"/>
      <c r="X12" s="204"/>
      <c r="BN12" s="199" t="s">
        <v>2598</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06"/>
      <c r="BO13" s="198"/>
      <c r="BP13" s="205"/>
      <c r="BQ13" s="205"/>
      <c r="BR13" s="205"/>
      <c r="BS13" s="205"/>
      <c r="BT13" s="205"/>
      <c r="BU13" s="205"/>
      <c r="BV13" s="205"/>
      <c r="BW13" s="205"/>
      <c r="BX13" s="205"/>
    </row>
    <row r="14" spans="2:76" ht="15" customHeight="1">
      <c r="N14" s="1948" t="s">
        <v>2561</v>
      </c>
      <c r="O14" s="1948"/>
      <c r="P14" s="1947">
        <f>第1号!$J$16</f>
        <v>0</v>
      </c>
      <c r="Q14" s="1949"/>
      <c r="R14" s="1949"/>
      <c r="S14" s="1949"/>
      <c r="T14" s="1949"/>
      <c r="U14" s="1949"/>
      <c r="V14" s="1949"/>
      <c r="W14" s="1949"/>
      <c r="X14" s="1949"/>
      <c r="BN14" s="1948" t="s">
        <v>2561</v>
      </c>
      <c r="BO14" s="1948"/>
      <c r="BP14" s="1947" t="s">
        <v>3231</v>
      </c>
      <c r="BQ14" s="1947"/>
      <c r="BR14" s="1947"/>
      <c r="BS14" s="1947"/>
      <c r="BT14" s="1947"/>
      <c r="BU14" s="1947"/>
      <c r="BV14" s="1947"/>
      <c r="BW14" s="1947"/>
      <c r="BX14" s="1947"/>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46" t="s">
        <v>2442</v>
      </c>
      <c r="O16" s="1946"/>
      <c r="P16" s="1947">
        <f>第1号!$J$17</f>
        <v>0</v>
      </c>
      <c r="Q16" s="1949"/>
      <c r="R16" s="1949"/>
      <c r="S16" s="1949"/>
      <c r="T16" s="1947">
        <f>第1号!$M$17</f>
        <v>0</v>
      </c>
      <c r="U16" s="1949"/>
      <c r="V16" s="1949"/>
      <c r="W16" s="1949"/>
      <c r="X16" s="1949"/>
      <c r="AB16" s="206"/>
      <c r="BN16" s="1946" t="s">
        <v>2442</v>
      </c>
      <c r="BO16" s="1946"/>
      <c r="BP16" s="1947" t="s">
        <v>3229</v>
      </c>
      <c r="BQ16" s="1947"/>
      <c r="BR16" s="1947"/>
      <c r="BS16" s="1947"/>
      <c r="BT16" s="1947" t="s">
        <v>3232</v>
      </c>
      <c r="BU16" s="1947"/>
      <c r="BV16" s="1947"/>
      <c r="BW16" s="1947"/>
      <c r="BX16" s="1947"/>
    </row>
    <row r="17" spans="3:76" ht="3.6"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2580</v>
      </c>
      <c r="O18" s="231"/>
      <c r="P18" s="198"/>
      <c r="Q18" s="198"/>
      <c r="R18" s="204"/>
      <c r="S18" s="204"/>
      <c r="T18" s="204"/>
      <c r="U18" s="204"/>
      <c r="V18" s="204"/>
      <c r="W18" s="204"/>
      <c r="X18" s="204"/>
      <c r="AB18" s="219"/>
      <c r="AC18" s="219"/>
      <c r="AD18" s="219"/>
      <c r="AE18" s="219"/>
      <c r="AF18" s="219"/>
      <c r="AG18" s="219"/>
      <c r="BD18" s="201"/>
      <c r="BN18" s="199" t="s">
        <v>2580</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48" t="s">
        <v>2561</v>
      </c>
      <c r="O20" s="1948"/>
      <c r="P20" s="1947">
        <f>第1号!$J$22</f>
        <v>0</v>
      </c>
      <c r="Q20" s="1949"/>
      <c r="R20" s="1949"/>
      <c r="S20" s="1949"/>
      <c r="T20" s="1949"/>
      <c r="U20" s="1949"/>
      <c r="V20" s="1949"/>
      <c r="W20" s="1949"/>
      <c r="X20" s="1949"/>
      <c r="AB20" s="219"/>
      <c r="AC20" s="219"/>
      <c r="AD20" s="219"/>
      <c r="AE20" s="219"/>
      <c r="AF20" s="219"/>
      <c r="AG20" s="219"/>
      <c r="AH20" s="206"/>
      <c r="BN20" s="1948" t="s">
        <v>2561</v>
      </c>
      <c r="BO20" s="1948"/>
      <c r="BP20" s="1947" t="s">
        <v>3233</v>
      </c>
      <c r="BQ20" s="1947"/>
      <c r="BR20" s="1947"/>
      <c r="BS20" s="1947"/>
      <c r="BT20" s="1947"/>
      <c r="BU20" s="1947"/>
      <c r="BV20" s="1947"/>
      <c r="BW20" s="1947"/>
      <c r="BX20" s="1947"/>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46" t="s">
        <v>2442</v>
      </c>
      <c r="O22" s="1946"/>
      <c r="P22" s="1947">
        <f>第1号!$J$23</f>
        <v>0</v>
      </c>
      <c r="Q22" s="1949"/>
      <c r="R22" s="1949"/>
      <c r="S22" s="1949"/>
      <c r="T22" s="1947">
        <f>第1号!$M$23</f>
        <v>0</v>
      </c>
      <c r="U22" s="1949"/>
      <c r="V22" s="1949"/>
      <c r="W22" s="1949"/>
      <c r="X22" s="1949"/>
      <c r="AB22" s="219"/>
      <c r="AC22" s="219"/>
      <c r="AD22" s="219"/>
      <c r="AE22" s="219"/>
      <c r="AF22" s="219"/>
      <c r="AG22" s="219"/>
      <c r="BN22" s="1946" t="s">
        <v>2442</v>
      </c>
      <c r="BO22" s="1946"/>
      <c r="BP22" s="1947" t="s">
        <v>3229</v>
      </c>
      <c r="BQ22" s="1947"/>
      <c r="BR22" s="1947"/>
      <c r="BS22" s="1947"/>
      <c r="BT22" s="1947" t="s">
        <v>3234</v>
      </c>
      <c r="BU22" s="1947"/>
      <c r="BV22" s="1947"/>
      <c r="BW22" s="1947"/>
      <c r="BX22" s="1947"/>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1.6"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06"/>
      <c r="BO25" s="198"/>
      <c r="BP25" s="205"/>
      <c r="BQ25" s="205"/>
      <c r="BR25" s="205"/>
      <c r="BS25" s="205"/>
      <c r="BT25" s="205"/>
      <c r="BU25" s="205"/>
      <c r="BV25" s="205"/>
      <c r="BW25" s="205"/>
      <c r="BX25" s="205"/>
    </row>
    <row r="26" spans="3:76" ht="15" customHeight="1">
      <c r="N26" s="1948" t="s">
        <v>2561</v>
      </c>
      <c r="O26" s="1948"/>
      <c r="P26" s="1947">
        <f>第1号!$J$28</f>
        <v>0</v>
      </c>
      <c r="Q26" s="1949"/>
      <c r="R26" s="1949"/>
      <c r="S26" s="1949"/>
      <c r="T26" s="1949"/>
      <c r="U26" s="1949"/>
      <c r="V26" s="1949"/>
      <c r="W26" s="1949"/>
      <c r="X26" s="1949"/>
      <c r="AB26" s="200"/>
      <c r="BN26" s="1948" t="s">
        <v>2561</v>
      </c>
      <c r="BO26" s="1948"/>
      <c r="BP26" s="1947" t="s">
        <v>3235</v>
      </c>
      <c r="BQ26" s="1947"/>
      <c r="BR26" s="1947"/>
      <c r="BS26" s="1947"/>
      <c r="BT26" s="1947"/>
      <c r="BU26" s="1947"/>
      <c r="BV26" s="1947"/>
      <c r="BW26" s="1947"/>
      <c r="BX26" s="1947"/>
    </row>
    <row r="27" spans="3:76" ht="2.4" customHeight="1">
      <c r="O27" s="198"/>
      <c r="P27" s="205"/>
      <c r="Q27" s="205"/>
      <c r="R27" s="205"/>
      <c r="S27" s="205"/>
      <c r="T27" s="205"/>
      <c r="U27" s="205"/>
      <c r="V27" s="205"/>
      <c r="W27" s="205"/>
      <c r="X27" s="205"/>
      <c r="BO27" s="198"/>
      <c r="BP27" s="205"/>
      <c r="BQ27" s="205"/>
      <c r="BR27" s="205"/>
      <c r="BS27" s="205"/>
      <c r="BT27" s="205"/>
      <c r="BU27" s="205"/>
      <c r="BV27" s="205"/>
      <c r="BW27" s="205"/>
      <c r="BX27" s="205"/>
    </row>
    <row r="28" spans="3:76" ht="24" customHeight="1">
      <c r="N28" s="1946" t="s">
        <v>2442</v>
      </c>
      <c r="O28" s="1946"/>
      <c r="P28" s="1947">
        <f>第1号!$J$29</f>
        <v>0</v>
      </c>
      <c r="Q28" s="1949"/>
      <c r="R28" s="1949"/>
      <c r="S28" s="1949"/>
      <c r="T28" s="1947">
        <f>第1号!$M$29</f>
        <v>0</v>
      </c>
      <c r="U28" s="1949"/>
      <c r="V28" s="1949"/>
      <c r="W28" s="1949"/>
      <c r="X28" s="1949"/>
      <c r="AB28" s="206"/>
      <c r="BN28" s="1946" t="s">
        <v>2442</v>
      </c>
      <c r="BO28" s="1946"/>
      <c r="BP28" s="1947" t="s">
        <v>3229</v>
      </c>
      <c r="BQ28" s="1947"/>
      <c r="BR28" s="1947"/>
      <c r="BS28" s="1947"/>
      <c r="BT28" s="1947" t="s">
        <v>3236</v>
      </c>
      <c r="BU28" s="1947"/>
      <c r="BV28" s="1947"/>
      <c r="BW28" s="1947"/>
      <c r="BX28" s="1947"/>
    </row>
    <row r="29" spans="3:76" ht="8.4" customHeight="1">
      <c r="N29" s="208"/>
      <c r="O29" s="208"/>
      <c r="P29" s="198"/>
      <c r="Q29" s="198"/>
      <c r="R29" s="198"/>
      <c r="S29" s="198"/>
      <c r="T29" s="198"/>
      <c r="U29" s="198"/>
      <c r="V29" s="198"/>
      <c r="W29" s="198"/>
      <c r="X29" s="204"/>
      <c r="AB29" s="206"/>
      <c r="BN29" s="208"/>
      <c r="BO29" s="208"/>
      <c r="BP29" s="198"/>
      <c r="BQ29" s="198"/>
      <c r="BR29" s="198"/>
      <c r="BS29" s="198"/>
      <c r="BT29" s="198"/>
      <c r="BU29" s="198"/>
      <c r="BV29" s="198"/>
      <c r="BW29" s="198"/>
      <c r="BX29" s="204"/>
    </row>
    <row r="30" spans="3:76" ht="25.8">
      <c r="C30" s="1962" t="s">
        <v>2605</v>
      </c>
      <c r="D30" s="1962"/>
      <c r="E30" s="1962"/>
      <c r="F30" s="1962"/>
      <c r="G30" s="1962"/>
      <c r="H30" s="1962"/>
      <c r="I30" s="1962"/>
      <c r="J30" s="1962"/>
      <c r="K30" s="1962"/>
      <c r="L30" s="1962"/>
      <c r="M30" s="1962"/>
      <c r="N30" s="1962"/>
      <c r="O30" s="1962"/>
      <c r="P30" s="1962"/>
      <c r="Q30" s="1962"/>
      <c r="R30" s="1962"/>
      <c r="S30" s="1962"/>
      <c r="T30" s="1962"/>
      <c r="U30" s="1962"/>
      <c r="V30" s="1962"/>
      <c r="W30" s="1962"/>
      <c r="X30" s="1962"/>
      <c r="BC30" s="1962" t="s">
        <v>2605</v>
      </c>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row>
    <row r="31" spans="3:76" ht="16.5" customHeight="1"/>
    <row r="32" spans="3:76" ht="18" customHeight="1">
      <c r="D32" s="1967">
        <f>基本情報入力シート!$D$66</f>
        <v>0</v>
      </c>
      <c r="E32" s="1949"/>
      <c r="F32" s="205" t="s">
        <v>2555</v>
      </c>
      <c r="G32" s="480">
        <f>基本情報入力シート!$E$66</f>
        <v>0</v>
      </c>
      <c r="H32" s="205" t="s">
        <v>2556</v>
      </c>
      <c r="I32" s="480">
        <f>基本情報入力シート!$F$66</f>
        <v>0</v>
      </c>
      <c r="J32" s="205" t="s">
        <v>2562</v>
      </c>
      <c r="K32" s="1963">
        <f>基本情報入力シート!$C$69</f>
        <v>0</v>
      </c>
      <c r="L32" s="1963"/>
      <c r="M32" s="1992" t="s">
        <v>2563</v>
      </c>
      <c r="N32" s="1992"/>
      <c r="O32" s="1992"/>
      <c r="P32" s="1963">
        <f>基本情報入力シート!$E$69</f>
        <v>0</v>
      </c>
      <c r="Q32" s="1963"/>
      <c r="R32" s="1993" t="s">
        <v>2564</v>
      </c>
      <c r="S32" s="1993"/>
      <c r="T32" s="1993"/>
      <c r="U32" s="1993"/>
      <c r="V32" s="1993"/>
      <c r="W32" s="1993"/>
      <c r="X32" s="1993"/>
      <c r="AB32" s="206"/>
      <c r="BD32" s="1967" t="s">
        <v>3237</v>
      </c>
      <c r="BE32" s="1967"/>
      <c r="BF32" s="205" t="s">
        <v>2555</v>
      </c>
      <c r="BG32" s="480">
        <v>2</v>
      </c>
      <c r="BH32" s="205" t="s">
        <v>2556</v>
      </c>
      <c r="BI32" s="480">
        <v>2</v>
      </c>
      <c r="BJ32" s="205" t="s">
        <v>2562</v>
      </c>
      <c r="BK32" s="1963">
        <v>2</v>
      </c>
      <c r="BL32" s="1963"/>
      <c r="BM32" s="1992" t="s">
        <v>2563</v>
      </c>
      <c r="BN32" s="1992"/>
      <c r="BO32" s="1992"/>
      <c r="BP32" s="1963">
        <v>777</v>
      </c>
      <c r="BQ32" s="1963"/>
      <c r="BR32" s="1993" t="s">
        <v>2564</v>
      </c>
      <c r="BS32" s="1993"/>
      <c r="BT32" s="1993"/>
      <c r="BU32" s="1993"/>
      <c r="BV32" s="1993"/>
      <c r="BW32" s="1993"/>
      <c r="BX32" s="1993"/>
    </row>
    <row r="33" spans="3:76" ht="39" customHeight="1">
      <c r="C33" s="1966" t="s">
        <v>3221</v>
      </c>
      <c r="D33" s="1966"/>
      <c r="E33" s="1966"/>
      <c r="F33" s="1966"/>
      <c r="G33" s="1966"/>
      <c r="H33" s="1966"/>
      <c r="I33" s="1966"/>
      <c r="J33" s="1966"/>
      <c r="K33" s="1966"/>
      <c r="L33" s="1966"/>
      <c r="M33" s="1966"/>
      <c r="N33" s="1966"/>
      <c r="O33" s="1966"/>
      <c r="P33" s="1966"/>
      <c r="Q33" s="1966"/>
      <c r="R33" s="1966"/>
      <c r="S33" s="1966"/>
      <c r="T33" s="1966"/>
      <c r="U33" s="1966"/>
      <c r="V33" s="1966"/>
      <c r="W33" s="1966"/>
      <c r="X33" s="1966"/>
      <c r="BC33" s="1966" t="s">
        <v>3221</v>
      </c>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row>
    <row r="34" spans="3:76" ht="21" customHeight="1">
      <c r="C34" s="1983" t="s">
        <v>2565</v>
      </c>
      <c r="D34" s="1983"/>
      <c r="E34" s="1983"/>
      <c r="F34" s="1983"/>
      <c r="G34" s="1983"/>
      <c r="H34" s="1983"/>
      <c r="I34" s="1983"/>
      <c r="J34" s="1983"/>
      <c r="K34" s="1983"/>
      <c r="L34" s="1983"/>
      <c r="M34" s="1983"/>
      <c r="N34" s="1983"/>
      <c r="O34" s="1983"/>
      <c r="P34" s="1983"/>
      <c r="Q34" s="1983"/>
      <c r="R34" s="1983"/>
      <c r="S34" s="1983"/>
      <c r="T34" s="1983"/>
      <c r="U34" s="1983"/>
      <c r="V34" s="1983"/>
      <c r="W34" s="1983"/>
      <c r="X34" s="1983"/>
      <c r="BC34" s="1983" t="s">
        <v>2565</v>
      </c>
      <c r="BD34" s="1983"/>
      <c r="BE34" s="1983"/>
      <c r="BF34" s="1983"/>
      <c r="BG34" s="1983"/>
      <c r="BH34" s="1983"/>
      <c r="BI34" s="1983"/>
      <c r="BJ34" s="1983"/>
      <c r="BK34" s="1983"/>
      <c r="BL34" s="1983"/>
      <c r="BM34" s="1983"/>
      <c r="BN34" s="1983"/>
      <c r="BO34" s="1983"/>
      <c r="BP34" s="1983"/>
      <c r="BQ34" s="1983"/>
      <c r="BR34" s="1983"/>
      <c r="BS34" s="1983"/>
      <c r="BT34" s="1983"/>
      <c r="BU34" s="1983"/>
      <c r="BV34" s="1983"/>
      <c r="BW34" s="1983"/>
      <c r="BX34" s="1983"/>
    </row>
    <row r="35" spans="3:76" ht="29.25" customHeight="1">
      <c r="C35" s="209"/>
      <c r="D35" s="1961" t="s">
        <v>2566</v>
      </c>
      <c r="E35" s="1961"/>
      <c r="F35" s="1961"/>
      <c r="G35" s="1961"/>
      <c r="H35" s="1961"/>
      <c r="I35" s="1961"/>
      <c r="J35" s="1979"/>
      <c r="K35" s="210"/>
      <c r="L35" s="1968">
        <f>第1号!$G$36</f>
        <v>0</v>
      </c>
      <c r="M35" s="1969"/>
      <c r="N35" s="1969"/>
      <c r="O35" s="1969"/>
      <c r="P35" s="1969"/>
      <c r="Q35" s="1970">
        <f>第1号!$L$36</f>
        <v>0</v>
      </c>
      <c r="R35" s="1971"/>
      <c r="S35" s="1971"/>
      <c r="T35" s="1971"/>
      <c r="U35" s="1972" t="str">
        <f>第1号!$P$36</f>
        <v>　</v>
      </c>
      <c r="V35" s="1972"/>
      <c r="W35" s="1469"/>
      <c r="X35" s="1470"/>
      <c r="AA35" s="199"/>
      <c r="BC35" s="209"/>
      <c r="BD35" s="1961" t="s">
        <v>2566</v>
      </c>
      <c r="BE35" s="1961"/>
      <c r="BF35" s="1961"/>
      <c r="BG35" s="1961"/>
      <c r="BH35" s="1961"/>
      <c r="BI35" s="1961"/>
      <c r="BJ35" s="1979"/>
      <c r="BK35" s="210"/>
      <c r="BL35" s="1968" t="s">
        <v>3238</v>
      </c>
      <c r="BM35" s="1968"/>
      <c r="BN35" s="1968"/>
      <c r="BO35" s="1968"/>
      <c r="BP35" s="1968"/>
      <c r="BQ35" s="1970" t="s">
        <v>524</v>
      </c>
      <c r="BR35" s="1970"/>
      <c r="BS35" s="1970"/>
      <c r="BT35" s="1970"/>
      <c r="BU35" s="1972" t="s">
        <v>3239</v>
      </c>
      <c r="BV35" s="1972"/>
      <c r="BW35" s="1972"/>
      <c r="BX35" s="1976"/>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80" t="s">
        <v>2567</v>
      </c>
      <c r="E37" s="1980"/>
      <c r="F37" s="1980"/>
      <c r="G37" s="1980"/>
      <c r="H37" s="1980"/>
      <c r="I37" s="1980"/>
      <c r="J37" s="1981"/>
      <c r="K37" s="198"/>
      <c r="L37" s="481" t="s">
        <v>2568</v>
      </c>
      <c r="M37" s="1956">
        <f>基本情報入力シート!$B$66</f>
        <v>0</v>
      </c>
      <c r="N37" s="1956"/>
      <c r="O37" s="1956"/>
      <c r="P37" s="1956"/>
      <c r="Q37" s="482" t="s">
        <v>2569</v>
      </c>
      <c r="R37" s="482"/>
      <c r="S37" s="482"/>
      <c r="T37" s="482"/>
      <c r="U37" s="482"/>
      <c r="V37" s="482"/>
      <c r="W37" s="482"/>
      <c r="X37" s="233"/>
      <c r="AA37" s="199"/>
      <c r="BC37" s="211"/>
      <c r="BD37" s="1954" t="s">
        <v>2567</v>
      </c>
      <c r="BE37" s="1954"/>
      <c r="BF37" s="1954"/>
      <c r="BG37" s="1954"/>
      <c r="BH37" s="1954"/>
      <c r="BI37" s="1954"/>
      <c r="BJ37" s="1955"/>
      <c r="BK37" s="198"/>
      <c r="BL37" s="481" t="s">
        <v>2568</v>
      </c>
      <c r="BM37" s="1956" t="s">
        <v>3240</v>
      </c>
      <c r="BN37" s="1956"/>
      <c r="BO37" s="1956"/>
      <c r="BP37" s="1956"/>
      <c r="BQ37" s="482" t="s">
        <v>2569</v>
      </c>
      <c r="BR37" s="482"/>
      <c r="BS37" s="482"/>
      <c r="BT37" s="482"/>
      <c r="BU37" s="482"/>
      <c r="BV37" s="482"/>
      <c r="BW37" s="482"/>
      <c r="BX37" s="233"/>
    </row>
    <row r="38" spans="3:76" ht="9" customHeight="1">
      <c r="C38" s="245"/>
      <c r="D38" s="237"/>
      <c r="E38" s="237"/>
      <c r="F38" s="237"/>
      <c r="G38" s="237"/>
      <c r="H38" s="237"/>
      <c r="I38" s="237"/>
      <c r="J38" s="237"/>
      <c r="K38" s="237"/>
      <c r="L38" s="246"/>
      <c r="M38" s="247"/>
      <c r="N38" s="247"/>
      <c r="O38" s="247"/>
      <c r="P38" s="248"/>
      <c r="Q38" s="248"/>
      <c r="R38" s="248"/>
      <c r="S38" s="248"/>
      <c r="T38" s="248"/>
      <c r="U38" s="248"/>
      <c r="V38" s="248"/>
      <c r="W38" s="248"/>
      <c r="X38" s="249"/>
      <c r="AA38" s="199"/>
      <c r="BC38" s="245"/>
      <c r="BD38" s="237"/>
      <c r="BE38" s="237"/>
      <c r="BF38" s="237"/>
      <c r="BG38" s="237"/>
      <c r="BH38" s="237"/>
      <c r="BI38" s="237"/>
      <c r="BJ38" s="237"/>
      <c r="BK38" s="237"/>
      <c r="BL38" s="246"/>
      <c r="BM38" s="247"/>
      <c r="BN38" s="247"/>
      <c r="BO38" s="247"/>
      <c r="BP38" s="248"/>
      <c r="BQ38" s="248"/>
      <c r="BR38" s="248"/>
      <c r="BS38" s="248"/>
      <c r="BT38" s="248"/>
      <c r="BU38" s="248"/>
      <c r="BV38" s="248"/>
      <c r="BW38" s="248"/>
      <c r="BX38" s="249"/>
    </row>
    <row r="39" spans="3:76" ht="18" customHeight="1">
      <c r="C39" s="1998" t="s">
        <v>2606</v>
      </c>
      <c r="D39" s="1999"/>
      <c r="E39" s="1999"/>
      <c r="F39" s="1999"/>
      <c r="G39" s="1999"/>
      <c r="H39" s="1999"/>
      <c r="I39" s="1999"/>
      <c r="J39" s="2000"/>
      <c r="K39" s="2001" t="s">
        <v>2607</v>
      </c>
      <c r="L39" s="2002"/>
      <c r="M39" s="2002"/>
      <c r="N39" s="2002"/>
      <c r="O39" s="2002"/>
      <c r="P39" s="2002"/>
      <c r="Q39" s="2003"/>
      <c r="R39" s="2001" t="s">
        <v>2608</v>
      </c>
      <c r="S39" s="2002"/>
      <c r="T39" s="2002"/>
      <c r="U39" s="2002"/>
      <c r="V39" s="2002"/>
      <c r="W39" s="2002"/>
      <c r="X39" s="2003"/>
      <c r="AA39" s="199"/>
      <c r="BC39" s="1998" t="s">
        <v>2606</v>
      </c>
      <c r="BD39" s="1999"/>
      <c r="BE39" s="1999"/>
      <c r="BF39" s="1999"/>
      <c r="BG39" s="1999"/>
      <c r="BH39" s="1999"/>
      <c r="BI39" s="1999"/>
      <c r="BJ39" s="2000"/>
      <c r="BK39" s="2001" t="s">
        <v>2607</v>
      </c>
      <c r="BL39" s="2002"/>
      <c r="BM39" s="2002"/>
      <c r="BN39" s="2002"/>
      <c r="BO39" s="2002"/>
      <c r="BP39" s="2002"/>
      <c r="BQ39" s="2003"/>
      <c r="BR39" s="2001" t="s">
        <v>2608</v>
      </c>
      <c r="BS39" s="2002"/>
      <c r="BT39" s="2002"/>
      <c r="BU39" s="2002"/>
      <c r="BV39" s="2002"/>
      <c r="BW39" s="2002"/>
      <c r="BX39" s="2003"/>
    </row>
    <row r="40" spans="3:76" ht="18" customHeight="1">
      <c r="C40" s="2014" t="s">
        <v>2609</v>
      </c>
      <c r="D40" s="2015"/>
      <c r="E40" s="2015"/>
      <c r="F40" s="2015"/>
      <c r="G40" s="2015"/>
      <c r="H40" s="2015"/>
      <c r="I40" s="2015"/>
      <c r="J40" s="2016"/>
      <c r="K40" s="2014" t="s">
        <v>2610</v>
      </c>
      <c r="L40" s="2015"/>
      <c r="M40" s="2015"/>
      <c r="N40" s="2015"/>
      <c r="O40" s="2015"/>
      <c r="P40" s="2015"/>
      <c r="Q40" s="2016"/>
      <c r="R40" s="2017" t="s">
        <v>2610</v>
      </c>
      <c r="S40" s="2018"/>
      <c r="T40" s="2018"/>
      <c r="U40" s="2018"/>
      <c r="V40" s="2018"/>
      <c r="W40" s="2018"/>
      <c r="X40" s="2019"/>
      <c r="AA40" s="199"/>
      <c r="BC40" s="2014" t="s">
        <v>2609</v>
      </c>
      <c r="BD40" s="2015"/>
      <c r="BE40" s="2015"/>
      <c r="BF40" s="2015"/>
      <c r="BG40" s="2015"/>
      <c r="BH40" s="2015"/>
      <c r="BI40" s="2015"/>
      <c r="BJ40" s="2016"/>
      <c r="BK40" s="2014" t="s">
        <v>2610</v>
      </c>
      <c r="BL40" s="2015"/>
      <c r="BM40" s="2015"/>
      <c r="BN40" s="2015"/>
      <c r="BO40" s="2015"/>
      <c r="BP40" s="2015"/>
      <c r="BQ40" s="2016"/>
      <c r="BR40" s="2017" t="s">
        <v>2610</v>
      </c>
      <c r="BS40" s="2018"/>
      <c r="BT40" s="2018"/>
      <c r="BU40" s="2018"/>
      <c r="BV40" s="2018"/>
      <c r="BW40" s="2018"/>
      <c r="BX40" s="2019"/>
    </row>
    <row r="41" spans="3:76" ht="63" customHeight="1">
      <c r="C41" s="235"/>
      <c r="D41" s="1957" t="s">
        <v>2611</v>
      </c>
      <c r="E41" s="1957"/>
      <c r="F41" s="1957"/>
      <c r="G41" s="1957"/>
      <c r="H41" s="1957"/>
      <c r="I41" s="1957"/>
      <c r="J41" s="1957"/>
      <c r="K41" s="2010"/>
      <c r="L41" s="2011"/>
      <c r="M41" s="2011"/>
      <c r="N41" s="2011"/>
      <c r="O41" s="2011"/>
      <c r="P41" s="2011"/>
      <c r="Q41" s="2012"/>
      <c r="R41" s="2013"/>
      <c r="S41" s="1996"/>
      <c r="T41" s="1996"/>
      <c r="U41" s="1996"/>
      <c r="V41" s="1996"/>
      <c r="W41" s="1996"/>
      <c r="X41" s="1997"/>
      <c r="BC41" s="235"/>
      <c r="BD41" s="1957" t="s">
        <v>2611</v>
      </c>
      <c r="BE41" s="1957"/>
      <c r="BF41" s="1957"/>
      <c r="BG41" s="1957"/>
      <c r="BH41" s="1957"/>
      <c r="BI41" s="1957"/>
      <c r="BJ41" s="1958"/>
      <c r="BK41" s="2010"/>
      <c r="BL41" s="2011"/>
      <c r="BM41" s="2011"/>
      <c r="BN41" s="2011"/>
      <c r="BO41" s="2011"/>
      <c r="BP41" s="2011"/>
      <c r="BQ41" s="2012"/>
      <c r="BR41" s="2013"/>
      <c r="BS41" s="1996"/>
      <c r="BT41" s="1996"/>
      <c r="BU41" s="1996"/>
      <c r="BV41" s="1996"/>
      <c r="BW41" s="1996"/>
      <c r="BX41" s="1997"/>
    </row>
    <row r="42" spans="3:76" ht="63" customHeight="1">
      <c r="C42" s="235"/>
      <c r="D42" s="1957" t="s">
        <v>2612</v>
      </c>
      <c r="E42" s="1957"/>
      <c r="F42" s="1957"/>
      <c r="G42" s="1957"/>
      <c r="H42" s="1957"/>
      <c r="I42" s="1957"/>
      <c r="J42" s="1957"/>
      <c r="K42" s="2010"/>
      <c r="L42" s="2011"/>
      <c r="M42" s="2011"/>
      <c r="N42" s="2011"/>
      <c r="O42" s="2011"/>
      <c r="P42" s="2011"/>
      <c r="Q42" s="2012"/>
      <c r="R42" s="2013"/>
      <c r="S42" s="1996"/>
      <c r="T42" s="1996"/>
      <c r="U42" s="1996"/>
      <c r="V42" s="1996"/>
      <c r="W42" s="1996"/>
      <c r="X42" s="1997"/>
      <c r="BC42" s="235"/>
      <c r="BD42" s="1957" t="s">
        <v>2612</v>
      </c>
      <c r="BE42" s="1957"/>
      <c r="BF42" s="1957"/>
      <c r="BG42" s="1957"/>
      <c r="BH42" s="1957"/>
      <c r="BI42" s="1957"/>
      <c r="BJ42" s="1958"/>
      <c r="BK42" s="2010"/>
      <c r="BL42" s="2011"/>
      <c r="BM42" s="2011"/>
      <c r="BN42" s="2011"/>
      <c r="BO42" s="2011"/>
      <c r="BP42" s="2011"/>
      <c r="BQ42" s="2012"/>
      <c r="BR42" s="2013"/>
      <c r="BS42" s="1996"/>
      <c r="BT42" s="1996"/>
      <c r="BU42" s="1996"/>
      <c r="BV42" s="1996"/>
      <c r="BW42" s="1996"/>
      <c r="BX42" s="1997"/>
    </row>
    <row r="43" spans="3:76" ht="63" customHeight="1">
      <c r="C43" s="235"/>
      <c r="D43" s="1957" t="s">
        <v>2613</v>
      </c>
      <c r="E43" s="1957"/>
      <c r="F43" s="1957"/>
      <c r="G43" s="1957"/>
      <c r="H43" s="1957"/>
      <c r="I43" s="1957"/>
      <c r="J43" s="1957"/>
      <c r="K43" s="2004"/>
      <c r="L43" s="2005"/>
      <c r="M43" s="2005"/>
      <c r="N43" s="2005"/>
      <c r="O43" s="2005"/>
      <c r="P43" s="2005"/>
      <c r="Q43" s="2006"/>
      <c r="R43" s="2007"/>
      <c r="S43" s="2008"/>
      <c r="T43" s="2008"/>
      <c r="U43" s="2008"/>
      <c r="V43" s="2008"/>
      <c r="W43" s="2008"/>
      <c r="X43" s="2009"/>
      <c r="BC43" s="235"/>
      <c r="BD43" s="1957" t="s">
        <v>2613</v>
      </c>
      <c r="BE43" s="1957"/>
      <c r="BF43" s="1957"/>
      <c r="BG43" s="1957"/>
      <c r="BH43" s="1957"/>
      <c r="BI43" s="1957"/>
      <c r="BJ43" s="1958"/>
      <c r="BK43" s="2004"/>
      <c r="BL43" s="2005"/>
      <c r="BM43" s="2005"/>
      <c r="BN43" s="2005"/>
      <c r="BO43" s="2005"/>
      <c r="BP43" s="2005"/>
      <c r="BQ43" s="2006"/>
      <c r="BR43" s="2007"/>
      <c r="BS43" s="2008"/>
      <c r="BT43" s="2008"/>
      <c r="BU43" s="2008"/>
      <c r="BV43" s="2008"/>
      <c r="BW43" s="2008"/>
      <c r="BX43" s="2009"/>
    </row>
    <row r="44" spans="3:76" ht="63" customHeight="1">
      <c r="C44" s="235"/>
      <c r="D44" s="1994" t="s">
        <v>2614</v>
      </c>
      <c r="E44" s="1994"/>
      <c r="F44" s="1994"/>
      <c r="G44" s="1994"/>
      <c r="H44" s="1994"/>
      <c r="I44" s="1994"/>
      <c r="J44" s="1994"/>
      <c r="K44" s="2010"/>
      <c r="L44" s="2011"/>
      <c r="M44" s="2011"/>
      <c r="N44" s="2011"/>
      <c r="O44" s="2011"/>
      <c r="P44" s="2011"/>
      <c r="Q44" s="2012"/>
      <c r="R44" s="2013"/>
      <c r="S44" s="1996"/>
      <c r="T44" s="1996"/>
      <c r="U44" s="1996"/>
      <c r="V44" s="1996"/>
      <c r="W44" s="1996"/>
      <c r="X44" s="1997"/>
      <c r="BC44" s="235"/>
      <c r="BD44" s="1994" t="s">
        <v>2614</v>
      </c>
      <c r="BE44" s="1994"/>
      <c r="BF44" s="1994"/>
      <c r="BG44" s="1994"/>
      <c r="BH44" s="1994"/>
      <c r="BI44" s="1994"/>
      <c r="BJ44" s="1995"/>
      <c r="BK44" s="2010"/>
      <c r="BL44" s="2011"/>
      <c r="BM44" s="2011"/>
      <c r="BN44" s="2011"/>
      <c r="BO44" s="2011"/>
      <c r="BP44" s="2011"/>
      <c r="BQ44" s="2012"/>
      <c r="BR44" s="2013"/>
      <c r="BS44" s="1996"/>
      <c r="BT44" s="1996"/>
      <c r="BU44" s="1996"/>
      <c r="BV44" s="1996"/>
      <c r="BW44" s="1996"/>
      <c r="BX44" s="1997"/>
    </row>
    <row r="45" spans="3:76" ht="18" customHeight="1">
      <c r="D45" s="250" t="s">
        <v>2615</v>
      </c>
      <c r="X45" s="228"/>
      <c r="BD45" s="250" t="s">
        <v>2615</v>
      </c>
      <c r="BX45" s="228"/>
    </row>
    <row r="46" spans="3:76" ht="6" customHeight="1">
      <c r="D46" s="250"/>
      <c r="X46" s="228"/>
      <c r="BD46" s="250"/>
      <c r="BX46" s="228"/>
    </row>
    <row r="47" spans="3:76" ht="13.5" customHeight="1">
      <c r="T47" s="201"/>
      <c r="X47" s="227"/>
      <c r="BT47" s="201"/>
      <c r="BX47" s="227"/>
    </row>
  </sheetData>
  <sheetProtection algorithmName="SHA-512" hashValue="A1Ns9rkfaz7rnPIje8hqh+nZQGY9HJcreM+2GqtIAL6dJfWUvF5xLQ8U3QQebfoq1+gX7GnJKJkuUOqCWb8Sbw==" saltValue="pN5KreRvYirHJMEe1G7ANw==" spinCount="100000" sheet="1" formatCells="0" selectLockedCells="1"/>
  <mergeCells count="110">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 ref="BC33:BX33"/>
    <mergeCell ref="BC34:BX34"/>
    <mergeCell ref="BD35:BJ35"/>
    <mergeCell ref="BL35:BP35"/>
    <mergeCell ref="BQ35:BT35"/>
    <mergeCell ref="BU35:BX35"/>
    <mergeCell ref="BD37:BJ37"/>
    <mergeCell ref="BM37:BP37"/>
    <mergeCell ref="BC39:BJ39"/>
    <mergeCell ref="BK39:BQ39"/>
    <mergeCell ref="BR39:BX39"/>
    <mergeCell ref="BN28:BO28"/>
    <mergeCell ref="BP28:BS28"/>
    <mergeCell ref="BT28:BX28"/>
    <mergeCell ref="BC30:BX30"/>
    <mergeCell ref="BD32:BE32"/>
    <mergeCell ref="BK32:BL32"/>
    <mergeCell ref="BM32:BO32"/>
    <mergeCell ref="BP32:BQ32"/>
    <mergeCell ref="BR32:BX32"/>
    <mergeCell ref="BN16:BO16"/>
    <mergeCell ref="BP16:BS16"/>
    <mergeCell ref="BT16:BX16"/>
    <mergeCell ref="BN20:BO20"/>
    <mergeCell ref="BP20:BX20"/>
    <mergeCell ref="BN22:BO22"/>
    <mergeCell ref="BP22:BS22"/>
    <mergeCell ref="BT22:BX22"/>
    <mergeCell ref="BN26:BO26"/>
    <mergeCell ref="BP26:BX26"/>
    <mergeCell ref="BR3:BS3"/>
    <mergeCell ref="BN6:BO6"/>
    <mergeCell ref="BP6:BX6"/>
    <mergeCell ref="BN8:BO8"/>
    <mergeCell ref="BP8:BX8"/>
    <mergeCell ref="BN10:BO10"/>
    <mergeCell ref="BP10:BS10"/>
    <mergeCell ref="BT10:BX10"/>
    <mergeCell ref="BN14:BO14"/>
    <mergeCell ref="BP14:BX14"/>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C33:X33"/>
    <mergeCell ref="C34:X34"/>
    <mergeCell ref="D35:J35"/>
    <mergeCell ref="D37:J37"/>
    <mergeCell ref="M37:P37"/>
    <mergeCell ref="L35:P35"/>
    <mergeCell ref="Q35:T35"/>
    <mergeCell ref="U35:X35"/>
    <mergeCell ref="C39:J39"/>
    <mergeCell ref="K39:Q39"/>
    <mergeCell ref="R39:X39"/>
    <mergeCell ref="N28:O28"/>
    <mergeCell ref="P28:S28"/>
    <mergeCell ref="T28:X28"/>
    <mergeCell ref="C30:X30"/>
    <mergeCell ref="D32:E32"/>
    <mergeCell ref="K32:L32"/>
    <mergeCell ref="M32:O32"/>
    <mergeCell ref="P32:Q32"/>
    <mergeCell ref="R32:X32"/>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s>
  <phoneticPr fontId="65"/>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 BW3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基本情報入力シート!$J$63:$J$65</xm:f>
          </x14:formula1>
          <xm:sqref>R3:S3 BR3:BS3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B1:CC80"/>
  <sheetViews>
    <sheetView showGridLines="0" showZeros="0" view="pageBreakPreview" zoomScale="85" zoomScaleNormal="100" zoomScaleSheetLayoutView="85" workbookViewId="0">
      <selection activeCell="Q41" sqref="Q41"/>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customWidth="1"/>
    <col min="29" max="51" width="0" style="199" hidden="1" customWidth="1"/>
    <col min="52"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21875" style="200" customWidth="1"/>
    <col min="81" max="81" width="2.109375" style="200" customWidth="1"/>
    <col min="82" max="292" width="8.88671875" style="199"/>
    <col min="293" max="293" width="2.44140625" style="199" customWidth="1"/>
    <col min="294" max="294" width="2.33203125" style="199" customWidth="1"/>
    <col min="295" max="295" width="1.109375" style="199" customWidth="1"/>
    <col min="296" max="296" width="22.6640625" style="199" customWidth="1"/>
    <col min="297" max="297" width="1.21875" style="199" customWidth="1"/>
    <col min="298" max="299" width="11.77734375" style="199" customWidth="1"/>
    <col min="300" max="300" width="1.77734375" style="199" customWidth="1"/>
    <col min="301" max="301" width="6.88671875" style="199" customWidth="1"/>
    <col min="302" max="302" width="4.44140625" style="199" customWidth="1"/>
    <col min="303" max="303" width="3.6640625" style="199" customWidth="1"/>
    <col min="304" max="304" width="0.77734375" style="199" customWidth="1"/>
    <col min="305" max="305" width="3.33203125" style="199" customWidth="1"/>
    <col min="306" max="306" width="3.6640625" style="199" customWidth="1"/>
    <col min="307" max="307" width="3" style="199" customWidth="1"/>
    <col min="308" max="308" width="3.6640625" style="199" customWidth="1"/>
    <col min="309" max="309" width="3.109375" style="199" customWidth="1"/>
    <col min="310" max="310" width="1.88671875" style="199" customWidth="1"/>
    <col min="311" max="312" width="2.21875" style="199" customWidth="1"/>
    <col min="313" max="313" width="7.21875" style="199" customWidth="1"/>
    <col min="314" max="548" width="8.88671875" style="199"/>
    <col min="549" max="549" width="2.44140625" style="199" customWidth="1"/>
    <col min="550" max="550" width="2.33203125" style="199" customWidth="1"/>
    <col min="551" max="551" width="1.109375" style="199" customWidth="1"/>
    <col min="552" max="552" width="22.6640625" style="199" customWidth="1"/>
    <col min="553" max="553" width="1.21875" style="199" customWidth="1"/>
    <col min="554" max="555" width="11.77734375" style="199" customWidth="1"/>
    <col min="556" max="556" width="1.77734375" style="199" customWidth="1"/>
    <col min="557" max="557" width="6.88671875" style="199" customWidth="1"/>
    <col min="558" max="558" width="4.44140625" style="199" customWidth="1"/>
    <col min="559" max="559" width="3.6640625" style="199" customWidth="1"/>
    <col min="560" max="560" width="0.77734375" style="199" customWidth="1"/>
    <col min="561" max="561" width="3.33203125" style="199" customWidth="1"/>
    <col min="562" max="562" width="3.6640625" style="199" customWidth="1"/>
    <col min="563" max="563" width="3" style="199" customWidth="1"/>
    <col min="564" max="564" width="3.6640625" style="199" customWidth="1"/>
    <col min="565" max="565" width="3.109375" style="199" customWidth="1"/>
    <col min="566" max="566" width="1.88671875" style="199" customWidth="1"/>
    <col min="567" max="568" width="2.21875" style="199" customWidth="1"/>
    <col min="569" max="569" width="7.21875" style="199" customWidth="1"/>
    <col min="570" max="804" width="8.88671875" style="199"/>
    <col min="805" max="805" width="2.44140625" style="199" customWidth="1"/>
    <col min="806" max="806" width="2.33203125" style="199" customWidth="1"/>
    <col min="807" max="807" width="1.109375" style="199" customWidth="1"/>
    <col min="808" max="808" width="22.6640625" style="199" customWidth="1"/>
    <col min="809" max="809" width="1.21875" style="199" customWidth="1"/>
    <col min="810" max="811" width="11.77734375" style="199" customWidth="1"/>
    <col min="812" max="812" width="1.77734375" style="199" customWidth="1"/>
    <col min="813" max="813" width="6.88671875" style="199" customWidth="1"/>
    <col min="814" max="814" width="4.44140625" style="199" customWidth="1"/>
    <col min="815" max="815" width="3.6640625" style="199" customWidth="1"/>
    <col min="816" max="816" width="0.77734375" style="199" customWidth="1"/>
    <col min="817" max="817" width="3.33203125" style="199" customWidth="1"/>
    <col min="818" max="818" width="3.6640625" style="199" customWidth="1"/>
    <col min="819" max="819" width="3" style="199" customWidth="1"/>
    <col min="820" max="820" width="3.6640625" style="199" customWidth="1"/>
    <col min="821" max="821" width="3.109375" style="199" customWidth="1"/>
    <col min="822" max="822" width="1.88671875" style="199" customWidth="1"/>
    <col min="823" max="824" width="2.21875" style="199" customWidth="1"/>
    <col min="825" max="825" width="7.21875" style="199" customWidth="1"/>
    <col min="826" max="1060" width="8.88671875" style="199"/>
    <col min="1061" max="1061" width="2.44140625" style="199" customWidth="1"/>
    <col min="1062" max="1062" width="2.33203125" style="199" customWidth="1"/>
    <col min="1063" max="1063" width="1.109375" style="199" customWidth="1"/>
    <col min="1064" max="1064" width="22.6640625" style="199" customWidth="1"/>
    <col min="1065" max="1065" width="1.21875" style="199" customWidth="1"/>
    <col min="1066" max="1067" width="11.77734375" style="199" customWidth="1"/>
    <col min="1068" max="1068" width="1.77734375" style="199" customWidth="1"/>
    <col min="1069" max="1069" width="6.88671875" style="199" customWidth="1"/>
    <col min="1070" max="1070" width="4.44140625" style="199" customWidth="1"/>
    <col min="1071" max="1071" width="3.6640625" style="199" customWidth="1"/>
    <col min="1072" max="1072" width="0.77734375" style="199" customWidth="1"/>
    <col min="1073" max="1073" width="3.33203125" style="199" customWidth="1"/>
    <col min="1074" max="1074" width="3.6640625" style="199" customWidth="1"/>
    <col min="1075" max="1075" width="3" style="199" customWidth="1"/>
    <col min="1076" max="1076" width="3.6640625" style="199" customWidth="1"/>
    <col min="1077" max="1077" width="3.109375" style="199" customWidth="1"/>
    <col min="1078" max="1078" width="1.88671875" style="199" customWidth="1"/>
    <col min="1079" max="1080" width="2.21875" style="199" customWidth="1"/>
    <col min="1081" max="1081" width="7.21875" style="199" customWidth="1"/>
    <col min="1082" max="1316" width="8.88671875" style="199"/>
    <col min="1317" max="1317" width="2.44140625" style="199" customWidth="1"/>
    <col min="1318" max="1318" width="2.33203125" style="199" customWidth="1"/>
    <col min="1319" max="1319" width="1.109375" style="199" customWidth="1"/>
    <col min="1320" max="1320" width="22.6640625" style="199" customWidth="1"/>
    <col min="1321" max="1321" width="1.21875" style="199" customWidth="1"/>
    <col min="1322" max="1323" width="11.77734375" style="199" customWidth="1"/>
    <col min="1324" max="1324" width="1.77734375" style="199" customWidth="1"/>
    <col min="1325" max="1325" width="6.88671875" style="199" customWidth="1"/>
    <col min="1326" max="1326" width="4.44140625" style="199" customWidth="1"/>
    <col min="1327" max="1327" width="3.6640625" style="199" customWidth="1"/>
    <col min="1328" max="1328" width="0.77734375" style="199" customWidth="1"/>
    <col min="1329" max="1329" width="3.33203125" style="199" customWidth="1"/>
    <col min="1330" max="1330" width="3.6640625" style="199" customWidth="1"/>
    <col min="1331" max="1331" width="3" style="199" customWidth="1"/>
    <col min="1332" max="1332" width="3.6640625" style="199" customWidth="1"/>
    <col min="1333" max="1333" width="3.109375" style="199" customWidth="1"/>
    <col min="1334" max="1334" width="1.88671875" style="199" customWidth="1"/>
    <col min="1335" max="1336" width="2.21875" style="199" customWidth="1"/>
    <col min="1337" max="1337" width="7.21875" style="199" customWidth="1"/>
    <col min="1338" max="1572" width="8.88671875" style="199"/>
    <col min="1573" max="1573" width="2.44140625" style="199" customWidth="1"/>
    <col min="1574" max="1574" width="2.33203125" style="199" customWidth="1"/>
    <col min="1575" max="1575" width="1.109375" style="199" customWidth="1"/>
    <col min="1576" max="1576" width="22.6640625" style="199" customWidth="1"/>
    <col min="1577" max="1577" width="1.21875" style="199" customWidth="1"/>
    <col min="1578" max="1579" width="11.77734375" style="199" customWidth="1"/>
    <col min="1580" max="1580" width="1.77734375" style="199" customWidth="1"/>
    <col min="1581" max="1581" width="6.88671875" style="199" customWidth="1"/>
    <col min="1582" max="1582" width="4.44140625" style="199" customWidth="1"/>
    <col min="1583" max="1583" width="3.6640625" style="199" customWidth="1"/>
    <col min="1584" max="1584" width="0.77734375" style="199" customWidth="1"/>
    <col min="1585" max="1585" width="3.33203125" style="199" customWidth="1"/>
    <col min="1586" max="1586" width="3.6640625" style="199" customWidth="1"/>
    <col min="1587" max="1587" width="3" style="199" customWidth="1"/>
    <col min="1588" max="1588" width="3.6640625" style="199" customWidth="1"/>
    <col min="1589" max="1589" width="3.109375" style="199" customWidth="1"/>
    <col min="1590" max="1590" width="1.88671875" style="199" customWidth="1"/>
    <col min="1591" max="1592" width="2.21875" style="199" customWidth="1"/>
    <col min="1593" max="1593" width="7.21875" style="199" customWidth="1"/>
    <col min="1594" max="1828" width="8.88671875" style="199"/>
    <col min="1829" max="1829" width="2.44140625" style="199" customWidth="1"/>
    <col min="1830" max="1830" width="2.33203125" style="199" customWidth="1"/>
    <col min="1831" max="1831" width="1.109375" style="199" customWidth="1"/>
    <col min="1832" max="1832" width="22.6640625" style="199" customWidth="1"/>
    <col min="1833" max="1833" width="1.21875" style="199" customWidth="1"/>
    <col min="1834" max="1835" width="11.77734375" style="199" customWidth="1"/>
    <col min="1836" max="1836" width="1.77734375" style="199" customWidth="1"/>
    <col min="1837" max="1837" width="6.88671875" style="199" customWidth="1"/>
    <col min="1838" max="1838" width="4.44140625" style="199" customWidth="1"/>
    <col min="1839" max="1839" width="3.6640625" style="199" customWidth="1"/>
    <col min="1840" max="1840" width="0.77734375" style="199" customWidth="1"/>
    <col min="1841" max="1841" width="3.33203125" style="199" customWidth="1"/>
    <col min="1842" max="1842" width="3.6640625" style="199" customWidth="1"/>
    <col min="1843" max="1843" width="3" style="199" customWidth="1"/>
    <col min="1844" max="1844" width="3.6640625" style="199" customWidth="1"/>
    <col min="1845" max="1845" width="3.109375" style="199" customWidth="1"/>
    <col min="1846" max="1846" width="1.88671875" style="199" customWidth="1"/>
    <col min="1847" max="1848" width="2.21875" style="199" customWidth="1"/>
    <col min="1849" max="1849" width="7.21875" style="199" customWidth="1"/>
    <col min="1850" max="2084" width="8.88671875" style="199"/>
    <col min="2085" max="2085" width="2.44140625" style="199" customWidth="1"/>
    <col min="2086" max="2086" width="2.33203125" style="199" customWidth="1"/>
    <col min="2087" max="2087" width="1.109375" style="199" customWidth="1"/>
    <col min="2088" max="2088" width="22.6640625" style="199" customWidth="1"/>
    <col min="2089" max="2089" width="1.21875" style="199" customWidth="1"/>
    <col min="2090" max="2091" width="11.77734375" style="199" customWidth="1"/>
    <col min="2092" max="2092" width="1.77734375" style="199" customWidth="1"/>
    <col min="2093" max="2093" width="6.88671875" style="199" customWidth="1"/>
    <col min="2094" max="2094" width="4.44140625" style="199" customWidth="1"/>
    <col min="2095" max="2095" width="3.6640625" style="199" customWidth="1"/>
    <col min="2096" max="2096" width="0.77734375" style="199" customWidth="1"/>
    <col min="2097" max="2097" width="3.33203125" style="199" customWidth="1"/>
    <col min="2098" max="2098" width="3.6640625" style="199" customWidth="1"/>
    <col min="2099" max="2099" width="3" style="199" customWidth="1"/>
    <col min="2100" max="2100" width="3.6640625" style="199" customWidth="1"/>
    <col min="2101" max="2101" width="3.109375" style="199" customWidth="1"/>
    <col min="2102" max="2102" width="1.88671875" style="199" customWidth="1"/>
    <col min="2103" max="2104" width="2.21875" style="199" customWidth="1"/>
    <col min="2105" max="2105" width="7.21875" style="199" customWidth="1"/>
    <col min="2106" max="2340" width="8.88671875" style="199"/>
    <col min="2341" max="2341" width="2.44140625" style="199" customWidth="1"/>
    <col min="2342" max="2342" width="2.33203125" style="199" customWidth="1"/>
    <col min="2343" max="2343" width="1.109375" style="199" customWidth="1"/>
    <col min="2344" max="2344" width="22.6640625" style="199" customWidth="1"/>
    <col min="2345" max="2345" width="1.21875" style="199" customWidth="1"/>
    <col min="2346" max="2347" width="11.77734375" style="199" customWidth="1"/>
    <col min="2348" max="2348" width="1.77734375" style="199" customWidth="1"/>
    <col min="2349" max="2349" width="6.88671875" style="199" customWidth="1"/>
    <col min="2350" max="2350" width="4.44140625" style="199" customWidth="1"/>
    <col min="2351" max="2351" width="3.6640625" style="199" customWidth="1"/>
    <col min="2352" max="2352" width="0.77734375" style="199" customWidth="1"/>
    <col min="2353" max="2353" width="3.33203125" style="199" customWidth="1"/>
    <col min="2354" max="2354" width="3.6640625" style="199" customWidth="1"/>
    <col min="2355" max="2355" width="3" style="199" customWidth="1"/>
    <col min="2356" max="2356" width="3.6640625" style="199" customWidth="1"/>
    <col min="2357" max="2357" width="3.109375" style="199" customWidth="1"/>
    <col min="2358" max="2358" width="1.88671875" style="199" customWidth="1"/>
    <col min="2359" max="2360" width="2.21875" style="199" customWidth="1"/>
    <col min="2361" max="2361" width="7.21875" style="199" customWidth="1"/>
    <col min="2362" max="2596" width="8.88671875" style="199"/>
    <col min="2597" max="2597" width="2.44140625" style="199" customWidth="1"/>
    <col min="2598" max="2598" width="2.33203125" style="199" customWidth="1"/>
    <col min="2599" max="2599" width="1.109375" style="199" customWidth="1"/>
    <col min="2600" max="2600" width="22.6640625" style="199" customWidth="1"/>
    <col min="2601" max="2601" width="1.21875" style="199" customWidth="1"/>
    <col min="2602" max="2603" width="11.77734375" style="199" customWidth="1"/>
    <col min="2604" max="2604" width="1.77734375" style="199" customWidth="1"/>
    <col min="2605" max="2605" width="6.88671875" style="199" customWidth="1"/>
    <col min="2606" max="2606" width="4.44140625" style="199" customWidth="1"/>
    <col min="2607" max="2607" width="3.6640625" style="199" customWidth="1"/>
    <col min="2608" max="2608" width="0.77734375" style="199" customWidth="1"/>
    <col min="2609" max="2609" width="3.33203125" style="199" customWidth="1"/>
    <col min="2610" max="2610" width="3.6640625" style="199" customWidth="1"/>
    <col min="2611" max="2611" width="3" style="199" customWidth="1"/>
    <col min="2612" max="2612" width="3.6640625" style="199" customWidth="1"/>
    <col min="2613" max="2613" width="3.109375" style="199" customWidth="1"/>
    <col min="2614" max="2614" width="1.88671875" style="199" customWidth="1"/>
    <col min="2615" max="2616" width="2.21875" style="199" customWidth="1"/>
    <col min="2617" max="2617" width="7.21875" style="199" customWidth="1"/>
    <col min="2618" max="2852" width="8.88671875" style="199"/>
    <col min="2853" max="2853" width="2.44140625" style="199" customWidth="1"/>
    <col min="2854" max="2854" width="2.33203125" style="199" customWidth="1"/>
    <col min="2855" max="2855" width="1.109375" style="199" customWidth="1"/>
    <col min="2856" max="2856" width="22.6640625" style="199" customWidth="1"/>
    <col min="2857" max="2857" width="1.21875" style="199" customWidth="1"/>
    <col min="2858" max="2859" width="11.77734375" style="199" customWidth="1"/>
    <col min="2860" max="2860" width="1.77734375" style="199" customWidth="1"/>
    <col min="2861" max="2861" width="6.88671875" style="199" customWidth="1"/>
    <col min="2862" max="2862" width="4.44140625" style="199" customWidth="1"/>
    <col min="2863" max="2863" width="3.6640625" style="199" customWidth="1"/>
    <col min="2864" max="2864" width="0.77734375" style="199" customWidth="1"/>
    <col min="2865" max="2865" width="3.33203125" style="199" customWidth="1"/>
    <col min="2866" max="2866" width="3.6640625" style="199" customWidth="1"/>
    <col min="2867" max="2867" width="3" style="199" customWidth="1"/>
    <col min="2868" max="2868" width="3.6640625" style="199" customWidth="1"/>
    <col min="2869" max="2869" width="3.109375" style="199" customWidth="1"/>
    <col min="2870" max="2870" width="1.88671875" style="199" customWidth="1"/>
    <col min="2871" max="2872" width="2.21875" style="199" customWidth="1"/>
    <col min="2873" max="2873" width="7.21875" style="199" customWidth="1"/>
    <col min="2874" max="3108" width="8.88671875" style="199"/>
    <col min="3109" max="3109" width="2.44140625" style="199" customWidth="1"/>
    <col min="3110" max="3110" width="2.33203125" style="199" customWidth="1"/>
    <col min="3111" max="3111" width="1.109375" style="199" customWidth="1"/>
    <col min="3112" max="3112" width="22.6640625" style="199" customWidth="1"/>
    <col min="3113" max="3113" width="1.21875" style="199" customWidth="1"/>
    <col min="3114" max="3115" width="11.77734375" style="199" customWidth="1"/>
    <col min="3116" max="3116" width="1.77734375" style="199" customWidth="1"/>
    <col min="3117" max="3117" width="6.88671875" style="199" customWidth="1"/>
    <col min="3118" max="3118" width="4.44140625" style="199" customWidth="1"/>
    <col min="3119" max="3119" width="3.6640625" style="199" customWidth="1"/>
    <col min="3120" max="3120" width="0.77734375" style="199" customWidth="1"/>
    <col min="3121" max="3121" width="3.33203125" style="199" customWidth="1"/>
    <col min="3122" max="3122" width="3.6640625" style="199" customWidth="1"/>
    <col min="3123" max="3123" width="3" style="199" customWidth="1"/>
    <col min="3124" max="3124" width="3.6640625" style="199" customWidth="1"/>
    <col min="3125" max="3125" width="3.109375" style="199" customWidth="1"/>
    <col min="3126" max="3126" width="1.88671875" style="199" customWidth="1"/>
    <col min="3127" max="3128" width="2.21875" style="199" customWidth="1"/>
    <col min="3129" max="3129" width="7.21875" style="199" customWidth="1"/>
    <col min="3130" max="3364" width="8.88671875" style="199"/>
    <col min="3365" max="3365" width="2.44140625" style="199" customWidth="1"/>
    <col min="3366" max="3366" width="2.33203125" style="199" customWidth="1"/>
    <col min="3367" max="3367" width="1.109375" style="199" customWidth="1"/>
    <col min="3368" max="3368" width="22.6640625" style="199" customWidth="1"/>
    <col min="3369" max="3369" width="1.21875" style="199" customWidth="1"/>
    <col min="3370" max="3371" width="11.77734375" style="199" customWidth="1"/>
    <col min="3372" max="3372" width="1.77734375" style="199" customWidth="1"/>
    <col min="3373" max="3373" width="6.88671875" style="199" customWidth="1"/>
    <col min="3374" max="3374" width="4.44140625" style="199" customWidth="1"/>
    <col min="3375" max="3375" width="3.6640625" style="199" customWidth="1"/>
    <col min="3376" max="3376" width="0.77734375" style="199" customWidth="1"/>
    <col min="3377" max="3377" width="3.33203125" style="199" customWidth="1"/>
    <col min="3378" max="3378" width="3.6640625" style="199" customWidth="1"/>
    <col min="3379" max="3379" width="3" style="199" customWidth="1"/>
    <col min="3380" max="3380" width="3.6640625" style="199" customWidth="1"/>
    <col min="3381" max="3381" width="3.109375" style="199" customWidth="1"/>
    <col min="3382" max="3382" width="1.88671875" style="199" customWidth="1"/>
    <col min="3383" max="3384" width="2.21875" style="199" customWidth="1"/>
    <col min="3385" max="3385" width="7.21875" style="199" customWidth="1"/>
    <col min="3386" max="3620" width="8.88671875" style="199"/>
    <col min="3621" max="3621" width="2.44140625" style="199" customWidth="1"/>
    <col min="3622" max="3622" width="2.33203125" style="199" customWidth="1"/>
    <col min="3623" max="3623" width="1.109375" style="199" customWidth="1"/>
    <col min="3624" max="3624" width="22.6640625" style="199" customWidth="1"/>
    <col min="3625" max="3625" width="1.21875" style="199" customWidth="1"/>
    <col min="3626" max="3627" width="11.77734375" style="199" customWidth="1"/>
    <col min="3628" max="3628" width="1.77734375" style="199" customWidth="1"/>
    <col min="3629" max="3629" width="6.88671875" style="199" customWidth="1"/>
    <col min="3630" max="3630" width="4.44140625" style="199" customWidth="1"/>
    <col min="3631" max="3631" width="3.6640625" style="199" customWidth="1"/>
    <col min="3632" max="3632" width="0.77734375" style="199" customWidth="1"/>
    <col min="3633" max="3633" width="3.33203125" style="199" customWidth="1"/>
    <col min="3634" max="3634" width="3.6640625" style="199" customWidth="1"/>
    <col min="3635" max="3635" width="3" style="199" customWidth="1"/>
    <col min="3636" max="3636" width="3.6640625" style="199" customWidth="1"/>
    <col min="3637" max="3637" width="3.109375" style="199" customWidth="1"/>
    <col min="3638" max="3638" width="1.88671875" style="199" customWidth="1"/>
    <col min="3639" max="3640" width="2.21875" style="199" customWidth="1"/>
    <col min="3641" max="3641" width="7.21875" style="199" customWidth="1"/>
    <col min="3642" max="3876" width="8.88671875" style="199"/>
    <col min="3877" max="3877" width="2.44140625" style="199" customWidth="1"/>
    <col min="3878" max="3878" width="2.33203125" style="199" customWidth="1"/>
    <col min="3879" max="3879" width="1.109375" style="199" customWidth="1"/>
    <col min="3880" max="3880" width="22.6640625" style="199" customWidth="1"/>
    <col min="3881" max="3881" width="1.21875" style="199" customWidth="1"/>
    <col min="3882" max="3883" width="11.77734375" style="199" customWidth="1"/>
    <col min="3884" max="3884" width="1.77734375" style="199" customWidth="1"/>
    <col min="3885" max="3885" width="6.88671875" style="199" customWidth="1"/>
    <col min="3886" max="3886" width="4.44140625" style="199" customWidth="1"/>
    <col min="3887" max="3887" width="3.6640625" style="199" customWidth="1"/>
    <col min="3888" max="3888" width="0.77734375" style="199" customWidth="1"/>
    <col min="3889" max="3889" width="3.33203125" style="199" customWidth="1"/>
    <col min="3890" max="3890" width="3.6640625" style="199" customWidth="1"/>
    <col min="3891" max="3891" width="3" style="199" customWidth="1"/>
    <col min="3892" max="3892" width="3.6640625" style="199" customWidth="1"/>
    <col min="3893" max="3893" width="3.109375" style="199" customWidth="1"/>
    <col min="3894" max="3894" width="1.88671875" style="199" customWidth="1"/>
    <col min="3895" max="3896" width="2.21875" style="199" customWidth="1"/>
    <col min="3897" max="3897" width="7.21875" style="199" customWidth="1"/>
    <col min="3898" max="4132" width="8.88671875" style="199"/>
    <col min="4133" max="4133" width="2.44140625" style="199" customWidth="1"/>
    <col min="4134" max="4134" width="2.33203125" style="199" customWidth="1"/>
    <col min="4135" max="4135" width="1.109375" style="199" customWidth="1"/>
    <col min="4136" max="4136" width="22.6640625" style="199" customWidth="1"/>
    <col min="4137" max="4137" width="1.21875" style="199" customWidth="1"/>
    <col min="4138" max="4139" width="11.77734375" style="199" customWidth="1"/>
    <col min="4140" max="4140" width="1.77734375" style="199" customWidth="1"/>
    <col min="4141" max="4141" width="6.88671875" style="199" customWidth="1"/>
    <col min="4142" max="4142" width="4.44140625" style="199" customWidth="1"/>
    <col min="4143" max="4143" width="3.6640625" style="199" customWidth="1"/>
    <col min="4144" max="4144" width="0.77734375" style="199" customWidth="1"/>
    <col min="4145" max="4145" width="3.33203125" style="199" customWidth="1"/>
    <col min="4146" max="4146" width="3.6640625" style="199" customWidth="1"/>
    <col min="4147" max="4147" width="3" style="199" customWidth="1"/>
    <col min="4148" max="4148" width="3.6640625" style="199" customWidth="1"/>
    <col min="4149" max="4149" width="3.109375" style="199" customWidth="1"/>
    <col min="4150" max="4150" width="1.88671875" style="199" customWidth="1"/>
    <col min="4151" max="4152" width="2.21875" style="199" customWidth="1"/>
    <col min="4153" max="4153" width="7.21875" style="199" customWidth="1"/>
    <col min="4154" max="4388" width="8.88671875" style="199"/>
    <col min="4389" max="4389" width="2.44140625" style="199" customWidth="1"/>
    <col min="4390" max="4390" width="2.33203125" style="199" customWidth="1"/>
    <col min="4391" max="4391" width="1.109375" style="199" customWidth="1"/>
    <col min="4392" max="4392" width="22.6640625" style="199" customWidth="1"/>
    <col min="4393" max="4393" width="1.21875" style="199" customWidth="1"/>
    <col min="4394" max="4395" width="11.77734375" style="199" customWidth="1"/>
    <col min="4396" max="4396" width="1.77734375" style="199" customWidth="1"/>
    <col min="4397" max="4397" width="6.88671875" style="199" customWidth="1"/>
    <col min="4398" max="4398" width="4.44140625" style="199" customWidth="1"/>
    <col min="4399" max="4399" width="3.6640625" style="199" customWidth="1"/>
    <col min="4400" max="4400" width="0.77734375" style="199" customWidth="1"/>
    <col min="4401" max="4401" width="3.33203125" style="199" customWidth="1"/>
    <col min="4402" max="4402" width="3.6640625" style="199" customWidth="1"/>
    <col min="4403" max="4403" width="3" style="199" customWidth="1"/>
    <col min="4404" max="4404" width="3.6640625" style="199" customWidth="1"/>
    <col min="4405" max="4405" width="3.109375" style="199" customWidth="1"/>
    <col min="4406" max="4406" width="1.88671875" style="199" customWidth="1"/>
    <col min="4407" max="4408" width="2.21875" style="199" customWidth="1"/>
    <col min="4409" max="4409" width="7.21875" style="199" customWidth="1"/>
    <col min="4410" max="4644" width="8.88671875" style="199"/>
    <col min="4645" max="4645" width="2.44140625" style="199" customWidth="1"/>
    <col min="4646" max="4646" width="2.33203125" style="199" customWidth="1"/>
    <col min="4647" max="4647" width="1.109375" style="199" customWidth="1"/>
    <col min="4648" max="4648" width="22.6640625" style="199" customWidth="1"/>
    <col min="4649" max="4649" width="1.21875" style="199" customWidth="1"/>
    <col min="4650" max="4651" width="11.77734375" style="199" customWidth="1"/>
    <col min="4652" max="4652" width="1.77734375" style="199" customWidth="1"/>
    <col min="4653" max="4653" width="6.88671875" style="199" customWidth="1"/>
    <col min="4654" max="4654" width="4.44140625" style="199" customWidth="1"/>
    <col min="4655" max="4655" width="3.6640625" style="199" customWidth="1"/>
    <col min="4656" max="4656" width="0.77734375" style="199" customWidth="1"/>
    <col min="4657" max="4657" width="3.33203125" style="199" customWidth="1"/>
    <col min="4658" max="4658" width="3.6640625" style="199" customWidth="1"/>
    <col min="4659" max="4659" width="3" style="199" customWidth="1"/>
    <col min="4660" max="4660" width="3.6640625" style="199" customWidth="1"/>
    <col min="4661" max="4661" width="3.109375" style="199" customWidth="1"/>
    <col min="4662" max="4662" width="1.88671875" style="199" customWidth="1"/>
    <col min="4663" max="4664" width="2.21875" style="199" customWidth="1"/>
    <col min="4665" max="4665" width="7.21875" style="199" customWidth="1"/>
    <col min="4666" max="4900" width="8.88671875" style="199"/>
    <col min="4901" max="4901" width="2.44140625" style="199" customWidth="1"/>
    <col min="4902" max="4902" width="2.33203125" style="199" customWidth="1"/>
    <col min="4903" max="4903" width="1.109375" style="199" customWidth="1"/>
    <col min="4904" max="4904" width="22.6640625" style="199" customWidth="1"/>
    <col min="4905" max="4905" width="1.21875" style="199" customWidth="1"/>
    <col min="4906" max="4907" width="11.77734375" style="199" customWidth="1"/>
    <col min="4908" max="4908" width="1.77734375" style="199" customWidth="1"/>
    <col min="4909" max="4909" width="6.88671875" style="199" customWidth="1"/>
    <col min="4910" max="4910" width="4.44140625" style="199" customWidth="1"/>
    <col min="4911" max="4911" width="3.6640625" style="199" customWidth="1"/>
    <col min="4912" max="4912" width="0.77734375" style="199" customWidth="1"/>
    <col min="4913" max="4913" width="3.33203125" style="199" customWidth="1"/>
    <col min="4914" max="4914" width="3.6640625" style="199" customWidth="1"/>
    <col min="4915" max="4915" width="3" style="199" customWidth="1"/>
    <col min="4916" max="4916" width="3.6640625" style="199" customWidth="1"/>
    <col min="4917" max="4917" width="3.109375" style="199" customWidth="1"/>
    <col min="4918" max="4918" width="1.88671875" style="199" customWidth="1"/>
    <col min="4919" max="4920" width="2.21875" style="199" customWidth="1"/>
    <col min="4921" max="4921" width="7.21875" style="199" customWidth="1"/>
    <col min="4922" max="5156" width="8.88671875" style="199"/>
    <col min="5157" max="5157" width="2.44140625" style="199" customWidth="1"/>
    <col min="5158" max="5158" width="2.33203125" style="199" customWidth="1"/>
    <col min="5159" max="5159" width="1.109375" style="199" customWidth="1"/>
    <col min="5160" max="5160" width="22.6640625" style="199" customWidth="1"/>
    <col min="5161" max="5161" width="1.21875" style="199" customWidth="1"/>
    <col min="5162" max="5163" width="11.77734375" style="199" customWidth="1"/>
    <col min="5164" max="5164" width="1.77734375" style="199" customWidth="1"/>
    <col min="5165" max="5165" width="6.88671875" style="199" customWidth="1"/>
    <col min="5166" max="5166" width="4.44140625" style="199" customWidth="1"/>
    <col min="5167" max="5167" width="3.6640625" style="199" customWidth="1"/>
    <col min="5168" max="5168" width="0.77734375" style="199" customWidth="1"/>
    <col min="5169" max="5169" width="3.33203125" style="199" customWidth="1"/>
    <col min="5170" max="5170" width="3.6640625" style="199" customWidth="1"/>
    <col min="5171" max="5171" width="3" style="199" customWidth="1"/>
    <col min="5172" max="5172" width="3.6640625" style="199" customWidth="1"/>
    <col min="5173" max="5173" width="3.109375" style="199" customWidth="1"/>
    <col min="5174" max="5174" width="1.88671875" style="199" customWidth="1"/>
    <col min="5175" max="5176" width="2.21875" style="199" customWidth="1"/>
    <col min="5177" max="5177" width="7.21875" style="199" customWidth="1"/>
    <col min="5178" max="5412" width="8.88671875" style="199"/>
    <col min="5413" max="5413" width="2.44140625" style="199" customWidth="1"/>
    <col min="5414" max="5414" width="2.33203125" style="199" customWidth="1"/>
    <col min="5415" max="5415" width="1.109375" style="199" customWidth="1"/>
    <col min="5416" max="5416" width="22.6640625" style="199" customWidth="1"/>
    <col min="5417" max="5417" width="1.21875" style="199" customWidth="1"/>
    <col min="5418" max="5419" width="11.77734375" style="199" customWidth="1"/>
    <col min="5420" max="5420" width="1.77734375" style="199" customWidth="1"/>
    <col min="5421" max="5421" width="6.88671875" style="199" customWidth="1"/>
    <col min="5422" max="5422" width="4.44140625" style="199" customWidth="1"/>
    <col min="5423" max="5423" width="3.6640625" style="199" customWidth="1"/>
    <col min="5424" max="5424" width="0.77734375" style="199" customWidth="1"/>
    <col min="5425" max="5425" width="3.33203125" style="199" customWidth="1"/>
    <col min="5426" max="5426" width="3.6640625" style="199" customWidth="1"/>
    <col min="5427" max="5427" width="3" style="199" customWidth="1"/>
    <col min="5428" max="5428" width="3.6640625" style="199" customWidth="1"/>
    <col min="5429" max="5429" width="3.109375" style="199" customWidth="1"/>
    <col min="5430" max="5430" width="1.88671875" style="199" customWidth="1"/>
    <col min="5431" max="5432" width="2.21875" style="199" customWidth="1"/>
    <col min="5433" max="5433" width="7.21875" style="199" customWidth="1"/>
    <col min="5434" max="5668" width="8.88671875" style="199"/>
    <col min="5669" max="5669" width="2.44140625" style="199" customWidth="1"/>
    <col min="5670" max="5670" width="2.33203125" style="199" customWidth="1"/>
    <col min="5671" max="5671" width="1.109375" style="199" customWidth="1"/>
    <col min="5672" max="5672" width="22.6640625" style="199" customWidth="1"/>
    <col min="5673" max="5673" width="1.21875" style="199" customWidth="1"/>
    <col min="5674" max="5675" width="11.77734375" style="199" customWidth="1"/>
    <col min="5676" max="5676" width="1.77734375" style="199" customWidth="1"/>
    <col min="5677" max="5677" width="6.88671875" style="199" customWidth="1"/>
    <col min="5678" max="5678" width="4.44140625" style="199" customWidth="1"/>
    <col min="5679" max="5679" width="3.6640625" style="199" customWidth="1"/>
    <col min="5680" max="5680" width="0.77734375" style="199" customWidth="1"/>
    <col min="5681" max="5681" width="3.33203125" style="199" customWidth="1"/>
    <col min="5682" max="5682" width="3.6640625" style="199" customWidth="1"/>
    <col min="5683" max="5683" width="3" style="199" customWidth="1"/>
    <col min="5684" max="5684" width="3.6640625" style="199" customWidth="1"/>
    <col min="5685" max="5685" width="3.109375" style="199" customWidth="1"/>
    <col min="5686" max="5686" width="1.88671875" style="199" customWidth="1"/>
    <col min="5687" max="5688" width="2.21875" style="199" customWidth="1"/>
    <col min="5689" max="5689" width="7.21875" style="199" customWidth="1"/>
    <col min="5690" max="5924" width="8.88671875" style="199"/>
    <col min="5925" max="5925" width="2.44140625" style="199" customWidth="1"/>
    <col min="5926" max="5926" width="2.33203125" style="199" customWidth="1"/>
    <col min="5927" max="5927" width="1.109375" style="199" customWidth="1"/>
    <col min="5928" max="5928" width="22.6640625" style="199" customWidth="1"/>
    <col min="5929" max="5929" width="1.21875" style="199" customWidth="1"/>
    <col min="5930" max="5931" width="11.77734375" style="199" customWidth="1"/>
    <col min="5932" max="5932" width="1.77734375" style="199" customWidth="1"/>
    <col min="5933" max="5933" width="6.88671875" style="199" customWidth="1"/>
    <col min="5934" max="5934" width="4.44140625" style="199" customWidth="1"/>
    <col min="5935" max="5935" width="3.6640625" style="199" customWidth="1"/>
    <col min="5936" max="5936" width="0.77734375" style="199" customWidth="1"/>
    <col min="5937" max="5937" width="3.33203125" style="199" customWidth="1"/>
    <col min="5938" max="5938" width="3.6640625" style="199" customWidth="1"/>
    <col min="5939" max="5939" width="3" style="199" customWidth="1"/>
    <col min="5940" max="5940" width="3.6640625" style="199" customWidth="1"/>
    <col min="5941" max="5941" width="3.109375" style="199" customWidth="1"/>
    <col min="5942" max="5942" width="1.88671875" style="199" customWidth="1"/>
    <col min="5943" max="5944" width="2.21875" style="199" customWidth="1"/>
    <col min="5945" max="5945" width="7.21875" style="199" customWidth="1"/>
    <col min="5946" max="6180" width="8.88671875" style="199"/>
    <col min="6181" max="6181" width="2.44140625" style="199" customWidth="1"/>
    <col min="6182" max="6182" width="2.33203125" style="199" customWidth="1"/>
    <col min="6183" max="6183" width="1.109375" style="199" customWidth="1"/>
    <col min="6184" max="6184" width="22.6640625" style="199" customWidth="1"/>
    <col min="6185" max="6185" width="1.21875" style="199" customWidth="1"/>
    <col min="6186" max="6187" width="11.77734375" style="199" customWidth="1"/>
    <col min="6188" max="6188" width="1.77734375" style="199" customWidth="1"/>
    <col min="6189" max="6189" width="6.88671875" style="199" customWidth="1"/>
    <col min="6190" max="6190" width="4.44140625" style="199" customWidth="1"/>
    <col min="6191" max="6191" width="3.6640625" style="199" customWidth="1"/>
    <col min="6192" max="6192" width="0.77734375" style="199" customWidth="1"/>
    <col min="6193" max="6193" width="3.33203125" style="199" customWidth="1"/>
    <col min="6194" max="6194" width="3.6640625" style="199" customWidth="1"/>
    <col min="6195" max="6195" width="3" style="199" customWidth="1"/>
    <col min="6196" max="6196" width="3.6640625" style="199" customWidth="1"/>
    <col min="6197" max="6197" width="3.109375" style="199" customWidth="1"/>
    <col min="6198" max="6198" width="1.88671875" style="199" customWidth="1"/>
    <col min="6199" max="6200" width="2.21875" style="199" customWidth="1"/>
    <col min="6201" max="6201" width="7.21875" style="199" customWidth="1"/>
    <col min="6202" max="6436" width="8.88671875" style="199"/>
    <col min="6437" max="6437" width="2.44140625" style="199" customWidth="1"/>
    <col min="6438" max="6438" width="2.33203125" style="199" customWidth="1"/>
    <col min="6439" max="6439" width="1.109375" style="199" customWidth="1"/>
    <col min="6440" max="6440" width="22.6640625" style="199" customWidth="1"/>
    <col min="6441" max="6441" width="1.21875" style="199" customWidth="1"/>
    <col min="6442" max="6443" width="11.77734375" style="199" customWidth="1"/>
    <col min="6444" max="6444" width="1.77734375" style="199" customWidth="1"/>
    <col min="6445" max="6445" width="6.88671875" style="199" customWidth="1"/>
    <col min="6446" max="6446" width="4.44140625" style="199" customWidth="1"/>
    <col min="6447" max="6447" width="3.6640625" style="199" customWidth="1"/>
    <col min="6448" max="6448" width="0.77734375" style="199" customWidth="1"/>
    <col min="6449" max="6449" width="3.33203125" style="199" customWidth="1"/>
    <col min="6450" max="6450" width="3.6640625" style="199" customWidth="1"/>
    <col min="6451" max="6451" width="3" style="199" customWidth="1"/>
    <col min="6452" max="6452" width="3.6640625" style="199" customWidth="1"/>
    <col min="6453" max="6453" width="3.109375" style="199" customWidth="1"/>
    <col min="6454" max="6454" width="1.88671875" style="199" customWidth="1"/>
    <col min="6455" max="6456" width="2.21875" style="199" customWidth="1"/>
    <col min="6457" max="6457" width="7.21875" style="199" customWidth="1"/>
    <col min="6458" max="6692" width="8.88671875" style="199"/>
    <col min="6693" max="6693" width="2.44140625" style="199" customWidth="1"/>
    <col min="6694" max="6694" width="2.33203125" style="199" customWidth="1"/>
    <col min="6695" max="6695" width="1.109375" style="199" customWidth="1"/>
    <col min="6696" max="6696" width="22.6640625" style="199" customWidth="1"/>
    <col min="6697" max="6697" width="1.21875" style="199" customWidth="1"/>
    <col min="6698" max="6699" width="11.77734375" style="199" customWidth="1"/>
    <col min="6700" max="6700" width="1.77734375" style="199" customWidth="1"/>
    <col min="6701" max="6701" width="6.88671875" style="199" customWidth="1"/>
    <col min="6702" max="6702" width="4.44140625" style="199" customWidth="1"/>
    <col min="6703" max="6703" width="3.6640625" style="199" customWidth="1"/>
    <col min="6704" max="6704" width="0.77734375" style="199" customWidth="1"/>
    <col min="6705" max="6705" width="3.33203125" style="199" customWidth="1"/>
    <col min="6706" max="6706" width="3.6640625" style="199" customWidth="1"/>
    <col min="6707" max="6707" width="3" style="199" customWidth="1"/>
    <col min="6708" max="6708" width="3.6640625" style="199" customWidth="1"/>
    <col min="6709" max="6709" width="3.109375" style="199" customWidth="1"/>
    <col min="6710" max="6710" width="1.88671875" style="199" customWidth="1"/>
    <col min="6711" max="6712" width="2.21875" style="199" customWidth="1"/>
    <col min="6713" max="6713" width="7.21875" style="199" customWidth="1"/>
    <col min="6714" max="6948" width="8.88671875" style="199"/>
    <col min="6949" max="6949" width="2.44140625" style="199" customWidth="1"/>
    <col min="6950" max="6950" width="2.33203125" style="199" customWidth="1"/>
    <col min="6951" max="6951" width="1.109375" style="199" customWidth="1"/>
    <col min="6952" max="6952" width="22.6640625" style="199" customWidth="1"/>
    <col min="6953" max="6953" width="1.21875" style="199" customWidth="1"/>
    <col min="6954" max="6955" width="11.77734375" style="199" customWidth="1"/>
    <col min="6956" max="6956" width="1.77734375" style="199" customWidth="1"/>
    <col min="6957" max="6957" width="6.88671875" style="199" customWidth="1"/>
    <col min="6958" max="6958" width="4.44140625" style="199" customWidth="1"/>
    <col min="6959" max="6959" width="3.6640625" style="199" customWidth="1"/>
    <col min="6960" max="6960" width="0.77734375" style="199" customWidth="1"/>
    <col min="6961" max="6961" width="3.33203125" style="199" customWidth="1"/>
    <col min="6962" max="6962" width="3.6640625" style="199" customWidth="1"/>
    <col min="6963" max="6963" width="3" style="199" customWidth="1"/>
    <col min="6964" max="6964" width="3.6640625" style="199" customWidth="1"/>
    <col min="6965" max="6965" width="3.109375" style="199" customWidth="1"/>
    <col min="6966" max="6966" width="1.88671875" style="199" customWidth="1"/>
    <col min="6967" max="6968" width="2.21875" style="199" customWidth="1"/>
    <col min="6969" max="6969" width="7.21875" style="199" customWidth="1"/>
    <col min="6970" max="7204" width="8.88671875" style="199"/>
    <col min="7205" max="7205" width="2.44140625" style="199" customWidth="1"/>
    <col min="7206" max="7206" width="2.33203125" style="199" customWidth="1"/>
    <col min="7207" max="7207" width="1.109375" style="199" customWidth="1"/>
    <col min="7208" max="7208" width="22.6640625" style="199" customWidth="1"/>
    <col min="7209" max="7209" width="1.21875" style="199" customWidth="1"/>
    <col min="7210" max="7211" width="11.77734375" style="199" customWidth="1"/>
    <col min="7212" max="7212" width="1.77734375" style="199" customWidth="1"/>
    <col min="7213" max="7213" width="6.88671875" style="199" customWidth="1"/>
    <col min="7214" max="7214" width="4.44140625" style="199" customWidth="1"/>
    <col min="7215" max="7215" width="3.6640625" style="199" customWidth="1"/>
    <col min="7216" max="7216" width="0.77734375" style="199" customWidth="1"/>
    <col min="7217" max="7217" width="3.33203125" style="199" customWidth="1"/>
    <col min="7218" max="7218" width="3.6640625" style="199" customWidth="1"/>
    <col min="7219" max="7219" width="3" style="199" customWidth="1"/>
    <col min="7220" max="7220" width="3.6640625" style="199" customWidth="1"/>
    <col min="7221" max="7221" width="3.109375" style="199" customWidth="1"/>
    <col min="7222" max="7222" width="1.88671875" style="199" customWidth="1"/>
    <col min="7223" max="7224" width="2.21875" style="199" customWidth="1"/>
    <col min="7225" max="7225" width="7.21875" style="199" customWidth="1"/>
    <col min="7226" max="7460" width="8.88671875" style="199"/>
    <col min="7461" max="7461" width="2.44140625" style="199" customWidth="1"/>
    <col min="7462" max="7462" width="2.33203125" style="199" customWidth="1"/>
    <col min="7463" max="7463" width="1.109375" style="199" customWidth="1"/>
    <col min="7464" max="7464" width="22.6640625" style="199" customWidth="1"/>
    <col min="7465" max="7465" width="1.21875" style="199" customWidth="1"/>
    <col min="7466" max="7467" width="11.77734375" style="199" customWidth="1"/>
    <col min="7468" max="7468" width="1.77734375" style="199" customWidth="1"/>
    <col min="7469" max="7469" width="6.88671875" style="199" customWidth="1"/>
    <col min="7470" max="7470" width="4.44140625" style="199" customWidth="1"/>
    <col min="7471" max="7471" width="3.6640625" style="199" customWidth="1"/>
    <col min="7472" max="7472" width="0.77734375" style="199" customWidth="1"/>
    <col min="7473" max="7473" width="3.33203125" style="199" customWidth="1"/>
    <col min="7474" max="7474" width="3.6640625" style="199" customWidth="1"/>
    <col min="7475" max="7475" width="3" style="199" customWidth="1"/>
    <col min="7476" max="7476" width="3.6640625" style="199" customWidth="1"/>
    <col min="7477" max="7477" width="3.109375" style="199" customWidth="1"/>
    <col min="7478" max="7478" width="1.88671875" style="199" customWidth="1"/>
    <col min="7479" max="7480" width="2.21875" style="199" customWidth="1"/>
    <col min="7481" max="7481" width="7.21875" style="199" customWidth="1"/>
    <col min="7482" max="7716" width="8.88671875" style="199"/>
    <col min="7717" max="7717" width="2.44140625" style="199" customWidth="1"/>
    <col min="7718" max="7718" width="2.33203125" style="199" customWidth="1"/>
    <col min="7719" max="7719" width="1.109375" style="199" customWidth="1"/>
    <col min="7720" max="7720" width="22.6640625" style="199" customWidth="1"/>
    <col min="7721" max="7721" width="1.21875" style="199" customWidth="1"/>
    <col min="7722" max="7723" width="11.77734375" style="199" customWidth="1"/>
    <col min="7724" max="7724" width="1.77734375" style="199" customWidth="1"/>
    <col min="7725" max="7725" width="6.88671875" style="199" customWidth="1"/>
    <col min="7726" max="7726" width="4.44140625" style="199" customWidth="1"/>
    <col min="7727" max="7727" width="3.6640625" style="199" customWidth="1"/>
    <col min="7728" max="7728" width="0.77734375" style="199" customWidth="1"/>
    <col min="7729" max="7729" width="3.33203125" style="199" customWidth="1"/>
    <col min="7730" max="7730" width="3.6640625" style="199" customWidth="1"/>
    <col min="7731" max="7731" width="3" style="199" customWidth="1"/>
    <col min="7732" max="7732" width="3.6640625" style="199" customWidth="1"/>
    <col min="7733" max="7733" width="3.109375" style="199" customWidth="1"/>
    <col min="7734" max="7734" width="1.88671875" style="199" customWidth="1"/>
    <col min="7735" max="7736" width="2.21875" style="199" customWidth="1"/>
    <col min="7737" max="7737" width="7.21875" style="199" customWidth="1"/>
    <col min="7738" max="7972" width="8.88671875" style="199"/>
    <col min="7973" max="7973" width="2.44140625" style="199" customWidth="1"/>
    <col min="7974" max="7974" width="2.33203125" style="199" customWidth="1"/>
    <col min="7975" max="7975" width="1.109375" style="199" customWidth="1"/>
    <col min="7976" max="7976" width="22.6640625" style="199" customWidth="1"/>
    <col min="7977" max="7977" width="1.21875" style="199" customWidth="1"/>
    <col min="7978" max="7979" width="11.77734375" style="199" customWidth="1"/>
    <col min="7980" max="7980" width="1.77734375" style="199" customWidth="1"/>
    <col min="7981" max="7981" width="6.88671875" style="199" customWidth="1"/>
    <col min="7982" max="7982" width="4.44140625" style="199" customWidth="1"/>
    <col min="7983" max="7983" width="3.6640625" style="199" customWidth="1"/>
    <col min="7984" max="7984" width="0.77734375" style="199" customWidth="1"/>
    <col min="7985" max="7985" width="3.33203125" style="199" customWidth="1"/>
    <col min="7986" max="7986" width="3.6640625" style="199" customWidth="1"/>
    <col min="7987" max="7987" width="3" style="199" customWidth="1"/>
    <col min="7988" max="7988" width="3.6640625" style="199" customWidth="1"/>
    <col min="7989" max="7989" width="3.109375" style="199" customWidth="1"/>
    <col min="7990" max="7990" width="1.88671875" style="199" customWidth="1"/>
    <col min="7991" max="7992" width="2.21875" style="199" customWidth="1"/>
    <col min="7993" max="7993" width="7.21875" style="199" customWidth="1"/>
    <col min="7994" max="8228" width="8.88671875" style="199"/>
    <col min="8229" max="8229" width="2.44140625" style="199" customWidth="1"/>
    <col min="8230" max="8230" width="2.33203125" style="199" customWidth="1"/>
    <col min="8231" max="8231" width="1.109375" style="199" customWidth="1"/>
    <col min="8232" max="8232" width="22.6640625" style="199" customWidth="1"/>
    <col min="8233" max="8233" width="1.21875" style="199" customWidth="1"/>
    <col min="8234" max="8235" width="11.77734375" style="199" customWidth="1"/>
    <col min="8236" max="8236" width="1.77734375" style="199" customWidth="1"/>
    <col min="8237" max="8237" width="6.88671875" style="199" customWidth="1"/>
    <col min="8238" max="8238" width="4.44140625" style="199" customWidth="1"/>
    <col min="8239" max="8239" width="3.6640625" style="199" customWidth="1"/>
    <col min="8240" max="8240" width="0.77734375" style="199" customWidth="1"/>
    <col min="8241" max="8241" width="3.33203125" style="199" customWidth="1"/>
    <col min="8242" max="8242" width="3.6640625" style="199" customWidth="1"/>
    <col min="8243" max="8243" width="3" style="199" customWidth="1"/>
    <col min="8244" max="8244" width="3.6640625" style="199" customWidth="1"/>
    <col min="8245" max="8245" width="3.109375" style="199" customWidth="1"/>
    <col min="8246" max="8246" width="1.88671875" style="199" customWidth="1"/>
    <col min="8247" max="8248" width="2.21875" style="199" customWidth="1"/>
    <col min="8249" max="8249" width="7.21875" style="199" customWidth="1"/>
    <col min="8250" max="8484" width="8.88671875" style="199"/>
    <col min="8485" max="8485" width="2.44140625" style="199" customWidth="1"/>
    <col min="8486" max="8486" width="2.33203125" style="199" customWidth="1"/>
    <col min="8487" max="8487" width="1.109375" style="199" customWidth="1"/>
    <col min="8488" max="8488" width="22.6640625" style="199" customWidth="1"/>
    <col min="8489" max="8489" width="1.21875" style="199" customWidth="1"/>
    <col min="8490" max="8491" width="11.77734375" style="199" customWidth="1"/>
    <col min="8492" max="8492" width="1.77734375" style="199" customWidth="1"/>
    <col min="8493" max="8493" width="6.88671875" style="199" customWidth="1"/>
    <col min="8494" max="8494" width="4.44140625" style="199" customWidth="1"/>
    <col min="8495" max="8495" width="3.6640625" style="199" customWidth="1"/>
    <col min="8496" max="8496" width="0.77734375" style="199" customWidth="1"/>
    <col min="8497" max="8497" width="3.33203125" style="199" customWidth="1"/>
    <col min="8498" max="8498" width="3.6640625" style="199" customWidth="1"/>
    <col min="8499" max="8499" width="3" style="199" customWidth="1"/>
    <col min="8500" max="8500" width="3.6640625" style="199" customWidth="1"/>
    <col min="8501" max="8501" width="3.109375" style="199" customWidth="1"/>
    <col min="8502" max="8502" width="1.88671875" style="199" customWidth="1"/>
    <col min="8503" max="8504" width="2.21875" style="199" customWidth="1"/>
    <col min="8505" max="8505" width="7.21875" style="199" customWidth="1"/>
    <col min="8506" max="8740" width="8.88671875" style="199"/>
    <col min="8741" max="8741" width="2.44140625" style="199" customWidth="1"/>
    <col min="8742" max="8742" width="2.33203125" style="199" customWidth="1"/>
    <col min="8743" max="8743" width="1.109375" style="199" customWidth="1"/>
    <col min="8744" max="8744" width="22.6640625" style="199" customWidth="1"/>
    <col min="8745" max="8745" width="1.21875" style="199" customWidth="1"/>
    <col min="8746" max="8747" width="11.77734375" style="199" customWidth="1"/>
    <col min="8748" max="8748" width="1.77734375" style="199" customWidth="1"/>
    <col min="8749" max="8749" width="6.88671875" style="199" customWidth="1"/>
    <col min="8750" max="8750" width="4.44140625" style="199" customWidth="1"/>
    <col min="8751" max="8751" width="3.6640625" style="199" customWidth="1"/>
    <col min="8752" max="8752" width="0.77734375" style="199" customWidth="1"/>
    <col min="8753" max="8753" width="3.33203125" style="199" customWidth="1"/>
    <col min="8754" max="8754" width="3.6640625" style="199" customWidth="1"/>
    <col min="8755" max="8755" width="3" style="199" customWidth="1"/>
    <col min="8756" max="8756" width="3.6640625" style="199" customWidth="1"/>
    <col min="8757" max="8757" width="3.109375" style="199" customWidth="1"/>
    <col min="8758" max="8758" width="1.88671875" style="199" customWidth="1"/>
    <col min="8759" max="8760" width="2.21875" style="199" customWidth="1"/>
    <col min="8761" max="8761" width="7.21875" style="199" customWidth="1"/>
    <col min="8762" max="8996" width="8.88671875" style="199"/>
    <col min="8997" max="8997" width="2.44140625" style="199" customWidth="1"/>
    <col min="8998" max="8998" width="2.33203125" style="199" customWidth="1"/>
    <col min="8999" max="8999" width="1.109375" style="199" customWidth="1"/>
    <col min="9000" max="9000" width="22.6640625" style="199" customWidth="1"/>
    <col min="9001" max="9001" width="1.21875" style="199" customWidth="1"/>
    <col min="9002" max="9003" width="11.77734375" style="199" customWidth="1"/>
    <col min="9004" max="9004" width="1.77734375" style="199" customWidth="1"/>
    <col min="9005" max="9005" width="6.88671875" style="199" customWidth="1"/>
    <col min="9006" max="9006" width="4.44140625" style="199" customWidth="1"/>
    <col min="9007" max="9007" width="3.6640625" style="199" customWidth="1"/>
    <col min="9008" max="9008" width="0.77734375" style="199" customWidth="1"/>
    <col min="9009" max="9009" width="3.33203125" style="199" customWidth="1"/>
    <col min="9010" max="9010" width="3.6640625" style="199" customWidth="1"/>
    <col min="9011" max="9011" width="3" style="199" customWidth="1"/>
    <col min="9012" max="9012" width="3.6640625" style="199" customWidth="1"/>
    <col min="9013" max="9013" width="3.109375" style="199" customWidth="1"/>
    <col min="9014" max="9014" width="1.88671875" style="199" customWidth="1"/>
    <col min="9015" max="9016" width="2.21875" style="199" customWidth="1"/>
    <col min="9017" max="9017" width="7.21875" style="199" customWidth="1"/>
    <col min="9018" max="9252" width="8.88671875" style="199"/>
    <col min="9253" max="9253" width="2.44140625" style="199" customWidth="1"/>
    <col min="9254" max="9254" width="2.33203125" style="199" customWidth="1"/>
    <col min="9255" max="9255" width="1.109375" style="199" customWidth="1"/>
    <col min="9256" max="9256" width="22.6640625" style="199" customWidth="1"/>
    <col min="9257" max="9257" width="1.21875" style="199" customWidth="1"/>
    <col min="9258" max="9259" width="11.77734375" style="199" customWidth="1"/>
    <col min="9260" max="9260" width="1.77734375" style="199" customWidth="1"/>
    <col min="9261" max="9261" width="6.88671875" style="199" customWidth="1"/>
    <col min="9262" max="9262" width="4.44140625" style="199" customWidth="1"/>
    <col min="9263" max="9263" width="3.6640625" style="199" customWidth="1"/>
    <col min="9264" max="9264" width="0.77734375" style="199" customWidth="1"/>
    <col min="9265" max="9265" width="3.33203125" style="199" customWidth="1"/>
    <col min="9266" max="9266" width="3.6640625" style="199" customWidth="1"/>
    <col min="9267" max="9267" width="3" style="199" customWidth="1"/>
    <col min="9268" max="9268" width="3.6640625" style="199" customWidth="1"/>
    <col min="9269" max="9269" width="3.109375" style="199" customWidth="1"/>
    <col min="9270" max="9270" width="1.88671875" style="199" customWidth="1"/>
    <col min="9271" max="9272" width="2.21875" style="199" customWidth="1"/>
    <col min="9273" max="9273" width="7.21875" style="199" customWidth="1"/>
    <col min="9274" max="9508" width="8.88671875" style="199"/>
    <col min="9509" max="9509" width="2.44140625" style="199" customWidth="1"/>
    <col min="9510" max="9510" width="2.33203125" style="199" customWidth="1"/>
    <col min="9511" max="9511" width="1.109375" style="199" customWidth="1"/>
    <col min="9512" max="9512" width="22.6640625" style="199" customWidth="1"/>
    <col min="9513" max="9513" width="1.21875" style="199" customWidth="1"/>
    <col min="9514" max="9515" width="11.77734375" style="199" customWidth="1"/>
    <col min="9516" max="9516" width="1.77734375" style="199" customWidth="1"/>
    <col min="9517" max="9517" width="6.88671875" style="199" customWidth="1"/>
    <col min="9518" max="9518" width="4.44140625" style="199" customWidth="1"/>
    <col min="9519" max="9519" width="3.6640625" style="199" customWidth="1"/>
    <col min="9520" max="9520" width="0.77734375" style="199" customWidth="1"/>
    <col min="9521" max="9521" width="3.33203125" style="199" customWidth="1"/>
    <col min="9522" max="9522" width="3.6640625" style="199" customWidth="1"/>
    <col min="9523" max="9523" width="3" style="199" customWidth="1"/>
    <col min="9524" max="9524" width="3.6640625" style="199" customWidth="1"/>
    <col min="9525" max="9525" width="3.109375" style="199" customWidth="1"/>
    <col min="9526" max="9526" width="1.88671875" style="199" customWidth="1"/>
    <col min="9527" max="9528" width="2.21875" style="199" customWidth="1"/>
    <col min="9529" max="9529" width="7.21875" style="199" customWidth="1"/>
    <col min="9530" max="9764" width="8.88671875" style="199"/>
    <col min="9765" max="9765" width="2.44140625" style="199" customWidth="1"/>
    <col min="9766" max="9766" width="2.33203125" style="199" customWidth="1"/>
    <col min="9767" max="9767" width="1.109375" style="199" customWidth="1"/>
    <col min="9768" max="9768" width="22.6640625" style="199" customWidth="1"/>
    <col min="9769" max="9769" width="1.21875" style="199" customWidth="1"/>
    <col min="9770" max="9771" width="11.77734375" style="199" customWidth="1"/>
    <col min="9772" max="9772" width="1.77734375" style="199" customWidth="1"/>
    <col min="9773" max="9773" width="6.88671875" style="199" customWidth="1"/>
    <col min="9774" max="9774" width="4.44140625" style="199" customWidth="1"/>
    <col min="9775" max="9775" width="3.6640625" style="199" customWidth="1"/>
    <col min="9776" max="9776" width="0.77734375" style="199" customWidth="1"/>
    <col min="9777" max="9777" width="3.33203125" style="199" customWidth="1"/>
    <col min="9778" max="9778" width="3.6640625" style="199" customWidth="1"/>
    <col min="9779" max="9779" width="3" style="199" customWidth="1"/>
    <col min="9780" max="9780" width="3.6640625" style="199" customWidth="1"/>
    <col min="9781" max="9781" width="3.109375" style="199" customWidth="1"/>
    <col min="9782" max="9782" width="1.88671875" style="199" customWidth="1"/>
    <col min="9783" max="9784" width="2.21875" style="199" customWidth="1"/>
    <col min="9785" max="9785" width="7.21875" style="199" customWidth="1"/>
    <col min="9786" max="10020" width="8.88671875" style="199"/>
    <col min="10021" max="10021" width="2.44140625" style="199" customWidth="1"/>
    <col min="10022" max="10022" width="2.33203125" style="199" customWidth="1"/>
    <col min="10023" max="10023" width="1.109375" style="199" customWidth="1"/>
    <col min="10024" max="10024" width="22.6640625" style="199" customWidth="1"/>
    <col min="10025" max="10025" width="1.21875" style="199" customWidth="1"/>
    <col min="10026" max="10027" width="11.77734375" style="199" customWidth="1"/>
    <col min="10028" max="10028" width="1.77734375" style="199" customWidth="1"/>
    <col min="10029" max="10029" width="6.88671875" style="199" customWidth="1"/>
    <col min="10030" max="10030" width="4.44140625" style="199" customWidth="1"/>
    <col min="10031" max="10031" width="3.6640625" style="199" customWidth="1"/>
    <col min="10032" max="10032" width="0.77734375" style="199" customWidth="1"/>
    <col min="10033" max="10033" width="3.33203125" style="199" customWidth="1"/>
    <col min="10034" max="10034" width="3.6640625" style="199" customWidth="1"/>
    <col min="10035" max="10035" width="3" style="199" customWidth="1"/>
    <col min="10036" max="10036" width="3.6640625" style="199" customWidth="1"/>
    <col min="10037" max="10037" width="3.109375" style="199" customWidth="1"/>
    <col min="10038" max="10038" width="1.88671875" style="199" customWidth="1"/>
    <col min="10039" max="10040" width="2.21875" style="199" customWidth="1"/>
    <col min="10041" max="10041" width="7.21875" style="199" customWidth="1"/>
    <col min="10042" max="10276" width="8.88671875" style="199"/>
    <col min="10277" max="10277" width="2.44140625" style="199" customWidth="1"/>
    <col min="10278" max="10278" width="2.33203125" style="199" customWidth="1"/>
    <col min="10279" max="10279" width="1.109375" style="199" customWidth="1"/>
    <col min="10280" max="10280" width="22.6640625" style="199" customWidth="1"/>
    <col min="10281" max="10281" width="1.21875" style="199" customWidth="1"/>
    <col min="10282" max="10283" width="11.77734375" style="199" customWidth="1"/>
    <col min="10284" max="10284" width="1.77734375" style="199" customWidth="1"/>
    <col min="10285" max="10285" width="6.88671875" style="199" customWidth="1"/>
    <col min="10286" max="10286" width="4.44140625" style="199" customWidth="1"/>
    <col min="10287" max="10287" width="3.6640625" style="199" customWidth="1"/>
    <col min="10288" max="10288" width="0.77734375" style="199" customWidth="1"/>
    <col min="10289" max="10289" width="3.33203125" style="199" customWidth="1"/>
    <col min="10290" max="10290" width="3.6640625" style="199" customWidth="1"/>
    <col min="10291" max="10291" width="3" style="199" customWidth="1"/>
    <col min="10292" max="10292" width="3.6640625" style="199" customWidth="1"/>
    <col min="10293" max="10293" width="3.109375" style="199" customWidth="1"/>
    <col min="10294" max="10294" width="1.88671875" style="199" customWidth="1"/>
    <col min="10295" max="10296" width="2.21875" style="199" customWidth="1"/>
    <col min="10297" max="10297" width="7.21875" style="199" customWidth="1"/>
    <col min="10298" max="10532" width="8.88671875" style="199"/>
    <col min="10533" max="10533" width="2.44140625" style="199" customWidth="1"/>
    <col min="10534" max="10534" width="2.33203125" style="199" customWidth="1"/>
    <col min="10535" max="10535" width="1.109375" style="199" customWidth="1"/>
    <col min="10536" max="10536" width="22.6640625" style="199" customWidth="1"/>
    <col min="10537" max="10537" width="1.21875" style="199" customWidth="1"/>
    <col min="10538" max="10539" width="11.77734375" style="199" customWidth="1"/>
    <col min="10540" max="10540" width="1.77734375" style="199" customWidth="1"/>
    <col min="10541" max="10541" width="6.88671875" style="199" customWidth="1"/>
    <col min="10542" max="10542" width="4.44140625" style="199" customWidth="1"/>
    <col min="10543" max="10543" width="3.6640625" style="199" customWidth="1"/>
    <col min="10544" max="10544" width="0.77734375" style="199" customWidth="1"/>
    <col min="10545" max="10545" width="3.33203125" style="199" customWidth="1"/>
    <col min="10546" max="10546" width="3.6640625" style="199" customWidth="1"/>
    <col min="10547" max="10547" width="3" style="199" customWidth="1"/>
    <col min="10548" max="10548" width="3.6640625" style="199" customWidth="1"/>
    <col min="10549" max="10549" width="3.109375" style="199" customWidth="1"/>
    <col min="10550" max="10550" width="1.88671875" style="199" customWidth="1"/>
    <col min="10551" max="10552" width="2.21875" style="199" customWidth="1"/>
    <col min="10553" max="10553" width="7.21875" style="199" customWidth="1"/>
    <col min="10554" max="10788" width="8.88671875" style="199"/>
    <col min="10789" max="10789" width="2.44140625" style="199" customWidth="1"/>
    <col min="10790" max="10790" width="2.33203125" style="199" customWidth="1"/>
    <col min="10791" max="10791" width="1.109375" style="199" customWidth="1"/>
    <col min="10792" max="10792" width="22.6640625" style="199" customWidth="1"/>
    <col min="10793" max="10793" width="1.21875" style="199" customWidth="1"/>
    <col min="10794" max="10795" width="11.77734375" style="199" customWidth="1"/>
    <col min="10796" max="10796" width="1.77734375" style="199" customWidth="1"/>
    <col min="10797" max="10797" width="6.88671875" style="199" customWidth="1"/>
    <col min="10798" max="10798" width="4.44140625" style="199" customWidth="1"/>
    <col min="10799" max="10799" width="3.6640625" style="199" customWidth="1"/>
    <col min="10800" max="10800" width="0.77734375" style="199" customWidth="1"/>
    <col min="10801" max="10801" width="3.33203125" style="199" customWidth="1"/>
    <col min="10802" max="10802" width="3.6640625" style="199" customWidth="1"/>
    <col min="10803" max="10803" width="3" style="199" customWidth="1"/>
    <col min="10804" max="10804" width="3.6640625" style="199" customWidth="1"/>
    <col min="10805" max="10805" width="3.109375" style="199" customWidth="1"/>
    <col min="10806" max="10806" width="1.88671875" style="199" customWidth="1"/>
    <col min="10807" max="10808" width="2.21875" style="199" customWidth="1"/>
    <col min="10809" max="10809" width="7.21875" style="199" customWidth="1"/>
    <col min="10810" max="11044" width="8.88671875" style="199"/>
    <col min="11045" max="11045" width="2.44140625" style="199" customWidth="1"/>
    <col min="11046" max="11046" width="2.33203125" style="199" customWidth="1"/>
    <col min="11047" max="11047" width="1.109375" style="199" customWidth="1"/>
    <col min="11048" max="11048" width="22.6640625" style="199" customWidth="1"/>
    <col min="11049" max="11049" width="1.21875" style="199" customWidth="1"/>
    <col min="11050" max="11051" width="11.77734375" style="199" customWidth="1"/>
    <col min="11052" max="11052" width="1.77734375" style="199" customWidth="1"/>
    <col min="11053" max="11053" width="6.88671875" style="199" customWidth="1"/>
    <col min="11054" max="11054" width="4.44140625" style="199" customWidth="1"/>
    <col min="11055" max="11055" width="3.6640625" style="199" customWidth="1"/>
    <col min="11056" max="11056" width="0.77734375" style="199" customWidth="1"/>
    <col min="11057" max="11057" width="3.33203125" style="199" customWidth="1"/>
    <col min="11058" max="11058" width="3.6640625" style="199" customWidth="1"/>
    <col min="11059" max="11059" width="3" style="199" customWidth="1"/>
    <col min="11060" max="11060" width="3.6640625" style="199" customWidth="1"/>
    <col min="11061" max="11061" width="3.109375" style="199" customWidth="1"/>
    <col min="11062" max="11062" width="1.88671875" style="199" customWidth="1"/>
    <col min="11063" max="11064" width="2.21875" style="199" customWidth="1"/>
    <col min="11065" max="11065" width="7.21875" style="199" customWidth="1"/>
    <col min="11066" max="11300" width="8.88671875" style="199"/>
    <col min="11301" max="11301" width="2.44140625" style="199" customWidth="1"/>
    <col min="11302" max="11302" width="2.33203125" style="199" customWidth="1"/>
    <col min="11303" max="11303" width="1.109375" style="199" customWidth="1"/>
    <col min="11304" max="11304" width="22.6640625" style="199" customWidth="1"/>
    <col min="11305" max="11305" width="1.21875" style="199" customWidth="1"/>
    <col min="11306" max="11307" width="11.77734375" style="199" customWidth="1"/>
    <col min="11308" max="11308" width="1.77734375" style="199" customWidth="1"/>
    <col min="11309" max="11309" width="6.88671875" style="199" customWidth="1"/>
    <col min="11310" max="11310" width="4.44140625" style="199" customWidth="1"/>
    <col min="11311" max="11311" width="3.6640625" style="199" customWidth="1"/>
    <col min="11312" max="11312" width="0.77734375" style="199" customWidth="1"/>
    <col min="11313" max="11313" width="3.33203125" style="199" customWidth="1"/>
    <col min="11314" max="11314" width="3.6640625" style="199" customWidth="1"/>
    <col min="11315" max="11315" width="3" style="199" customWidth="1"/>
    <col min="11316" max="11316" width="3.6640625" style="199" customWidth="1"/>
    <col min="11317" max="11317" width="3.109375" style="199" customWidth="1"/>
    <col min="11318" max="11318" width="1.88671875" style="199" customWidth="1"/>
    <col min="11319" max="11320" width="2.21875" style="199" customWidth="1"/>
    <col min="11321" max="11321" width="7.21875" style="199" customWidth="1"/>
    <col min="11322" max="11556" width="8.88671875" style="199"/>
    <col min="11557" max="11557" width="2.44140625" style="199" customWidth="1"/>
    <col min="11558" max="11558" width="2.33203125" style="199" customWidth="1"/>
    <col min="11559" max="11559" width="1.109375" style="199" customWidth="1"/>
    <col min="11560" max="11560" width="22.6640625" style="199" customWidth="1"/>
    <col min="11561" max="11561" width="1.21875" style="199" customWidth="1"/>
    <col min="11562" max="11563" width="11.77734375" style="199" customWidth="1"/>
    <col min="11564" max="11564" width="1.77734375" style="199" customWidth="1"/>
    <col min="11565" max="11565" width="6.88671875" style="199" customWidth="1"/>
    <col min="11566" max="11566" width="4.44140625" style="199" customWidth="1"/>
    <col min="11567" max="11567" width="3.6640625" style="199" customWidth="1"/>
    <col min="11568" max="11568" width="0.77734375" style="199" customWidth="1"/>
    <col min="11569" max="11569" width="3.33203125" style="199" customWidth="1"/>
    <col min="11570" max="11570" width="3.6640625" style="199" customWidth="1"/>
    <col min="11571" max="11571" width="3" style="199" customWidth="1"/>
    <col min="11572" max="11572" width="3.6640625" style="199" customWidth="1"/>
    <col min="11573" max="11573" width="3.109375" style="199" customWidth="1"/>
    <col min="11574" max="11574" width="1.88671875" style="199" customWidth="1"/>
    <col min="11575" max="11576" width="2.21875" style="199" customWidth="1"/>
    <col min="11577" max="11577" width="7.21875" style="199" customWidth="1"/>
    <col min="11578" max="11812" width="8.88671875" style="199"/>
    <col min="11813" max="11813" width="2.44140625" style="199" customWidth="1"/>
    <col min="11814" max="11814" width="2.33203125" style="199" customWidth="1"/>
    <col min="11815" max="11815" width="1.109375" style="199" customWidth="1"/>
    <col min="11816" max="11816" width="22.6640625" style="199" customWidth="1"/>
    <col min="11817" max="11817" width="1.21875" style="199" customWidth="1"/>
    <col min="11818" max="11819" width="11.77734375" style="199" customWidth="1"/>
    <col min="11820" max="11820" width="1.77734375" style="199" customWidth="1"/>
    <col min="11821" max="11821" width="6.88671875" style="199" customWidth="1"/>
    <col min="11822" max="11822" width="4.44140625" style="199" customWidth="1"/>
    <col min="11823" max="11823" width="3.6640625" style="199" customWidth="1"/>
    <col min="11824" max="11824" width="0.77734375" style="199" customWidth="1"/>
    <col min="11825" max="11825" width="3.33203125" style="199" customWidth="1"/>
    <col min="11826" max="11826" width="3.6640625" style="199" customWidth="1"/>
    <col min="11827" max="11827" width="3" style="199" customWidth="1"/>
    <col min="11828" max="11828" width="3.6640625" style="199" customWidth="1"/>
    <col min="11829" max="11829" width="3.109375" style="199" customWidth="1"/>
    <col min="11830" max="11830" width="1.88671875" style="199" customWidth="1"/>
    <col min="11831" max="11832" width="2.21875" style="199" customWidth="1"/>
    <col min="11833" max="11833" width="7.21875" style="199" customWidth="1"/>
    <col min="11834" max="12068" width="8.88671875" style="199"/>
    <col min="12069" max="12069" width="2.44140625" style="199" customWidth="1"/>
    <col min="12070" max="12070" width="2.33203125" style="199" customWidth="1"/>
    <col min="12071" max="12071" width="1.109375" style="199" customWidth="1"/>
    <col min="12072" max="12072" width="22.6640625" style="199" customWidth="1"/>
    <col min="12073" max="12073" width="1.21875" style="199" customWidth="1"/>
    <col min="12074" max="12075" width="11.77734375" style="199" customWidth="1"/>
    <col min="12076" max="12076" width="1.77734375" style="199" customWidth="1"/>
    <col min="12077" max="12077" width="6.88671875" style="199" customWidth="1"/>
    <col min="12078" max="12078" width="4.44140625" style="199" customWidth="1"/>
    <col min="12079" max="12079" width="3.6640625" style="199" customWidth="1"/>
    <col min="12080" max="12080" width="0.77734375" style="199" customWidth="1"/>
    <col min="12081" max="12081" width="3.33203125" style="199" customWidth="1"/>
    <col min="12082" max="12082" width="3.6640625" style="199" customWidth="1"/>
    <col min="12083" max="12083" width="3" style="199" customWidth="1"/>
    <col min="12084" max="12084" width="3.6640625" style="199" customWidth="1"/>
    <col min="12085" max="12085" width="3.109375" style="199" customWidth="1"/>
    <col min="12086" max="12086" width="1.88671875" style="199" customWidth="1"/>
    <col min="12087" max="12088" width="2.21875" style="199" customWidth="1"/>
    <col min="12089" max="12089" width="7.21875" style="199" customWidth="1"/>
    <col min="12090" max="12324" width="8.88671875" style="199"/>
    <col min="12325" max="12325" width="2.44140625" style="199" customWidth="1"/>
    <col min="12326" max="12326" width="2.33203125" style="199" customWidth="1"/>
    <col min="12327" max="12327" width="1.109375" style="199" customWidth="1"/>
    <col min="12328" max="12328" width="22.6640625" style="199" customWidth="1"/>
    <col min="12329" max="12329" width="1.21875" style="199" customWidth="1"/>
    <col min="12330" max="12331" width="11.77734375" style="199" customWidth="1"/>
    <col min="12332" max="12332" width="1.77734375" style="199" customWidth="1"/>
    <col min="12333" max="12333" width="6.88671875" style="199" customWidth="1"/>
    <col min="12334" max="12334" width="4.44140625" style="199" customWidth="1"/>
    <col min="12335" max="12335" width="3.6640625" style="199" customWidth="1"/>
    <col min="12336" max="12336" width="0.77734375" style="199" customWidth="1"/>
    <col min="12337" max="12337" width="3.33203125" style="199" customWidth="1"/>
    <col min="12338" max="12338" width="3.6640625" style="199" customWidth="1"/>
    <col min="12339" max="12339" width="3" style="199" customWidth="1"/>
    <col min="12340" max="12340" width="3.6640625" style="199" customWidth="1"/>
    <col min="12341" max="12341" width="3.109375" style="199" customWidth="1"/>
    <col min="12342" max="12342" width="1.88671875" style="199" customWidth="1"/>
    <col min="12343" max="12344" width="2.21875" style="199" customWidth="1"/>
    <col min="12345" max="12345" width="7.21875" style="199" customWidth="1"/>
    <col min="12346" max="12580" width="8.88671875" style="199"/>
    <col min="12581" max="12581" width="2.44140625" style="199" customWidth="1"/>
    <col min="12582" max="12582" width="2.33203125" style="199" customWidth="1"/>
    <col min="12583" max="12583" width="1.109375" style="199" customWidth="1"/>
    <col min="12584" max="12584" width="22.6640625" style="199" customWidth="1"/>
    <col min="12585" max="12585" width="1.21875" style="199" customWidth="1"/>
    <col min="12586" max="12587" width="11.77734375" style="199" customWidth="1"/>
    <col min="12588" max="12588" width="1.77734375" style="199" customWidth="1"/>
    <col min="12589" max="12589" width="6.88671875" style="199" customWidth="1"/>
    <col min="12590" max="12590" width="4.44140625" style="199" customWidth="1"/>
    <col min="12591" max="12591" width="3.6640625" style="199" customWidth="1"/>
    <col min="12592" max="12592" width="0.77734375" style="199" customWidth="1"/>
    <col min="12593" max="12593" width="3.33203125" style="199" customWidth="1"/>
    <col min="12594" max="12594" width="3.6640625" style="199" customWidth="1"/>
    <col min="12595" max="12595" width="3" style="199" customWidth="1"/>
    <col min="12596" max="12596" width="3.6640625" style="199" customWidth="1"/>
    <col min="12597" max="12597" width="3.109375" style="199" customWidth="1"/>
    <col min="12598" max="12598" width="1.88671875" style="199" customWidth="1"/>
    <col min="12599" max="12600" width="2.21875" style="199" customWidth="1"/>
    <col min="12601" max="12601" width="7.21875" style="199" customWidth="1"/>
    <col min="12602" max="12836" width="8.88671875" style="199"/>
    <col min="12837" max="12837" width="2.44140625" style="199" customWidth="1"/>
    <col min="12838" max="12838" width="2.33203125" style="199" customWidth="1"/>
    <col min="12839" max="12839" width="1.109375" style="199" customWidth="1"/>
    <col min="12840" max="12840" width="22.6640625" style="199" customWidth="1"/>
    <col min="12841" max="12841" width="1.21875" style="199" customWidth="1"/>
    <col min="12842" max="12843" width="11.77734375" style="199" customWidth="1"/>
    <col min="12844" max="12844" width="1.77734375" style="199" customWidth="1"/>
    <col min="12845" max="12845" width="6.88671875" style="199" customWidth="1"/>
    <col min="12846" max="12846" width="4.44140625" style="199" customWidth="1"/>
    <col min="12847" max="12847" width="3.6640625" style="199" customWidth="1"/>
    <col min="12848" max="12848" width="0.77734375" style="199" customWidth="1"/>
    <col min="12849" max="12849" width="3.33203125" style="199" customWidth="1"/>
    <col min="12850" max="12850" width="3.6640625" style="199" customWidth="1"/>
    <col min="12851" max="12851" width="3" style="199" customWidth="1"/>
    <col min="12852" max="12852" width="3.6640625" style="199" customWidth="1"/>
    <col min="12853" max="12853" width="3.109375" style="199" customWidth="1"/>
    <col min="12854" max="12854" width="1.88671875" style="199" customWidth="1"/>
    <col min="12855" max="12856" width="2.21875" style="199" customWidth="1"/>
    <col min="12857" max="12857" width="7.21875" style="199" customWidth="1"/>
    <col min="12858" max="13092" width="8.88671875" style="199"/>
    <col min="13093" max="13093" width="2.44140625" style="199" customWidth="1"/>
    <col min="13094" max="13094" width="2.33203125" style="199" customWidth="1"/>
    <col min="13095" max="13095" width="1.109375" style="199" customWidth="1"/>
    <col min="13096" max="13096" width="22.6640625" style="199" customWidth="1"/>
    <col min="13097" max="13097" width="1.21875" style="199" customWidth="1"/>
    <col min="13098" max="13099" width="11.77734375" style="199" customWidth="1"/>
    <col min="13100" max="13100" width="1.77734375" style="199" customWidth="1"/>
    <col min="13101" max="13101" width="6.88671875" style="199" customWidth="1"/>
    <col min="13102" max="13102" width="4.44140625" style="199" customWidth="1"/>
    <col min="13103" max="13103" width="3.6640625" style="199" customWidth="1"/>
    <col min="13104" max="13104" width="0.77734375" style="199" customWidth="1"/>
    <col min="13105" max="13105" width="3.33203125" style="199" customWidth="1"/>
    <col min="13106" max="13106" width="3.6640625" style="199" customWidth="1"/>
    <col min="13107" max="13107" width="3" style="199" customWidth="1"/>
    <col min="13108" max="13108" width="3.6640625" style="199" customWidth="1"/>
    <col min="13109" max="13109" width="3.109375" style="199" customWidth="1"/>
    <col min="13110" max="13110" width="1.88671875" style="199" customWidth="1"/>
    <col min="13111" max="13112" width="2.21875" style="199" customWidth="1"/>
    <col min="13113" max="13113" width="7.21875" style="199" customWidth="1"/>
    <col min="13114" max="13348" width="8.88671875" style="199"/>
    <col min="13349" max="13349" width="2.44140625" style="199" customWidth="1"/>
    <col min="13350" max="13350" width="2.33203125" style="199" customWidth="1"/>
    <col min="13351" max="13351" width="1.109375" style="199" customWidth="1"/>
    <col min="13352" max="13352" width="22.6640625" style="199" customWidth="1"/>
    <col min="13353" max="13353" width="1.21875" style="199" customWidth="1"/>
    <col min="13354" max="13355" width="11.77734375" style="199" customWidth="1"/>
    <col min="13356" max="13356" width="1.77734375" style="199" customWidth="1"/>
    <col min="13357" max="13357" width="6.88671875" style="199" customWidth="1"/>
    <col min="13358" max="13358" width="4.44140625" style="199" customWidth="1"/>
    <col min="13359" max="13359" width="3.6640625" style="199" customWidth="1"/>
    <col min="13360" max="13360" width="0.77734375" style="199" customWidth="1"/>
    <col min="13361" max="13361" width="3.33203125" style="199" customWidth="1"/>
    <col min="13362" max="13362" width="3.6640625" style="199" customWidth="1"/>
    <col min="13363" max="13363" width="3" style="199" customWidth="1"/>
    <col min="13364" max="13364" width="3.6640625" style="199" customWidth="1"/>
    <col min="13365" max="13365" width="3.109375" style="199" customWidth="1"/>
    <col min="13366" max="13366" width="1.88671875" style="199" customWidth="1"/>
    <col min="13367" max="13368" width="2.21875" style="199" customWidth="1"/>
    <col min="13369" max="13369" width="7.21875" style="199" customWidth="1"/>
    <col min="13370" max="13604" width="8.88671875" style="199"/>
    <col min="13605" max="13605" width="2.44140625" style="199" customWidth="1"/>
    <col min="13606" max="13606" width="2.33203125" style="199" customWidth="1"/>
    <col min="13607" max="13607" width="1.109375" style="199" customWidth="1"/>
    <col min="13608" max="13608" width="22.6640625" style="199" customWidth="1"/>
    <col min="13609" max="13609" width="1.21875" style="199" customWidth="1"/>
    <col min="13610" max="13611" width="11.77734375" style="199" customWidth="1"/>
    <col min="13612" max="13612" width="1.77734375" style="199" customWidth="1"/>
    <col min="13613" max="13613" width="6.88671875" style="199" customWidth="1"/>
    <col min="13614" max="13614" width="4.44140625" style="199" customWidth="1"/>
    <col min="13615" max="13615" width="3.6640625" style="199" customWidth="1"/>
    <col min="13616" max="13616" width="0.77734375" style="199" customWidth="1"/>
    <col min="13617" max="13617" width="3.33203125" style="199" customWidth="1"/>
    <col min="13618" max="13618" width="3.6640625" style="199" customWidth="1"/>
    <col min="13619" max="13619" width="3" style="199" customWidth="1"/>
    <col min="13620" max="13620" width="3.6640625" style="199" customWidth="1"/>
    <col min="13621" max="13621" width="3.109375" style="199" customWidth="1"/>
    <col min="13622" max="13622" width="1.88671875" style="199" customWidth="1"/>
    <col min="13623" max="13624" width="2.21875" style="199" customWidth="1"/>
    <col min="13625" max="13625" width="7.21875" style="199" customWidth="1"/>
    <col min="13626" max="13860" width="8.88671875" style="199"/>
    <col min="13861" max="13861" width="2.44140625" style="199" customWidth="1"/>
    <col min="13862" max="13862" width="2.33203125" style="199" customWidth="1"/>
    <col min="13863" max="13863" width="1.109375" style="199" customWidth="1"/>
    <col min="13864" max="13864" width="22.6640625" style="199" customWidth="1"/>
    <col min="13865" max="13865" width="1.21875" style="199" customWidth="1"/>
    <col min="13866" max="13867" width="11.77734375" style="199" customWidth="1"/>
    <col min="13868" max="13868" width="1.77734375" style="199" customWidth="1"/>
    <col min="13869" max="13869" width="6.88671875" style="199" customWidth="1"/>
    <col min="13870" max="13870" width="4.44140625" style="199" customWidth="1"/>
    <col min="13871" max="13871" width="3.6640625" style="199" customWidth="1"/>
    <col min="13872" max="13872" width="0.77734375" style="199" customWidth="1"/>
    <col min="13873" max="13873" width="3.33203125" style="199" customWidth="1"/>
    <col min="13874" max="13874" width="3.6640625" style="199" customWidth="1"/>
    <col min="13875" max="13875" width="3" style="199" customWidth="1"/>
    <col min="13876" max="13876" width="3.6640625" style="199" customWidth="1"/>
    <col min="13877" max="13877" width="3.109375" style="199" customWidth="1"/>
    <col min="13878" max="13878" width="1.88671875" style="199" customWidth="1"/>
    <col min="13879" max="13880" width="2.21875" style="199" customWidth="1"/>
    <col min="13881" max="13881" width="7.21875" style="199" customWidth="1"/>
    <col min="13882" max="14116" width="8.88671875" style="199"/>
    <col min="14117" max="14117" width="2.44140625" style="199" customWidth="1"/>
    <col min="14118" max="14118" width="2.33203125" style="199" customWidth="1"/>
    <col min="14119" max="14119" width="1.109375" style="199" customWidth="1"/>
    <col min="14120" max="14120" width="22.6640625" style="199" customWidth="1"/>
    <col min="14121" max="14121" width="1.21875" style="199" customWidth="1"/>
    <col min="14122" max="14123" width="11.77734375" style="199" customWidth="1"/>
    <col min="14124" max="14124" width="1.77734375" style="199" customWidth="1"/>
    <col min="14125" max="14125" width="6.88671875" style="199" customWidth="1"/>
    <col min="14126" max="14126" width="4.44140625" style="199" customWidth="1"/>
    <col min="14127" max="14127" width="3.6640625" style="199" customWidth="1"/>
    <col min="14128" max="14128" width="0.77734375" style="199" customWidth="1"/>
    <col min="14129" max="14129" width="3.33203125" style="199" customWidth="1"/>
    <col min="14130" max="14130" width="3.6640625" style="199" customWidth="1"/>
    <col min="14131" max="14131" width="3" style="199" customWidth="1"/>
    <col min="14132" max="14132" width="3.6640625" style="199" customWidth="1"/>
    <col min="14133" max="14133" width="3.109375" style="199" customWidth="1"/>
    <col min="14134" max="14134" width="1.88671875" style="199" customWidth="1"/>
    <col min="14135" max="14136" width="2.21875" style="199" customWidth="1"/>
    <col min="14137" max="14137" width="7.21875" style="199" customWidth="1"/>
    <col min="14138" max="14372" width="8.88671875" style="199"/>
    <col min="14373" max="14373" width="2.44140625" style="199" customWidth="1"/>
    <col min="14374" max="14374" width="2.33203125" style="199" customWidth="1"/>
    <col min="14375" max="14375" width="1.109375" style="199" customWidth="1"/>
    <col min="14376" max="14376" width="22.6640625" style="199" customWidth="1"/>
    <col min="14377" max="14377" width="1.21875" style="199" customWidth="1"/>
    <col min="14378" max="14379" width="11.77734375" style="199" customWidth="1"/>
    <col min="14380" max="14380" width="1.77734375" style="199" customWidth="1"/>
    <col min="14381" max="14381" width="6.88671875" style="199" customWidth="1"/>
    <col min="14382" max="14382" width="4.44140625" style="199" customWidth="1"/>
    <col min="14383" max="14383" width="3.6640625" style="199" customWidth="1"/>
    <col min="14384" max="14384" width="0.77734375" style="199" customWidth="1"/>
    <col min="14385" max="14385" width="3.33203125" style="199" customWidth="1"/>
    <col min="14386" max="14386" width="3.6640625" style="199" customWidth="1"/>
    <col min="14387" max="14387" width="3" style="199" customWidth="1"/>
    <col min="14388" max="14388" width="3.6640625" style="199" customWidth="1"/>
    <col min="14389" max="14389" width="3.109375" style="199" customWidth="1"/>
    <col min="14390" max="14390" width="1.88671875" style="199" customWidth="1"/>
    <col min="14391" max="14392" width="2.21875" style="199" customWidth="1"/>
    <col min="14393" max="14393" width="7.21875" style="199" customWidth="1"/>
    <col min="14394" max="14628" width="8.88671875" style="199"/>
    <col min="14629" max="14629" width="2.44140625" style="199" customWidth="1"/>
    <col min="14630" max="14630" width="2.33203125" style="199" customWidth="1"/>
    <col min="14631" max="14631" width="1.109375" style="199" customWidth="1"/>
    <col min="14632" max="14632" width="22.6640625" style="199" customWidth="1"/>
    <col min="14633" max="14633" width="1.21875" style="199" customWidth="1"/>
    <col min="14634" max="14635" width="11.77734375" style="199" customWidth="1"/>
    <col min="14636" max="14636" width="1.77734375" style="199" customWidth="1"/>
    <col min="14637" max="14637" width="6.88671875" style="199" customWidth="1"/>
    <col min="14638" max="14638" width="4.44140625" style="199" customWidth="1"/>
    <col min="14639" max="14639" width="3.6640625" style="199" customWidth="1"/>
    <col min="14640" max="14640" width="0.77734375" style="199" customWidth="1"/>
    <col min="14641" max="14641" width="3.33203125" style="199" customWidth="1"/>
    <col min="14642" max="14642" width="3.6640625" style="199" customWidth="1"/>
    <col min="14643" max="14643" width="3" style="199" customWidth="1"/>
    <col min="14644" max="14644" width="3.6640625" style="199" customWidth="1"/>
    <col min="14645" max="14645" width="3.109375" style="199" customWidth="1"/>
    <col min="14646" max="14646" width="1.88671875" style="199" customWidth="1"/>
    <col min="14647" max="14648" width="2.21875" style="199" customWidth="1"/>
    <col min="14649" max="14649" width="7.21875" style="199" customWidth="1"/>
    <col min="14650" max="14884" width="8.88671875" style="199"/>
    <col min="14885" max="14885" width="2.44140625" style="199" customWidth="1"/>
    <col min="14886" max="14886" width="2.33203125" style="199" customWidth="1"/>
    <col min="14887" max="14887" width="1.109375" style="199" customWidth="1"/>
    <col min="14888" max="14888" width="22.6640625" style="199" customWidth="1"/>
    <col min="14889" max="14889" width="1.21875" style="199" customWidth="1"/>
    <col min="14890" max="14891" width="11.77734375" style="199" customWidth="1"/>
    <col min="14892" max="14892" width="1.77734375" style="199" customWidth="1"/>
    <col min="14893" max="14893" width="6.88671875" style="199" customWidth="1"/>
    <col min="14894" max="14894" width="4.44140625" style="199" customWidth="1"/>
    <col min="14895" max="14895" width="3.6640625" style="199" customWidth="1"/>
    <col min="14896" max="14896" width="0.77734375" style="199" customWidth="1"/>
    <col min="14897" max="14897" width="3.33203125" style="199" customWidth="1"/>
    <col min="14898" max="14898" width="3.6640625" style="199" customWidth="1"/>
    <col min="14899" max="14899" width="3" style="199" customWidth="1"/>
    <col min="14900" max="14900" width="3.6640625" style="199" customWidth="1"/>
    <col min="14901" max="14901" width="3.109375" style="199" customWidth="1"/>
    <col min="14902" max="14902" width="1.88671875" style="199" customWidth="1"/>
    <col min="14903" max="14904" width="2.21875" style="199" customWidth="1"/>
    <col min="14905" max="14905" width="7.21875" style="199" customWidth="1"/>
    <col min="14906" max="15140" width="8.88671875" style="199"/>
    <col min="15141" max="15141" width="2.44140625" style="199" customWidth="1"/>
    <col min="15142" max="15142" width="2.33203125" style="199" customWidth="1"/>
    <col min="15143" max="15143" width="1.109375" style="199" customWidth="1"/>
    <col min="15144" max="15144" width="22.6640625" style="199" customWidth="1"/>
    <col min="15145" max="15145" width="1.21875" style="199" customWidth="1"/>
    <col min="15146" max="15147" width="11.77734375" style="199" customWidth="1"/>
    <col min="15148" max="15148" width="1.77734375" style="199" customWidth="1"/>
    <col min="15149" max="15149" width="6.88671875" style="199" customWidth="1"/>
    <col min="15150" max="15150" width="4.44140625" style="199" customWidth="1"/>
    <col min="15151" max="15151" width="3.6640625" style="199" customWidth="1"/>
    <col min="15152" max="15152" width="0.77734375" style="199" customWidth="1"/>
    <col min="15153" max="15153" width="3.33203125" style="199" customWidth="1"/>
    <col min="15154" max="15154" width="3.6640625" style="199" customWidth="1"/>
    <col min="15155" max="15155" width="3" style="199" customWidth="1"/>
    <col min="15156" max="15156" width="3.6640625" style="199" customWidth="1"/>
    <col min="15157" max="15157" width="3.109375" style="199" customWidth="1"/>
    <col min="15158" max="15158" width="1.88671875" style="199" customWidth="1"/>
    <col min="15159" max="15160" width="2.21875" style="199" customWidth="1"/>
    <col min="15161" max="15161" width="7.21875" style="199" customWidth="1"/>
    <col min="15162" max="15396" width="8.88671875" style="199"/>
    <col min="15397" max="15397" width="2.44140625" style="199" customWidth="1"/>
    <col min="15398" max="15398" width="2.33203125" style="199" customWidth="1"/>
    <col min="15399" max="15399" width="1.109375" style="199" customWidth="1"/>
    <col min="15400" max="15400" width="22.6640625" style="199" customWidth="1"/>
    <col min="15401" max="15401" width="1.21875" style="199" customWidth="1"/>
    <col min="15402" max="15403" width="11.77734375" style="199" customWidth="1"/>
    <col min="15404" max="15404" width="1.77734375" style="199" customWidth="1"/>
    <col min="15405" max="15405" width="6.88671875" style="199" customWidth="1"/>
    <col min="15406" max="15406" width="4.44140625" style="199" customWidth="1"/>
    <col min="15407" max="15407" width="3.6640625" style="199" customWidth="1"/>
    <col min="15408" max="15408" width="0.77734375" style="199" customWidth="1"/>
    <col min="15409" max="15409" width="3.33203125" style="199" customWidth="1"/>
    <col min="15410" max="15410" width="3.6640625" style="199" customWidth="1"/>
    <col min="15411" max="15411" width="3" style="199" customWidth="1"/>
    <col min="15412" max="15412" width="3.6640625" style="199" customWidth="1"/>
    <col min="15413" max="15413" width="3.109375" style="199" customWidth="1"/>
    <col min="15414" max="15414" width="1.88671875" style="199" customWidth="1"/>
    <col min="15415" max="15416" width="2.21875" style="199" customWidth="1"/>
    <col min="15417" max="15417" width="7.21875" style="199" customWidth="1"/>
    <col min="15418" max="15652" width="8.88671875" style="199"/>
    <col min="15653" max="15653" width="2.44140625" style="199" customWidth="1"/>
    <col min="15654" max="15654" width="2.33203125" style="199" customWidth="1"/>
    <col min="15655" max="15655" width="1.109375" style="199" customWidth="1"/>
    <col min="15656" max="15656" width="22.6640625" style="199" customWidth="1"/>
    <col min="15657" max="15657" width="1.21875" style="199" customWidth="1"/>
    <col min="15658" max="15659" width="11.77734375" style="199" customWidth="1"/>
    <col min="15660" max="15660" width="1.77734375" style="199" customWidth="1"/>
    <col min="15661" max="15661" width="6.88671875" style="199" customWidth="1"/>
    <col min="15662" max="15662" width="4.44140625" style="199" customWidth="1"/>
    <col min="15663" max="15663" width="3.6640625" style="199" customWidth="1"/>
    <col min="15664" max="15664" width="0.77734375" style="199" customWidth="1"/>
    <col min="15665" max="15665" width="3.33203125" style="199" customWidth="1"/>
    <col min="15666" max="15666" width="3.6640625" style="199" customWidth="1"/>
    <col min="15667" max="15667" width="3" style="199" customWidth="1"/>
    <col min="15668" max="15668" width="3.6640625" style="199" customWidth="1"/>
    <col min="15669" max="15669" width="3.109375" style="199" customWidth="1"/>
    <col min="15670" max="15670" width="1.88671875" style="199" customWidth="1"/>
    <col min="15671" max="15672" width="2.21875" style="199" customWidth="1"/>
    <col min="15673" max="15673" width="7.21875" style="199" customWidth="1"/>
    <col min="15674" max="15908" width="8.88671875" style="199"/>
    <col min="15909" max="15909" width="2.44140625" style="199" customWidth="1"/>
    <col min="15910" max="15910" width="2.33203125" style="199" customWidth="1"/>
    <col min="15911" max="15911" width="1.109375" style="199" customWidth="1"/>
    <col min="15912" max="15912" width="22.6640625" style="199" customWidth="1"/>
    <col min="15913" max="15913" width="1.21875" style="199" customWidth="1"/>
    <col min="15914" max="15915" width="11.77734375" style="199" customWidth="1"/>
    <col min="15916" max="15916" width="1.77734375" style="199" customWidth="1"/>
    <col min="15917" max="15917" width="6.88671875" style="199" customWidth="1"/>
    <col min="15918" max="15918" width="4.44140625" style="199" customWidth="1"/>
    <col min="15919" max="15919" width="3.6640625" style="199" customWidth="1"/>
    <col min="15920" max="15920" width="0.77734375" style="199" customWidth="1"/>
    <col min="15921" max="15921" width="3.33203125" style="199" customWidth="1"/>
    <col min="15922" max="15922" width="3.6640625" style="199" customWidth="1"/>
    <col min="15923" max="15923" width="3" style="199" customWidth="1"/>
    <col min="15924" max="15924" width="3.6640625" style="199" customWidth="1"/>
    <col min="15925" max="15925" width="3.109375" style="199" customWidth="1"/>
    <col min="15926" max="15926" width="1.88671875" style="199" customWidth="1"/>
    <col min="15927" max="15928" width="2.21875" style="199" customWidth="1"/>
    <col min="15929" max="15929" width="7.21875" style="199" customWidth="1"/>
    <col min="15930" max="16164" width="8.88671875" style="199"/>
    <col min="16165" max="16165" width="2.44140625" style="199" customWidth="1"/>
    <col min="16166" max="16166" width="2.33203125" style="199" customWidth="1"/>
    <col min="16167" max="16167" width="1.109375" style="199" customWidth="1"/>
    <col min="16168" max="16168" width="22.6640625" style="199" customWidth="1"/>
    <col min="16169" max="16169" width="1.21875" style="199" customWidth="1"/>
    <col min="16170" max="16171" width="11.77734375" style="199" customWidth="1"/>
    <col min="16172" max="16172" width="1.77734375" style="199" customWidth="1"/>
    <col min="16173" max="16173" width="6.88671875" style="199" customWidth="1"/>
    <col min="16174" max="16174" width="4.44140625" style="199" customWidth="1"/>
    <col min="16175" max="16175" width="3.6640625" style="199" customWidth="1"/>
    <col min="16176" max="16176" width="0.77734375" style="199" customWidth="1"/>
    <col min="16177" max="16177" width="3.33203125" style="199" customWidth="1"/>
    <col min="16178" max="16178" width="3.6640625" style="199" customWidth="1"/>
    <col min="16179" max="16179" width="3" style="199" customWidth="1"/>
    <col min="16180" max="16180" width="3.6640625" style="199" customWidth="1"/>
    <col min="16181" max="16181" width="3.109375" style="199" customWidth="1"/>
    <col min="16182" max="16182" width="1.88671875" style="199" customWidth="1"/>
    <col min="16183" max="16184" width="2.21875" style="199" customWidth="1"/>
    <col min="16185" max="16185" width="7.21875" style="199" customWidth="1"/>
    <col min="16186" max="16384" width="8.88671875" style="199"/>
  </cols>
  <sheetData>
    <row r="1" spans="2:76" ht="20.25" customHeight="1">
      <c r="B1" s="198" t="s">
        <v>3147</v>
      </c>
      <c r="BB1" s="198" t="s">
        <v>3147</v>
      </c>
    </row>
    <row r="2" spans="2:76" ht="12" customHeight="1">
      <c r="S2" s="201"/>
      <c r="T2" s="201"/>
      <c r="X2" s="201"/>
      <c r="AB2" s="555"/>
      <c r="BS2" s="201"/>
      <c r="BT2" s="201"/>
      <c r="BX2" s="201"/>
    </row>
    <row r="3" spans="2:76">
      <c r="Q3" s="228"/>
      <c r="R3" s="1199"/>
      <c r="S3" s="1200"/>
      <c r="T3" s="202" t="s">
        <v>2555</v>
      </c>
      <c r="U3" s="643"/>
      <c r="V3" s="202" t="s">
        <v>2556</v>
      </c>
      <c r="W3" s="643"/>
      <c r="X3" s="202" t="s">
        <v>2557</v>
      </c>
      <c r="BQ3" s="228"/>
      <c r="BR3" s="1199"/>
      <c r="BS3" s="1199"/>
      <c r="BT3" s="202" t="s">
        <v>2555</v>
      </c>
      <c r="BU3" s="643"/>
      <c r="BV3" s="202" t="s">
        <v>2556</v>
      </c>
      <c r="BW3" s="643"/>
      <c r="BX3" s="202" t="s">
        <v>2557</v>
      </c>
    </row>
    <row r="4" spans="2:76">
      <c r="Q4" s="228"/>
      <c r="R4" s="640"/>
      <c r="S4" s="640"/>
      <c r="T4" s="641"/>
      <c r="U4" s="640"/>
      <c r="V4" s="641"/>
      <c r="W4" s="640"/>
      <c r="X4" s="641"/>
      <c r="BQ4" s="228"/>
      <c r="BR4" s="640"/>
      <c r="BS4" s="640"/>
      <c r="BT4" s="641"/>
      <c r="BU4" s="640"/>
      <c r="BV4" s="641"/>
      <c r="BW4" s="640"/>
      <c r="BX4" s="641"/>
    </row>
    <row r="5" spans="2:76" ht="17.399999999999999" customHeight="1">
      <c r="N5" s="199" t="s">
        <v>2575</v>
      </c>
      <c r="T5" s="203"/>
      <c r="U5" s="203"/>
      <c r="V5" s="203"/>
      <c r="W5" s="203"/>
      <c r="X5" s="203"/>
      <c r="BN5" s="199" t="s">
        <v>2575</v>
      </c>
      <c r="BT5" s="203"/>
      <c r="BU5" s="203"/>
      <c r="BV5" s="203"/>
      <c r="BW5" s="203"/>
      <c r="BX5" s="203"/>
    </row>
    <row r="6" spans="2:76" ht="15" customHeight="1">
      <c r="C6" s="199" t="s">
        <v>2558</v>
      </c>
      <c r="N6" s="1948" t="s">
        <v>2576</v>
      </c>
      <c r="O6" s="1951"/>
      <c r="P6" s="1947">
        <f>第1号!$L$9</f>
        <v>0</v>
      </c>
      <c r="Q6" s="1949"/>
      <c r="R6" s="1949"/>
      <c r="S6" s="1949"/>
      <c r="T6" s="1949"/>
      <c r="U6" s="1949"/>
      <c r="V6" s="1949"/>
      <c r="W6" s="1949"/>
      <c r="X6" s="1949"/>
      <c r="BC6" s="199" t="s">
        <v>2558</v>
      </c>
      <c r="BN6" s="1948" t="s">
        <v>2576</v>
      </c>
      <c r="BO6" s="1948"/>
      <c r="BP6" s="1947" t="s">
        <v>2978</v>
      </c>
      <c r="BQ6" s="1947"/>
      <c r="BR6" s="1947"/>
      <c r="BS6" s="1947"/>
      <c r="BT6" s="1947"/>
      <c r="BU6" s="1947"/>
      <c r="BV6" s="1947"/>
      <c r="BW6" s="1947"/>
      <c r="BX6" s="1947"/>
    </row>
    <row r="7" spans="2:76" ht="2.4"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2589</v>
      </c>
      <c r="E8" s="198"/>
      <c r="F8" s="198"/>
      <c r="G8" s="198"/>
      <c r="H8" s="198"/>
      <c r="I8" s="198"/>
      <c r="J8" s="198"/>
      <c r="N8" s="1948" t="s">
        <v>2561</v>
      </c>
      <c r="O8" s="1951"/>
      <c r="P8" s="1947">
        <f>第1号!$J$10</f>
        <v>0</v>
      </c>
      <c r="Q8" s="1949"/>
      <c r="R8" s="1949"/>
      <c r="S8" s="1949"/>
      <c r="T8" s="1949"/>
      <c r="U8" s="1949"/>
      <c r="V8" s="1949"/>
      <c r="W8" s="1949"/>
      <c r="X8" s="1949"/>
      <c r="BC8" s="199" t="s">
        <v>2589</v>
      </c>
      <c r="BE8" s="198"/>
      <c r="BF8" s="198"/>
      <c r="BG8" s="198"/>
      <c r="BH8" s="198"/>
      <c r="BI8" s="198"/>
      <c r="BJ8" s="198"/>
      <c r="BN8" s="1948" t="s">
        <v>2561</v>
      </c>
      <c r="BO8" s="1948"/>
      <c r="BP8" s="1947" t="s">
        <v>2979</v>
      </c>
      <c r="BQ8" s="1947"/>
      <c r="BR8" s="1947"/>
      <c r="BS8" s="1947"/>
      <c r="BT8" s="1947"/>
      <c r="BU8" s="1947"/>
      <c r="BV8" s="1947"/>
      <c r="BW8" s="1947"/>
      <c r="BX8" s="1947"/>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46" t="s">
        <v>2442</v>
      </c>
      <c r="O10" s="2020"/>
      <c r="P10" s="1947">
        <f>第1号!$J$11</f>
        <v>0</v>
      </c>
      <c r="Q10" s="1949"/>
      <c r="R10" s="1949"/>
      <c r="S10" s="1949"/>
      <c r="T10" s="1947">
        <f>第1号!$M$11</f>
        <v>0</v>
      </c>
      <c r="U10" s="1949"/>
      <c r="V10" s="1949"/>
      <c r="W10" s="1949"/>
      <c r="X10" s="1949"/>
      <c r="AB10" s="219"/>
      <c r="BN10" s="1946" t="s">
        <v>2442</v>
      </c>
      <c r="BO10" s="1946"/>
      <c r="BP10" s="1947" t="s">
        <v>3229</v>
      </c>
      <c r="BQ10" s="1947"/>
      <c r="BR10" s="1947"/>
      <c r="BS10" s="1947"/>
      <c r="BT10" s="1947" t="s">
        <v>3230</v>
      </c>
      <c r="BU10" s="1947"/>
      <c r="BV10" s="1947"/>
      <c r="BW10" s="1947"/>
      <c r="BX10" s="1947"/>
    </row>
    <row r="11" spans="2:76" ht="6" customHeight="1">
      <c r="O11" s="198"/>
      <c r="P11" s="204"/>
      <c r="Q11" s="204"/>
      <c r="R11" s="204"/>
      <c r="S11" s="204"/>
      <c r="T11" s="204"/>
      <c r="U11" s="204"/>
      <c r="V11" s="204"/>
      <c r="W11" s="204"/>
      <c r="X11" s="204"/>
      <c r="AB11" s="219"/>
      <c r="BO11" s="198"/>
      <c r="BP11" s="204"/>
      <c r="BQ11" s="204"/>
      <c r="BR11" s="204"/>
      <c r="BS11" s="204"/>
      <c r="BT11" s="204"/>
      <c r="BU11" s="204"/>
      <c r="BV11" s="204"/>
      <c r="BW11" s="204"/>
      <c r="BX11" s="204"/>
    </row>
    <row r="12" spans="2:76" ht="18.600000000000001" customHeight="1">
      <c r="N12" s="199" t="s">
        <v>2598</v>
      </c>
      <c r="O12" s="231"/>
      <c r="P12" s="198"/>
      <c r="Q12" s="198"/>
      <c r="R12" s="204"/>
      <c r="S12" s="204"/>
      <c r="T12" s="204"/>
      <c r="U12" s="204"/>
      <c r="V12" s="204"/>
      <c r="W12" s="204"/>
      <c r="X12" s="204"/>
      <c r="AB12" s="219"/>
      <c r="BN12" s="199" t="s">
        <v>2598</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BO13" s="198"/>
      <c r="BP13" s="205"/>
      <c r="BQ13" s="205"/>
      <c r="BR13" s="205"/>
      <c r="BS13" s="205"/>
      <c r="BT13" s="205"/>
      <c r="BU13" s="205"/>
      <c r="BV13" s="205"/>
      <c r="BW13" s="205"/>
      <c r="BX13" s="205"/>
    </row>
    <row r="14" spans="2:76" ht="15" customHeight="1">
      <c r="N14" s="1948" t="s">
        <v>2561</v>
      </c>
      <c r="O14" s="1948"/>
      <c r="P14" s="1947">
        <f>第1号!$J$16</f>
        <v>0</v>
      </c>
      <c r="Q14" s="1949"/>
      <c r="R14" s="1949"/>
      <c r="S14" s="1949"/>
      <c r="T14" s="1949"/>
      <c r="U14" s="1949"/>
      <c r="V14" s="1949"/>
      <c r="W14" s="1949"/>
      <c r="X14" s="1949"/>
      <c r="AB14" s="206"/>
      <c r="BN14" s="1948" t="s">
        <v>2561</v>
      </c>
      <c r="BO14" s="1948"/>
      <c r="BP14" s="1947" t="s">
        <v>3231</v>
      </c>
      <c r="BQ14" s="1947"/>
      <c r="BR14" s="1947"/>
      <c r="BS14" s="1947"/>
      <c r="BT14" s="1947"/>
      <c r="BU14" s="1947"/>
      <c r="BV14" s="1947"/>
      <c r="BW14" s="1947"/>
      <c r="BX14" s="1947"/>
    </row>
    <row r="15" spans="2:76" ht="2.4" customHeight="1">
      <c r="O15" s="198"/>
      <c r="P15" s="205"/>
      <c r="Q15" s="205"/>
      <c r="R15" s="205"/>
      <c r="S15" s="205"/>
      <c r="T15" s="205"/>
      <c r="U15" s="205"/>
      <c r="V15" s="205"/>
      <c r="W15" s="205"/>
      <c r="X15" s="205"/>
      <c r="AB15" s="219"/>
      <c r="BO15" s="198"/>
      <c r="BP15" s="205"/>
      <c r="BQ15" s="205"/>
      <c r="BR15" s="205"/>
      <c r="BS15" s="205"/>
      <c r="BT15" s="205"/>
      <c r="BU15" s="205"/>
      <c r="BV15" s="205"/>
      <c r="BW15" s="205"/>
      <c r="BX15" s="205"/>
    </row>
    <row r="16" spans="2:76" ht="24" customHeight="1">
      <c r="N16" s="1946" t="s">
        <v>2442</v>
      </c>
      <c r="O16" s="1946"/>
      <c r="P16" s="1947">
        <f>第1号!$J$17</f>
        <v>0</v>
      </c>
      <c r="Q16" s="1949"/>
      <c r="R16" s="1949"/>
      <c r="S16" s="1949"/>
      <c r="T16" s="1947">
        <f>第1号!$M$17</f>
        <v>0</v>
      </c>
      <c r="U16" s="1949"/>
      <c r="V16" s="1949"/>
      <c r="W16" s="1949"/>
      <c r="X16" s="1949"/>
      <c r="AB16" s="219"/>
      <c r="BN16" s="1946" t="s">
        <v>2442</v>
      </c>
      <c r="BO16" s="1946"/>
      <c r="BP16" s="1947" t="s">
        <v>3229</v>
      </c>
      <c r="BQ16" s="1947"/>
      <c r="BR16" s="1947"/>
      <c r="BS16" s="1947"/>
      <c r="BT16" s="1947" t="s">
        <v>3232</v>
      </c>
      <c r="BU16" s="1947"/>
      <c r="BV16" s="1947"/>
      <c r="BW16" s="1947"/>
      <c r="BX16" s="1947"/>
    </row>
    <row r="17" spans="3:76" ht="6" customHeight="1">
      <c r="O17" s="198"/>
      <c r="P17" s="204"/>
      <c r="Q17" s="204"/>
      <c r="R17" s="204"/>
      <c r="S17" s="204"/>
      <c r="T17" s="204"/>
      <c r="U17" s="204"/>
      <c r="V17" s="204"/>
      <c r="W17" s="204"/>
      <c r="X17" s="204"/>
      <c r="AB17" s="219"/>
      <c r="BO17" s="198"/>
      <c r="BP17" s="204"/>
      <c r="BQ17" s="204"/>
      <c r="BR17" s="204"/>
      <c r="BS17" s="204"/>
      <c r="BT17" s="204"/>
      <c r="BU17" s="204"/>
      <c r="BV17" s="204"/>
      <c r="BW17" s="204"/>
      <c r="BX17" s="204"/>
    </row>
    <row r="18" spans="3:76" ht="23.4" customHeight="1">
      <c r="D18" s="201"/>
      <c r="N18" s="199" t="s">
        <v>2580</v>
      </c>
      <c r="O18" s="231"/>
      <c r="P18" s="198"/>
      <c r="Q18" s="198"/>
      <c r="R18" s="204"/>
      <c r="S18" s="204"/>
      <c r="T18" s="204"/>
      <c r="U18" s="204"/>
      <c r="V18" s="204"/>
      <c r="W18" s="204"/>
      <c r="X18" s="204"/>
      <c r="AB18" s="219"/>
      <c r="AC18" s="219"/>
      <c r="AD18" s="219"/>
      <c r="AE18" s="219"/>
      <c r="AF18" s="219"/>
      <c r="AG18" s="219"/>
      <c r="BD18" s="201"/>
      <c r="BN18" s="199" t="s">
        <v>2580</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48" t="s">
        <v>2561</v>
      </c>
      <c r="O20" s="1948"/>
      <c r="P20" s="1947">
        <f>第1号!$J$22</f>
        <v>0</v>
      </c>
      <c r="Q20" s="1949"/>
      <c r="R20" s="1949"/>
      <c r="S20" s="1949"/>
      <c r="T20" s="1949"/>
      <c r="U20" s="1949"/>
      <c r="V20" s="1949"/>
      <c r="W20" s="1949"/>
      <c r="X20" s="1949"/>
      <c r="AB20" s="219"/>
      <c r="AC20" s="219"/>
      <c r="AD20" s="219"/>
      <c r="AE20" s="219"/>
      <c r="AF20" s="219"/>
      <c r="AG20" s="219"/>
      <c r="AH20" s="206"/>
      <c r="BN20" s="1948" t="s">
        <v>2561</v>
      </c>
      <c r="BO20" s="1948"/>
      <c r="BP20" s="1947" t="s">
        <v>3233</v>
      </c>
      <c r="BQ20" s="1947"/>
      <c r="BR20" s="1947"/>
      <c r="BS20" s="1947"/>
      <c r="BT20" s="1947"/>
      <c r="BU20" s="1947"/>
      <c r="BV20" s="1947"/>
      <c r="BW20" s="1947"/>
      <c r="BX20" s="1947"/>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46" t="s">
        <v>2442</v>
      </c>
      <c r="O22" s="1946"/>
      <c r="P22" s="1947">
        <f>第1号!$J$23</f>
        <v>0</v>
      </c>
      <c r="Q22" s="1949"/>
      <c r="R22" s="1949"/>
      <c r="S22" s="1949"/>
      <c r="T22" s="1947">
        <f>第1号!$M$23</f>
        <v>0</v>
      </c>
      <c r="U22" s="1949"/>
      <c r="V22" s="1949"/>
      <c r="W22" s="1949"/>
      <c r="X22" s="1949"/>
      <c r="AB22" s="219"/>
      <c r="AC22" s="219"/>
      <c r="AD22" s="219"/>
      <c r="AE22" s="219"/>
      <c r="AF22" s="219"/>
      <c r="AG22" s="219"/>
      <c r="BN22" s="1946" t="s">
        <v>2442</v>
      </c>
      <c r="BO22" s="1946"/>
      <c r="BP22" s="1947" t="s">
        <v>3229</v>
      </c>
      <c r="BQ22" s="1947"/>
      <c r="BR22" s="1947"/>
      <c r="BS22" s="1947"/>
      <c r="BT22" s="1947" t="s">
        <v>3234</v>
      </c>
      <c r="BU22" s="1947"/>
      <c r="BV22" s="1947"/>
      <c r="BW22" s="1947"/>
      <c r="BX22" s="1947"/>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18.600000000000001" customHeight="1">
      <c r="N24" s="199" t="s">
        <v>2392</v>
      </c>
      <c r="O24" s="231"/>
      <c r="P24" s="198"/>
      <c r="Q24" s="198"/>
      <c r="R24" s="204"/>
      <c r="S24" s="204"/>
      <c r="T24" s="204"/>
      <c r="U24" s="204"/>
      <c r="V24" s="204"/>
      <c r="W24" s="204"/>
      <c r="X24" s="204"/>
      <c r="AB24" s="219"/>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19"/>
      <c r="BO25" s="198"/>
      <c r="BP25" s="205"/>
      <c r="BQ25" s="205"/>
      <c r="BR25" s="205"/>
      <c r="BS25" s="205"/>
      <c r="BT25" s="205"/>
      <c r="BU25" s="205"/>
      <c r="BV25" s="205"/>
      <c r="BW25" s="205"/>
      <c r="BX25" s="205"/>
    </row>
    <row r="26" spans="3:76" ht="15" customHeight="1">
      <c r="N26" s="1948" t="s">
        <v>2561</v>
      </c>
      <c r="O26" s="1948"/>
      <c r="P26" s="1947">
        <f>第1号!$J$28</f>
        <v>0</v>
      </c>
      <c r="Q26" s="1949"/>
      <c r="R26" s="1949"/>
      <c r="S26" s="1949"/>
      <c r="T26" s="1949"/>
      <c r="U26" s="1949"/>
      <c r="V26" s="1949"/>
      <c r="W26" s="1949"/>
      <c r="X26" s="1949"/>
      <c r="AB26" s="206"/>
      <c r="BN26" s="1948" t="s">
        <v>2561</v>
      </c>
      <c r="BO26" s="1948"/>
      <c r="BP26" s="1947" t="s">
        <v>3235</v>
      </c>
      <c r="BQ26" s="1947"/>
      <c r="BR26" s="1947"/>
      <c r="BS26" s="1947"/>
      <c r="BT26" s="1947"/>
      <c r="BU26" s="1947"/>
      <c r="BV26" s="1947"/>
      <c r="BW26" s="1947"/>
      <c r="BX26" s="1947"/>
    </row>
    <row r="27" spans="3:76" ht="2.4" customHeight="1">
      <c r="O27" s="198"/>
      <c r="P27" s="205"/>
      <c r="Q27" s="205"/>
      <c r="R27" s="205"/>
      <c r="S27" s="205"/>
      <c r="T27" s="205"/>
      <c r="U27" s="205"/>
      <c r="V27" s="205"/>
      <c r="W27" s="205"/>
      <c r="X27" s="205"/>
      <c r="AB27" s="251"/>
      <c r="BO27" s="198"/>
      <c r="BP27" s="205"/>
      <c r="BQ27" s="205"/>
      <c r="BR27" s="205"/>
      <c r="BS27" s="205"/>
      <c r="BT27" s="205"/>
      <c r="BU27" s="205"/>
      <c r="BV27" s="205"/>
      <c r="BW27" s="205"/>
      <c r="BX27" s="205"/>
    </row>
    <row r="28" spans="3:76" ht="24" customHeight="1">
      <c r="N28" s="1946" t="s">
        <v>2442</v>
      </c>
      <c r="O28" s="1946"/>
      <c r="P28" s="1947">
        <f>第1号!$J$29</f>
        <v>0</v>
      </c>
      <c r="Q28" s="1949"/>
      <c r="R28" s="1949"/>
      <c r="S28" s="1949"/>
      <c r="T28" s="1947">
        <f>第1号!$M$29</f>
        <v>0</v>
      </c>
      <c r="U28" s="1949"/>
      <c r="V28" s="1949"/>
      <c r="W28" s="1949"/>
      <c r="X28" s="1949"/>
      <c r="AB28" s="219"/>
      <c r="BN28" s="1946" t="s">
        <v>2442</v>
      </c>
      <c r="BO28" s="1946"/>
      <c r="BP28" s="1947" t="s">
        <v>3229</v>
      </c>
      <c r="BQ28" s="1947"/>
      <c r="BR28" s="1947"/>
      <c r="BS28" s="1947"/>
      <c r="BT28" s="1947" t="s">
        <v>3236</v>
      </c>
      <c r="BU28" s="1947"/>
      <c r="BV28" s="1947"/>
      <c r="BW28" s="1947"/>
      <c r="BX28" s="1947"/>
    </row>
    <row r="29" spans="3:76" ht="12" customHeight="1"/>
    <row r="30" spans="3:76" ht="25.8">
      <c r="C30" s="1962" t="s">
        <v>2617</v>
      </c>
      <c r="D30" s="1962"/>
      <c r="E30" s="1962"/>
      <c r="F30" s="1962"/>
      <c r="G30" s="1962"/>
      <c r="H30" s="1962"/>
      <c r="I30" s="1962"/>
      <c r="J30" s="1962"/>
      <c r="K30" s="1962"/>
      <c r="L30" s="1962"/>
      <c r="M30" s="1962"/>
      <c r="N30" s="1962"/>
      <c r="O30" s="1962"/>
      <c r="P30" s="1962"/>
      <c r="Q30" s="1962"/>
      <c r="R30" s="1962"/>
      <c r="S30" s="1962"/>
      <c r="T30" s="1962"/>
      <c r="U30" s="1962"/>
      <c r="V30" s="1962"/>
      <c r="W30" s="1962"/>
      <c r="X30" s="1962"/>
      <c r="BC30" s="1962" t="s">
        <v>2617</v>
      </c>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row>
    <row r="31" spans="3:76" ht="21" customHeight="1"/>
    <row r="32" spans="3:76" ht="18" customHeight="1">
      <c r="D32" s="1967">
        <f>基本情報入力シート!$D$66</f>
        <v>0</v>
      </c>
      <c r="E32" s="1949"/>
      <c r="F32" s="205" t="s">
        <v>2555</v>
      </c>
      <c r="G32" s="480">
        <f>基本情報入力シート!$E$66</f>
        <v>0</v>
      </c>
      <c r="H32" s="205" t="s">
        <v>2556</v>
      </c>
      <c r="I32" s="480">
        <f>基本情報入力シート!$F$66</f>
        <v>0</v>
      </c>
      <c r="J32" s="202" t="s">
        <v>2562</v>
      </c>
      <c r="K32" s="1963">
        <f>基本情報入力シート!$C$69</f>
        <v>0</v>
      </c>
      <c r="L32" s="1963"/>
      <c r="M32" s="1992" t="s">
        <v>2563</v>
      </c>
      <c r="N32" s="1992"/>
      <c r="O32" s="1992"/>
      <c r="P32" s="1963">
        <f>基本情報入力シート!$E$69</f>
        <v>0</v>
      </c>
      <c r="Q32" s="1963"/>
      <c r="R32" s="1993" t="s">
        <v>2564</v>
      </c>
      <c r="S32" s="1993"/>
      <c r="T32" s="1993"/>
      <c r="U32" s="1993"/>
      <c r="V32" s="1993"/>
      <c r="W32" s="1993"/>
      <c r="X32" s="1993"/>
      <c r="AB32" s="206"/>
      <c r="BD32" s="1967" t="s">
        <v>3237</v>
      </c>
      <c r="BE32" s="1967"/>
      <c r="BF32" s="205" t="s">
        <v>2555</v>
      </c>
      <c r="BG32" s="480">
        <v>2</v>
      </c>
      <c r="BH32" s="205" t="s">
        <v>2556</v>
      </c>
      <c r="BI32" s="480">
        <v>2</v>
      </c>
      <c r="BJ32" s="202" t="s">
        <v>2562</v>
      </c>
      <c r="BK32" s="1963">
        <v>2</v>
      </c>
      <c r="BL32" s="1963"/>
      <c r="BM32" s="1992" t="s">
        <v>2563</v>
      </c>
      <c r="BN32" s="1992"/>
      <c r="BO32" s="1992"/>
      <c r="BP32" s="1963">
        <v>777</v>
      </c>
      <c r="BQ32" s="1963"/>
      <c r="BR32" s="1993" t="s">
        <v>2564</v>
      </c>
      <c r="BS32" s="1993"/>
      <c r="BT32" s="1993"/>
      <c r="BU32" s="1993"/>
      <c r="BV32" s="1993"/>
      <c r="BW32" s="1993"/>
      <c r="BX32" s="1993"/>
    </row>
    <row r="33" spans="3:76" ht="40.5" customHeight="1">
      <c r="C33" s="1966" t="s">
        <v>3222</v>
      </c>
      <c r="D33" s="1966"/>
      <c r="E33" s="1966"/>
      <c r="F33" s="1966"/>
      <c r="G33" s="1966"/>
      <c r="H33" s="1966"/>
      <c r="I33" s="1966"/>
      <c r="J33" s="1966"/>
      <c r="K33" s="1966"/>
      <c r="L33" s="1966"/>
      <c r="M33" s="1966"/>
      <c r="N33" s="1966"/>
      <c r="O33" s="1966"/>
      <c r="P33" s="1966"/>
      <c r="Q33" s="1966"/>
      <c r="R33" s="1966"/>
      <c r="S33" s="1966"/>
      <c r="T33" s="1966"/>
      <c r="U33" s="1966"/>
      <c r="V33" s="1966"/>
      <c r="W33" s="1966"/>
      <c r="X33" s="1966"/>
      <c r="BC33" s="1966" t="s">
        <v>3222</v>
      </c>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row>
    <row r="34" spans="3:76" ht="21" customHeight="1">
      <c r="C34" s="1983" t="s">
        <v>2565</v>
      </c>
      <c r="D34" s="1983"/>
      <c r="E34" s="1983"/>
      <c r="F34" s="1983"/>
      <c r="G34" s="1983"/>
      <c r="H34" s="1983"/>
      <c r="I34" s="1983"/>
      <c r="J34" s="1983"/>
      <c r="K34" s="1983"/>
      <c r="L34" s="1983"/>
      <c r="M34" s="1983"/>
      <c r="N34" s="1983"/>
      <c r="O34" s="1983"/>
      <c r="P34" s="1983"/>
      <c r="Q34" s="1983"/>
      <c r="R34" s="1983"/>
      <c r="S34" s="1983"/>
      <c r="T34" s="1983"/>
      <c r="U34" s="1983"/>
      <c r="V34" s="1983"/>
      <c r="W34" s="1983"/>
      <c r="X34" s="1983"/>
      <c r="BC34" s="1983" t="s">
        <v>2565</v>
      </c>
      <c r="BD34" s="1983"/>
      <c r="BE34" s="1983"/>
      <c r="BF34" s="1983"/>
      <c r="BG34" s="1983"/>
      <c r="BH34" s="1983"/>
      <c r="BI34" s="1983"/>
      <c r="BJ34" s="1983"/>
      <c r="BK34" s="1983"/>
      <c r="BL34" s="1983"/>
      <c r="BM34" s="1983"/>
      <c r="BN34" s="1983"/>
      <c r="BO34" s="1983"/>
      <c r="BP34" s="1983"/>
      <c r="BQ34" s="1983"/>
      <c r="BR34" s="1983"/>
      <c r="BS34" s="1983"/>
      <c r="BT34" s="1983"/>
      <c r="BU34" s="1983"/>
      <c r="BV34" s="1983"/>
      <c r="BW34" s="1983"/>
      <c r="BX34" s="1983"/>
    </row>
    <row r="35" spans="3:76" ht="30" customHeight="1">
      <c r="C35" s="209"/>
      <c r="D35" s="1952" t="s">
        <v>2566</v>
      </c>
      <c r="E35" s="1952"/>
      <c r="F35" s="1952"/>
      <c r="G35" s="1952"/>
      <c r="H35" s="1952"/>
      <c r="I35" s="1952"/>
      <c r="J35" s="1953"/>
      <c r="K35" s="210"/>
      <c r="L35" s="1968">
        <f>第1号!$G$36</f>
        <v>0</v>
      </c>
      <c r="M35" s="1969"/>
      <c r="N35" s="1969"/>
      <c r="O35" s="1969"/>
      <c r="P35" s="1969"/>
      <c r="Q35" s="1970">
        <f>第1号!$L$36</f>
        <v>0</v>
      </c>
      <c r="R35" s="1971"/>
      <c r="S35" s="1971"/>
      <c r="T35" s="1971"/>
      <c r="U35" s="1972" t="str">
        <f>第1号!$P$36</f>
        <v>　</v>
      </c>
      <c r="V35" s="1972"/>
      <c r="W35" s="1469"/>
      <c r="X35" s="1470"/>
      <c r="AA35" s="199"/>
      <c r="BC35" s="209"/>
      <c r="BD35" s="1952" t="s">
        <v>2566</v>
      </c>
      <c r="BE35" s="1952"/>
      <c r="BF35" s="1952"/>
      <c r="BG35" s="1952"/>
      <c r="BH35" s="1952"/>
      <c r="BI35" s="1952"/>
      <c r="BJ35" s="1953"/>
      <c r="BK35" s="210"/>
      <c r="BL35" s="1968" t="s">
        <v>3238</v>
      </c>
      <c r="BM35" s="1968"/>
      <c r="BN35" s="1968"/>
      <c r="BO35" s="1968"/>
      <c r="BP35" s="1968"/>
      <c r="BQ35" s="1970" t="s">
        <v>524</v>
      </c>
      <c r="BR35" s="1970"/>
      <c r="BS35" s="1970"/>
      <c r="BT35" s="1970"/>
      <c r="BU35" s="1972" t="s">
        <v>3239</v>
      </c>
      <c r="BV35" s="1972"/>
      <c r="BW35" s="1972"/>
      <c r="BX35" s="1976"/>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54" t="s">
        <v>2567</v>
      </c>
      <c r="E37" s="1954"/>
      <c r="F37" s="1954"/>
      <c r="G37" s="1954"/>
      <c r="H37" s="1954"/>
      <c r="I37" s="1954"/>
      <c r="J37" s="1955"/>
      <c r="K37" s="198"/>
      <c r="L37" s="216" t="s">
        <v>2568</v>
      </c>
      <c r="M37" s="1956">
        <f>基本情報入力シート!$B$66</f>
        <v>0</v>
      </c>
      <c r="N37" s="1956"/>
      <c r="O37" s="1956"/>
      <c r="P37" s="1956"/>
      <c r="Q37" s="217" t="s">
        <v>2569</v>
      </c>
      <c r="R37" s="217"/>
      <c r="S37" s="217"/>
      <c r="T37" s="217"/>
      <c r="U37" s="217"/>
      <c r="V37" s="217"/>
      <c r="W37" s="217"/>
      <c r="X37" s="234"/>
      <c r="AA37" s="199"/>
      <c r="BC37" s="211"/>
      <c r="BD37" s="1954" t="s">
        <v>2567</v>
      </c>
      <c r="BE37" s="1954"/>
      <c r="BF37" s="1954"/>
      <c r="BG37" s="1954"/>
      <c r="BH37" s="1954"/>
      <c r="BI37" s="1954"/>
      <c r="BJ37" s="1955"/>
      <c r="BK37" s="198"/>
      <c r="BL37" s="216" t="s">
        <v>2568</v>
      </c>
      <c r="BM37" s="1956" t="s">
        <v>3240</v>
      </c>
      <c r="BN37" s="1956"/>
      <c r="BO37" s="1956"/>
      <c r="BP37" s="1956"/>
      <c r="BQ37" s="217" t="s">
        <v>2569</v>
      </c>
      <c r="BR37" s="217"/>
      <c r="BS37" s="217"/>
      <c r="BT37" s="217"/>
      <c r="BU37" s="217"/>
      <c r="BV37" s="217"/>
      <c r="BW37" s="217"/>
      <c r="BX37" s="234"/>
    </row>
    <row r="38" spans="3:76" ht="60" customHeight="1">
      <c r="C38" s="235"/>
      <c r="D38" s="1957" t="s">
        <v>2618</v>
      </c>
      <c r="E38" s="1957"/>
      <c r="F38" s="1957"/>
      <c r="G38" s="1957"/>
      <c r="H38" s="1957"/>
      <c r="I38" s="1957"/>
      <c r="J38" s="1958"/>
      <c r="K38" s="235"/>
      <c r="L38" s="1996"/>
      <c r="M38" s="1996"/>
      <c r="N38" s="1996"/>
      <c r="O38" s="1996"/>
      <c r="P38" s="1996"/>
      <c r="Q38" s="1996"/>
      <c r="R38" s="1996"/>
      <c r="S38" s="1996"/>
      <c r="T38" s="1996"/>
      <c r="U38" s="1996"/>
      <c r="V38" s="1996"/>
      <c r="W38" s="1996"/>
      <c r="X38" s="1997"/>
      <c r="BC38" s="235"/>
      <c r="BD38" s="1957" t="s">
        <v>2618</v>
      </c>
      <c r="BE38" s="1957"/>
      <c r="BF38" s="1957"/>
      <c r="BG38" s="1957"/>
      <c r="BH38" s="1957"/>
      <c r="BI38" s="1957"/>
      <c r="BJ38" s="1958"/>
      <c r="BK38" s="235"/>
      <c r="BL38" s="1996"/>
      <c r="BM38" s="1996"/>
      <c r="BN38" s="1996"/>
      <c r="BO38" s="1996"/>
      <c r="BP38" s="1996"/>
      <c r="BQ38" s="1996"/>
      <c r="BR38" s="1996"/>
      <c r="BS38" s="1996"/>
      <c r="BT38" s="1996"/>
      <c r="BU38" s="1996"/>
      <c r="BV38" s="1996"/>
      <c r="BW38" s="1996"/>
      <c r="BX38" s="1997"/>
    </row>
    <row r="39" spans="3:76" ht="60" customHeight="1">
      <c r="C39" s="235"/>
      <c r="D39" s="1957" t="s">
        <v>2619</v>
      </c>
      <c r="E39" s="1957"/>
      <c r="F39" s="1957"/>
      <c r="G39" s="1957"/>
      <c r="H39" s="1957"/>
      <c r="I39" s="1957"/>
      <c r="J39" s="1958"/>
      <c r="K39" s="237"/>
      <c r="L39" s="1977"/>
      <c r="M39" s="1977"/>
      <c r="N39" s="1977"/>
      <c r="O39" s="1977"/>
      <c r="P39" s="1977"/>
      <c r="Q39" s="1977"/>
      <c r="R39" s="1977"/>
      <c r="S39" s="1977"/>
      <c r="T39" s="1977"/>
      <c r="U39" s="1977"/>
      <c r="V39" s="1977"/>
      <c r="W39" s="1977"/>
      <c r="X39" s="1978"/>
      <c r="BC39" s="235"/>
      <c r="BD39" s="1957" t="s">
        <v>2619</v>
      </c>
      <c r="BE39" s="1957"/>
      <c r="BF39" s="1957"/>
      <c r="BG39" s="1957"/>
      <c r="BH39" s="1957"/>
      <c r="BI39" s="1957"/>
      <c r="BJ39" s="1958"/>
      <c r="BK39" s="237"/>
      <c r="BL39" s="1977"/>
      <c r="BM39" s="1977"/>
      <c r="BN39" s="1977"/>
      <c r="BO39" s="1977"/>
      <c r="BP39" s="1977"/>
      <c r="BQ39" s="1977"/>
      <c r="BR39" s="1977"/>
      <c r="BS39" s="1977"/>
      <c r="BT39" s="1977"/>
      <c r="BU39" s="1977"/>
      <c r="BV39" s="1977"/>
      <c r="BW39" s="1977"/>
      <c r="BX39" s="1978"/>
    </row>
    <row r="40" spans="3:76" ht="60" customHeight="1">
      <c r="C40" s="235"/>
      <c r="D40" s="1994" t="s">
        <v>2620</v>
      </c>
      <c r="E40" s="1994"/>
      <c r="F40" s="1994"/>
      <c r="G40" s="1994"/>
      <c r="H40" s="1994"/>
      <c r="I40" s="1994"/>
      <c r="J40" s="1995"/>
      <c r="K40" s="237"/>
      <c r="L40" s="1977"/>
      <c r="M40" s="1977"/>
      <c r="N40" s="1977"/>
      <c r="O40" s="1977"/>
      <c r="P40" s="1977"/>
      <c r="Q40" s="1977"/>
      <c r="R40" s="1977"/>
      <c r="S40" s="1977"/>
      <c r="T40" s="1977"/>
      <c r="U40" s="1977"/>
      <c r="V40" s="1977"/>
      <c r="W40" s="1977"/>
      <c r="X40" s="1978"/>
      <c r="BC40" s="235"/>
      <c r="BD40" s="1994" t="s">
        <v>2620</v>
      </c>
      <c r="BE40" s="1994"/>
      <c r="BF40" s="1994"/>
      <c r="BG40" s="1994"/>
      <c r="BH40" s="1994"/>
      <c r="BI40" s="1994"/>
      <c r="BJ40" s="1995"/>
      <c r="BK40" s="237"/>
      <c r="BL40" s="1977"/>
      <c r="BM40" s="1977"/>
      <c r="BN40" s="1977"/>
      <c r="BO40" s="1977"/>
      <c r="BP40" s="1977"/>
      <c r="BQ40" s="1977"/>
      <c r="BR40" s="1977"/>
      <c r="BS40" s="1977"/>
      <c r="BT40" s="1977"/>
      <c r="BU40" s="1977"/>
      <c r="BV40" s="1977"/>
      <c r="BW40" s="1977"/>
      <c r="BX40" s="1978"/>
    </row>
    <row r="41" spans="3:76" ht="36" customHeight="1">
      <c r="C41" s="235"/>
      <c r="D41" s="1994" t="s">
        <v>3210</v>
      </c>
      <c r="E41" s="1994"/>
      <c r="F41" s="1994"/>
      <c r="G41" s="1994"/>
      <c r="H41" s="1994"/>
      <c r="I41" s="1994"/>
      <c r="J41" s="1995"/>
      <c r="K41" s="237"/>
      <c r="L41" s="237"/>
      <c r="M41" s="2021"/>
      <c r="N41" s="2021"/>
      <c r="O41" s="2022"/>
      <c r="P41" s="252" t="s">
        <v>2555</v>
      </c>
      <c r="Q41" s="969"/>
      <c r="R41" s="253" t="s">
        <v>2621</v>
      </c>
      <c r="S41" s="969"/>
      <c r="T41" s="252" t="s">
        <v>2557</v>
      </c>
      <c r="U41" s="237"/>
      <c r="V41" s="237"/>
      <c r="W41" s="237"/>
      <c r="X41" s="254"/>
      <c r="BC41" s="235"/>
      <c r="BD41" s="1994" t="s">
        <v>3210</v>
      </c>
      <c r="BE41" s="1994"/>
      <c r="BF41" s="1994"/>
      <c r="BG41" s="1994"/>
      <c r="BH41" s="1994"/>
      <c r="BI41" s="1994"/>
      <c r="BJ41" s="1995"/>
      <c r="BK41" s="237"/>
      <c r="BL41" s="237"/>
      <c r="BM41" s="2023"/>
      <c r="BN41" s="2023"/>
      <c r="BO41" s="2023"/>
      <c r="BP41" s="252" t="s">
        <v>2555</v>
      </c>
      <c r="BQ41" s="236"/>
      <c r="BR41" s="253" t="s">
        <v>2621</v>
      </c>
      <c r="BS41" s="236"/>
      <c r="BT41" s="252" t="s">
        <v>2557</v>
      </c>
      <c r="BU41" s="237"/>
      <c r="BV41" s="237"/>
      <c r="BW41" s="237"/>
      <c r="BX41" s="254"/>
    </row>
    <row r="42" spans="3:76" ht="4.5" customHeight="1">
      <c r="X42" s="228"/>
      <c r="BX42" s="228"/>
    </row>
    <row r="43" spans="3:76" ht="12" customHeight="1">
      <c r="T43" s="201"/>
      <c r="X43" s="227"/>
      <c r="BT43" s="201"/>
      <c r="BX43" s="227"/>
    </row>
    <row r="50" spans="19:19" hidden="1">
      <c r="S50" s="199">
        <v>1</v>
      </c>
    </row>
    <row r="51" spans="19:19" hidden="1">
      <c r="S51" s="199">
        <v>2</v>
      </c>
    </row>
    <row r="52" spans="19:19" hidden="1">
      <c r="S52" s="199">
        <v>3</v>
      </c>
    </row>
    <row r="53" spans="19:19" hidden="1">
      <c r="S53" s="199">
        <v>4</v>
      </c>
    </row>
    <row r="54" spans="19:19" hidden="1">
      <c r="S54" s="199">
        <v>5</v>
      </c>
    </row>
    <row r="55" spans="19:19" hidden="1">
      <c r="S55" s="199">
        <v>6</v>
      </c>
    </row>
    <row r="56" spans="19:19" hidden="1">
      <c r="S56" s="199">
        <v>7</v>
      </c>
    </row>
    <row r="57" spans="19:19" hidden="1">
      <c r="S57" s="199">
        <v>8</v>
      </c>
    </row>
    <row r="58" spans="19:19" hidden="1">
      <c r="S58" s="199">
        <v>9</v>
      </c>
    </row>
    <row r="59" spans="19:19" hidden="1">
      <c r="S59" s="199">
        <v>10</v>
      </c>
    </row>
    <row r="60" spans="19:19" hidden="1">
      <c r="S60" s="199">
        <v>11</v>
      </c>
    </row>
    <row r="61" spans="19:19" hidden="1">
      <c r="S61" s="199">
        <v>12</v>
      </c>
    </row>
    <row r="62" spans="19:19" hidden="1">
      <c r="S62" s="199">
        <v>13</v>
      </c>
    </row>
    <row r="63" spans="19:19" hidden="1">
      <c r="S63" s="199">
        <v>14</v>
      </c>
    </row>
    <row r="64" spans="19:19" hidden="1">
      <c r="S64" s="199">
        <v>15</v>
      </c>
    </row>
    <row r="65" spans="19:19" hidden="1">
      <c r="S65" s="199">
        <v>16</v>
      </c>
    </row>
    <row r="66" spans="19:19" hidden="1">
      <c r="S66" s="199">
        <v>17</v>
      </c>
    </row>
    <row r="67" spans="19:19" hidden="1">
      <c r="S67" s="199">
        <v>18</v>
      </c>
    </row>
    <row r="68" spans="19:19" hidden="1">
      <c r="S68" s="199">
        <v>19</v>
      </c>
    </row>
    <row r="69" spans="19:19" hidden="1">
      <c r="S69" s="199">
        <v>20</v>
      </c>
    </row>
    <row r="70" spans="19:19" hidden="1">
      <c r="S70" s="199">
        <v>21</v>
      </c>
    </row>
    <row r="71" spans="19:19" hidden="1">
      <c r="S71" s="199">
        <v>22</v>
      </c>
    </row>
    <row r="72" spans="19:19" hidden="1">
      <c r="S72" s="199">
        <v>23</v>
      </c>
    </row>
    <row r="73" spans="19:19" hidden="1">
      <c r="S73" s="199">
        <v>24</v>
      </c>
    </row>
    <row r="74" spans="19:19" hidden="1">
      <c r="S74" s="199">
        <v>25</v>
      </c>
    </row>
    <row r="75" spans="19:19" hidden="1">
      <c r="S75" s="199">
        <v>26</v>
      </c>
    </row>
    <row r="76" spans="19:19" hidden="1">
      <c r="S76" s="199">
        <v>27</v>
      </c>
    </row>
    <row r="77" spans="19:19" hidden="1">
      <c r="S77" s="199">
        <v>28</v>
      </c>
    </row>
    <row r="78" spans="19:19" hidden="1">
      <c r="S78" s="199">
        <v>29</v>
      </c>
    </row>
    <row r="79" spans="19:19" hidden="1">
      <c r="S79" s="199">
        <v>30</v>
      </c>
    </row>
    <row r="80" spans="19:19" hidden="1">
      <c r="S80" s="199">
        <v>31</v>
      </c>
    </row>
  </sheetData>
  <sheetProtection algorithmName="SHA-512" hashValue="Blanyi2HdenQUSTvvGIMhhML3iORNQJhbQ9nsQXDd+4nL1UtSkRpqtZXmSJHJYkNjM3bZSQjp2/8jrLs1Onelg==" saltValue="P7DTDW8qvJPHGLBNn6j4pA==" spinCount="100000" sheet="1" formatCells="0" selectLockedCells="1"/>
  <mergeCells count="90">
    <mergeCell ref="BD40:BJ40"/>
    <mergeCell ref="BL40:BX40"/>
    <mergeCell ref="BD41:BJ41"/>
    <mergeCell ref="BM41:BO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D41:J41"/>
    <mergeCell ref="M41:O41"/>
    <mergeCell ref="D38:J38"/>
    <mergeCell ref="L38:X38"/>
    <mergeCell ref="D39:J39"/>
    <mergeCell ref="L39:X39"/>
    <mergeCell ref="D40:J40"/>
    <mergeCell ref="L40:X40"/>
    <mergeCell ref="D32:E32"/>
    <mergeCell ref="K32:L32"/>
    <mergeCell ref="M32:O32"/>
    <mergeCell ref="P32:Q32"/>
    <mergeCell ref="R32:X32"/>
    <mergeCell ref="C33:X33"/>
    <mergeCell ref="C34:X34"/>
    <mergeCell ref="D35:J35"/>
    <mergeCell ref="D37:J37"/>
    <mergeCell ref="M37:P37"/>
    <mergeCell ref="L35:P35"/>
    <mergeCell ref="Q35:T35"/>
    <mergeCell ref="U35:X35"/>
    <mergeCell ref="C30:X30"/>
    <mergeCell ref="N20:O20"/>
    <mergeCell ref="P20:X20"/>
    <mergeCell ref="N22:O22"/>
    <mergeCell ref="P22:S22"/>
    <mergeCell ref="T22:X22"/>
    <mergeCell ref="N26:O26"/>
    <mergeCell ref="P26:X26"/>
    <mergeCell ref="N28:O28"/>
    <mergeCell ref="P28:S28"/>
    <mergeCell ref="T28:X28"/>
    <mergeCell ref="P16:S16"/>
    <mergeCell ref="T16:X16"/>
    <mergeCell ref="N16:O16"/>
    <mergeCell ref="N6:O6"/>
    <mergeCell ref="P6:X6"/>
    <mergeCell ref="N8:O8"/>
    <mergeCell ref="P8:X8"/>
    <mergeCell ref="N10:O10"/>
    <mergeCell ref="R3:S3"/>
    <mergeCell ref="BR3:BS3"/>
    <mergeCell ref="BN6:BO6"/>
    <mergeCell ref="N14:O14"/>
    <mergeCell ref="P14:X14"/>
    <mergeCell ref="P10:S10"/>
    <mergeCell ref="T10:X10"/>
    <mergeCell ref="BP6:BX6"/>
    <mergeCell ref="BN8:BO8"/>
    <mergeCell ref="BP8:BX8"/>
    <mergeCell ref="BN10:BO10"/>
    <mergeCell ref="BP10:BS10"/>
    <mergeCell ref="BT10:BX10"/>
    <mergeCell ref="BN14:BO14"/>
    <mergeCell ref="BP14:BX14"/>
  </mergeCells>
  <phoneticPr fontId="65"/>
  <dataValidations count="3">
    <dataValidation type="list" allowBlank="1" showInputMessage="1" showErrorMessage="1" sqref="M41:O41">
      <formula1>"令和5,令和6,令和7"</formula1>
    </dataValidation>
    <dataValidation type="list" allowBlank="1" showInputMessage="1" showErrorMessage="1" sqref="Q41">
      <formula1>"1,2,3,4,5,6,7,8,9,10,11,12"</formula1>
    </dataValidation>
    <dataValidation type="list" allowBlank="1" showInputMessage="1" showErrorMessage="1" sqref="S41">
      <formula1>$S$50:$S$80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 BW3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基本情報入力シート!$J$63:$J$65</xm:f>
          </x14:formula1>
          <xm:sqref>R3:S3 BR3:BS3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B1:CB43"/>
  <sheetViews>
    <sheetView showGridLines="0" showZeros="0" view="pageBreakPreview" zoomScale="70" zoomScaleNormal="100" zoomScaleSheetLayoutView="70" workbookViewId="0">
      <selection activeCell="L38" sqref="L38:Z39"/>
    </sheetView>
  </sheetViews>
  <sheetFormatPr defaultRowHeight="13.2"/>
  <cols>
    <col min="1" max="2" width="1.66406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10" width="3.6640625" style="199" customWidth="1"/>
    <col min="11" max="11" width="1.21875" style="199" customWidth="1"/>
    <col min="12" max="13" width="4.109375" style="199" customWidth="1"/>
    <col min="14" max="15" width="3.6640625" style="199" customWidth="1"/>
    <col min="16" max="17" width="3.88671875" style="199" customWidth="1"/>
    <col min="18" max="19" width="3.109375" style="199" customWidth="1"/>
    <col min="20" max="20" width="4.109375" style="199" customWidth="1"/>
    <col min="21" max="22" width="3.6640625" style="199" customWidth="1"/>
    <col min="23" max="26" width="3.6640625" style="200" customWidth="1"/>
    <col min="27" max="28" width="1.6640625" style="200" customWidth="1"/>
    <col min="29" max="29" width="2.109375" style="200" customWidth="1"/>
    <col min="30" max="30" width="7.21875" style="199" hidden="1" customWidth="1"/>
    <col min="31" max="51" width="0" style="199" hidden="1" customWidth="1"/>
    <col min="52" max="52" width="12.21875" style="199" customWidth="1"/>
    <col min="53" max="54" width="1.66406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2" width="3.6640625" style="199" customWidth="1"/>
    <col min="63" max="63" width="1.21875" style="199" customWidth="1"/>
    <col min="64" max="65" width="4.109375" style="199" customWidth="1"/>
    <col min="66" max="67" width="3.6640625" style="199" customWidth="1"/>
    <col min="68" max="69" width="3.88671875" style="199" customWidth="1"/>
    <col min="70" max="71" width="3.109375" style="199" customWidth="1"/>
    <col min="72" max="72" width="4.109375" style="199" customWidth="1"/>
    <col min="73" max="74" width="3.6640625" style="199" customWidth="1"/>
    <col min="75" max="78" width="3.6640625" style="200" customWidth="1"/>
    <col min="79" max="80" width="1.6640625" style="200" customWidth="1"/>
    <col min="81" max="293" width="8.88671875" style="199"/>
    <col min="294" max="294" width="2.44140625" style="199" customWidth="1"/>
    <col min="295" max="295" width="2.33203125" style="199" customWidth="1"/>
    <col min="296" max="296" width="1.109375" style="199" customWidth="1"/>
    <col min="297" max="297" width="22.6640625" style="199" customWidth="1"/>
    <col min="298" max="298" width="1.21875" style="199" customWidth="1"/>
    <col min="299" max="300" width="11.77734375" style="199" customWidth="1"/>
    <col min="301" max="301" width="1.77734375" style="199" customWidth="1"/>
    <col min="302" max="302" width="6.88671875" style="199" customWidth="1"/>
    <col min="303" max="303" width="4.44140625" style="199" customWidth="1"/>
    <col min="304" max="304" width="3.6640625" style="199" customWidth="1"/>
    <col min="305" max="305" width="0.77734375" style="199" customWidth="1"/>
    <col min="306" max="306" width="3.33203125" style="199" customWidth="1"/>
    <col min="307" max="307" width="3.6640625" style="199" customWidth="1"/>
    <col min="308" max="308" width="3" style="199" customWidth="1"/>
    <col min="309" max="309" width="3.6640625" style="199" customWidth="1"/>
    <col min="310" max="310" width="3.109375" style="199" customWidth="1"/>
    <col min="311" max="311" width="1.88671875" style="199" customWidth="1"/>
    <col min="312" max="313" width="2.21875" style="199" customWidth="1"/>
    <col min="314" max="314" width="7.21875" style="199" customWidth="1"/>
    <col min="315" max="549" width="8.88671875" style="199"/>
    <col min="550" max="550" width="2.44140625" style="199" customWidth="1"/>
    <col min="551" max="551" width="2.33203125" style="199" customWidth="1"/>
    <col min="552" max="552" width="1.109375" style="199" customWidth="1"/>
    <col min="553" max="553" width="22.6640625" style="199" customWidth="1"/>
    <col min="554" max="554" width="1.21875" style="199" customWidth="1"/>
    <col min="555" max="556" width="11.77734375" style="199" customWidth="1"/>
    <col min="557" max="557" width="1.77734375" style="199" customWidth="1"/>
    <col min="558" max="558" width="6.88671875" style="199" customWidth="1"/>
    <col min="559" max="559" width="4.44140625" style="199" customWidth="1"/>
    <col min="560" max="560" width="3.6640625" style="199" customWidth="1"/>
    <col min="561" max="561" width="0.77734375" style="199" customWidth="1"/>
    <col min="562" max="562" width="3.33203125" style="199" customWidth="1"/>
    <col min="563" max="563" width="3.6640625" style="199" customWidth="1"/>
    <col min="564" max="564" width="3" style="199" customWidth="1"/>
    <col min="565" max="565" width="3.6640625" style="199" customWidth="1"/>
    <col min="566" max="566" width="3.109375" style="199" customWidth="1"/>
    <col min="567" max="567" width="1.88671875" style="199" customWidth="1"/>
    <col min="568" max="569" width="2.21875" style="199" customWidth="1"/>
    <col min="570" max="570" width="7.21875" style="199" customWidth="1"/>
    <col min="571" max="805" width="8.88671875" style="199"/>
    <col min="806" max="806" width="2.44140625" style="199" customWidth="1"/>
    <col min="807" max="807" width="2.33203125" style="199" customWidth="1"/>
    <col min="808" max="808" width="1.109375" style="199" customWidth="1"/>
    <col min="809" max="809" width="22.6640625" style="199" customWidth="1"/>
    <col min="810" max="810" width="1.21875" style="199" customWidth="1"/>
    <col min="811" max="812" width="11.77734375" style="199" customWidth="1"/>
    <col min="813" max="813" width="1.77734375" style="199" customWidth="1"/>
    <col min="814" max="814" width="6.88671875" style="199" customWidth="1"/>
    <col min="815" max="815" width="4.44140625" style="199" customWidth="1"/>
    <col min="816" max="816" width="3.6640625" style="199" customWidth="1"/>
    <col min="817" max="817" width="0.77734375" style="199" customWidth="1"/>
    <col min="818" max="818" width="3.33203125" style="199" customWidth="1"/>
    <col min="819" max="819" width="3.6640625" style="199" customWidth="1"/>
    <col min="820" max="820" width="3" style="199" customWidth="1"/>
    <col min="821" max="821" width="3.6640625" style="199" customWidth="1"/>
    <col min="822" max="822" width="3.109375" style="199" customWidth="1"/>
    <col min="823" max="823" width="1.88671875" style="199" customWidth="1"/>
    <col min="824" max="825" width="2.21875" style="199" customWidth="1"/>
    <col min="826" max="826" width="7.21875" style="199" customWidth="1"/>
    <col min="827" max="1061" width="8.88671875" style="199"/>
    <col min="1062" max="1062" width="2.44140625" style="199" customWidth="1"/>
    <col min="1063" max="1063" width="2.33203125" style="199" customWidth="1"/>
    <col min="1064" max="1064" width="1.109375" style="199" customWidth="1"/>
    <col min="1065" max="1065" width="22.6640625" style="199" customWidth="1"/>
    <col min="1066" max="1066" width="1.21875" style="199" customWidth="1"/>
    <col min="1067" max="1068" width="11.77734375" style="199" customWidth="1"/>
    <col min="1069" max="1069" width="1.77734375" style="199" customWidth="1"/>
    <col min="1070" max="1070" width="6.88671875" style="199" customWidth="1"/>
    <col min="1071" max="1071" width="4.44140625" style="199" customWidth="1"/>
    <col min="1072" max="1072" width="3.6640625" style="199" customWidth="1"/>
    <col min="1073" max="1073" width="0.77734375" style="199" customWidth="1"/>
    <col min="1074" max="1074" width="3.33203125" style="199" customWidth="1"/>
    <col min="1075" max="1075" width="3.6640625" style="199" customWidth="1"/>
    <col min="1076" max="1076" width="3" style="199" customWidth="1"/>
    <col min="1077" max="1077" width="3.6640625" style="199" customWidth="1"/>
    <col min="1078" max="1078" width="3.109375" style="199" customWidth="1"/>
    <col min="1079" max="1079" width="1.88671875" style="199" customWidth="1"/>
    <col min="1080" max="1081" width="2.21875" style="199" customWidth="1"/>
    <col min="1082" max="1082" width="7.21875" style="199" customWidth="1"/>
    <col min="1083" max="1317" width="8.88671875" style="199"/>
    <col min="1318" max="1318" width="2.44140625" style="199" customWidth="1"/>
    <col min="1319" max="1319" width="2.33203125" style="199" customWidth="1"/>
    <col min="1320" max="1320" width="1.109375" style="199" customWidth="1"/>
    <col min="1321" max="1321" width="22.6640625" style="199" customWidth="1"/>
    <col min="1322" max="1322" width="1.21875" style="199" customWidth="1"/>
    <col min="1323" max="1324" width="11.77734375" style="199" customWidth="1"/>
    <col min="1325" max="1325" width="1.77734375" style="199" customWidth="1"/>
    <col min="1326" max="1326" width="6.88671875" style="199" customWidth="1"/>
    <col min="1327" max="1327" width="4.44140625" style="199" customWidth="1"/>
    <col min="1328" max="1328" width="3.6640625" style="199" customWidth="1"/>
    <col min="1329" max="1329" width="0.77734375" style="199" customWidth="1"/>
    <col min="1330" max="1330" width="3.33203125" style="199" customWidth="1"/>
    <col min="1331" max="1331" width="3.6640625" style="199" customWidth="1"/>
    <col min="1332" max="1332" width="3" style="199" customWidth="1"/>
    <col min="1333" max="1333" width="3.6640625" style="199" customWidth="1"/>
    <col min="1334" max="1334" width="3.109375" style="199" customWidth="1"/>
    <col min="1335" max="1335" width="1.88671875" style="199" customWidth="1"/>
    <col min="1336" max="1337" width="2.21875" style="199" customWidth="1"/>
    <col min="1338" max="1338" width="7.21875" style="199" customWidth="1"/>
    <col min="1339" max="1573" width="8.88671875" style="199"/>
    <col min="1574" max="1574" width="2.44140625" style="199" customWidth="1"/>
    <col min="1575" max="1575" width="2.33203125" style="199" customWidth="1"/>
    <col min="1576" max="1576" width="1.109375" style="199" customWidth="1"/>
    <col min="1577" max="1577" width="22.6640625" style="199" customWidth="1"/>
    <col min="1578" max="1578" width="1.21875" style="199" customWidth="1"/>
    <col min="1579" max="1580" width="11.77734375" style="199" customWidth="1"/>
    <col min="1581" max="1581" width="1.77734375" style="199" customWidth="1"/>
    <col min="1582" max="1582" width="6.88671875" style="199" customWidth="1"/>
    <col min="1583" max="1583" width="4.44140625" style="199" customWidth="1"/>
    <col min="1584" max="1584" width="3.6640625" style="199" customWidth="1"/>
    <col min="1585" max="1585" width="0.77734375" style="199" customWidth="1"/>
    <col min="1586" max="1586" width="3.33203125" style="199" customWidth="1"/>
    <col min="1587" max="1587" width="3.6640625" style="199" customWidth="1"/>
    <col min="1588" max="1588" width="3" style="199" customWidth="1"/>
    <col min="1589" max="1589" width="3.6640625" style="199" customWidth="1"/>
    <col min="1590" max="1590" width="3.109375" style="199" customWidth="1"/>
    <col min="1591" max="1591" width="1.88671875" style="199" customWidth="1"/>
    <col min="1592" max="1593" width="2.21875" style="199" customWidth="1"/>
    <col min="1594" max="1594" width="7.21875" style="199" customWidth="1"/>
    <col min="1595" max="1829" width="8.88671875" style="199"/>
    <col min="1830" max="1830" width="2.44140625" style="199" customWidth="1"/>
    <col min="1831" max="1831" width="2.33203125" style="199" customWidth="1"/>
    <col min="1832" max="1832" width="1.109375" style="199" customWidth="1"/>
    <col min="1833" max="1833" width="22.6640625" style="199" customWidth="1"/>
    <col min="1834" max="1834" width="1.21875" style="199" customWidth="1"/>
    <col min="1835" max="1836" width="11.77734375" style="199" customWidth="1"/>
    <col min="1837" max="1837" width="1.77734375" style="199" customWidth="1"/>
    <col min="1838" max="1838" width="6.88671875" style="199" customWidth="1"/>
    <col min="1839" max="1839" width="4.44140625" style="199" customWidth="1"/>
    <col min="1840" max="1840" width="3.6640625" style="199" customWidth="1"/>
    <col min="1841" max="1841" width="0.77734375" style="199" customWidth="1"/>
    <col min="1842" max="1842" width="3.33203125" style="199" customWidth="1"/>
    <col min="1843" max="1843" width="3.6640625" style="199" customWidth="1"/>
    <col min="1844" max="1844" width="3" style="199" customWidth="1"/>
    <col min="1845" max="1845" width="3.6640625" style="199" customWidth="1"/>
    <col min="1846" max="1846" width="3.109375" style="199" customWidth="1"/>
    <col min="1847" max="1847" width="1.88671875" style="199" customWidth="1"/>
    <col min="1848" max="1849" width="2.21875" style="199" customWidth="1"/>
    <col min="1850" max="1850" width="7.21875" style="199" customWidth="1"/>
    <col min="1851" max="2085" width="8.88671875" style="199"/>
    <col min="2086" max="2086" width="2.44140625" style="199" customWidth="1"/>
    <col min="2087" max="2087" width="2.33203125" style="199" customWidth="1"/>
    <col min="2088" max="2088" width="1.109375" style="199" customWidth="1"/>
    <col min="2089" max="2089" width="22.6640625" style="199" customWidth="1"/>
    <col min="2090" max="2090" width="1.21875" style="199" customWidth="1"/>
    <col min="2091" max="2092" width="11.77734375" style="199" customWidth="1"/>
    <col min="2093" max="2093" width="1.77734375" style="199" customWidth="1"/>
    <col min="2094" max="2094" width="6.88671875" style="199" customWidth="1"/>
    <col min="2095" max="2095" width="4.44140625" style="199" customWidth="1"/>
    <col min="2096" max="2096" width="3.6640625" style="199" customWidth="1"/>
    <col min="2097" max="2097" width="0.77734375" style="199" customWidth="1"/>
    <col min="2098" max="2098" width="3.33203125" style="199" customWidth="1"/>
    <col min="2099" max="2099" width="3.6640625" style="199" customWidth="1"/>
    <col min="2100" max="2100" width="3" style="199" customWidth="1"/>
    <col min="2101" max="2101" width="3.6640625" style="199" customWidth="1"/>
    <col min="2102" max="2102" width="3.109375" style="199" customWidth="1"/>
    <col min="2103" max="2103" width="1.88671875" style="199" customWidth="1"/>
    <col min="2104" max="2105" width="2.21875" style="199" customWidth="1"/>
    <col min="2106" max="2106" width="7.21875" style="199" customWidth="1"/>
    <col min="2107" max="2341" width="8.88671875" style="199"/>
    <col min="2342" max="2342" width="2.44140625" style="199" customWidth="1"/>
    <col min="2343" max="2343" width="2.33203125" style="199" customWidth="1"/>
    <col min="2344" max="2344" width="1.109375" style="199" customWidth="1"/>
    <col min="2345" max="2345" width="22.6640625" style="199" customWidth="1"/>
    <col min="2346" max="2346" width="1.21875" style="199" customWidth="1"/>
    <col min="2347" max="2348" width="11.77734375" style="199" customWidth="1"/>
    <col min="2349" max="2349" width="1.77734375" style="199" customWidth="1"/>
    <col min="2350" max="2350" width="6.88671875" style="199" customWidth="1"/>
    <col min="2351" max="2351" width="4.44140625" style="199" customWidth="1"/>
    <col min="2352" max="2352" width="3.6640625" style="199" customWidth="1"/>
    <col min="2353" max="2353" width="0.77734375" style="199" customWidth="1"/>
    <col min="2354" max="2354" width="3.33203125" style="199" customWidth="1"/>
    <col min="2355" max="2355" width="3.6640625" style="199" customWidth="1"/>
    <col min="2356" max="2356" width="3" style="199" customWidth="1"/>
    <col min="2357" max="2357" width="3.6640625" style="199" customWidth="1"/>
    <col min="2358" max="2358" width="3.109375" style="199" customWidth="1"/>
    <col min="2359" max="2359" width="1.88671875" style="199" customWidth="1"/>
    <col min="2360" max="2361" width="2.21875" style="199" customWidth="1"/>
    <col min="2362" max="2362" width="7.21875" style="199" customWidth="1"/>
    <col min="2363" max="2597" width="8.88671875" style="199"/>
    <col min="2598" max="2598" width="2.44140625" style="199" customWidth="1"/>
    <col min="2599" max="2599" width="2.33203125" style="199" customWidth="1"/>
    <col min="2600" max="2600" width="1.109375" style="199" customWidth="1"/>
    <col min="2601" max="2601" width="22.6640625" style="199" customWidth="1"/>
    <col min="2602" max="2602" width="1.21875" style="199" customWidth="1"/>
    <col min="2603" max="2604" width="11.77734375" style="199" customWidth="1"/>
    <col min="2605" max="2605" width="1.77734375" style="199" customWidth="1"/>
    <col min="2606" max="2606" width="6.88671875" style="199" customWidth="1"/>
    <col min="2607" max="2607" width="4.44140625" style="199" customWidth="1"/>
    <col min="2608" max="2608" width="3.6640625" style="199" customWidth="1"/>
    <col min="2609" max="2609" width="0.77734375" style="199" customWidth="1"/>
    <col min="2610" max="2610" width="3.33203125" style="199" customWidth="1"/>
    <col min="2611" max="2611" width="3.6640625" style="199" customWidth="1"/>
    <col min="2612" max="2612" width="3" style="199" customWidth="1"/>
    <col min="2613" max="2613" width="3.6640625" style="199" customWidth="1"/>
    <col min="2614" max="2614" width="3.109375" style="199" customWidth="1"/>
    <col min="2615" max="2615" width="1.88671875" style="199" customWidth="1"/>
    <col min="2616" max="2617" width="2.21875" style="199" customWidth="1"/>
    <col min="2618" max="2618" width="7.21875" style="199" customWidth="1"/>
    <col min="2619" max="2853" width="8.88671875" style="199"/>
    <col min="2854" max="2854" width="2.44140625" style="199" customWidth="1"/>
    <col min="2855" max="2855" width="2.33203125" style="199" customWidth="1"/>
    <col min="2856" max="2856" width="1.109375" style="199" customWidth="1"/>
    <col min="2857" max="2857" width="22.6640625" style="199" customWidth="1"/>
    <col min="2858" max="2858" width="1.21875" style="199" customWidth="1"/>
    <col min="2859" max="2860" width="11.77734375" style="199" customWidth="1"/>
    <col min="2861" max="2861" width="1.77734375" style="199" customWidth="1"/>
    <col min="2862" max="2862" width="6.88671875" style="199" customWidth="1"/>
    <col min="2863" max="2863" width="4.44140625" style="199" customWidth="1"/>
    <col min="2864" max="2864" width="3.6640625" style="199" customWidth="1"/>
    <col min="2865" max="2865" width="0.77734375" style="199" customWidth="1"/>
    <col min="2866" max="2866" width="3.33203125" style="199" customWidth="1"/>
    <col min="2867" max="2867" width="3.6640625" style="199" customWidth="1"/>
    <col min="2868" max="2868" width="3" style="199" customWidth="1"/>
    <col min="2869" max="2869" width="3.6640625" style="199" customWidth="1"/>
    <col min="2870" max="2870" width="3.109375" style="199" customWidth="1"/>
    <col min="2871" max="2871" width="1.88671875" style="199" customWidth="1"/>
    <col min="2872" max="2873" width="2.21875" style="199" customWidth="1"/>
    <col min="2874" max="2874" width="7.21875" style="199" customWidth="1"/>
    <col min="2875" max="3109" width="8.88671875" style="199"/>
    <col min="3110" max="3110" width="2.44140625" style="199" customWidth="1"/>
    <col min="3111" max="3111" width="2.33203125" style="199" customWidth="1"/>
    <col min="3112" max="3112" width="1.109375" style="199" customWidth="1"/>
    <col min="3113" max="3113" width="22.6640625" style="199" customWidth="1"/>
    <col min="3114" max="3114" width="1.21875" style="199" customWidth="1"/>
    <col min="3115" max="3116" width="11.77734375" style="199" customWidth="1"/>
    <col min="3117" max="3117" width="1.77734375" style="199" customWidth="1"/>
    <col min="3118" max="3118" width="6.88671875" style="199" customWidth="1"/>
    <col min="3119" max="3119" width="4.44140625" style="199" customWidth="1"/>
    <col min="3120" max="3120" width="3.6640625" style="199" customWidth="1"/>
    <col min="3121" max="3121" width="0.77734375" style="199" customWidth="1"/>
    <col min="3122" max="3122" width="3.33203125" style="199" customWidth="1"/>
    <col min="3123" max="3123" width="3.6640625" style="199" customWidth="1"/>
    <col min="3124" max="3124" width="3" style="199" customWidth="1"/>
    <col min="3125" max="3125" width="3.6640625" style="199" customWidth="1"/>
    <col min="3126" max="3126" width="3.109375" style="199" customWidth="1"/>
    <col min="3127" max="3127" width="1.88671875" style="199" customWidth="1"/>
    <col min="3128" max="3129" width="2.21875" style="199" customWidth="1"/>
    <col min="3130" max="3130" width="7.21875" style="199" customWidth="1"/>
    <col min="3131" max="3365" width="8.88671875" style="199"/>
    <col min="3366" max="3366" width="2.44140625" style="199" customWidth="1"/>
    <col min="3367" max="3367" width="2.33203125" style="199" customWidth="1"/>
    <col min="3368" max="3368" width="1.109375" style="199" customWidth="1"/>
    <col min="3369" max="3369" width="22.6640625" style="199" customWidth="1"/>
    <col min="3370" max="3370" width="1.21875" style="199" customWidth="1"/>
    <col min="3371" max="3372" width="11.77734375" style="199" customWidth="1"/>
    <col min="3373" max="3373" width="1.77734375" style="199" customWidth="1"/>
    <col min="3374" max="3374" width="6.88671875" style="199" customWidth="1"/>
    <col min="3375" max="3375" width="4.44140625" style="199" customWidth="1"/>
    <col min="3376" max="3376" width="3.6640625" style="199" customWidth="1"/>
    <col min="3377" max="3377" width="0.77734375" style="199" customWidth="1"/>
    <col min="3378" max="3378" width="3.33203125" style="199" customWidth="1"/>
    <col min="3379" max="3379" width="3.6640625" style="199" customWidth="1"/>
    <col min="3380" max="3380" width="3" style="199" customWidth="1"/>
    <col min="3381" max="3381" width="3.6640625" style="199" customWidth="1"/>
    <col min="3382" max="3382" width="3.109375" style="199" customWidth="1"/>
    <col min="3383" max="3383" width="1.88671875" style="199" customWidth="1"/>
    <col min="3384" max="3385" width="2.21875" style="199" customWidth="1"/>
    <col min="3386" max="3386" width="7.21875" style="199" customWidth="1"/>
    <col min="3387" max="3621" width="8.88671875" style="199"/>
    <col min="3622" max="3622" width="2.44140625" style="199" customWidth="1"/>
    <col min="3623" max="3623" width="2.33203125" style="199" customWidth="1"/>
    <col min="3624" max="3624" width="1.109375" style="199" customWidth="1"/>
    <col min="3625" max="3625" width="22.6640625" style="199" customWidth="1"/>
    <col min="3626" max="3626" width="1.21875" style="199" customWidth="1"/>
    <col min="3627" max="3628" width="11.77734375" style="199" customWidth="1"/>
    <col min="3629" max="3629" width="1.77734375" style="199" customWidth="1"/>
    <col min="3630" max="3630" width="6.88671875" style="199" customWidth="1"/>
    <col min="3631" max="3631" width="4.44140625" style="199" customWidth="1"/>
    <col min="3632" max="3632" width="3.6640625" style="199" customWidth="1"/>
    <col min="3633" max="3633" width="0.77734375" style="199" customWidth="1"/>
    <col min="3634" max="3634" width="3.33203125" style="199" customWidth="1"/>
    <col min="3635" max="3635" width="3.6640625" style="199" customWidth="1"/>
    <col min="3636" max="3636" width="3" style="199" customWidth="1"/>
    <col min="3637" max="3637" width="3.6640625" style="199" customWidth="1"/>
    <col min="3638" max="3638" width="3.109375" style="199" customWidth="1"/>
    <col min="3639" max="3639" width="1.88671875" style="199" customWidth="1"/>
    <col min="3640" max="3641" width="2.21875" style="199" customWidth="1"/>
    <col min="3642" max="3642" width="7.21875" style="199" customWidth="1"/>
    <col min="3643" max="3877" width="8.88671875" style="199"/>
    <col min="3878" max="3878" width="2.44140625" style="199" customWidth="1"/>
    <col min="3879" max="3879" width="2.33203125" style="199" customWidth="1"/>
    <col min="3880" max="3880" width="1.109375" style="199" customWidth="1"/>
    <col min="3881" max="3881" width="22.6640625" style="199" customWidth="1"/>
    <col min="3882" max="3882" width="1.21875" style="199" customWidth="1"/>
    <col min="3883" max="3884" width="11.77734375" style="199" customWidth="1"/>
    <col min="3885" max="3885" width="1.77734375" style="199" customWidth="1"/>
    <col min="3886" max="3886" width="6.88671875" style="199" customWidth="1"/>
    <col min="3887" max="3887" width="4.44140625" style="199" customWidth="1"/>
    <col min="3888" max="3888" width="3.6640625" style="199" customWidth="1"/>
    <col min="3889" max="3889" width="0.77734375" style="199" customWidth="1"/>
    <col min="3890" max="3890" width="3.33203125" style="199" customWidth="1"/>
    <col min="3891" max="3891" width="3.6640625" style="199" customWidth="1"/>
    <col min="3892" max="3892" width="3" style="199" customWidth="1"/>
    <col min="3893" max="3893" width="3.6640625" style="199" customWidth="1"/>
    <col min="3894" max="3894" width="3.109375" style="199" customWidth="1"/>
    <col min="3895" max="3895" width="1.88671875" style="199" customWidth="1"/>
    <col min="3896" max="3897" width="2.21875" style="199" customWidth="1"/>
    <col min="3898" max="3898" width="7.21875" style="199" customWidth="1"/>
    <col min="3899" max="4133" width="8.88671875" style="199"/>
    <col min="4134" max="4134" width="2.44140625" style="199" customWidth="1"/>
    <col min="4135" max="4135" width="2.33203125" style="199" customWidth="1"/>
    <col min="4136" max="4136" width="1.109375" style="199" customWidth="1"/>
    <col min="4137" max="4137" width="22.6640625" style="199" customWidth="1"/>
    <col min="4138" max="4138" width="1.21875" style="199" customWidth="1"/>
    <col min="4139" max="4140" width="11.77734375" style="199" customWidth="1"/>
    <col min="4141" max="4141" width="1.77734375" style="199" customWidth="1"/>
    <col min="4142" max="4142" width="6.88671875" style="199" customWidth="1"/>
    <col min="4143" max="4143" width="4.44140625" style="199" customWidth="1"/>
    <col min="4144" max="4144" width="3.6640625" style="199" customWidth="1"/>
    <col min="4145" max="4145" width="0.77734375" style="199" customWidth="1"/>
    <col min="4146" max="4146" width="3.33203125" style="199" customWidth="1"/>
    <col min="4147" max="4147" width="3.6640625" style="199" customWidth="1"/>
    <col min="4148" max="4148" width="3" style="199" customWidth="1"/>
    <col min="4149" max="4149" width="3.6640625" style="199" customWidth="1"/>
    <col min="4150" max="4150" width="3.109375" style="199" customWidth="1"/>
    <col min="4151" max="4151" width="1.88671875" style="199" customWidth="1"/>
    <col min="4152" max="4153" width="2.21875" style="199" customWidth="1"/>
    <col min="4154" max="4154" width="7.21875" style="199" customWidth="1"/>
    <col min="4155" max="4389" width="8.88671875" style="199"/>
    <col min="4390" max="4390" width="2.44140625" style="199" customWidth="1"/>
    <col min="4391" max="4391" width="2.33203125" style="199" customWidth="1"/>
    <col min="4392" max="4392" width="1.109375" style="199" customWidth="1"/>
    <col min="4393" max="4393" width="22.6640625" style="199" customWidth="1"/>
    <col min="4394" max="4394" width="1.21875" style="199" customWidth="1"/>
    <col min="4395" max="4396" width="11.77734375" style="199" customWidth="1"/>
    <col min="4397" max="4397" width="1.77734375" style="199" customWidth="1"/>
    <col min="4398" max="4398" width="6.88671875" style="199" customWidth="1"/>
    <col min="4399" max="4399" width="4.44140625" style="199" customWidth="1"/>
    <col min="4400" max="4400" width="3.6640625" style="199" customWidth="1"/>
    <col min="4401" max="4401" width="0.77734375" style="199" customWidth="1"/>
    <col min="4402" max="4402" width="3.33203125" style="199" customWidth="1"/>
    <col min="4403" max="4403" width="3.6640625" style="199" customWidth="1"/>
    <col min="4404" max="4404" width="3" style="199" customWidth="1"/>
    <col min="4405" max="4405" width="3.6640625" style="199" customWidth="1"/>
    <col min="4406" max="4406" width="3.109375" style="199" customWidth="1"/>
    <col min="4407" max="4407" width="1.88671875" style="199" customWidth="1"/>
    <col min="4408" max="4409" width="2.21875" style="199" customWidth="1"/>
    <col min="4410" max="4410" width="7.21875" style="199" customWidth="1"/>
    <col min="4411" max="4645" width="8.88671875" style="199"/>
    <col min="4646" max="4646" width="2.44140625" style="199" customWidth="1"/>
    <col min="4647" max="4647" width="2.33203125" style="199" customWidth="1"/>
    <col min="4648" max="4648" width="1.109375" style="199" customWidth="1"/>
    <col min="4649" max="4649" width="22.6640625" style="199" customWidth="1"/>
    <col min="4650" max="4650" width="1.21875" style="199" customWidth="1"/>
    <col min="4651" max="4652" width="11.77734375" style="199" customWidth="1"/>
    <col min="4653" max="4653" width="1.77734375" style="199" customWidth="1"/>
    <col min="4654" max="4654" width="6.88671875" style="199" customWidth="1"/>
    <col min="4655" max="4655" width="4.44140625" style="199" customWidth="1"/>
    <col min="4656" max="4656" width="3.6640625" style="199" customWidth="1"/>
    <col min="4657" max="4657" width="0.77734375" style="199" customWidth="1"/>
    <col min="4658" max="4658" width="3.33203125" style="199" customWidth="1"/>
    <col min="4659" max="4659" width="3.6640625" style="199" customWidth="1"/>
    <col min="4660" max="4660" width="3" style="199" customWidth="1"/>
    <col min="4661" max="4661" width="3.6640625" style="199" customWidth="1"/>
    <col min="4662" max="4662" width="3.109375" style="199" customWidth="1"/>
    <col min="4663" max="4663" width="1.88671875" style="199" customWidth="1"/>
    <col min="4664" max="4665" width="2.21875" style="199" customWidth="1"/>
    <col min="4666" max="4666" width="7.21875" style="199" customWidth="1"/>
    <col min="4667" max="4901" width="8.88671875" style="199"/>
    <col min="4902" max="4902" width="2.44140625" style="199" customWidth="1"/>
    <col min="4903" max="4903" width="2.33203125" style="199" customWidth="1"/>
    <col min="4904" max="4904" width="1.109375" style="199" customWidth="1"/>
    <col min="4905" max="4905" width="22.6640625" style="199" customWidth="1"/>
    <col min="4906" max="4906" width="1.21875" style="199" customWidth="1"/>
    <col min="4907" max="4908" width="11.77734375" style="199" customWidth="1"/>
    <col min="4909" max="4909" width="1.77734375" style="199" customWidth="1"/>
    <col min="4910" max="4910" width="6.88671875" style="199" customWidth="1"/>
    <col min="4911" max="4911" width="4.44140625" style="199" customWidth="1"/>
    <col min="4912" max="4912" width="3.6640625" style="199" customWidth="1"/>
    <col min="4913" max="4913" width="0.77734375" style="199" customWidth="1"/>
    <col min="4914" max="4914" width="3.33203125" style="199" customWidth="1"/>
    <col min="4915" max="4915" width="3.6640625" style="199" customWidth="1"/>
    <col min="4916" max="4916" width="3" style="199" customWidth="1"/>
    <col min="4917" max="4917" width="3.6640625" style="199" customWidth="1"/>
    <col min="4918" max="4918" width="3.109375" style="199" customWidth="1"/>
    <col min="4919" max="4919" width="1.88671875" style="199" customWidth="1"/>
    <col min="4920" max="4921" width="2.21875" style="199" customWidth="1"/>
    <col min="4922" max="4922" width="7.21875" style="199" customWidth="1"/>
    <col min="4923" max="5157" width="8.88671875" style="199"/>
    <col min="5158" max="5158" width="2.44140625" style="199" customWidth="1"/>
    <col min="5159" max="5159" width="2.33203125" style="199" customWidth="1"/>
    <col min="5160" max="5160" width="1.109375" style="199" customWidth="1"/>
    <col min="5161" max="5161" width="22.6640625" style="199" customWidth="1"/>
    <col min="5162" max="5162" width="1.21875" style="199" customWidth="1"/>
    <col min="5163" max="5164" width="11.77734375" style="199" customWidth="1"/>
    <col min="5165" max="5165" width="1.77734375" style="199" customWidth="1"/>
    <col min="5166" max="5166" width="6.88671875" style="199" customWidth="1"/>
    <col min="5167" max="5167" width="4.44140625" style="199" customWidth="1"/>
    <col min="5168" max="5168" width="3.6640625" style="199" customWidth="1"/>
    <col min="5169" max="5169" width="0.77734375" style="199" customWidth="1"/>
    <col min="5170" max="5170" width="3.33203125" style="199" customWidth="1"/>
    <col min="5171" max="5171" width="3.6640625" style="199" customWidth="1"/>
    <col min="5172" max="5172" width="3" style="199" customWidth="1"/>
    <col min="5173" max="5173" width="3.6640625" style="199" customWidth="1"/>
    <col min="5174" max="5174" width="3.109375" style="199" customWidth="1"/>
    <col min="5175" max="5175" width="1.88671875" style="199" customWidth="1"/>
    <col min="5176" max="5177" width="2.21875" style="199" customWidth="1"/>
    <col min="5178" max="5178" width="7.21875" style="199" customWidth="1"/>
    <col min="5179" max="5413" width="8.88671875" style="199"/>
    <col min="5414" max="5414" width="2.44140625" style="199" customWidth="1"/>
    <col min="5415" max="5415" width="2.33203125" style="199" customWidth="1"/>
    <col min="5416" max="5416" width="1.109375" style="199" customWidth="1"/>
    <col min="5417" max="5417" width="22.6640625" style="199" customWidth="1"/>
    <col min="5418" max="5418" width="1.21875" style="199" customWidth="1"/>
    <col min="5419" max="5420" width="11.77734375" style="199" customWidth="1"/>
    <col min="5421" max="5421" width="1.77734375" style="199" customWidth="1"/>
    <col min="5422" max="5422" width="6.88671875" style="199" customWidth="1"/>
    <col min="5423" max="5423" width="4.44140625" style="199" customWidth="1"/>
    <col min="5424" max="5424" width="3.6640625" style="199" customWidth="1"/>
    <col min="5425" max="5425" width="0.77734375" style="199" customWidth="1"/>
    <col min="5426" max="5426" width="3.33203125" style="199" customWidth="1"/>
    <col min="5427" max="5427" width="3.6640625" style="199" customWidth="1"/>
    <col min="5428" max="5428" width="3" style="199" customWidth="1"/>
    <col min="5429" max="5429" width="3.6640625" style="199" customWidth="1"/>
    <col min="5430" max="5430" width="3.109375" style="199" customWidth="1"/>
    <col min="5431" max="5431" width="1.88671875" style="199" customWidth="1"/>
    <col min="5432" max="5433" width="2.21875" style="199" customWidth="1"/>
    <col min="5434" max="5434" width="7.21875" style="199" customWidth="1"/>
    <col min="5435" max="5669" width="8.88671875" style="199"/>
    <col min="5670" max="5670" width="2.44140625" style="199" customWidth="1"/>
    <col min="5671" max="5671" width="2.33203125" style="199" customWidth="1"/>
    <col min="5672" max="5672" width="1.109375" style="199" customWidth="1"/>
    <col min="5673" max="5673" width="22.6640625" style="199" customWidth="1"/>
    <col min="5674" max="5674" width="1.21875" style="199" customWidth="1"/>
    <col min="5675" max="5676" width="11.77734375" style="199" customWidth="1"/>
    <col min="5677" max="5677" width="1.77734375" style="199" customWidth="1"/>
    <col min="5678" max="5678" width="6.88671875" style="199" customWidth="1"/>
    <col min="5679" max="5679" width="4.44140625" style="199" customWidth="1"/>
    <col min="5680" max="5680" width="3.6640625" style="199" customWidth="1"/>
    <col min="5681" max="5681" width="0.77734375" style="199" customWidth="1"/>
    <col min="5682" max="5682" width="3.33203125" style="199" customWidth="1"/>
    <col min="5683" max="5683" width="3.6640625" style="199" customWidth="1"/>
    <col min="5684" max="5684" width="3" style="199" customWidth="1"/>
    <col min="5685" max="5685" width="3.6640625" style="199" customWidth="1"/>
    <col min="5686" max="5686" width="3.109375" style="199" customWidth="1"/>
    <col min="5687" max="5687" width="1.88671875" style="199" customWidth="1"/>
    <col min="5688" max="5689" width="2.21875" style="199" customWidth="1"/>
    <col min="5690" max="5690" width="7.21875" style="199" customWidth="1"/>
    <col min="5691" max="5925" width="8.88671875" style="199"/>
    <col min="5926" max="5926" width="2.44140625" style="199" customWidth="1"/>
    <col min="5927" max="5927" width="2.33203125" style="199" customWidth="1"/>
    <col min="5928" max="5928" width="1.109375" style="199" customWidth="1"/>
    <col min="5929" max="5929" width="22.6640625" style="199" customWidth="1"/>
    <col min="5930" max="5930" width="1.21875" style="199" customWidth="1"/>
    <col min="5931" max="5932" width="11.77734375" style="199" customWidth="1"/>
    <col min="5933" max="5933" width="1.77734375" style="199" customWidth="1"/>
    <col min="5934" max="5934" width="6.88671875" style="199" customWidth="1"/>
    <col min="5935" max="5935" width="4.44140625" style="199" customWidth="1"/>
    <col min="5936" max="5936" width="3.6640625" style="199" customWidth="1"/>
    <col min="5937" max="5937" width="0.77734375" style="199" customWidth="1"/>
    <col min="5938" max="5938" width="3.33203125" style="199" customWidth="1"/>
    <col min="5939" max="5939" width="3.6640625" style="199" customWidth="1"/>
    <col min="5940" max="5940" width="3" style="199" customWidth="1"/>
    <col min="5941" max="5941" width="3.6640625" style="199" customWidth="1"/>
    <col min="5942" max="5942" width="3.109375" style="199" customWidth="1"/>
    <col min="5943" max="5943" width="1.88671875" style="199" customWidth="1"/>
    <col min="5944" max="5945" width="2.21875" style="199" customWidth="1"/>
    <col min="5946" max="5946" width="7.21875" style="199" customWidth="1"/>
    <col min="5947" max="6181" width="8.88671875" style="199"/>
    <col min="6182" max="6182" width="2.44140625" style="199" customWidth="1"/>
    <col min="6183" max="6183" width="2.33203125" style="199" customWidth="1"/>
    <col min="6184" max="6184" width="1.109375" style="199" customWidth="1"/>
    <col min="6185" max="6185" width="22.6640625" style="199" customWidth="1"/>
    <col min="6186" max="6186" width="1.21875" style="199" customWidth="1"/>
    <col min="6187" max="6188" width="11.77734375" style="199" customWidth="1"/>
    <col min="6189" max="6189" width="1.77734375" style="199" customWidth="1"/>
    <col min="6190" max="6190" width="6.88671875" style="199" customWidth="1"/>
    <col min="6191" max="6191" width="4.44140625" style="199" customWidth="1"/>
    <col min="6192" max="6192" width="3.6640625" style="199" customWidth="1"/>
    <col min="6193" max="6193" width="0.77734375" style="199" customWidth="1"/>
    <col min="6194" max="6194" width="3.33203125" style="199" customWidth="1"/>
    <col min="6195" max="6195" width="3.6640625" style="199" customWidth="1"/>
    <col min="6196" max="6196" width="3" style="199" customWidth="1"/>
    <col min="6197" max="6197" width="3.6640625" style="199" customWidth="1"/>
    <col min="6198" max="6198" width="3.109375" style="199" customWidth="1"/>
    <col min="6199" max="6199" width="1.88671875" style="199" customWidth="1"/>
    <col min="6200" max="6201" width="2.21875" style="199" customWidth="1"/>
    <col min="6202" max="6202" width="7.21875" style="199" customWidth="1"/>
    <col min="6203" max="6437" width="8.88671875" style="199"/>
    <col min="6438" max="6438" width="2.44140625" style="199" customWidth="1"/>
    <col min="6439" max="6439" width="2.33203125" style="199" customWidth="1"/>
    <col min="6440" max="6440" width="1.109375" style="199" customWidth="1"/>
    <col min="6441" max="6441" width="22.6640625" style="199" customWidth="1"/>
    <col min="6442" max="6442" width="1.21875" style="199" customWidth="1"/>
    <col min="6443" max="6444" width="11.77734375" style="199" customWidth="1"/>
    <col min="6445" max="6445" width="1.77734375" style="199" customWidth="1"/>
    <col min="6446" max="6446" width="6.88671875" style="199" customWidth="1"/>
    <col min="6447" max="6447" width="4.44140625" style="199" customWidth="1"/>
    <col min="6448" max="6448" width="3.6640625" style="199" customWidth="1"/>
    <col min="6449" max="6449" width="0.77734375" style="199" customWidth="1"/>
    <col min="6450" max="6450" width="3.33203125" style="199" customWidth="1"/>
    <col min="6451" max="6451" width="3.6640625" style="199" customWidth="1"/>
    <col min="6452" max="6452" width="3" style="199" customWidth="1"/>
    <col min="6453" max="6453" width="3.6640625" style="199" customWidth="1"/>
    <col min="6454" max="6454" width="3.109375" style="199" customWidth="1"/>
    <col min="6455" max="6455" width="1.88671875" style="199" customWidth="1"/>
    <col min="6456" max="6457" width="2.21875" style="199" customWidth="1"/>
    <col min="6458" max="6458" width="7.21875" style="199" customWidth="1"/>
    <col min="6459" max="6693" width="8.88671875" style="199"/>
    <col min="6694" max="6694" width="2.44140625" style="199" customWidth="1"/>
    <col min="6695" max="6695" width="2.33203125" style="199" customWidth="1"/>
    <col min="6696" max="6696" width="1.109375" style="199" customWidth="1"/>
    <col min="6697" max="6697" width="22.6640625" style="199" customWidth="1"/>
    <col min="6698" max="6698" width="1.21875" style="199" customWidth="1"/>
    <col min="6699" max="6700" width="11.77734375" style="199" customWidth="1"/>
    <col min="6701" max="6701" width="1.77734375" style="199" customWidth="1"/>
    <col min="6702" max="6702" width="6.88671875" style="199" customWidth="1"/>
    <col min="6703" max="6703" width="4.44140625" style="199" customWidth="1"/>
    <col min="6704" max="6704" width="3.6640625" style="199" customWidth="1"/>
    <col min="6705" max="6705" width="0.77734375" style="199" customWidth="1"/>
    <col min="6706" max="6706" width="3.33203125" style="199" customWidth="1"/>
    <col min="6707" max="6707" width="3.6640625" style="199" customWidth="1"/>
    <col min="6708" max="6708" width="3" style="199" customWidth="1"/>
    <col min="6709" max="6709" width="3.6640625" style="199" customWidth="1"/>
    <col min="6710" max="6710" width="3.109375" style="199" customWidth="1"/>
    <col min="6711" max="6711" width="1.88671875" style="199" customWidth="1"/>
    <col min="6712" max="6713" width="2.21875" style="199" customWidth="1"/>
    <col min="6714" max="6714" width="7.21875" style="199" customWidth="1"/>
    <col min="6715" max="6949" width="8.88671875" style="199"/>
    <col min="6950" max="6950" width="2.44140625" style="199" customWidth="1"/>
    <col min="6951" max="6951" width="2.33203125" style="199" customWidth="1"/>
    <col min="6952" max="6952" width="1.109375" style="199" customWidth="1"/>
    <col min="6953" max="6953" width="22.6640625" style="199" customWidth="1"/>
    <col min="6954" max="6954" width="1.21875" style="199" customWidth="1"/>
    <col min="6955" max="6956" width="11.77734375" style="199" customWidth="1"/>
    <col min="6957" max="6957" width="1.77734375" style="199" customWidth="1"/>
    <col min="6958" max="6958" width="6.88671875" style="199" customWidth="1"/>
    <col min="6959" max="6959" width="4.44140625" style="199" customWidth="1"/>
    <col min="6960" max="6960" width="3.6640625" style="199" customWidth="1"/>
    <col min="6961" max="6961" width="0.77734375" style="199" customWidth="1"/>
    <col min="6962" max="6962" width="3.33203125" style="199" customWidth="1"/>
    <col min="6963" max="6963" width="3.6640625" style="199" customWidth="1"/>
    <col min="6964" max="6964" width="3" style="199" customWidth="1"/>
    <col min="6965" max="6965" width="3.6640625" style="199" customWidth="1"/>
    <col min="6966" max="6966" width="3.109375" style="199" customWidth="1"/>
    <col min="6967" max="6967" width="1.88671875" style="199" customWidth="1"/>
    <col min="6968" max="6969" width="2.21875" style="199" customWidth="1"/>
    <col min="6970" max="6970" width="7.21875" style="199" customWidth="1"/>
    <col min="6971" max="7205" width="8.88671875" style="199"/>
    <col min="7206" max="7206" width="2.44140625" style="199" customWidth="1"/>
    <col min="7207" max="7207" width="2.33203125" style="199" customWidth="1"/>
    <col min="7208" max="7208" width="1.109375" style="199" customWidth="1"/>
    <col min="7209" max="7209" width="22.6640625" style="199" customWidth="1"/>
    <col min="7210" max="7210" width="1.21875" style="199" customWidth="1"/>
    <col min="7211" max="7212" width="11.77734375" style="199" customWidth="1"/>
    <col min="7213" max="7213" width="1.77734375" style="199" customWidth="1"/>
    <col min="7214" max="7214" width="6.88671875" style="199" customWidth="1"/>
    <col min="7215" max="7215" width="4.44140625" style="199" customWidth="1"/>
    <col min="7216" max="7216" width="3.6640625" style="199" customWidth="1"/>
    <col min="7217" max="7217" width="0.77734375" style="199" customWidth="1"/>
    <col min="7218" max="7218" width="3.33203125" style="199" customWidth="1"/>
    <col min="7219" max="7219" width="3.6640625" style="199" customWidth="1"/>
    <col min="7220" max="7220" width="3" style="199" customWidth="1"/>
    <col min="7221" max="7221" width="3.6640625" style="199" customWidth="1"/>
    <col min="7222" max="7222" width="3.109375" style="199" customWidth="1"/>
    <col min="7223" max="7223" width="1.88671875" style="199" customWidth="1"/>
    <col min="7224" max="7225" width="2.21875" style="199" customWidth="1"/>
    <col min="7226" max="7226" width="7.21875" style="199" customWidth="1"/>
    <col min="7227" max="7461" width="8.88671875" style="199"/>
    <col min="7462" max="7462" width="2.44140625" style="199" customWidth="1"/>
    <col min="7463" max="7463" width="2.33203125" style="199" customWidth="1"/>
    <col min="7464" max="7464" width="1.109375" style="199" customWidth="1"/>
    <col min="7465" max="7465" width="22.6640625" style="199" customWidth="1"/>
    <col min="7466" max="7466" width="1.21875" style="199" customWidth="1"/>
    <col min="7467" max="7468" width="11.77734375" style="199" customWidth="1"/>
    <col min="7469" max="7469" width="1.77734375" style="199" customWidth="1"/>
    <col min="7470" max="7470" width="6.88671875" style="199" customWidth="1"/>
    <col min="7471" max="7471" width="4.44140625" style="199" customWidth="1"/>
    <col min="7472" max="7472" width="3.6640625" style="199" customWidth="1"/>
    <col min="7473" max="7473" width="0.77734375" style="199" customWidth="1"/>
    <col min="7474" max="7474" width="3.33203125" style="199" customWidth="1"/>
    <col min="7475" max="7475" width="3.6640625" style="199" customWidth="1"/>
    <col min="7476" max="7476" width="3" style="199" customWidth="1"/>
    <col min="7477" max="7477" width="3.6640625" style="199" customWidth="1"/>
    <col min="7478" max="7478" width="3.109375" style="199" customWidth="1"/>
    <col min="7479" max="7479" width="1.88671875" style="199" customWidth="1"/>
    <col min="7480" max="7481" width="2.21875" style="199" customWidth="1"/>
    <col min="7482" max="7482" width="7.21875" style="199" customWidth="1"/>
    <col min="7483" max="7717" width="8.88671875" style="199"/>
    <col min="7718" max="7718" width="2.44140625" style="199" customWidth="1"/>
    <col min="7719" max="7719" width="2.33203125" style="199" customWidth="1"/>
    <col min="7720" max="7720" width="1.109375" style="199" customWidth="1"/>
    <col min="7721" max="7721" width="22.6640625" style="199" customWidth="1"/>
    <col min="7722" max="7722" width="1.21875" style="199" customWidth="1"/>
    <col min="7723" max="7724" width="11.77734375" style="199" customWidth="1"/>
    <col min="7725" max="7725" width="1.77734375" style="199" customWidth="1"/>
    <col min="7726" max="7726" width="6.88671875" style="199" customWidth="1"/>
    <col min="7727" max="7727" width="4.44140625" style="199" customWidth="1"/>
    <col min="7728" max="7728" width="3.6640625" style="199" customWidth="1"/>
    <col min="7729" max="7729" width="0.77734375" style="199" customWidth="1"/>
    <col min="7730" max="7730" width="3.33203125" style="199" customWidth="1"/>
    <col min="7731" max="7731" width="3.6640625" style="199" customWidth="1"/>
    <col min="7732" max="7732" width="3" style="199" customWidth="1"/>
    <col min="7733" max="7733" width="3.6640625" style="199" customWidth="1"/>
    <col min="7734" max="7734" width="3.109375" style="199" customWidth="1"/>
    <col min="7735" max="7735" width="1.88671875" style="199" customWidth="1"/>
    <col min="7736" max="7737" width="2.21875" style="199" customWidth="1"/>
    <col min="7738" max="7738" width="7.21875" style="199" customWidth="1"/>
    <col min="7739" max="7973" width="8.88671875" style="199"/>
    <col min="7974" max="7974" width="2.44140625" style="199" customWidth="1"/>
    <col min="7975" max="7975" width="2.33203125" style="199" customWidth="1"/>
    <col min="7976" max="7976" width="1.109375" style="199" customWidth="1"/>
    <col min="7977" max="7977" width="22.6640625" style="199" customWidth="1"/>
    <col min="7978" max="7978" width="1.21875" style="199" customWidth="1"/>
    <col min="7979" max="7980" width="11.77734375" style="199" customWidth="1"/>
    <col min="7981" max="7981" width="1.77734375" style="199" customWidth="1"/>
    <col min="7982" max="7982" width="6.88671875" style="199" customWidth="1"/>
    <col min="7983" max="7983" width="4.44140625" style="199" customWidth="1"/>
    <col min="7984" max="7984" width="3.6640625" style="199" customWidth="1"/>
    <col min="7985" max="7985" width="0.77734375" style="199" customWidth="1"/>
    <col min="7986" max="7986" width="3.33203125" style="199" customWidth="1"/>
    <col min="7987" max="7987" width="3.6640625" style="199" customWidth="1"/>
    <col min="7988" max="7988" width="3" style="199" customWidth="1"/>
    <col min="7989" max="7989" width="3.6640625" style="199" customWidth="1"/>
    <col min="7990" max="7990" width="3.109375" style="199" customWidth="1"/>
    <col min="7991" max="7991" width="1.88671875" style="199" customWidth="1"/>
    <col min="7992" max="7993" width="2.21875" style="199" customWidth="1"/>
    <col min="7994" max="7994" width="7.21875" style="199" customWidth="1"/>
    <col min="7995" max="8229" width="8.88671875" style="199"/>
    <col min="8230" max="8230" width="2.44140625" style="199" customWidth="1"/>
    <col min="8231" max="8231" width="2.33203125" style="199" customWidth="1"/>
    <col min="8232" max="8232" width="1.109375" style="199" customWidth="1"/>
    <col min="8233" max="8233" width="22.6640625" style="199" customWidth="1"/>
    <col min="8234" max="8234" width="1.21875" style="199" customWidth="1"/>
    <col min="8235" max="8236" width="11.77734375" style="199" customWidth="1"/>
    <col min="8237" max="8237" width="1.77734375" style="199" customWidth="1"/>
    <col min="8238" max="8238" width="6.88671875" style="199" customWidth="1"/>
    <col min="8239" max="8239" width="4.44140625" style="199" customWidth="1"/>
    <col min="8240" max="8240" width="3.6640625" style="199" customWidth="1"/>
    <col min="8241" max="8241" width="0.77734375" style="199" customWidth="1"/>
    <col min="8242" max="8242" width="3.33203125" style="199" customWidth="1"/>
    <col min="8243" max="8243" width="3.6640625" style="199" customWidth="1"/>
    <col min="8244" max="8244" width="3" style="199" customWidth="1"/>
    <col min="8245" max="8245" width="3.6640625" style="199" customWidth="1"/>
    <col min="8246" max="8246" width="3.109375" style="199" customWidth="1"/>
    <col min="8247" max="8247" width="1.88671875" style="199" customWidth="1"/>
    <col min="8248" max="8249" width="2.21875" style="199" customWidth="1"/>
    <col min="8250" max="8250" width="7.21875" style="199" customWidth="1"/>
    <col min="8251" max="8485" width="8.88671875" style="199"/>
    <col min="8486" max="8486" width="2.44140625" style="199" customWidth="1"/>
    <col min="8487" max="8487" width="2.33203125" style="199" customWidth="1"/>
    <col min="8488" max="8488" width="1.109375" style="199" customWidth="1"/>
    <col min="8489" max="8489" width="22.6640625" style="199" customWidth="1"/>
    <col min="8490" max="8490" width="1.21875" style="199" customWidth="1"/>
    <col min="8491" max="8492" width="11.77734375" style="199" customWidth="1"/>
    <col min="8493" max="8493" width="1.77734375" style="199" customWidth="1"/>
    <col min="8494" max="8494" width="6.88671875" style="199" customWidth="1"/>
    <col min="8495" max="8495" width="4.44140625" style="199" customWidth="1"/>
    <col min="8496" max="8496" width="3.6640625" style="199" customWidth="1"/>
    <col min="8497" max="8497" width="0.77734375" style="199" customWidth="1"/>
    <col min="8498" max="8498" width="3.33203125" style="199" customWidth="1"/>
    <col min="8499" max="8499" width="3.6640625" style="199" customWidth="1"/>
    <col min="8500" max="8500" width="3" style="199" customWidth="1"/>
    <col min="8501" max="8501" width="3.6640625" style="199" customWidth="1"/>
    <col min="8502" max="8502" width="3.109375" style="199" customWidth="1"/>
    <col min="8503" max="8503" width="1.88671875" style="199" customWidth="1"/>
    <col min="8504" max="8505" width="2.21875" style="199" customWidth="1"/>
    <col min="8506" max="8506" width="7.21875" style="199" customWidth="1"/>
    <col min="8507" max="8741" width="8.88671875" style="199"/>
    <col min="8742" max="8742" width="2.44140625" style="199" customWidth="1"/>
    <col min="8743" max="8743" width="2.33203125" style="199" customWidth="1"/>
    <col min="8744" max="8744" width="1.109375" style="199" customWidth="1"/>
    <col min="8745" max="8745" width="22.6640625" style="199" customWidth="1"/>
    <col min="8746" max="8746" width="1.21875" style="199" customWidth="1"/>
    <col min="8747" max="8748" width="11.77734375" style="199" customWidth="1"/>
    <col min="8749" max="8749" width="1.77734375" style="199" customWidth="1"/>
    <col min="8750" max="8750" width="6.88671875" style="199" customWidth="1"/>
    <col min="8751" max="8751" width="4.44140625" style="199" customWidth="1"/>
    <col min="8752" max="8752" width="3.6640625" style="199" customWidth="1"/>
    <col min="8753" max="8753" width="0.77734375" style="199" customWidth="1"/>
    <col min="8754" max="8754" width="3.33203125" style="199" customWidth="1"/>
    <col min="8755" max="8755" width="3.6640625" style="199" customWidth="1"/>
    <col min="8756" max="8756" width="3" style="199" customWidth="1"/>
    <col min="8757" max="8757" width="3.6640625" style="199" customWidth="1"/>
    <col min="8758" max="8758" width="3.109375" style="199" customWidth="1"/>
    <col min="8759" max="8759" width="1.88671875" style="199" customWidth="1"/>
    <col min="8760" max="8761" width="2.21875" style="199" customWidth="1"/>
    <col min="8762" max="8762" width="7.21875" style="199" customWidth="1"/>
    <col min="8763" max="8997" width="8.88671875" style="199"/>
    <col min="8998" max="8998" width="2.44140625" style="199" customWidth="1"/>
    <col min="8999" max="8999" width="2.33203125" style="199" customWidth="1"/>
    <col min="9000" max="9000" width="1.109375" style="199" customWidth="1"/>
    <col min="9001" max="9001" width="22.6640625" style="199" customWidth="1"/>
    <col min="9002" max="9002" width="1.21875" style="199" customWidth="1"/>
    <col min="9003" max="9004" width="11.77734375" style="199" customWidth="1"/>
    <col min="9005" max="9005" width="1.77734375" style="199" customWidth="1"/>
    <col min="9006" max="9006" width="6.88671875" style="199" customWidth="1"/>
    <col min="9007" max="9007" width="4.44140625" style="199" customWidth="1"/>
    <col min="9008" max="9008" width="3.6640625" style="199" customWidth="1"/>
    <col min="9009" max="9009" width="0.77734375" style="199" customWidth="1"/>
    <col min="9010" max="9010" width="3.33203125" style="199" customWidth="1"/>
    <col min="9011" max="9011" width="3.6640625" style="199" customWidth="1"/>
    <col min="9012" max="9012" width="3" style="199" customWidth="1"/>
    <col min="9013" max="9013" width="3.6640625" style="199" customWidth="1"/>
    <col min="9014" max="9014" width="3.109375" style="199" customWidth="1"/>
    <col min="9015" max="9015" width="1.88671875" style="199" customWidth="1"/>
    <col min="9016" max="9017" width="2.21875" style="199" customWidth="1"/>
    <col min="9018" max="9018" width="7.21875" style="199" customWidth="1"/>
    <col min="9019" max="9253" width="8.88671875" style="199"/>
    <col min="9254" max="9254" width="2.44140625" style="199" customWidth="1"/>
    <col min="9255" max="9255" width="2.33203125" style="199" customWidth="1"/>
    <col min="9256" max="9256" width="1.109375" style="199" customWidth="1"/>
    <col min="9257" max="9257" width="22.6640625" style="199" customWidth="1"/>
    <col min="9258" max="9258" width="1.21875" style="199" customWidth="1"/>
    <col min="9259" max="9260" width="11.77734375" style="199" customWidth="1"/>
    <col min="9261" max="9261" width="1.77734375" style="199" customWidth="1"/>
    <col min="9262" max="9262" width="6.88671875" style="199" customWidth="1"/>
    <col min="9263" max="9263" width="4.44140625" style="199" customWidth="1"/>
    <col min="9264" max="9264" width="3.6640625" style="199" customWidth="1"/>
    <col min="9265" max="9265" width="0.77734375" style="199" customWidth="1"/>
    <col min="9266" max="9266" width="3.33203125" style="199" customWidth="1"/>
    <col min="9267" max="9267" width="3.6640625" style="199" customWidth="1"/>
    <col min="9268" max="9268" width="3" style="199" customWidth="1"/>
    <col min="9269" max="9269" width="3.6640625" style="199" customWidth="1"/>
    <col min="9270" max="9270" width="3.109375" style="199" customWidth="1"/>
    <col min="9271" max="9271" width="1.88671875" style="199" customWidth="1"/>
    <col min="9272" max="9273" width="2.21875" style="199" customWidth="1"/>
    <col min="9274" max="9274" width="7.21875" style="199" customWidth="1"/>
    <col min="9275" max="9509" width="8.88671875" style="199"/>
    <col min="9510" max="9510" width="2.44140625" style="199" customWidth="1"/>
    <col min="9511" max="9511" width="2.33203125" style="199" customWidth="1"/>
    <col min="9512" max="9512" width="1.109375" style="199" customWidth="1"/>
    <col min="9513" max="9513" width="22.6640625" style="199" customWidth="1"/>
    <col min="9514" max="9514" width="1.21875" style="199" customWidth="1"/>
    <col min="9515" max="9516" width="11.77734375" style="199" customWidth="1"/>
    <col min="9517" max="9517" width="1.77734375" style="199" customWidth="1"/>
    <col min="9518" max="9518" width="6.88671875" style="199" customWidth="1"/>
    <col min="9519" max="9519" width="4.44140625" style="199" customWidth="1"/>
    <col min="9520" max="9520" width="3.6640625" style="199" customWidth="1"/>
    <col min="9521" max="9521" width="0.77734375" style="199" customWidth="1"/>
    <col min="9522" max="9522" width="3.33203125" style="199" customWidth="1"/>
    <col min="9523" max="9523" width="3.6640625" style="199" customWidth="1"/>
    <col min="9524" max="9524" width="3" style="199" customWidth="1"/>
    <col min="9525" max="9525" width="3.6640625" style="199" customWidth="1"/>
    <col min="9526" max="9526" width="3.109375" style="199" customWidth="1"/>
    <col min="9527" max="9527" width="1.88671875" style="199" customWidth="1"/>
    <col min="9528" max="9529" width="2.21875" style="199" customWidth="1"/>
    <col min="9530" max="9530" width="7.21875" style="199" customWidth="1"/>
    <col min="9531" max="9765" width="8.88671875" style="199"/>
    <col min="9766" max="9766" width="2.44140625" style="199" customWidth="1"/>
    <col min="9767" max="9767" width="2.33203125" style="199" customWidth="1"/>
    <col min="9768" max="9768" width="1.109375" style="199" customWidth="1"/>
    <col min="9769" max="9769" width="22.6640625" style="199" customWidth="1"/>
    <col min="9770" max="9770" width="1.21875" style="199" customWidth="1"/>
    <col min="9771" max="9772" width="11.77734375" style="199" customWidth="1"/>
    <col min="9773" max="9773" width="1.77734375" style="199" customWidth="1"/>
    <col min="9774" max="9774" width="6.88671875" style="199" customWidth="1"/>
    <col min="9775" max="9775" width="4.44140625" style="199" customWidth="1"/>
    <col min="9776" max="9776" width="3.6640625" style="199" customWidth="1"/>
    <col min="9777" max="9777" width="0.77734375" style="199" customWidth="1"/>
    <col min="9778" max="9778" width="3.33203125" style="199" customWidth="1"/>
    <col min="9779" max="9779" width="3.6640625" style="199" customWidth="1"/>
    <col min="9780" max="9780" width="3" style="199" customWidth="1"/>
    <col min="9781" max="9781" width="3.6640625" style="199" customWidth="1"/>
    <col min="9782" max="9782" width="3.109375" style="199" customWidth="1"/>
    <col min="9783" max="9783" width="1.88671875" style="199" customWidth="1"/>
    <col min="9784" max="9785" width="2.21875" style="199" customWidth="1"/>
    <col min="9786" max="9786" width="7.21875" style="199" customWidth="1"/>
    <col min="9787" max="10021" width="8.88671875" style="199"/>
    <col min="10022" max="10022" width="2.44140625" style="199" customWidth="1"/>
    <col min="10023" max="10023" width="2.33203125" style="199" customWidth="1"/>
    <col min="10024" max="10024" width="1.109375" style="199" customWidth="1"/>
    <col min="10025" max="10025" width="22.6640625" style="199" customWidth="1"/>
    <col min="10026" max="10026" width="1.21875" style="199" customWidth="1"/>
    <col min="10027" max="10028" width="11.77734375" style="199" customWidth="1"/>
    <col min="10029" max="10029" width="1.77734375" style="199" customWidth="1"/>
    <col min="10030" max="10030" width="6.88671875" style="199" customWidth="1"/>
    <col min="10031" max="10031" width="4.44140625" style="199" customWidth="1"/>
    <col min="10032" max="10032" width="3.6640625" style="199" customWidth="1"/>
    <col min="10033" max="10033" width="0.77734375" style="199" customWidth="1"/>
    <col min="10034" max="10034" width="3.33203125" style="199" customWidth="1"/>
    <col min="10035" max="10035" width="3.6640625" style="199" customWidth="1"/>
    <col min="10036" max="10036" width="3" style="199" customWidth="1"/>
    <col min="10037" max="10037" width="3.6640625" style="199" customWidth="1"/>
    <col min="10038" max="10038" width="3.109375" style="199" customWidth="1"/>
    <col min="10039" max="10039" width="1.88671875" style="199" customWidth="1"/>
    <col min="10040" max="10041" width="2.21875" style="199" customWidth="1"/>
    <col min="10042" max="10042" width="7.21875" style="199" customWidth="1"/>
    <col min="10043" max="10277" width="8.88671875" style="199"/>
    <col min="10278" max="10278" width="2.44140625" style="199" customWidth="1"/>
    <col min="10279" max="10279" width="2.33203125" style="199" customWidth="1"/>
    <col min="10280" max="10280" width="1.109375" style="199" customWidth="1"/>
    <col min="10281" max="10281" width="22.6640625" style="199" customWidth="1"/>
    <col min="10282" max="10282" width="1.21875" style="199" customWidth="1"/>
    <col min="10283" max="10284" width="11.77734375" style="199" customWidth="1"/>
    <col min="10285" max="10285" width="1.77734375" style="199" customWidth="1"/>
    <col min="10286" max="10286" width="6.88671875" style="199" customWidth="1"/>
    <col min="10287" max="10287" width="4.44140625" style="199" customWidth="1"/>
    <col min="10288" max="10288" width="3.6640625" style="199" customWidth="1"/>
    <col min="10289" max="10289" width="0.77734375" style="199" customWidth="1"/>
    <col min="10290" max="10290" width="3.33203125" style="199" customWidth="1"/>
    <col min="10291" max="10291" width="3.6640625" style="199" customWidth="1"/>
    <col min="10292" max="10292" width="3" style="199" customWidth="1"/>
    <col min="10293" max="10293" width="3.6640625" style="199" customWidth="1"/>
    <col min="10294" max="10294" width="3.109375" style="199" customWidth="1"/>
    <col min="10295" max="10295" width="1.88671875" style="199" customWidth="1"/>
    <col min="10296" max="10297" width="2.21875" style="199" customWidth="1"/>
    <col min="10298" max="10298" width="7.21875" style="199" customWidth="1"/>
    <col min="10299" max="10533" width="8.88671875" style="199"/>
    <col min="10534" max="10534" width="2.44140625" style="199" customWidth="1"/>
    <col min="10535" max="10535" width="2.33203125" style="199" customWidth="1"/>
    <col min="10536" max="10536" width="1.109375" style="199" customWidth="1"/>
    <col min="10537" max="10537" width="22.6640625" style="199" customWidth="1"/>
    <col min="10538" max="10538" width="1.21875" style="199" customWidth="1"/>
    <col min="10539" max="10540" width="11.77734375" style="199" customWidth="1"/>
    <col min="10541" max="10541" width="1.77734375" style="199" customWidth="1"/>
    <col min="10542" max="10542" width="6.88671875" style="199" customWidth="1"/>
    <col min="10543" max="10543" width="4.44140625" style="199" customWidth="1"/>
    <col min="10544" max="10544" width="3.6640625" style="199" customWidth="1"/>
    <col min="10545" max="10545" width="0.77734375" style="199" customWidth="1"/>
    <col min="10546" max="10546" width="3.33203125" style="199" customWidth="1"/>
    <col min="10547" max="10547" width="3.6640625" style="199" customWidth="1"/>
    <col min="10548" max="10548" width="3" style="199" customWidth="1"/>
    <col min="10549" max="10549" width="3.6640625" style="199" customWidth="1"/>
    <col min="10550" max="10550" width="3.109375" style="199" customWidth="1"/>
    <col min="10551" max="10551" width="1.88671875" style="199" customWidth="1"/>
    <col min="10552" max="10553" width="2.21875" style="199" customWidth="1"/>
    <col min="10554" max="10554" width="7.21875" style="199" customWidth="1"/>
    <col min="10555" max="10789" width="8.88671875" style="199"/>
    <col min="10790" max="10790" width="2.44140625" style="199" customWidth="1"/>
    <col min="10791" max="10791" width="2.33203125" style="199" customWidth="1"/>
    <col min="10792" max="10792" width="1.109375" style="199" customWidth="1"/>
    <col min="10793" max="10793" width="22.6640625" style="199" customWidth="1"/>
    <col min="10794" max="10794" width="1.21875" style="199" customWidth="1"/>
    <col min="10795" max="10796" width="11.77734375" style="199" customWidth="1"/>
    <col min="10797" max="10797" width="1.77734375" style="199" customWidth="1"/>
    <col min="10798" max="10798" width="6.88671875" style="199" customWidth="1"/>
    <col min="10799" max="10799" width="4.44140625" style="199" customWidth="1"/>
    <col min="10800" max="10800" width="3.6640625" style="199" customWidth="1"/>
    <col min="10801" max="10801" width="0.77734375" style="199" customWidth="1"/>
    <col min="10802" max="10802" width="3.33203125" style="199" customWidth="1"/>
    <col min="10803" max="10803" width="3.6640625" style="199" customWidth="1"/>
    <col min="10804" max="10804" width="3" style="199" customWidth="1"/>
    <col min="10805" max="10805" width="3.6640625" style="199" customWidth="1"/>
    <col min="10806" max="10806" width="3.109375" style="199" customWidth="1"/>
    <col min="10807" max="10807" width="1.88671875" style="199" customWidth="1"/>
    <col min="10808" max="10809" width="2.21875" style="199" customWidth="1"/>
    <col min="10810" max="10810" width="7.21875" style="199" customWidth="1"/>
    <col min="10811" max="11045" width="8.88671875" style="199"/>
    <col min="11046" max="11046" width="2.44140625" style="199" customWidth="1"/>
    <col min="11047" max="11047" width="2.33203125" style="199" customWidth="1"/>
    <col min="11048" max="11048" width="1.109375" style="199" customWidth="1"/>
    <col min="11049" max="11049" width="22.6640625" style="199" customWidth="1"/>
    <col min="11050" max="11050" width="1.21875" style="199" customWidth="1"/>
    <col min="11051" max="11052" width="11.77734375" style="199" customWidth="1"/>
    <col min="11053" max="11053" width="1.77734375" style="199" customWidth="1"/>
    <col min="11054" max="11054" width="6.88671875" style="199" customWidth="1"/>
    <col min="11055" max="11055" width="4.44140625" style="199" customWidth="1"/>
    <col min="11056" max="11056" width="3.6640625" style="199" customWidth="1"/>
    <col min="11057" max="11057" width="0.77734375" style="199" customWidth="1"/>
    <col min="11058" max="11058" width="3.33203125" style="199" customWidth="1"/>
    <col min="11059" max="11059" width="3.6640625" style="199" customWidth="1"/>
    <col min="11060" max="11060" width="3" style="199" customWidth="1"/>
    <col min="11061" max="11061" width="3.6640625" style="199" customWidth="1"/>
    <col min="11062" max="11062" width="3.109375" style="199" customWidth="1"/>
    <col min="11063" max="11063" width="1.88671875" style="199" customWidth="1"/>
    <col min="11064" max="11065" width="2.21875" style="199" customWidth="1"/>
    <col min="11066" max="11066" width="7.21875" style="199" customWidth="1"/>
    <col min="11067" max="11301" width="8.88671875" style="199"/>
    <col min="11302" max="11302" width="2.44140625" style="199" customWidth="1"/>
    <col min="11303" max="11303" width="2.33203125" style="199" customWidth="1"/>
    <col min="11304" max="11304" width="1.109375" style="199" customWidth="1"/>
    <col min="11305" max="11305" width="22.6640625" style="199" customWidth="1"/>
    <col min="11306" max="11306" width="1.21875" style="199" customWidth="1"/>
    <col min="11307" max="11308" width="11.77734375" style="199" customWidth="1"/>
    <col min="11309" max="11309" width="1.77734375" style="199" customWidth="1"/>
    <col min="11310" max="11310" width="6.88671875" style="199" customWidth="1"/>
    <col min="11311" max="11311" width="4.44140625" style="199" customWidth="1"/>
    <col min="11312" max="11312" width="3.6640625" style="199" customWidth="1"/>
    <col min="11313" max="11313" width="0.77734375" style="199" customWidth="1"/>
    <col min="11314" max="11314" width="3.33203125" style="199" customWidth="1"/>
    <col min="11315" max="11315" width="3.6640625" style="199" customWidth="1"/>
    <col min="11316" max="11316" width="3" style="199" customWidth="1"/>
    <col min="11317" max="11317" width="3.6640625" style="199" customWidth="1"/>
    <col min="11318" max="11318" width="3.109375" style="199" customWidth="1"/>
    <col min="11319" max="11319" width="1.88671875" style="199" customWidth="1"/>
    <col min="11320" max="11321" width="2.21875" style="199" customWidth="1"/>
    <col min="11322" max="11322" width="7.21875" style="199" customWidth="1"/>
    <col min="11323" max="11557" width="8.88671875" style="199"/>
    <col min="11558" max="11558" width="2.44140625" style="199" customWidth="1"/>
    <col min="11559" max="11559" width="2.33203125" style="199" customWidth="1"/>
    <col min="11560" max="11560" width="1.109375" style="199" customWidth="1"/>
    <col min="11561" max="11561" width="22.6640625" style="199" customWidth="1"/>
    <col min="11562" max="11562" width="1.21875" style="199" customWidth="1"/>
    <col min="11563" max="11564" width="11.77734375" style="199" customWidth="1"/>
    <col min="11565" max="11565" width="1.77734375" style="199" customWidth="1"/>
    <col min="11566" max="11566" width="6.88671875" style="199" customWidth="1"/>
    <col min="11567" max="11567" width="4.44140625" style="199" customWidth="1"/>
    <col min="11568" max="11568" width="3.6640625" style="199" customWidth="1"/>
    <col min="11569" max="11569" width="0.77734375" style="199" customWidth="1"/>
    <col min="11570" max="11570" width="3.33203125" style="199" customWidth="1"/>
    <col min="11571" max="11571" width="3.6640625" style="199" customWidth="1"/>
    <col min="11572" max="11572" width="3" style="199" customWidth="1"/>
    <col min="11573" max="11573" width="3.6640625" style="199" customWidth="1"/>
    <col min="11574" max="11574" width="3.109375" style="199" customWidth="1"/>
    <col min="11575" max="11575" width="1.88671875" style="199" customWidth="1"/>
    <col min="11576" max="11577" width="2.21875" style="199" customWidth="1"/>
    <col min="11578" max="11578" width="7.21875" style="199" customWidth="1"/>
    <col min="11579" max="11813" width="8.88671875" style="199"/>
    <col min="11814" max="11814" width="2.44140625" style="199" customWidth="1"/>
    <col min="11815" max="11815" width="2.33203125" style="199" customWidth="1"/>
    <col min="11816" max="11816" width="1.109375" style="199" customWidth="1"/>
    <col min="11817" max="11817" width="22.6640625" style="199" customWidth="1"/>
    <col min="11818" max="11818" width="1.21875" style="199" customWidth="1"/>
    <col min="11819" max="11820" width="11.77734375" style="199" customWidth="1"/>
    <col min="11821" max="11821" width="1.77734375" style="199" customWidth="1"/>
    <col min="11822" max="11822" width="6.88671875" style="199" customWidth="1"/>
    <col min="11823" max="11823" width="4.44140625" style="199" customWidth="1"/>
    <col min="11824" max="11824" width="3.6640625" style="199" customWidth="1"/>
    <col min="11825" max="11825" width="0.77734375" style="199" customWidth="1"/>
    <col min="11826" max="11826" width="3.33203125" style="199" customWidth="1"/>
    <col min="11827" max="11827" width="3.6640625" style="199" customWidth="1"/>
    <col min="11828" max="11828" width="3" style="199" customWidth="1"/>
    <col min="11829" max="11829" width="3.6640625" style="199" customWidth="1"/>
    <col min="11830" max="11830" width="3.109375" style="199" customWidth="1"/>
    <col min="11831" max="11831" width="1.88671875" style="199" customWidth="1"/>
    <col min="11832" max="11833" width="2.21875" style="199" customWidth="1"/>
    <col min="11834" max="11834" width="7.21875" style="199" customWidth="1"/>
    <col min="11835" max="12069" width="8.88671875" style="199"/>
    <col min="12070" max="12070" width="2.44140625" style="199" customWidth="1"/>
    <col min="12071" max="12071" width="2.33203125" style="199" customWidth="1"/>
    <col min="12072" max="12072" width="1.109375" style="199" customWidth="1"/>
    <col min="12073" max="12073" width="22.6640625" style="199" customWidth="1"/>
    <col min="12074" max="12074" width="1.21875" style="199" customWidth="1"/>
    <col min="12075" max="12076" width="11.77734375" style="199" customWidth="1"/>
    <col min="12077" max="12077" width="1.77734375" style="199" customWidth="1"/>
    <col min="12078" max="12078" width="6.88671875" style="199" customWidth="1"/>
    <col min="12079" max="12079" width="4.44140625" style="199" customWidth="1"/>
    <col min="12080" max="12080" width="3.6640625" style="199" customWidth="1"/>
    <col min="12081" max="12081" width="0.77734375" style="199" customWidth="1"/>
    <col min="12082" max="12082" width="3.33203125" style="199" customWidth="1"/>
    <col min="12083" max="12083" width="3.6640625" style="199" customWidth="1"/>
    <col min="12084" max="12084" width="3" style="199" customWidth="1"/>
    <col min="12085" max="12085" width="3.6640625" style="199" customWidth="1"/>
    <col min="12086" max="12086" width="3.109375" style="199" customWidth="1"/>
    <col min="12087" max="12087" width="1.88671875" style="199" customWidth="1"/>
    <col min="12088" max="12089" width="2.21875" style="199" customWidth="1"/>
    <col min="12090" max="12090" width="7.21875" style="199" customWidth="1"/>
    <col min="12091" max="12325" width="8.88671875" style="199"/>
    <col min="12326" max="12326" width="2.44140625" style="199" customWidth="1"/>
    <col min="12327" max="12327" width="2.33203125" style="199" customWidth="1"/>
    <col min="12328" max="12328" width="1.109375" style="199" customWidth="1"/>
    <col min="12329" max="12329" width="22.6640625" style="199" customWidth="1"/>
    <col min="12330" max="12330" width="1.21875" style="199" customWidth="1"/>
    <col min="12331" max="12332" width="11.77734375" style="199" customWidth="1"/>
    <col min="12333" max="12333" width="1.77734375" style="199" customWidth="1"/>
    <col min="12334" max="12334" width="6.88671875" style="199" customWidth="1"/>
    <col min="12335" max="12335" width="4.44140625" style="199" customWidth="1"/>
    <col min="12336" max="12336" width="3.6640625" style="199" customWidth="1"/>
    <col min="12337" max="12337" width="0.77734375" style="199" customWidth="1"/>
    <col min="12338" max="12338" width="3.33203125" style="199" customWidth="1"/>
    <col min="12339" max="12339" width="3.6640625" style="199" customWidth="1"/>
    <col min="12340" max="12340" width="3" style="199" customWidth="1"/>
    <col min="12341" max="12341" width="3.6640625" style="199" customWidth="1"/>
    <col min="12342" max="12342" width="3.109375" style="199" customWidth="1"/>
    <col min="12343" max="12343" width="1.88671875" style="199" customWidth="1"/>
    <col min="12344" max="12345" width="2.21875" style="199" customWidth="1"/>
    <col min="12346" max="12346" width="7.21875" style="199" customWidth="1"/>
    <col min="12347" max="12581" width="8.88671875" style="199"/>
    <col min="12582" max="12582" width="2.44140625" style="199" customWidth="1"/>
    <col min="12583" max="12583" width="2.33203125" style="199" customWidth="1"/>
    <col min="12584" max="12584" width="1.109375" style="199" customWidth="1"/>
    <col min="12585" max="12585" width="22.6640625" style="199" customWidth="1"/>
    <col min="12586" max="12586" width="1.21875" style="199" customWidth="1"/>
    <col min="12587" max="12588" width="11.77734375" style="199" customWidth="1"/>
    <col min="12589" max="12589" width="1.77734375" style="199" customWidth="1"/>
    <col min="12590" max="12590" width="6.88671875" style="199" customWidth="1"/>
    <col min="12591" max="12591" width="4.44140625" style="199" customWidth="1"/>
    <col min="12592" max="12592" width="3.6640625" style="199" customWidth="1"/>
    <col min="12593" max="12593" width="0.77734375" style="199" customWidth="1"/>
    <col min="12594" max="12594" width="3.33203125" style="199" customWidth="1"/>
    <col min="12595" max="12595" width="3.6640625" style="199" customWidth="1"/>
    <col min="12596" max="12596" width="3" style="199" customWidth="1"/>
    <col min="12597" max="12597" width="3.6640625" style="199" customWidth="1"/>
    <col min="12598" max="12598" width="3.109375" style="199" customWidth="1"/>
    <col min="12599" max="12599" width="1.88671875" style="199" customWidth="1"/>
    <col min="12600" max="12601" width="2.21875" style="199" customWidth="1"/>
    <col min="12602" max="12602" width="7.21875" style="199" customWidth="1"/>
    <col min="12603" max="12837" width="8.88671875" style="199"/>
    <col min="12838" max="12838" width="2.44140625" style="199" customWidth="1"/>
    <col min="12839" max="12839" width="2.33203125" style="199" customWidth="1"/>
    <col min="12840" max="12840" width="1.109375" style="199" customWidth="1"/>
    <col min="12841" max="12841" width="22.6640625" style="199" customWidth="1"/>
    <col min="12842" max="12842" width="1.21875" style="199" customWidth="1"/>
    <col min="12843" max="12844" width="11.77734375" style="199" customWidth="1"/>
    <col min="12845" max="12845" width="1.77734375" style="199" customWidth="1"/>
    <col min="12846" max="12846" width="6.88671875" style="199" customWidth="1"/>
    <col min="12847" max="12847" width="4.44140625" style="199" customWidth="1"/>
    <col min="12848" max="12848" width="3.6640625" style="199" customWidth="1"/>
    <col min="12849" max="12849" width="0.77734375" style="199" customWidth="1"/>
    <col min="12850" max="12850" width="3.33203125" style="199" customWidth="1"/>
    <col min="12851" max="12851" width="3.6640625" style="199" customWidth="1"/>
    <col min="12852" max="12852" width="3" style="199" customWidth="1"/>
    <col min="12853" max="12853" width="3.6640625" style="199" customWidth="1"/>
    <col min="12854" max="12854" width="3.109375" style="199" customWidth="1"/>
    <col min="12855" max="12855" width="1.88671875" style="199" customWidth="1"/>
    <col min="12856" max="12857" width="2.21875" style="199" customWidth="1"/>
    <col min="12858" max="12858" width="7.21875" style="199" customWidth="1"/>
    <col min="12859" max="13093" width="8.88671875" style="199"/>
    <col min="13094" max="13094" width="2.44140625" style="199" customWidth="1"/>
    <col min="13095" max="13095" width="2.33203125" style="199" customWidth="1"/>
    <col min="13096" max="13096" width="1.109375" style="199" customWidth="1"/>
    <col min="13097" max="13097" width="22.6640625" style="199" customWidth="1"/>
    <col min="13098" max="13098" width="1.21875" style="199" customWidth="1"/>
    <col min="13099" max="13100" width="11.77734375" style="199" customWidth="1"/>
    <col min="13101" max="13101" width="1.77734375" style="199" customWidth="1"/>
    <col min="13102" max="13102" width="6.88671875" style="199" customWidth="1"/>
    <col min="13103" max="13103" width="4.44140625" style="199" customWidth="1"/>
    <col min="13104" max="13104" width="3.6640625" style="199" customWidth="1"/>
    <col min="13105" max="13105" width="0.77734375" style="199" customWidth="1"/>
    <col min="13106" max="13106" width="3.33203125" style="199" customWidth="1"/>
    <col min="13107" max="13107" width="3.6640625" style="199" customWidth="1"/>
    <col min="13108" max="13108" width="3" style="199" customWidth="1"/>
    <col min="13109" max="13109" width="3.6640625" style="199" customWidth="1"/>
    <col min="13110" max="13110" width="3.109375" style="199" customWidth="1"/>
    <col min="13111" max="13111" width="1.88671875" style="199" customWidth="1"/>
    <col min="13112" max="13113" width="2.21875" style="199" customWidth="1"/>
    <col min="13114" max="13114" width="7.21875" style="199" customWidth="1"/>
    <col min="13115" max="13349" width="8.88671875" style="199"/>
    <col min="13350" max="13350" width="2.44140625" style="199" customWidth="1"/>
    <col min="13351" max="13351" width="2.33203125" style="199" customWidth="1"/>
    <col min="13352" max="13352" width="1.109375" style="199" customWidth="1"/>
    <col min="13353" max="13353" width="22.6640625" style="199" customWidth="1"/>
    <col min="13354" max="13354" width="1.21875" style="199" customWidth="1"/>
    <col min="13355" max="13356" width="11.77734375" style="199" customWidth="1"/>
    <col min="13357" max="13357" width="1.77734375" style="199" customWidth="1"/>
    <col min="13358" max="13358" width="6.88671875" style="199" customWidth="1"/>
    <col min="13359" max="13359" width="4.44140625" style="199" customWidth="1"/>
    <col min="13360" max="13360" width="3.6640625" style="199" customWidth="1"/>
    <col min="13361" max="13361" width="0.77734375" style="199" customWidth="1"/>
    <col min="13362" max="13362" width="3.33203125" style="199" customWidth="1"/>
    <col min="13363" max="13363" width="3.6640625" style="199" customWidth="1"/>
    <col min="13364" max="13364" width="3" style="199" customWidth="1"/>
    <col min="13365" max="13365" width="3.6640625" style="199" customWidth="1"/>
    <col min="13366" max="13366" width="3.109375" style="199" customWidth="1"/>
    <col min="13367" max="13367" width="1.88671875" style="199" customWidth="1"/>
    <col min="13368" max="13369" width="2.21875" style="199" customWidth="1"/>
    <col min="13370" max="13370" width="7.21875" style="199" customWidth="1"/>
    <col min="13371" max="13605" width="8.88671875" style="199"/>
    <col min="13606" max="13606" width="2.44140625" style="199" customWidth="1"/>
    <col min="13607" max="13607" width="2.33203125" style="199" customWidth="1"/>
    <col min="13608" max="13608" width="1.109375" style="199" customWidth="1"/>
    <col min="13609" max="13609" width="22.6640625" style="199" customWidth="1"/>
    <col min="13610" max="13610" width="1.21875" style="199" customWidth="1"/>
    <col min="13611" max="13612" width="11.77734375" style="199" customWidth="1"/>
    <col min="13613" max="13613" width="1.77734375" style="199" customWidth="1"/>
    <col min="13614" max="13614" width="6.88671875" style="199" customWidth="1"/>
    <col min="13615" max="13615" width="4.44140625" style="199" customWidth="1"/>
    <col min="13616" max="13616" width="3.6640625" style="199" customWidth="1"/>
    <col min="13617" max="13617" width="0.77734375" style="199" customWidth="1"/>
    <col min="13618" max="13618" width="3.33203125" style="199" customWidth="1"/>
    <col min="13619" max="13619" width="3.6640625" style="199" customWidth="1"/>
    <col min="13620" max="13620" width="3" style="199" customWidth="1"/>
    <col min="13621" max="13621" width="3.6640625" style="199" customWidth="1"/>
    <col min="13622" max="13622" width="3.109375" style="199" customWidth="1"/>
    <col min="13623" max="13623" width="1.88671875" style="199" customWidth="1"/>
    <col min="13624" max="13625" width="2.21875" style="199" customWidth="1"/>
    <col min="13626" max="13626" width="7.21875" style="199" customWidth="1"/>
    <col min="13627" max="13861" width="8.88671875" style="199"/>
    <col min="13862" max="13862" width="2.44140625" style="199" customWidth="1"/>
    <col min="13863" max="13863" width="2.33203125" style="199" customWidth="1"/>
    <col min="13864" max="13864" width="1.109375" style="199" customWidth="1"/>
    <col min="13865" max="13865" width="22.6640625" style="199" customWidth="1"/>
    <col min="13866" max="13866" width="1.21875" style="199" customWidth="1"/>
    <col min="13867" max="13868" width="11.77734375" style="199" customWidth="1"/>
    <col min="13869" max="13869" width="1.77734375" style="199" customWidth="1"/>
    <col min="13870" max="13870" width="6.88671875" style="199" customWidth="1"/>
    <col min="13871" max="13871" width="4.44140625" style="199" customWidth="1"/>
    <col min="13872" max="13872" width="3.6640625" style="199" customWidth="1"/>
    <col min="13873" max="13873" width="0.77734375" style="199" customWidth="1"/>
    <col min="13874" max="13874" width="3.33203125" style="199" customWidth="1"/>
    <col min="13875" max="13875" width="3.6640625" style="199" customWidth="1"/>
    <col min="13876" max="13876" width="3" style="199" customWidth="1"/>
    <col min="13877" max="13877" width="3.6640625" style="199" customWidth="1"/>
    <col min="13878" max="13878" width="3.109375" style="199" customWidth="1"/>
    <col min="13879" max="13879" width="1.88671875" style="199" customWidth="1"/>
    <col min="13880" max="13881" width="2.21875" style="199" customWidth="1"/>
    <col min="13882" max="13882" width="7.21875" style="199" customWidth="1"/>
    <col min="13883" max="14117" width="8.88671875" style="199"/>
    <col min="14118" max="14118" width="2.44140625" style="199" customWidth="1"/>
    <col min="14119" max="14119" width="2.33203125" style="199" customWidth="1"/>
    <col min="14120" max="14120" width="1.109375" style="199" customWidth="1"/>
    <col min="14121" max="14121" width="22.6640625" style="199" customWidth="1"/>
    <col min="14122" max="14122" width="1.21875" style="199" customWidth="1"/>
    <col min="14123" max="14124" width="11.77734375" style="199" customWidth="1"/>
    <col min="14125" max="14125" width="1.77734375" style="199" customWidth="1"/>
    <col min="14126" max="14126" width="6.88671875" style="199" customWidth="1"/>
    <col min="14127" max="14127" width="4.44140625" style="199" customWidth="1"/>
    <col min="14128" max="14128" width="3.6640625" style="199" customWidth="1"/>
    <col min="14129" max="14129" width="0.77734375" style="199" customWidth="1"/>
    <col min="14130" max="14130" width="3.33203125" style="199" customWidth="1"/>
    <col min="14131" max="14131" width="3.6640625" style="199" customWidth="1"/>
    <col min="14132" max="14132" width="3" style="199" customWidth="1"/>
    <col min="14133" max="14133" width="3.6640625" style="199" customWidth="1"/>
    <col min="14134" max="14134" width="3.109375" style="199" customWidth="1"/>
    <col min="14135" max="14135" width="1.88671875" style="199" customWidth="1"/>
    <col min="14136" max="14137" width="2.21875" style="199" customWidth="1"/>
    <col min="14138" max="14138" width="7.21875" style="199" customWidth="1"/>
    <col min="14139" max="14373" width="8.88671875" style="199"/>
    <col min="14374" max="14374" width="2.44140625" style="199" customWidth="1"/>
    <col min="14375" max="14375" width="2.33203125" style="199" customWidth="1"/>
    <col min="14376" max="14376" width="1.109375" style="199" customWidth="1"/>
    <col min="14377" max="14377" width="22.6640625" style="199" customWidth="1"/>
    <col min="14378" max="14378" width="1.21875" style="199" customWidth="1"/>
    <col min="14379" max="14380" width="11.77734375" style="199" customWidth="1"/>
    <col min="14381" max="14381" width="1.77734375" style="199" customWidth="1"/>
    <col min="14382" max="14382" width="6.88671875" style="199" customWidth="1"/>
    <col min="14383" max="14383" width="4.44140625" style="199" customWidth="1"/>
    <col min="14384" max="14384" width="3.6640625" style="199" customWidth="1"/>
    <col min="14385" max="14385" width="0.77734375" style="199" customWidth="1"/>
    <col min="14386" max="14386" width="3.33203125" style="199" customWidth="1"/>
    <col min="14387" max="14387" width="3.6640625" style="199" customWidth="1"/>
    <col min="14388" max="14388" width="3" style="199" customWidth="1"/>
    <col min="14389" max="14389" width="3.6640625" style="199" customWidth="1"/>
    <col min="14390" max="14390" width="3.109375" style="199" customWidth="1"/>
    <col min="14391" max="14391" width="1.88671875" style="199" customWidth="1"/>
    <col min="14392" max="14393" width="2.21875" style="199" customWidth="1"/>
    <col min="14394" max="14394" width="7.21875" style="199" customWidth="1"/>
    <col min="14395" max="14629" width="8.88671875" style="199"/>
    <col min="14630" max="14630" width="2.44140625" style="199" customWidth="1"/>
    <col min="14631" max="14631" width="2.33203125" style="199" customWidth="1"/>
    <col min="14632" max="14632" width="1.109375" style="199" customWidth="1"/>
    <col min="14633" max="14633" width="22.6640625" style="199" customWidth="1"/>
    <col min="14634" max="14634" width="1.21875" style="199" customWidth="1"/>
    <col min="14635" max="14636" width="11.77734375" style="199" customWidth="1"/>
    <col min="14637" max="14637" width="1.77734375" style="199" customWidth="1"/>
    <col min="14638" max="14638" width="6.88671875" style="199" customWidth="1"/>
    <col min="14639" max="14639" width="4.44140625" style="199" customWidth="1"/>
    <col min="14640" max="14640" width="3.6640625" style="199" customWidth="1"/>
    <col min="14641" max="14641" width="0.77734375" style="199" customWidth="1"/>
    <col min="14642" max="14642" width="3.33203125" style="199" customWidth="1"/>
    <col min="14643" max="14643" width="3.6640625" style="199" customWidth="1"/>
    <col min="14644" max="14644" width="3" style="199" customWidth="1"/>
    <col min="14645" max="14645" width="3.6640625" style="199" customWidth="1"/>
    <col min="14646" max="14646" width="3.109375" style="199" customWidth="1"/>
    <col min="14647" max="14647" width="1.88671875" style="199" customWidth="1"/>
    <col min="14648" max="14649" width="2.21875" style="199" customWidth="1"/>
    <col min="14650" max="14650" width="7.21875" style="199" customWidth="1"/>
    <col min="14651" max="14885" width="8.88671875" style="199"/>
    <col min="14886" max="14886" width="2.44140625" style="199" customWidth="1"/>
    <col min="14887" max="14887" width="2.33203125" style="199" customWidth="1"/>
    <col min="14888" max="14888" width="1.109375" style="199" customWidth="1"/>
    <col min="14889" max="14889" width="22.6640625" style="199" customWidth="1"/>
    <col min="14890" max="14890" width="1.21875" style="199" customWidth="1"/>
    <col min="14891" max="14892" width="11.77734375" style="199" customWidth="1"/>
    <col min="14893" max="14893" width="1.77734375" style="199" customWidth="1"/>
    <col min="14894" max="14894" width="6.88671875" style="199" customWidth="1"/>
    <col min="14895" max="14895" width="4.44140625" style="199" customWidth="1"/>
    <col min="14896" max="14896" width="3.6640625" style="199" customWidth="1"/>
    <col min="14897" max="14897" width="0.77734375" style="199" customWidth="1"/>
    <col min="14898" max="14898" width="3.33203125" style="199" customWidth="1"/>
    <col min="14899" max="14899" width="3.6640625" style="199" customWidth="1"/>
    <col min="14900" max="14900" width="3" style="199" customWidth="1"/>
    <col min="14901" max="14901" width="3.6640625" style="199" customWidth="1"/>
    <col min="14902" max="14902" width="3.109375" style="199" customWidth="1"/>
    <col min="14903" max="14903" width="1.88671875" style="199" customWidth="1"/>
    <col min="14904" max="14905" width="2.21875" style="199" customWidth="1"/>
    <col min="14906" max="14906" width="7.21875" style="199" customWidth="1"/>
    <col min="14907" max="15141" width="8.88671875" style="199"/>
    <col min="15142" max="15142" width="2.44140625" style="199" customWidth="1"/>
    <col min="15143" max="15143" width="2.33203125" style="199" customWidth="1"/>
    <col min="15144" max="15144" width="1.109375" style="199" customWidth="1"/>
    <col min="15145" max="15145" width="22.6640625" style="199" customWidth="1"/>
    <col min="15146" max="15146" width="1.21875" style="199" customWidth="1"/>
    <col min="15147" max="15148" width="11.77734375" style="199" customWidth="1"/>
    <col min="15149" max="15149" width="1.77734375" style="199" customWidth="1"/>
    <col min="15150" max="15150" width="6.88671875" style="199" customWidth="1"/>
    <col min="15151" max="15151" width="4.44140625" style="199" customWidth="1"/>
    <col min="15152" max="15152" width="3.6640625" style="199" customWidth="1"/>
    <col min="15153" max="15153" width="0.77734375" style="199" customWidth="1"/>
    <col min="15154" max="15154" width="3.33203125" style="199" customWidth="1"/>
    <col min="15155" max="15155" width="3.6640625" style="199" customWidth="1"/>
    <col min="15156" max="15156" width="3" style="199" customWidth="1"/>
    <col min="15157" max="15157" width="3.6640625" style="199" customWidth="1"/>
    <col min="15158" max="15158" width="3.109375" style="199" customWidth="1"/>
    <col min="15159" max="15159" width="1.88671875" style="199" customWidth="1"/>
    <col min="15160" max="15161" width="2.21875" style="199" customWidth="1"/>
    <col min="15162" max="15162" width="7.21875" style="199" customWidth="1"/>
    <col min="15163" max="15397" width="8.88671875" style="199"/>
    <col min="15398" max="15398" width="2.44140625" style="199" customWidth="1"/>
    <col min="15399" max="15399" width="2.33203125" style="199" customWidth="1"/>
    <col min="15400" max="15400" width="1.109375" style="199" customWidth="1"/>
    <col min="15401" max="15401" width="22.6640625" style="199" customWidth="1"/>
    <col min="15402" max="15402" width="1.21875" style="199" customWidth="1"/>
    <col min="15403" max="15404" width="11.77734375" style="199" customWidth="1"/>
    <col min="15405" max="15405" width="1.77734375" style="199" customWidth="1"/>
    <col min="15406" max="15406" width="6.88671875" style="199" customWidth="1"/>
    <col min="15407" max="15407" width="4.44140625" style="199" customWidth="1"/>
    <col min="15408" max="15408" width="3.6640625" style="199" customWidth="1"/>
    <col min="15409" max="15409" width="0.77734375" style="199" customWidth="1"/>
    <col min="15410" max="15410" width="3.33203125" style="199" customWidth="1"/>
    <col min="15411" max="15411" width="3.6640625" style="199" customWidth="1"/>
    <col min="15412" max="15412" width="3" style="199" customWidth="1"/>
    <col min="15413" max="15413" width="3.6640625" style="199" customWidth="1"/>
    <col min="15414" max="15414" width="3.109375" style="199" customWidth="1"/>
    <col min="15415" max="15415" width="1.88671875" style="199" customWidth="1"/>
    <col min="15416" max="15417" width="2.21875" style="199" customWidth="1"/>
    <col min="15418" max="15418" width="7.21875" style="199" customWidth="1"/>
    <col min="15419" max="15653" width="8.88671875" style="199"/>
    <col min="15654" max="15654" width="2.44140625" style="199" customWidth="1"/>
    <col min="15655" max="15655" width="2.33203125" style="199" customWidth="1"/>
    <col min="15656" max="15656" width="1.109375" style="199" customWidth="1"/>
    <col min="15657" max="15657" width="22.6640625" style="199" customWidth="1"/>
    <col min="15658" max="15658" width="1.21875" style="199" customWidth="1"/>
    <col min="15659" max="15660" width="11.77734375" style="199" customWidth="1"/>
    <col min="15661" max="15661" width="1.77734375" style="199" customWidth="1"/>
    <col min="15662" max="15662" width="6.88671875" style="199" customWidth="1"/>
    <col min="15663" max="15663" width="4.44140625" style="199" customWidth="1"/>
    <col min="15664" max="15664" width="3.6640625" style="199" customWidth="1"/>
    <col min="15665" max="15665" width="0.77734375" style="199" customWidth="1"/>
    <col min="15666" max="15666" width="3.33203125" style="199" customWidth="1"/>
    <col min="15667" max="15667" width="3.6640625" style="199" customWidth="1"/>
    <col min="15668" max="15668" width="3" style="199" customWidth="1"/>
    <col min="15669" max="15669" width="3.6640625" style="199" customWidth="1"/>
    <col min="15670" max="15670" width="3.109375" style="199" customWidth="1"/>
    <col min="15671" max="15671" width="1.88671875" style="199" customWidth="1"/>
    <col min="15672" max="15673" width="2.21875" style="199" customWidth="1"/>
    <col min="15674" max="15674" width="7.21875" style="199" customWidth="1"/>
    <col min="15675" max="15909" width="8.88671875" style="199"/>
    <col min="15910" max="15910" width="2.44140625" style="199" customWidth="1"/>
    <col min="15911" max="15911" width="2.33203125" style="199" customWidth="1"/>
    <col min="15912" max="15912" width="1.109375" style="199" customWidth="1"/>
    <col min="15913" max="15913" width="22.6640625" style="199" customWidth="1"/>
    <col min="15914" max="15914" width="1.21875" style="199" customWidth="1"/>
    <col min="15915" max="15916" width="11.77734375" style="199" customWidth="1"/>
    <col min="15917" max="15917" width="1.77734375" style="199" customWidth="1"/>
    <col min="15918" max="15918" width="6.88671875" style="199" customWidth="1"/>
    <col min="15919" max="15919" width="4.44140625" style="199" customWidth="1"/>
    <col min="15920" max="15920" width="3.6640625" style="199" customWidth="1"/>
    <col min="15921" max="15921" width="0.77734375" style="199" customWidth="1"/>
    <col min="15922" max="15922" width="3.33203125" style="199" customWidth="1"/>
    <col min="15923" max="15923" width="3.6640625" style="199" customWidth="1"/>
    <col min="15924" max="15924" width="3" style="199" customWidth="1"/>
    <col min="15925" max="15925" width="3.6640625" style="199" customWidth="1"/>
    <col min="15926" max="15926" width="3.109375" style="199" customWidth="1"/>
    <col min="15927" max="15927" width="1.88671875" style="199" customWidth="1"/>
    <col min="15928" max="15929" width="2.21875" style="199" customWidth="1"/>
    <col min="15930" max="15930" width="7.21875" style="199" customWidth="1"/>
    <col min="15931" max="16165" width="8.88671875" style="199"/>
    <col min="16166" max="16166" width="2.44140625" style="199" customWidth="1"/>
    <col min="16167" max="16167" width="2.33203125" style="199" customWidth="1"/>
    <col min="16168" max="16168" width="1.109375" style="199" customWidth="1"/>
    <col min="16169" max="16169" width="22.6640625" style="199" customWidth="1"/>
    <col min="16170" max="16170" width="1.21875" style="199" customWidth="1"/>
    <col min="16171" max="16172" width="11.77734375" style="199" customWidth="1"/>
    <col min="16173" max="16173" width="1.77734375" style="199" customWidth="1"/>
    <col min="16174" max="16174" width="6.88671875" style="199" customWidth="1"/>
    <col min="16175" max="16175" width="4.44140625" style="199" customWidth="1"/>
    <col min="16176" max="16176" width="3.6640625" style="199" customWidth="1"/>
    <col min="16177" max="16177" width="0.77734375" style="199" customWidth="1"/>
    <col min="16178" max="16178" width="3.33203125" style="199" customWidth="1"/>
    <col min="16179" max="16179" width="3.6640625" style="199" customWidth="1"/>
    <col min="16180" max="16180" width="3" style="199" customWidth="1"/>
    <col min="16181" max="16181" width="3.6640625" style="199" customWidth="1"/>
    <col min="16182" max="16182" width="3.109375" style="199" customWidth="1"/>
    <col min="16183" max="16183" width="1.88671875" style="199" customWidth="1"/>
    <col min="16184" max="16185" width="2.21875" style="199" customWidth="1"/>
    <col min="16186" max="16186" width="7.21875" style="199" customWidth="1"/>
    <col min="16187" max="16384" width="8.88671875" style="199"/>
  </cols>
  <sheetData>
    <row r="1" spans="2:80" ht="20.25" customHeight="1">
      <c r="B1" s="198" t="s">
        <v>2616</v>
      </c>
      <c r="BB1" s="198" t="s">
        <v>2616</v>
      </c>
    </row>
    <row r="2" spans="2:80" ht="12" customHeight="1">
      <c r="U2" s="201"/>
      <c r="V2" s="201"/>
      <c r="Z2" s="201"/>
      <c r="AD2" s="555"/>
      <c r="BU2" s="201"/>
      <c r="BV2" s="201"/>
      <c r="BZ2" s="201"/>
    </row>
    <row r="3" spans="2:80">
      <c r="S3" s="228"/>
      <c r="T3" s="1199"/>
      <c r="U3" s="1200"/>
      <c r="V3" s="202" t="s">
        <v>2555</v>
      </c>
      <c r="W3" s="643"/>
      <c r="X3" s="202" t="s">
        <v>2556</v>
      </c>
      <c r="Y3" s="643"/>
      <c r="Z3" s="202" t="s">
        <v>2557</v>
      </c>
      <c r="BS3" s="228"/>
      <c r="BT3" s="1199"/>
      <c r="BU3" s="1199"/>
      <c r="BV3" s="202" t="s">
        <v>2555</v>
      </c>
      <c r="BW3" s="643"/>
      <c r="BX3" s="202" t="s">
        <v>2556</v>
      </c>
      <c r="BY3" s="643"/>
      <c r="BZ3" s="202" t="s">
        <v>2557</v>
      </c>
    </row>
    <row r="4" spans="2:80" s="231" customFormat="1"/>
    <row r="5" spans="2:80" ht="13.5" customHeight="1">
      <c r="P5" s="199" t="s">
        <v>2575</v>
      </c>
      <c r="V5" s="203"/>
      <c r="W5" s="203"/>
      <c r="X5" s="203"/>
      <c r="Y5" s="203"/>
      <c r="Z5" s="203"/>
      <c r="BP5" s="199" t="s">
        <v>2575</v>
      </c>
      <c r="BV5" s="203"/>
      <c r="BW5" s="203"/>
      <c r="BX5" s="203"/>
      <c r="BY5" s="203"/>
      <c r="BZ5" s="203"/>
    </row>
    <row r="6" spans="2:80" ht="15" customHeight="1">
      <c r="C6" s="199" t="s">
        <v>2558</v>
      </c>
      <c r="P6" s="1948" t="s">
        <v>2576</v>
      </c>
      <c r="Q6" s="1951"/>
      <c r="R6" s="1947">
        <f>第1号!$L$9</f>
        <v>0</v>
      </c>
      <c r="S6" s="1949"/>
      <c r="T6" s="1949"/>
      <c r="U6" s="1949"/>
      <c r="V6" s="1949"/>
      <c r="W6" s="1949"/>
      <c r="X6" s="1949"/>
      <c r="Y6" s="1949"/>
      <c r="Z6" s="1949"/>
      <c r="BC6" s="199" t="s">
        <v>2558</v>
      </c>
      <c r="BP6" s="1948" t="s">
        <v>2576</v>
      </c>
      <c r="BQ6" s="1948"/>
      <c r="BR6" s="1947" t="s">
        <v>2978</v>
      </c>
      <c r="BS6" s="1947"/>
      <c r="BT6" s="1947"/>
      <c r="BU6" s="1947"/>
      <c r="BV6" s="1947"/>
      <c r="BW6" s="1947"/>
      <c r="BX6" s="1947"/>
      <c r="BY6" s="1947"/>
      <c r="BZ6" s="1947"/>
    </row>
    <row r="7" spans="2:80" ht="2.4" customHeight="1">
      <c r="Q7" s="198"/>
      <c r="R7" s="205"/>
      <c r="S7" s="205"/>
      <c r="T7" s="205"/>
      <c r="U7" s="205"/>
      <c r="V7" s="205"/>
      <c r="W7" s="205"/>
      <c r="X7" s="205"/>
      <c r="Y7" s="205"/>
      <c r="Z7" s="205"/>
      <c r="BQ7" s="198"/>
      <c r="BR7" s="205"/>
      <c r="BS7" s="205"/>
      <c r="BT7" s="205"/>
      <c r="BU7" s="205"/>
      <c r="BV7" s="205"/>
      <c r="BW7" s="205"/>
      <c r="BX7" s="205"/>
      <c r="BY7" s="205"/>
      <c r="BZ7" s="205"/>
    </row>
    <row r="8" spans="2:80" ht="15" customHeight="1">
      <c r="C8" s="199" t="s">
        <v>2622</v>
      </c>
      <c r="E8" s="198"/>
      <c r="F8" s="198"/>
      <c r="G8" s="198"/>
      <c r="H8" s="198"/>
      <c r="I8" s="198"/>
      <c r="J8" s="198"/>
      <c r="P8" s="1948" t="s">
        <v>2561</v>
      </c>
      <c r="Q8" s="1951"/>
      <c r="R8" s="1947">
        <f>第1号!$J$10</f>
        <v>0</v>
      </c>
      <c r="S8" s="1949"/>
      <c r="T8" s="1949"/>
      <c r="U8" s="1949"/>
      <c r="V8" s="1949"/>
      <c r="W8" s="1949"/>
      <c r="X8" s="1949"/>
      <c r="Y8" s="1949"/>
      <c r="Z8" s="1949"/>
      <c r="BC8" s="199" t="s">
        <v>2622</v>
      </c>
      <c r="BE8" s="198"/>
      <c r="BF8" s="198"/>
      <c r="BG8" s="198"/>
      <c r="BH8" s="198"/>
      <c r="BI8" s="198"/>
      <c r="BJ8" s="198"/>
      <c r="BP8" s="1948" t="s">
        <v>2561</v>
      </c>
      <c r="BQ8" s="1948"/>
      <c r="BR8" s="1947" t="s">
        <v>2979</v>
      </c>
      <c r="BS8" s="1947"/>
      <c r="BT8" s="1947"/>
      <c r="BU8" s="1947"/>
      <c r="BV8" s="1947"/>
      <c r="BW8" s="1947"/>
      <c r="BX8" s="1947"/>
      <c r="BY8" s="1947"/>
      <c r="BZ8" s="1947"/>
    </row>
    <row r="9" spans="2:80" ht="2.4" customHeight="1">
      <c r="D9" s="198"/>
      <c r="E9" s="198"/>
      <c r="F9" s="198"/>
      <c r="G9" s="198"/>
      <c r="H9" s="198"/>
      <c r="I9" s="198"/>
      <c r="J9" s="198"/>
      <c r="Q9" s="198"/>
      <c r="R9" s="205"/>
      <c r="S9" s="205"/>
      <c r="T9" s="205"/>
      <c r="U9" s="205"/>
      <c r="V9" s="205"/>
      <c r="W9" s="205"/>
      <c r="X9" s="205"/>
      <c r="Y9" s="205"/>
      <c r="Z9" s="205"/>
      <c r="AD9" s="200"/>
      <c r="AE9" s="200"/>
      <c r="BD9" s="198"/>
      <c r="BE9" s="198"/>
      <c r="BF9" s="198"/>
      <c r="BG9" s="198"/>
      <c r="BH9" s="198"/>
      <c r="BI9" s="198"/>
      <c r="BJ9" s="198"/>
      <c r="BQ9" s="198"/>
      <c r="BR9" s="205"/>
      <c r="BS9" s="205"/>
      <c r="BT9" s="205"/>
      <c r="BU9" s="205"/>
      <c r="BV9" s="205"/>
      <c r="BW9" s="205"/>
      <c r="BX9" s="205"/>
      <c r="BY9" s="205"/>
      <c r="BZ9" s="205"/>
    </row>
    <row r="10" spans="2:80" ht="21" customHeight="1">
      <c r="P10" s="1988" t="s">
        <v>2442</v>
      </c>
      <c r="Q10" s="2024"/>
      <c r="R10" s="1947">
        <f>第1号!$J$11</f>
        <v>0</v>
      </c>
      <c r="S10" s="1949"/>
      <c r="T10" s="1949"/>
      <c r="U10" s="1949"/>
      <c r="V10" s="1947">
        <f>第1号!$M$11</f>
        <v>0</v>
      </c>
      <c r="W10" s="1949"/>
      <c r="X10" s="1949"/>
      <c r="Y10" s="1949"/>
      <c r="Z10" s="1949"/>
      <c r="BP10" s="1988" t="s">
        <v>2442</v>
      </c>
      <c r="BQ10" s="1988"/>
      <c r="BR10" s="1947" t="s">
        <v>3229</v>
      </c>
      <c r="BS10" s="1947"/>
      <c r="BT10" s="1947"/>
      <c r="BU10" s="1947"/>
      <c r="BV10" s="1947" t="s">
        <v>3230</v>
      </c>
      <c r="BW10" s="1947"/>
      <c r="BX10" s="1947"/>
      <c r="BY10" s="1947"/>
      <c r="BZ10" s="1947"/>
    </row>
    <row r="11" spans="2:80" ht="15" customHeight="1">
      <c r="Q11" s="198"/>
      <c r="R11" s="204"/>
      <c r="S11" s="204"/>
      <c r="T11" s="204"/>
      <c r="U11" s="204"/>
      <c r="V11" s="204"/>
      <c r="W11" s="204"/>
      <c r="X11" s="204"/>
      <c r="Y11" s="204"/>
      <c r="Z11" s="204"/>
      <c r="BQ11" s="198"/>
      <c r="BR11" s="204"/>
      <c r="BS11" s="204"/>
      <c r="BT11" s="204"/>
      <c r="BU11" s="204"/>
      <c r="BV11" s="204"/>
      <c r="BW11" s="204"/>
      <c r="BX11" s="204"/>
      <c r="BY11" s="204"/>
      <c r="BZ11" s="204"/>
    </row>
    <row r="12" spans="2:80" ht="15" customHeight="1">
      <c r="P12" s="199" t="s">
        <v>2623</v>
      </c>
      <c r="Q12" s="231"/>
      <c r="R12" s="198"/>
      <c r="S12" s="198"/>
      <c r="T12" s="204"/>
      <c r="U12" s="204"/>
      <c r="V12" s="204"/>
      <c r="W12" s="204"/>
      <c r="X12" s="204"/>
      <c r="Y12" s="204"/>
      <c r="Z12" s="204"/>
      <c r="BP12" s="199" t="s">
        <v>2623</v>
      </c>
      <c r="BQ12" s="231"/>
      <c r="BR12" s="198"/>
      <c r="BS12" s="198"/>
      <c r="BT12" s="204"/>
      <c r="BU12" s="204"/>
      <c r="BV12" s="204"/>
      <c r="BW12" s="204"/>
      <c r="BX12" s="204"/>
      <c r="BY12" s="204"/>
      <c r="BZ12" s="204"/>
    </row>
    <row r="13" spans="2:80" ht="2.4" customHeight="1">
      <c r="Q13" s="198"/>
      <c r="R13" s="205"/>
      <c r="S13" s="205"/>
      <c r="T13" s="205"/>
      <c r="U13" s="205"/>
      <c r="V13" s="205"/>
      <c r="W13" s="205"/>
      <c r="X13" s="205"/>
      <c r="Y13" s="205"/>
      <c r="Z13" s="205"/>
      <c r="BQ13" s="198"/>
      <c r="BR13" s="205"/>
      <c r="BS13" s="205"/>
      <c r="BT13" s="205"/>
      <c r="BU13" s="205"/>
      <c r="BV13" s="205"/>
      <c r="BW13" s="205"/>
      <c r="BX13" s="205"/>
      <c r="BY13" s="205"/>
      <c r="BZ13" s="205"/>
    </row>
    <row r="14" spans="2:80" ht="15" customHeight="1">
      <c r="P14" s="1948" t="s">
        <v>2561</v>
      </c>
      <c r="Q14" s="1948"/>
      <c r="R14" s="1947">
        <f>第1号!$J$16</f>
        <v>0</v>
      </c>
      <c r="S14" s="1949"/>
      <c r="T14" s="1949"/>
      <c r="U14" s="1949"/>
      <c r="V14" s="1949"/>
      <c r="W14" s="1949"/>
      <c r="X14" s="1949"/>
      <c r="Y14" s="1949"/>
      <c r="Z14" s="1949"/>
      <c r="AD14" s="206"/>
      <c r="BP14" s="1948" t="s">
        <v>2561</v>
      </c>
      <c r="BQ14" s="1948"/>
      <c r="BR14" s="1947" t="s">
        <v>3231</v>
      </c>
      <c r="BS14" s="1947"/>
      <c r="BT14" s="1947"/>
      <c r="BU14" s="1947"/>
      <c r="BV14" s="1947"/>
      <c r="BW14" s="1947"/>
      <c r="BX14" s="1947"/>
      <c r="BY14" s="1947"/>
      <c r="BZ14" s="1947"/>
    </row>
    <row r="15" spans="2:80" ht="2.4" customHeight="1">
      <c r="Q15" s="198"/>
      <c r="R15" s="205"/>
      <c r="S15" s="205"/>
      <c r="T15" s="205"/>
      <c r="U15" s="205"/>
      <c r="V15" s="205"/>
      <c r="W15" s="205"/>
      <c r="X15" s="205"/>
      <c r="Y15" s="205"/>
      <c r="Z15" s="205"/>
      <c r="BQ15" s="198"/>
      <c r="BR15" s="205"/>
      <c r="BS15" s="205"/>
      <c r="BT15" s="205"/>
      <c r="BU15" s="205"/>
      <c r="BV15" s="205"/>
      <c r="BW15" s="205"/>
      <c r="BX15" s="205"/>
      <c r="BY15" s="205"/>
      <c r="BZ15" s="205"/>
    </row>
    <row r="16" spans="2:80" s="255" customFormat="1" ht="28.8" customHeight="1">
      <c r="P16" s="1988" t="s">
        <v>2442</v>
      </c>
      <c r="Q16" s="1988"/>
      <c r="R16" s="1947">
        <f>第1号!$J$17</f>
        <v>0</v>
      </c>
      <c r="S16" s="1949"/>
      <c r="T16" s="1949"/>
      <c r="U16" s="1949"/>
      <c r="V16" s="1947">
        <f>第1号!$M$17</f>
        <v>0</v>
      </c>
      <c r="W16" s="1949"/>
      <c r="X16" s="1949"/>
      <c r="Y16" s="1949"/>
      <c r="Z16" s="1949"/>
      <c r="AA16" s="452"/>
      <c r="AB16" s="452"/>
      <c r="AC16" s="452"/>
      <c r="BP16" s="1988" t="s">
        <v>2442</v>
      </c>
      <c r="BQ16" s="1988"/>
      <c r="BR16" s="1947" t="s">
        <v>3229</v>
      </c>
      <c r="BS16" s="1947"/>
      <c r="BT16" s="1947"/>
      <c r="BU16" s="1947"/>
      <c r="BV16" s="1947" t="s">
        <v>3232</v>
      </c>
      <c r="BW16" s="1947"/>
      <c r="BX16" s="1947"/>
      <c r="BY16" s="1947"/>
      <c r="BZ16" s="1947"/>
      <c r="CA16" s="452"/>
      <c r="CB16" s="452"/>
    </row>
    <row r="17" spans="3:80" ht="23.4" customHeight="1">
      <c r="D17" s="201"/>
      <c r="P17" s="199" t="s">
        <v>2580</v>
      </c>
      <c r="Q17" s="231"/>
      <c r="R17" s="198"/>
      <c r="S17" s="198"/>
      <c r="T17" s="204"/>
      <c r="U17" s="204"/>
      <c r="V17" s="204"/>
      <c r="W17" s="204"/>
      <c r="X17" s="204"/>
      <c r="Y17" s="204"/>
      <c r="Z17" s="204"/>
      <c r="AB17" s="219"/>
      <c r="AC17" s="219"/>
      <c r="AD17" s="219"/>
      <c r="AE17" s="219"/>
      <c r="AF17" s="219"/>
      <c r="AG17" s="219"/>
      <c r="BD17" s="201"/>
      <c r="BP17" s="199" t="s">
        <v>2580</v>
      </c>
      <c r="BQ17" s="231"/>
      <c r="BR17" s="198"/>
      <c r="BS17" s="198"/>
      <c r="BT17" s="204"/>
      <c r="BU17" s="204"/>
      <c r="BV17" s="204"/>
      <c r="BW17" s="204"/>
      <c r="BX17" s="204"/>
      <c r="BY17" s="204"/>
      <c r="BZ17" s="204"/>
      <c r="CB17" s="199"/>
    </row>
    <row r="18" spans="3:80" ht="2.4" customHeight="1">
      <c r="Q18" s="198"/>
      <c r="R18" s="205"/>
      <c r="S18" s="205"/>
      <c r="T18" s="205"/>
      <c r="U18" s="205"/>
      <c r="V18" s="205"/>
      <c r="W18" s="205"/>
      <c r="X18" s="205"/>
      <c r="Y18" s="205"/>
      <c r="Z18" s="205"/>
      <c r="AB18" s="219"/>
      <c r="AC18" s="219"/>
      <c r="AD18" s="219"/>
      <c r="AE18" s="219"/>
      <c r="AF18" s="219"/>
      <c r="AG18" s="219"/>
      <c r="BQ18" s="198"/>
      <c r="BR18" s="205"/>
      <c r="BS18" s="205"/>
      <c r="BT18" s="205"/>
      <c r="BU18" s="205"/>
      <c r="BV18" s="205"/>
      <c r="BW18" s="205"/>
      <c r="BX18" s="205"/>
      <c r="BY18" s="205"/>
      <c r="BZ18" s="205"/>
      <c r="CB18" s="199"/>
    </row>
    <row r="19" spans="3:80" ht="22.8" customHeight="1">
      <c r="P19" s="1948" t="s">
        <v>2561</v>
      </c>
      <c r="Q19" s="1948"/>
      <c r="R19" s="1947">
        <f>第1号!$J$22</f>
        <v>0</v>
      </c>
      <c r="S19" s="1949"/>
      <c r="T19" s="1949"/>
      <c r="U19" s="1949"/>
      <c r="V19" s="1949"/>
      <c r="W19" s="1949"/>
      <c r="X19" s="1949"/>
      <c r="Y19" s="1949"/>
      <c r="Z19" s="1949"/>
      <c r="AB19" s="219"/>
      <c r="AC19" s="219"/>
      <c r="AD19" s="219"/>
      <c r="AE19" s="219"/>
      <c r="AF19" s="219"/>
      <c r="AG19" s="219"/>
      <c r="AH19" s="206"/>
      <c r="BP19" s="1948" t="s">
        <v>2561</v>
      </c>
      <c r="BQ19" s="1948"/>
      <c r="BR19" s="1947" t="s">
        <v>3233</v>
      </c>
      <c r="BS19" s="1947"/>
      <c r="BT19" s="1947"/>
      <c r="BU19" s="1947"/>
      <c r="BV19" s="1947"/>
      <c r="BW19" s="1947"/>
      <c r="BX19" s="1947"/>
      <c r="BY19" s="1947"/>
      <c r="BZ19" s="1947"/>
      <c r="CB19" s="199"/>
    </row>
    <row r="20" spans="3:80" ht="2.4" customHeight="1">
      <c r="Q20" s="198"/>
      <c r="R20" s="205"/>
      <c r="S20" s="205"/>
      <c r="T20" s="205"/>
      <c r="U20" s="205"/>
      <c r="V20" s="205"/>
      <c r="W20" s="205"/>
      <c r="X20" s="205"/>
      <c r="Y20" s="205"/>
      <c r="Z20" s="205"/>
      <c r="AB20" s="206"/>
      <c r="AC20" s="219"/>
      <c r="AD20" s="219"/>
      <c r="AE20" s="219"/>
      <c r="AF20" s="219"/>
      <c r="AG20" s="219"/>
      <c r="BQ20" s="198"/>
      <c r="BR20" s="205"/>
      <c r="BS20" s="205"/>
      <c r="BT20" s="205"/>
      <c r="BU20" s="205"/>
      <c r="BV20" s="205"/>
      <c r="BW20" s="205"/>
      <c r="BX20" s="205"/>
      <c r="BY20" s="205"/>
      <c r="BZ20" s="205"/>
      <c r="CB20" s="199"/>
    </row>
    <row r="21" spans="3:80" ht="22.8" customHeight="1">
      <c r="P21" s="1946" t="s">
        <v>2442</v>
      </c>
      <c r="Q21" s="1946"/>
      <c r="R21" s="1947">
        <f>第1号!$J$23</f>
        <v>0</v>
      </c>
      <c r="S21" s="1949"/>
      <c r="T21" s="1949"/>
      <c r="U21" s="1949"/>
      <c r="V21" s="1947">
        <f>第1号!$M$23</f>
        <v>0</v>
      </c>
      <c r="W21" s="1949"/>
      <c r="X21" s="1949"/>
      <c r="Y21" s="1949"/>
      <c r="Z21" s="1949"/>
      <c r="AB21" s="219"/>
      <c r="AC21" s="219"/>
      <c r="AD21" s="219"/>
      <c r="AE21" s="219"/>
      <c r="AF21" s="219"/>
      <c r="AG21" s="219"/>
      <c r="BP21" s="1946" t="s">
        <v>2442</v>
      </c>
      <c r="BQ21" s="1946"/>
      <c r="BR21" s="1947" t="s">
        <v>3229</v>
      </c>
      <c r="BS21" s="1947"/>
      <c r="BT21" s="1947"/>
      <c r="BU21" s="1947"/>
      <c r="BV21" s="1947" t="s">
        <v>3234</v>
      </c>
      <c r="BW21" s="1947"/>
      <c r="BX21" s="1947"/>
      <c r="BY21" s="1947"/>
      <c r="BZ21" s="1947"/>
      <c r="CB21" s="199"/>
    </row>
    <row r="22" spans="3:80" ht="8.4" customHeight="1">
      <c r="O22" s="198"/>
      <c r="P22" s="204"/>
      <c r="Q22" s="204"/>
      <c r="R22" s="204"/>
      <c r="S22" s="204"/>
      <c r="T22" s="204"/>
      <c r="U22" s="204"/>
      <c r="V22" s="204"/>
      <c r="W22" s="204"/>
      <c r="X22" s="204"/>
      <c r="AB22" s="219"/>
      <c r="AC22" s="219"/>
      <c r="AD22" s="219"/>
      <c r="AE22" s="219"/>
      <c r="AF22" s="219"/>
      <c r="AG22" s="219"/>
      <c r="BO22" s="198"/>
      <c r="BP22" s="204"/>
      <c r="BQ22" s="204"/>
      <c r="BR22" s="204"/>
      <c r="BS22" s="204"/>
      <c r="BT22" s="204"/>
      <c r="BU22" s="204"/>
      <c r="BV22" s="204"/>
      <c r="BW22" s="204"/>
      <c r="BX22" s="204"/>
      <c r="CB22" s="199"/>
    </row>
    <row r="23" spans="3:80" ht="9" customHeight="1">
      <c r="Q23" s="198"/>
      <c r="R23" s="204"/>
      <c r="S23" s="204"/>
      <c r="T23" s="204"/>
      <c r="U23" s="204"/>
      <c r="V23" s="204"/>
      <c r="W23" s="204"/>
      <c r="X23" s="204"/>
      <c r="Y23" s="204"/>
      <c r="Z23" s="204"/>
      <c r="BQ23" s="198"/>
      <c r="BR23" s="204"/>
      <c r="BS23" s="204"/>
      <c r="BT23" s="204"/>
      <c r="BU23" s="204"/>
      <c r="BV23" s="204"/>
      <c r="BW23" s="204"/>
      <c r="BX23" s="204"/>
      <c r="BY23" s="204"/>
      <c r="BZ23" s="204"/>
    </row>
    <row r="24" spans="3:80" ht="15" customHeight="1">
      <c r="P24" s="199" t="s">
        <v>2392</v>
      </c>
      <c r="Q24" s="231"/>
      <c r="R24" s="198"/>
      <c r="S24" s="198"/>
      <c r="T24" s="204"/>
      <c r="U24" s="204"/>
      <c r="V24" s="204"/>
      <c r="W24" s="204"/>
      <c r="X24" s="204"/>
      <c r="Y24" s="204"/>
      <c r="Z24" s="204"/>
      <c r="BP24" s="199" t="s">
        <v>2392</v>
      </c>
      <c r="BQ24" s="231"/>
      <c r="BR24" s="198"/>
      <c r="BS24" s="198"/>
      <c r="BT24" s="204"/>
      <c r="BU24" s="204"/>
      <c r="BV24" s="204"/>
      <c r="BW24" s="204"/>
      <c r="BX24" s="204"/>
      <c r="BY24" s="204"/>
      <c r="BZ24" s="204"/>
    </row>
    <row r="25" spans="3:80" ht="2.4" customHeight="1">
      <c r="Q25" s="198"/>
      <c r="R25" s="205"/>
      <c r="S25" s="205"/>
      <c r="T25" s="205"/>
      <c r="U25" s="205"/>
      <c r="V25" s="205"/>
      <c r="W25" s="205"/>
      <c r="X25" s="205"/>
      <c r="Y25" s="205"/>
      <c r="Z25" s="205"/>
      <c r="BQ25" s="198"/>
      <c r="BR25" s="205"/>
      <c r="BS25" s="205"/>
      <c r="BT25" s="205"/>
      <c r="BU25" s="205"/>
      <c r="BV25" s="205"/>
      <c r="BW25" s="205"/>
      <c r="BX25" s="205"/>
      <c r="BY25" s="205"/>
      <c r="BZ25" s="205"/>
    </row>
    <row r="26" spans="3:80" ht="15" customHeight="1">
      <c r="P26" s="1948" t="s">
        <v>2561</v>
      </c>
      <c r="Q26" s="1948"/>
      <c r="R26" s="1947">
        <f>第1号!$J$28</f>
        <v>0</v>
      </c>
      <c r="S26" s="1949"/>
      <c r="T26" s="1949"/>
      <c r="U26" s="1949"/>
      <c r="V26" s="1949"/>
      <c r="W26" s="1949"/>
      <c r="X26" s="1949"/>
      <c r="Y26" s="1949"/>
      <c r="Z26" s="1949"/>
      <c r="AD26" s="206"/>
      <c r="BP26" s="1948" t="s">
        <v>2561</v>
      </c>
      <c r="BQ26" s="1948"/>
      <c r="BR26" s="1947" t="s">
        <v>3235</v>
      </c>
      <c r="BS26" s="1947"/>
      <c r="BT26" s="1947"/>
      <c r="BU26" s="1947"/>
      <c r="BV26" s="1947"/>
      <c r="BW26" s="1947"/>
      <c r="BX26" s="1947"/>
      <c r="BY26" s="1947"/>
      <c r="BZ26" s="1947"/>
    </row>
    <row r="27" spans="3:80" ht="2.4" customHeight="1">
      <c r="Q27" s="198"/>
      <c r="R27" s="205"/>
      <c r="S27" s="205"/>
      <c r="T27" s="205"/>
      <c r="U27" s="205"/>
      <c r="V27" s="205"/>
      <c r="W27" s="205"/>
      <c r="X27" s="205"/>
      <c r="Y27" s="205"/>
      <c r="Z27" s="205"/>
      <c r="AD27" s="200"/>
      <c r="BQ27" s="198"/>
      <c r="BR27" s="205"/>
      <c r="BS27" s="205"/>
      <c r="BT27" s="205"/>
      <c r="BU27" s="205"/>
      <c r="BV27" s="205"/>
      <c r="BW27" s="205"/>
      <c r="BX27" s="205"/>
      <c r="BY27" s="205"/>
      <c r="BZ27" s="205"/>
    </row>
    <row r="28" spans="3:80" ht="22.8" customHeight="1">
      <c r="P28" s="1988" t="s">
        <v>2442</v>
      </c>
      <c r="Q28" s="1988"/>
      <c r="R28" s="1947">
        <f>第1号!$J$29</f>
        <v>0</v>
      </c>
      <c r="S28" s="1949"/>
      <c r="T28" s="1949"/>
      <c r="U28" s="1949"/>
      <c r="V28" s="1947">
        <f>第1号!$M$29</f>
        <v>0</v>
      </c>
      <c r="W28" s="1949"/>
      <c r="X28" s="1949"/>
      <c r="Y28" s="1949"/>
      <c r="Z28" s="1949"/>
      <c r="BP28" s="1988" t="s">
        <v>2442</v>
      </c>
      <c r="BQ28" s="1988"/>
      <c r="BR28" s="1947" t="s">
        <v>3229</v>
      </c>
      <c r="BS28" s="1947"/>
      <c r="BT28" s="1947"/>
      <c r="BU28" s="1947"/>
      <c r="BV28" s="1947" t="s">
        <v>3236</v>
      </c>
      <c r="BW28" s="1947"/>
      <c r="BX28" s="1947"/>
      <c r="BY28" s="1947"/>
      <c r="BZ28" s="1947"/>
    </row>
    <row r="29" spans="3:80" ht="13.5" customHeight="1"/>
    <row r="30" spans="3:80" ht="25.8">
      <c r="C30" s="1962" t="s">
        <v>2624</v>
      </c>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BC30" s="1962" t="s">
        <v>2624</v>
      </c>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c r="BY30" s="1962"/>
      <c r="BZ30" s="1962"/>
    </row>
    <row r="31" spans="3:80" ht="21" customHeight="1"/>
    <row r="32" spans="3:80" ht="18" customHeight="1">
      <c r="C32" s="198"/>
      <c r="D32" s="1967">
        <f>基本情報入力シート!$D$66</f>
        <v>0</v>
      </c>
      <c r="E32" s="2027"/>
      <c r="F32" s="205" t="s">
        <v>2555</v>
      </c>
      <c r="G32" s="480">
        <f>基本情報入力シート!$E$66</f>
        <v>0</v>
      </c>
      <c r="H32" s="205" t="s">
        <v>2556</v>
      </c>
      <c r="I32" s="480">
        <f>基本情報入力シート!$F$66</f>
        <v>0</v>
      </c>
      <c r="J32" s="205" t="s">
        <v>2562</v>
      </c>
      <c r="K32" s="1963">
        <f>基本情報入力シート!$C$69</f>
        <v>0</v>
      </c>
      <c r="L32" s="1963"/>
      <c r="M32" s="2028" t="s">
        <v>2563</v>
      </c>
      <c r="N32" s="2028"/>
      <c r="O32" s="2028"/>
      <c r="P32" s="1963">
        <f>基本情報入力シート!$E$69</f>
        <v>0</v>
      </c>
      <c r="Q32" s="1963"/>
      <c r="R32" s="1980" t="s">
        <v>2625</v>
      </c>
      <c r="S32" s="1980"/>
      <c r="T32" s="1980"/>
      <c r="U32" s="1980"/>
      <c r="V32" s="1980"/>
      <c r="W32" s="1980"/>
      <c r="X32" s="1980"/>
      <c r="Y32" s="1980"/>
      <c r="Z32" s="1980"/>
      <c r="AA32" s="1980"/>
      <c r="AD32" s="206"/>
      <c r="BC32" s="198"/>
      <c r="BD32" s="1967" t="s">
        <v>3237</v>
      </c>
      <c r="BE32" s="1967"/>
      <c r="BF32" s="205" t="s">
        <v>2555</v>
      </c>
      <c r="BG32" s="480">
        <v>2</v>
      </c>
      <c r="BH32" s="205" t="s">
        <v>2556</v>
      </c>
      <c r="BI32" s="480">
        <v>2</v>
      </c>
      <c r="BJ32" s="205" t="s">
        <v>2562</v>
      </c>
      <c r="BK32" s="1963">
        <v>2</v>
      </c>
      <c r="BL32" s="1963"/>
      <c r="BM32" s="2028" t="s">
        <v>2563</v>
      </c>
      <c r="BN32" s="2028"/>
      <c r="BO32" s="2028"/>
      <c r="BP32" s="1963">
        <v>777</v>
      </c>
      <c r="BQ32" s="1963"/>
      <c r="BR32" s="1980" t="s">
        <v>2625</v>
      </c>
      <c r="BS32" s="1980"/>
      <c r="BT32" s="1980"/>
      <c r="BU32" s="1980"/>
      <c r="BV32" s="1980"/>
      <c r="BW32" s="1980"/>
      <c r="BX32" s="1980"/>
      <c r="BY32" s="1980"/>
      <c r="BZ32" s="1980"/>
      <c r="CA32" s="1980"/>
      <c r="CB32" s="199"/>
    </row>
    <row r="33" spans="3:79" ht="42" customHeight="1">
      <c r="C33" s="1966" t="s">
        <v>3223</v>
      </c>
      <c r="D33" s="1966"/>
      <c r="E33" s="1966"/>
      <c r="F33" s="1966"/>
      <c r="G33" s="1966"/>
      <c r="H33" s="1966"/>
      <c r="I33" s="1966"/>
      <c r="J33" s="1966"/>
      <c r="K33" s="1966"/>
      <c r="L33" s="1966"/>
      <c r="M33" s="1966"/>
      <c r="N33" s="1966"/>
      <c r="O33" s="1966"/>
      <c r="P33" s="1966"/>
      <c r="Q33" s="1966"/>
      <c r="R33" s="1966"/>
      <c r="S33" s="1966"/>
      <c r="T33" s="1966"/>
      <c r="U33" s="1966"/>
      <c r="V33" s="1966"/>
      <c r="W33" s="1966"/>
      <c r="X33" s="1966"/>
      <c r="Y33" s="1966"/>
      <c r="Z33" s="1966"/>
      <c r="AA33" s="204"/>
      <c r="BC33" s="1966" t="s">
        <v>3223</v>
      </c>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c r="BY33" s="1966"/>
      <c r="BZ33" s="1966"/>
      <c r="CA33" s="204"/>
    </row>
    <row r="34" spans="3:79" ht="30" customHeight="1">
      <c r="C34" s="1983" t="s">
        <v>2565</v>
      </c>
      <c r="D34" s="1983"/>
      <c r="E34" s="1983"/>
      <c r="F34" s="1983"/>
      <c r="G34" s="1983"/>
      <c r="H34" s="1983"/>
      <c r="I34" s="1983"/>
      <c r="J34" s="1983"/>
      <c r="K34" s="1983"/>
      <c r="L34" s="1983"/>
      <c r="M34" s="1983"/>
      <c r="N34" s="1983"/>
      <c r="O34" s="1983"/>
      <c r="P34" s="1983"/>
      <c r="Q34" s="1983"/>
      <c r="R34" s="1983"/>
      <c r="S34" s="1983"/>
      <c r="T34" s="1983"/>
      <c r="U34" s="1983"/>
      <c r="V34" s="1983"/>
      <c r="W34" s="1983"/>
      <c r="X34" s="1983"/>
      <c r="Y34" s="1983"/>
      <c r="Z34" s="1983"/>
      <c r="BC34" s="1983" t="s">
        <v>2565</v>
      </c>
      <c r="BD34" s="1983"/>
      <c r="BE34" s="1983"/>
      <c r="BF34" s="1983"/>
      <c r="BG34" s="1983"/>
      <c r="BH34" s="1983"/>
      <c r="BI34" s="1983"/>
      <c r="BJ34" s="1983"/>
      <c r="BK34" s="1983"/>
      <c r="BL34" s="1983"/>
      <c r="BM34" s="1983"/>
      <c r="BN34" s="1983"/>
      <c r="BO34" s="1983"/>
      <c r="BP34" s="1983"/>
      <c r="BQ34" s="1983"/>
      <c r="BR34" s="1983"/>
      <c r="BS34" s="1983"/>
      <c r="BT34" s="1983"/>
      <c r="BU34" s="1983"/>
      <c r="BV34" s="1983"/>
      <c r="BW34" s="1983"/>
      <c r="BX34" s="1983"/>
      <c r="BY34" s="1983"/>
      <c r="BZ34" s="1983"/>
    </row>
    <row r="35" spans="3:79" ht="30" customHeight="1">
      <c r="C35" s="209"/>
      <c r="D35" s="1952" t="s">
        <v>2566</v>
      </c>
      <c r="E35" s="1952"/>
      <c r="F35" s="1952"/>
      <c r="G35" s="1952"/>
      <c r="H35" s="1952"/>
      <c r="I35" s="1952"/>
      <c r="J35" s="1953"/>
      <c r="K35" s="210"/>
      <c r="L35" s="1968">
        <f>第1号!$G$36</f>
        <v>0</v>
      </c>
      <c r="M35" s="1969"/>
      <c r="N35" s="1969"/>
      <c r="O35" s="1969"/>
      <c r="P35" s="1969"/>
      <c r="Q35" s="1970">
        <f>第1号!$L$36</f>
        <v>0</v>
      </c>
      <c r="R35" s="1971"/>
      <c r="S35" s="1971"/>
      <c r="T35" s="1971"/>
      <c r="U35" s="1972" t="str">
        <f>第1号!$P$36</f>
        <v>　</v>
      </c>
      <c r="V35" s="1972"/>
      <c r="W35" s="1469"/>
      <c r="X35" s="1469"/>
      <c r="Y35" s="1469"/>
      <c r="Z35" s="1470"/>
      <c r="AC35" s="199"/>
      <c r="BC35" s="209"/>
      <c r="BD35" s="1952" t="s">
        <v>2566</v>
      </c>
      <c r="BE35" s="1952"/>
      <c r="BF35" s="1952"/>
      <c r="BG35" s="1952"/>
      <c r="BH35" s="1952"/>
      <c r="BI35" s="1952"/>
      <c r="BJ35" s="1953"/>
      <c r="BK35" s="210"/>
      <c r="BL35" s="1968" t="s">
        <v>3238</v>
      </c>
      <c r="BM35" s="1968"/>
      <c r="BN35" s="1968"/>
      <c r="BO35" s="1968"/>
      <c r="BP35" s="1968"/>
      <c r="BQ35" s="1970" t="s">
        <v>524</v>
      </c>
      <c r="BR35" s="1970"/>
      <c r="BS35" s="1970"/>
      <c r="BT35" s="1970"/>
      <c r="BU35" s="1972" t="s">
        <v>3239</v>
      </c>
      <c r="BV35" s="1972"/>
      <c r="BW35" s="1972"/>
      <c r="BX35" s="1972"/>
      <c r="BY35" s="1972"/>
      <c r="BZ35" s="1976"/>
    </row>
    <row r="36" spans="3:79" ht="2.25" customHeight="1">
      <c r="C36" s="211"/>
      <c r="D36" s="198"/>
      <c r="E36" s="198"/>
      <c r="F36" s="198"/>
      <c r="G36" s="198"/>
      <c r="H36" s="198"/>
      <c r="I36" s="198"/>
      <c r="J36" s="212"/>
      <c r="K36" s="211"/>
      <c r="L36" s="213"/>
      <c r="M36" s="213"/>
      <c r="N36" s="213"/>
      <c r="O36" s="204"/>
      <c r="P36" s="204"/>
      <c r="Q36" s="214"/>
      <c r="R36" s="214"/>
      <c r="S36" s="205"/>
      <c r="T36" s="215"/>
      <c r="U36" s="205"/>
      <c r="V36" s="204"/>
      <c r="W36" s="205"/>
      <c r="X36" s="215"/>
      <c r="Y36" s="198"/>
      <c r="Z36" s="233"/>
      <c r="AC36" s="199"/>
      <c r="BC36" s="211"/>
      <c r="BD36" s="198"/>
      <c r="BE36" s="198"/>
      <c r="BF36" s="198"/>
      <c r="BG36" s="198"/>
      <c r="BH36" s="198"/>
      <c r="BI36" s="198"/>
      <c r="BJ36" s="212"/>
      <c r="BK36" s="211"/>
      <c r="BL36" s="213"/>
      <c r="BM36" s="213"/>
      <c r="BN36" s="213"/>
      <c r="BO36" s="204"/>
      <c r="BP36" s="204"/>
      <c r="BQ36" s="214"/>
      <c r="BR36" s="214"/>
      <c r="BS36" s="205"/>
      <c r="BT36" s="215"/>
      <c r="BU36" s="205"/>
      <c r="BV36" s="204"/>
      <c r="BW36" s="205"/>
      <c r="BX36" s="215"/>
      <c r="BY36" s="198"/>
      <c r="BZ36" s="233"/>
    </row>
    <row r="37" spans="3:79" ht="30" customHeight="1">
      <c r="C37" s="211"/>
      <c r="D37" s="1954" t="s">
        <v>2567</v>
      </c>
      <c r="E37" s="1954"/>
      <c r="F37" s="1954"/>
      <c r="G37" s="1954"/>
      <c r="H37" s="1954"/>
      <c r="I37" s="1954"/>
      <c r="J37" s="1955"/>
      <c r="K37" s="198"/>
      <c r="L37" s="216" t="s">
        <v>2568</v>
      </c>
      <c r="M37" s="1956">
        <f>基本情報入力シート!$B$66</f>
        <v>0</v>
      </c>
      <c r="N37" s="1956"/>
      <c r="O37" s="1956"/>
      <c r="P37" s="1956"/>
      <c r="Q37" s="1472"/>
      <c r="R37" s="217" t="s">
        <v>2569</v>
      </c>
      <c r="S37" s="217"/>
      <c r="T37" s="217"/>
      <c r="U37" s="217"/>
      <c r="V37" s="217"/>
      <c r="W37" s="217"/>
      <c r="X37" s="217"/>
      <c r="Y37" s="217"/>
      <c r="Z37" s="234"/>
      <c r="AC37" s="199"/>
      <c r="BC37" s="211"/>
      <c r="BD37" s="1954" t="s">
        <v>2567</v>
      </c>
      <c r="BE37" s="1954"/>
      <c r="BF37" s="1954"/>
      <c r="BG37" s="1954"/>
      <c r="BH37" s="1954"/>
      <c r="BI37" s="1954"/>
      <c r="BJ37" s="1955"/>
      <c r="BK37" s="198"/>
      <c r="BL37" s="216" t="s">
        <v>2568</v>
      </c>
      <c r="BM37" s="1956" t="s">
        <v>3240</v>
      </c>
      <c r="BN37" s="1956"/>
      <c r="BO37" s="1956"/>
      <c r="BP37" s="1956"/>
      <c r="BQ37" s="1956"/>
      <c r="BR37" s="217" t="s">
        <v>2569</v>
      </c>
      <c r="BS37" s="217"/>
      <c r="BT37" s="217"/>
      <c r="BU37" s="217"/>
      <c r="BV37" s="217"/>
      <c r="BW37" s="217"/>
      <c r="BX37" s="217"/>
      <c r="BY37" s="217"/>
      <c r="BZ37" s="234"/>
    </row>
    <row r="38" spans="3:79" ht="74.25" customHeight="1">
      <c r="C38" s="235"/>
      <c r="D38" s="1957" t="s">
        <v>2626</v>
      </c>
      <c r="E38" s="1957"/>
      <c r="F38" s="1957"/>
      <c r="G38" s="1957"/>
      <c r="H38" s="1957"/>
      <c r="I38" s="1957"/>
      <c r="J38" s="1958"/>
      <c r="K38" s="235"/>
      <c r="L38" s="2025"/>
      <c r="M38" s="2025"/>
      <c r="N38" s="2025"/>
      <c r="O38" s="2025"/>
      <c r="P38" s="2025"/>
      <c r="Q38" s="2025"/>
      <c r="R38" s="2025"/>
      <c r="S38" s="2025"/>
      <c r="T38" s="2025"/>
      <c r="U38" s="2025"/>
      <c r="V38" s="2025"/>
      <c r="W38" s="2025"/>
      <c r="X38" s="2025"/>
      <c r="Y38" s="2025"/>
      <c r="Z38" s="2026"/>
      <c r="BC38" s="235"/>
      <c r="BD38" s="1957" t="s">
        <v>2626</v>
      </c>
      <c r="BE38" s="1957"/>
      <c r="BF38" s="1957"/>
      <c r="BG38" s="1957"/>
      <c r="BH38" s="1957"/>
      <c r="BI38" s="1957"/>
      <c r="BJ38" s="1958"/>
      <c r="BK38" s="235"/>
      <c r="BL38" s="2025"/>
      <c r="BM38" s="2025"/>
      <c r="BN38" s="2025"/>
      <c r="BO38" s="2025"/>
      <c r="BP38" s="2025"/>
      <c r="BQ38" s="2025"/>
      <c r="BR38" s="2025"/>
      <c r="BS38" s="2025"/>
      <c r="BT38" s="2025"/>
      <c r="BU38" s="2025"/>
      <c r="BV38" s="2025"/>
      <c r="BW38" s="2025"/>
      <c r="BX38" s="2025"/>
      <c r="BY38" s="2025"/>
      <c r="BZ38" s="2026"/>
    </row>
    <row r="39" spans="3:79" ht="75" customHeight="1">
      <c r="C39" s="235"/>
      <c r="D39" s="1994" t="s">
        <v>3156</v>
      </c>
      <c r="E39" s="1957"/>
      <c r="F39" s="1957"/>
      <c r="G39" s="1957"/>
      <c r="H39" s="1957"/>
      <c r="I39" s="1957"/>
      <c r="J39" s="1958"/>
      <c r="K39" s="237"/>
      <c r="L39" s="1977"/>
      <c r="M39" s="1977"/>
      <c r="N39" s="1977"/>
      <c r="O39" s="1977"/>
      <c r="P39" s="1977"/>
      <c r="Q39" s="1977"/>
      <c r="R39" s="1977"/>
      <c r="S39" s="1977"/>
      <c r="T39" s="1977"/>
      <c r="U39" s="1977"/>
      <c r="V39" s="1977"/>
      <c r="W39" s="1977"/>
      <c r="X39" s="1977"/>
      <c r="Y39" s="1977"/>
      <c r="Z39" s="1978"/>
      <c r="BC39" s="235"/>
      <c r="BD39" s="1994" t="s">
        <v>3156</v>
      </c>
      <c r="BE39" s="1994"/>
      <c r="BF39" s="1994"/>
      <c r="BG39" s="1994"/>
      <c r="BH39" s="1994"/>
      <c r="BI39" s="1994"/>
      <c r="BJ39" s="1995"/>
      <c r="BK39" s="237"/>
      <c r="BL39" s="1977"/>
      <c r="BM39" s="1977"/>
      <c r="BN39" s="1977"/>
      <c r="BO39" s="1977"/>
      <c r="BP39" s="1977"/>
      <c r="BQ39" s="1977"/>
      <c r="BR39" s="1977"/>
      <c r="BS39" s="1977"/>
      <c r="BT39" s="1977"/>
      <c r="BU39" s="1977"/>
      <c r="BV39" s="1977"/>
      <c r="BW39" s="1977"/>
      <c r="BX39" s="1977"/>
      <c r="BY39" s="1977"/>
      <c r="BZ39" s="1978"/>
    </row>
    <row r="40" spans="3:79" ht="13.5" customHeight="1">
      <c r="C40" s="226"/>
      <c r="D40" s="210"/>
      <c r="E40" s="210"/>
      <c r="F40" s="210"/>
      <c r="G40" s="210"/>
      <c r="H40" s="210"/>
      <c r="I40" s="210"/>
      <c r="J40" s="210"/>
      <c r="K40" s="210"/>
      <c r="L40" s="210"/>
      <c r="M40" s="210"/>
      <c r="N40" s="210"/>
      <c r="O40" s="210"/>
      <c r="P40" s="210"/>
      <c r="Q40" s="210"/>
      <c r="R40" s="210"/>
      <c r="S40" s="210"/>
      <c r="T40" s="210"/>
      <c r="U40" s="226"/>
      <c r="V40" s="210"/>
      <c r="W40" s="199"/>
      <c r="X40" s="218"/>
      <c r="Y40" s="218"/>
      <c r="Z40" s="218"/>
      <c r="BC40" s="226"/>
      <c r="BD40" s="210"/>
      <c r="BE40" s="210"/>
      <c r="BF40" s="210"/>
      <c r="BG40" s="210"/>
      <c r="BH40" s="210"/>
      <c r="BI40" s="210"/>
      <c r="BJ40" s="210"/>
      <c r="BK40" s="210"/>
      <c r="BL40" s="210"/>
      <c r="BM40" s="210"/>
      <c r="BN40" s="210"/>
      <c r="BO40" s="210"/>
      <c r="BP40" s="210"/>
      <c r="BQ40" s="210"/>
      <c r="BR40" s="210"/>
      <c r="BS40" s="210"/>
      <c r="BT40" s="210"/>
      <c r="BU40" s="226"/>
      <c r="BV40" s="210"/>
      <c r="BW40" s="199"/>
      <c r="BX40" s="218"/>
      <c r="BY40" s="218"/>
      <c r="BZ40" s="218"/>
    </row>
    <row r="41" spans="3:79" ht="13.5" customHeight="1">
      <c r="D41" s="198"/>
      <c r="E41" s="198"/>
      <c r="F41" s="198"/>
      <c r="G41" s="198"/>
      <c r="H41" s="198"/>
      <c r="I41" s="198"/>
      <c r="J41" s="198"/>
      <c r="K41" s="198"/>
      <c r="L41" s="198"/>
      <c r="M41" s="198"/>
      <c r="N41" s="198"/>
      <c r="O41" s="198"/>
      <c r="P41" s="198"/>
      <c r="Q41" s="198"/>
      <c r="R41" s="198"/>
      <c r="S41" s="198"/>
      <c r="T41" s="198"/>
      <c r="V41" s="198"/>
      <c r="W41" s="199"/>
      <c r="X41" s="204"/>
      <c r="Y41" s="204"/>
      <c r="Z41" s="227"/>
      <c r="BD41" s="198"/>
      <c r="BE41" s="198"/>
      <c r="BF41" s="198"/>
      <c r="BG41" s="198"/>
      <c r="BH41" s="198"/>
      <c r="BI41" s="198"/>
      <c r="BJ41" s="198"/>
      <c r="BK41" s="198"/>
      <c r="BL41" s="198"/>
      <c r="BM41" s="198"/>
      <c r="BN41" s="198"/>
      <c r="BO41" s="198"/>
      <c r="BP41" s="198"/>
      <c r="BQ41" s="198"/>
      <c r="BR41" s="198"/>
      <c r="BS41" s="198"/>
      <c r="BT41" s="198"/>
      <c r="BV41" s="198"/>
      <c r="BW41" s="199"/>
      <c r="BX41" s="204"/>
      <c r="BY41" s="204"/>
      <c r="BZ41" s="227"/>
    </row>
    <row r="42" spans="3:79" ht="13.5" customHeight="1">
      <c r="D42" s="198"/>
      <c r="E42" s="198"/>
      <c r="F42" s="198"/>
      <c r="G42" s="198"/>
      <c r="H42" s="198"/>
      <c r="I42" s="198"/>
      <c r="J42" s="198"/>
      <c r="K42" s="198"/>
      <c r="L42" s="198"/>
      <c r="M42" s="198"/>
      <c r="N42" s="198"/>
      <c r="O42" s="198"/>
      <c r="P42" s="198"/>
      <c r="Q42" s="198"/>
      <c r="R42" s="198"/>
      <c r="S42" s="198"/>
      <c r="T42" s="198"/>
      <c r="V42" s="198"/>
      <c r="W42" s="199"/>
      <c r="X42" s="204"/>
      <c r="Y42" s="204"/>
      <c r="Z42" s="204"/>
      <c r="BD42" s="198"/>
      <c r="BE42" s="198"/>
      <c r="BF42" s="198"/>
      <c r="BG42" s="198"/>
      <c r="BH42" s="198"/>
      <c r="BI42" s="198"/>
      <c r="BJ42" s="198"/>
      <c r="BK42" s="198"/>
      <c r="BL42" s="198"/>
      <c r="BM42" s="198"/>
      <c r="BN42" s="198"/>
      <c r="BO42" s="198"/>
      <c r="BP42" s="198"/>
      <c r="BQ42" s="198"/>
      <c r="BR42" s="198"/>
      <c r="BS42" s="198"/>
      <c r="BT42" s="198"/>
      <c r="BV42" s="198"/>
      <c r="BW42" s="199"/>
      <c r="BX42" s="204"/>
      <c r="BY42" s="204"/>
      <c r="BZ42" s="204"/>
    </row>
    <row r="43" spans="3:79" ht="18" customHeight="1">
      <c r="V43" s="201"/>
      <c r="Z43" s="227"/>
      <c r="BV43" s="201"/>
      <c r="BZ43" s="227"/>
    </row>
  </sheetData>
  <sheetProtection algorithmName="SHA-512" hashValue="U/VT/HsL1iDS0YmNMWGm2L5JFORpansV3w8E3DZcDpvrpkbSizxaxpTisEa+LHvge77YFQUwgkA//wKjqUa75w==" saltValue="wi+TPoqPFU9nAHipkEvMvg==" spinCount="100000" sheet="1" formatCells="0" selectLockedCells="1"/>
  <mergeCells count="82">
    <mergeCell ref="BD37:BJ37"/>
    <mergeCell ref="BM37:BQ37"/>
    <mergeCell ref="BD38:BJ38"/>
    <mergeCell ref="BL38:BZ38"/>
    <mergeCell ref="BD39:BJ39"/>
    <mergeCell ref="BL39:BZ39"/>
    <mergeCell ref="BC33:BZ33"/>
    <mergeCell ref="BC34:BZ34"/>
    <mergeCell ref="BD35:BJ35"/>
    <mergeCell ref="BL35:BP35"/>
    <mergeCell ref="BQ35:BT35"/>
    <mergeCell ref="BU35:BZ35"/>
    <mergeCell ref="BC30:BZ30"/>
    <mergeCell ref="BD32:BE32"/>
    <mergeCell ref="BK32:BL32"/>
    <mergeCell ref="BM32:BO32"/>
    <mergeCell ref="BP32:BQ32"/>
    <mergeCell ref="BR32:CA32"/>
    <mergeCell ref="BP26:BQ26"/>
    <mergeCell ref="BR26:BZ26"/>
    <mergeCell ref="BP28:BQ28"/>
    <mergeCell ref="BR28:BU28"/>
    <mergeCell ref="BV28:BZ28"/>
    <mergeCell ref="BP16:BQ16"/>
    <mergeCell ref="BR16:BU16"/>
    <mergeCell ref="BV16:BZ16"/>
    <mergeCell ref="BP19:BQ19"/>
    <mergeCell ref="BR19:BZ19"/>
    <mergeCell ref="BP10:BQ10"/>
    <mergeCell ref="BR10:BU10"/>
    <mergeCell ref="BV10:BZ10"/>
    <mergeCell ref="BP14:BQ14"/>
    <mergeCell ref="BR14:BZ14"/>
    <mergeCell ref="BT3:BU3"/>
    <mergeCell ref="BP6:BQ6"/>
    <mergeCell ref="BR6:BZ6"/>
    <mergeCell ref="BP8:BQ8"/>
    <mergeCell ref="BR8:BZ8"/>
    <mergeCell ref="P19:Q19"/>
    <mergeCell ref="P21:Q21"/>
    <mergeCell ref="R21:U21"/>
    <mergeCell ref="V21:Z21"/>
    <mergeCell ref="R19:Z19"/>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D39:J39"/>
    <mergeCell ref="L39:Z39"/>
    <mergeCell ref="C33:Z33"/>
    <mergeCell ref="C34:Z34"/>
    <mergeCell ref="D35:J35"/>
    <mergeCell ref="D37:J37"/>
    <mergeCell ref="M37:Q37"/>
    <mergeCell ref="L35:P35"/>
    <mergeCell ref="Q35:T35"/>
    <mergeCell ref="U35:Z35"/>
    <mergeCell ref="T3:U3"/>
    <mergeCell ref="P6:Q6"/>
    <mergeCell ref="R6:Z6"/>
    <mergeCell ref="P8:Q8"/>
    <mergeCell ref="R8:Z8"/>
    <mergeCell ref="P10:Q10"/>
    <mergeCell ref="R10:U10"/>
    <mergeCell ref="V10:Z10"/>
    <mergeCell ref="R16:U16"/>
    <mergeCell ref="V16:Z16"/>
    <mergeCell ref="P14:Q14"/>
    <mergeCell ref="R14:Z14"/>
    <mergeCell ref="P16:Q16"/>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Y3 BY3</xm:sqref>
        </x14:dataValidation>
        <x14:dataValidation type="list" allowBlank="1" showInputMessage="1" showErrorMessage="1">
          <x14:formula1>
            <xm:f>基本情報入力シート!$K$63:$K$74</xm:f>
          </x14:formula1>
          <xm:sqref>W3 BW3</xm:sqref>
        </x14:dataValidation>
        <x14:dataValidation type="list" allowBlank="1" showInputMessage="1" showErrorMessage="1">
          <x14:formula1>
            <xm:f>基本情報入力シート!$J$63:$J$65</xm:f>
          </x14:formula1>
          <xm:sqref>T3:U3 BT3:BU3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00"/>
  </sheetPr>
  <dimension ref="A1:WXH84"/>
  <sheetViews>
    <sheetView showGridLines="0" showZeros="0" view="pageBreakPreview" topLeftCell="B4" zoomScaleNormal="100" zoomScaleSheetLayoutView="100" workbookViewId="0">
      <selection activeCell="F64" sqref="F64:Z65"/>
    </sheetView>
  </sheetViews>
  <sheetFormatPr defaultRowHeight="13.2"/>
  <cols>
    <col min="1" max="1" width="0.88671875" style="257" customWidth="1"/>
    <col min="2" max="2" width="2.33203125" style="257" customWidth="1"/>
    <col min="3" max="3" width="1.109375" style="257" customWidth="1"/>
    <col min="4" max="4" width="5.6640625" style="257" customWidth="1"/>
    <col min="5" max="5" width="3.6640625" style="257" customWidth="1"/>
    <col min="6" max="12" width="4" style="257" customWidth="1"/>
    <col min="13" max="13" width="4.6640625" style="257" customWidth="1"/>
    <col min="14" max="14" width="5.6640625" style="257" customWidth="1"/>
    <col min="15" max="15" width="4.109375" style="257" customWidth="1"/>
    <col min="16" max="16" width="3.44140625" style="257" customWidth="1"/>
    <col min="17" max="17" width="5.6640625" style="257" customWidth="1"/>
    <col min="18" max="20" width="3.6640625" style="257" customWidth="1"/>
    <col min="21" max="24" width="3.6640625" style="258" customWidth="1"/>
    <col min="25" max="25" width="2.21875" style="258" customWidth="1"/>
    <col min="26" max="26" width="1.44140625" style="258" customWidth="1"/>
    <col min="27" max="27" width="2.109375" style="258" customWidth="1"/>
    <col min="28" max="28" width="1.21875" style="257" customWidth="1"/>
    <col min="29" max="29" width="8.88671875" style="257"/>
    <col min="30" max="34" width="13.88671875" style="257" hidden="1" customWidth="1"/>
    <col min="35" max="51" width="0" style="257" hidden="1" customWidth="1"/>
    <col min="52" max="52" width="8.88671875" style="257"/>
    <col min="53" max="53" width="0.88671875" style="257" customWidth="1"/>
    <col min="54" max="54" width="2.33203125" style="257" customWidth="1"/>
    <col min="55" max="55" width="1.109375" style="257" customWidth="1"/>
    <col min="56" max="56" width="5.6640625" style="257" customWidth="1"/>
    <col min="57" max="57" width="3.6640625" style="257" customWidth="1"/>
    <col min="58" max="64" width="4" style="257" customWidth="1"/>
    <col min="65" max="65" width="4.6640625" style="257" customWidth="1"/>
    <col min="66" max="66" width="5.6640625" style="257" customWidth="1"/>
    <col min="67" max="67" width="4.109375" style="257" customWidth="1"/>
    <col min="68" max="68" width="3.44140625" style="257" customWidth="1"/>
    <col min="69" max="69" width="5.6640625" style="257" customWidth="1"/>
    <col min="70" max="72" width="3.6640625" style="257" customWidth="1"/>
    <col min="73" max="76" width="3.6640625" style="258" customWidth="1"/>
    <col min="77" max="77" width="2.21875" style="258" customWidth="1"/>
    <col min="78" max="78" width="1.44140625" style="258" customWidth="1"/>
    <col min="79" max="287" width="8.88671875" style="257"/>
    <col min="288" max="288" width="2.44140625" style="257" customWidth="1"/>
    <col min="289" max="289" width="2.33203125" style="257" customWidth="1"/>
    <col min="290" max="290" width="1.109375" style="257" customWidth="1"/>
    <col min="291" max="291" width="22.6640625" style="257" customWidth="1"/>
    <col min="292" max="292" width="1.21875" style="257" customWidth="1"/>
    <col min="293" max="294" width="11.77734375" style="257" customWidth="1"/>
    <col min="295" max="295" width="1.77734375" style="257" customWidth="1"/>
    <col min="296" max="296" width="6.88671875" style="257" customWidth="1"/>
    <col min="297" max="297" width="4.44140625" style="257" customWidth="1"/>
    <col min="298" max="298" width="3.6640625" style="257" customWidth="1"/>
    <col min="299" max="299" width="0.77734375" style="257" customWidth="1"/>
    <col min="300" max="300" width="3.33203125" style="257" customWidth="1"/>
    <col min="301" max="301" width="3.6640625" style="257" customWidth="1"/>
    <col min="302" max="302" width="3" style="257" customWidth="1"/>
    <col min="303" max="303" width="3.6640625" style="257" customWidth="1"/>
    <col min="304" max="304" width="3.109375" style="257" customWidth="1"/>
    <col min="305" max="305" width="1.88671875" style="257" customWidth="1"/>
    <col min="306" max="307" width="2.21875" style="257" customWidth="1"/>
    <col min="308" max="308" width="7.21875" style="257" customWidth="1"/>
    <col min="309" max="543" width="8.88671875" style="257"/>
    <col min="544" max="544" width="2.44140625" style="257" customWidth="1"/>
    <col min="545" max="545" width="2.33203125" style="257" customWidth="1"/>
    <col min="546" max="546" width="1.109375" style="257" customWidth="1"/>
    <col min="547" max="547" width="22.6640625" style="257" customWidth="1"/>
    <col min="548" max="548" width="1.21875" style="257" customWidth="1"/>
    <col min="549" max="550" width="11.77734375" style="257" customWidth="1"/>
    <col min="551" max="551" width="1.77734375" style="257" customWidth="1"/>
    <col min="552" max="552" width="6.88671875" style="257" customWidth="1"/>
    <col min="553" max="553" width="4.44140625" style="257" customWidth="1"/>
    <col min="554" max="554" width="3.6640625" style="257" customWidth="1"/>
    <col min="555" max="555" width="0.77734375" style="257" customWidth="1"/>
    <col min="556" max="556" width="3.33203125" style="257" customWidth="1"/>
    <col min="557" max="557" width="3.6640625" style="257" customWidth="1"/>
    <col min="558" max="558" width="3" style="257" customWidth="1"/>
    <col min="559" max="559" width="3.6640625" style="257" customWidth="1"/>
    <col min="560" max="560" width="3.109375" style="257" customWidth="1"/>
    <col min="561" max="561" width="1.88671875" style="257" customWidth="1"/>
    <col min="562" max="563" width="2.21875" style="257" customWidth="1"/>
    <col min="564" max="564" width="7.21875" style="257" customWidth="1"/>
    <col min="565" max="799" width="8.88671875" style="257"/>
    <col min="800" max="800" width="2.44140625" style="257" customWidth="1"/>
    <col min="801" max="801" width="2.33203125" style="257" customWidth="1"/>
    <col min="802" max="802" width="1.109375" style="257" customWidth="1"/>
    <col min="803" max="803" width="22.6640625" style="257" customWidth="1"/>
    <col min="804" max="804" width="1.21875" style="257" customWidth="1"/>
    <col min="805" max="806" width="11.77734375" style="257" customWidth="1"/>
    <col min="807" max="807" width="1.77734375" style="257" customWidth="1"/>
    <col min="808" max="808" width="6.88671875" style="257" customWidth="1"/>
    <col min="809" max="809" width="4.44140625" style="257" customWidth="1"/>
    <col min="810" max="810" width="3.6640625" style="257" customWidth="1"/>
    <col min="811" max="811" width="0.77734375" style="257" customWidth="1"/>
    <col min="812" max="812" width="3.33203125" style="257" customWidth="1"/>
    <col min="813" max="813" width="3.6640625" style="257" customWidth="1"/>
    <col min="814" max="814" width="3" style="257" customWidth="1"/>
    <col min="815" max="815" width="3.6640625" style="257" customWidth="1"/>
    <col min="816" max="816" width="3.109375" style="257" customWidth="1"/>
    <col min="817" max="817" width="1.88671875" style="257" customWidth="1"/>
    <col min="818" max="819" width="2.21875" style="257" customWidth="1"/>
    <col min="820" max="820" width="7.21875" style="257" customWidth="1"/>
    <col min="821" max="1055" width="8.88671875" style="257"/>
    <col min="1056" max="1056" width="2.44140625" style="257" customWidth="1"/>
    <col min="1057" max="1057" width="2.33203125" style="257" customWidth="1"/>
    <col min="1058" max="1058" width="1.109375" style="257" customWidth="1"/>
    <col min="1059" max="1059" width="22.6640625" style="257" customWidth="1"/>
    <col min="1060" max="1060" width="1.21875" style="257" customWidth="1"/>
    <col min="1061" max="1062" width="11.77734375" style="257" customWidth="1"/>
    <col min="1063" max="1063" width="1.77734375" style="257" customWidth="1"/>
    <col min="1064" max="1064" width="6.88671875" style="257" customWidth="1"/>
    <col min="1065" max="1065" width="4.44140625" style="257" customWidth="1"/>
    <col min="1066" max="1066" width="3.6640625" style="257" customWidth="1"/>
    <col min="1067" max="1067" width="0.77734375" style="257" customWidth="1"/>
    <col min="1068" max="1068" width="3.33203125" style="257" customWidth="1"/>
    <col min="1069" max="1069" width="3.6640625" style="257" customWidth="1"/>
    <col min="1070" max="1070" width="3" style="257" customWidth="1"/>
    <col min="1071" max="1071" width="3.6640625" style="257" customWidth="1"/>
    <col min="1072" max="1072" width="3.109375" style="257" customWidth="1"/>
    <col min="1073" max="1073" width="1.88671875" style="257" customWidth="1"/>
    <col min="1074" max="1075" width="2.21875" style="257" customWidth="1"/>
    <col min="1076" max="1076" width="7.21875" style="257" customWidth="1"/>
    <col min="1077" max="1311" width="8.88671875" style="257"/>
    <col min="1312" max="1312" width="2.44140625" style="257" customWidth="1"/>
    <col min="1313" max="1313" width="2.33203125" style="257" customWidth="1"/>
    <col min="1314" max="1314" width="1.109375" style="257" customWidth="1"/>
    <col min="1315" max="1315" width="22.6640625" style="257" customWidth="1"/>
    <col min="1316" max="1316" width="1.21875" style="257" customWidth="1"/>
    <col min="1317" max="1318" width="11.77734375" style="257" customWidth="1"/>
    <col min="1319" max="1319" width="1.77734375" style="257" customWidth="1"/>
    <col min="1320" max="1320" width="6.88671875" style="257" customWidth="1"/>
    <col min="1321" max="1321" width="4.44140625" style="257" customWidth="1"/>
    <col min="1322" max="1322" width="3.6640625" style="257" customWidth="1"/>
    <col min="1323" max="1323" width="0.77734375" style="257" customWidth="1"/>
    <col min="1324" max="1324" width="3.33203125" style="257" customWidth="1"/>
    <col min="1325" max="1325" width="3.6640625" style="257" customWidth="1"/>
    <col min="1326" max="1326" width="3" style="257" customWidth="1"/>
    <col min="1327" max="1327" width="3.6640625" style="257" customWidth="1"/>
    <col min="1328" max="1328" width="3.109375" style="257" customWidth="1"/>
    <col min="1329" max="1329" width="1.88671875" style="257" customWidth="1"/>
    <col min="1330" max="1331" width="2.21875" style="257" customWidth="1"/>
    <col min="1332" max="1332" width="7.21875" style="257" customWidth="1"/>
    <col min="1333" max="1567" width="8.88671875" style="257"/>
    <col min="1568" max="1568" width="2.44140625" style="257" customWidth="1"/>
    <col min="1569" max="1569" width="2.33203125" style="257" customWidth="1"/>
    <col min="1570" max="1570" width="1.109375" style="257" customWidth="1"/>
    <col min="1571" max="1571" width="22.6640625" style="257" customWidth="1"/>
    <col min="1572" max="1572" width="1.21875" style="257" customWidth="1"/>
    <col min="1573" max="1574" width="11.77734375" style="257" customWidth="1"/>
    <col min="1575" max="1575" width="1.77734375" style="257" customWidth="1"/>
    <col min="1576" max="1576" width="6.88671875" style="257" customWidth="1"/>
    <col min="1577" max="1577" width="4.44140625" style="257" customWidth="1"/>
    <col min="1578" max="1578" width="3.6640625" style="257" customWidth="1"/>
    <col min="1579" max="1579" width="0.77734375" style="257" customWidth="1"/>
    <col min="1580" max="1580" width="3.33203125" style="257" customWidth="1"/>
    <col min="1581" max="1581" width="3.6640625" style="257" customWidth="1"/>
    <col min="1582" max="1582" width="3" style="257" customWidth="1"/>
    <col min="1583" max="1583" width="3.6640625" style="257" customWidth="1"/>
    <col min="1584" max="1584" width="3.109375" style="257" customWidth="1"/>
    <col min="1585" max="1585" width="1.88671875" style="257" customWidth="1"/>
    <col min="1586" max="1587" width="2.21875" style="257" customWidth="1"/>
    <col min="1588" max="1588" width="7.21875" style="257" customWidth="1"/>
    <col min="1589" max="1823" width="8.88671875" style="257"/>
    <col min="1824" max="1824" width="2.44140625" style="257" customWidth="1"/>
    <col min="1825" max="1825" width="2.33203125" style="257" customWidth="1"/>
    <col min="1826" max="1826" width="1.109375" style="257" customWidth="1"/>
    <col min="1827" max="1827" width="22.6640625" style="257" customWidth="1"/>
    <col min="1828" max="1828" width="1.21875" style="257" customWidth="1"/>
    <col min="1829" max="1830" width="11.77734375" style="257" customWidth="1"/>
    <col min="1831" max="1831" width="1.77734375" style="257" customWidth="1"/>
    <col min="1832" max="1832" width="6.88671875" style="257" customWidth="1"/>
    <col min="1833" max="1833" width="4.44140625" style="257" customWidth="1"/>
    <col min="1834" max="1834" width="3.6640625" style="257" customWidth="1"/>
    <col min="1835" max="1835" width="0.77734375" style="257" customWidth="1"/>
    <col min="1836" max="1836" width="3.33203125" style="257" customWidth="1"/>
    <col min="1837" max="1837" width="3.6640625" style="257" customWidth="1"/>
    <col min="1838" max="1838" width="3" style="257" customWidth="1"/>
    <col min="1839" max="1839" width="3.6640625" style="257" customWidth="1"/>
    <col min="1840" max="1840" width="3.109375" style="257" customWidth="1"/>
    <col min="1841" max="1841" width="1.88671875" style="257" customWidth="1"/>
    <col min="1842" max="1843" width="2.21875" style="257" customWidth="1"/>
    <col min="1844" max="1844" width="7.21875" style="257" customWidth="1"/>
    <col min="1845" max="2079" width="8.88671875" style="257"/>
    <col min="2080" max="2080" width="2.44140625" style="257" customWidth="1"/>
    <col min="2081" max="2081" width="2.33203125" style="257" customWidth="1"/>
    <col min="2082" max="2082" width="1.109375" style="257" customWidth="1"/>
    <col min="2083" max="2083" width="22.6640625" style="257" customWidth="1"/>
    <col min="2084" max="2084" width="1.21875" style="257" customWidth="1"/>
    <col min="2085" max="2086" width="11.77734375" style="257" customWidth="1"/>
    <col min="2087" max="2087" width="1.77734375" style="257" customWidth="1"/>
    <col min="2088" max="2088" width="6.88671875" style="257" customWidth="1"/>
    <col min="2089" max="2089" width="4.44140625" style="257" customWidth="1"/>
    <col min="2090" max="2090" width="3.6640625" style="257" customWidth="1"/>
    <col min="2091" max="2091" width="0.77734375" style="257" customWidth="1"/>
    <col min="2092" max="2092" width="3.33203125" style="257" customWidth="1"/>
    <col min="2093" max="2093" width="3.6640625" style="257" customWidth="1"/>
    <col min="2094" max="2094" width="3" style="257" customWidth="1"/>
    <col min="2095" max="2095" width="3.6640625" style="257" customWidth="1"/>
    <col min="2096" max="2096" width="3.109375" style="257" customWidth="1"/>
    <col min="2097" max="2097" width="1.88671875" style="257" customWidth="1"/>
    <col min="2098" max="2099" width="2.21875" style="257" customWidth="1"/>
    <col min="2100" max="2100" width="7.21875" style="257" customWidth="1"/>
    <col min="2101" max="2335" width="8.88671875" style="257"/>
    <col min="2336" max="2336" width="2.44140625" style="257" customWidth="1"/>
    <col min="2337" max="2337" width="2.33203125" style="257" customWidth="1"/>
    <col min="2338" max="2338" width="1.109375" style="257" customWidth="1"/>
    <col min="2339" max="2339" width="22.6640625" style="257" customWidth="1"/>
    <col min="2340" max="2340" width="1.21875" style="257" customWidth="1"/>
    <col min="2341" max="2342" width="11.77734375" style="257" customWidth="1"/>
    <col min="2343" max="2343" width="1.77734375" style="257" customWidth="1"/>
    <col min="2344" max="2344" width="6.88671875" style="257" customWidth="1"/>
    <col min="2345" max="2345" width="4.44140625" style="257" customWidth="1"/>
    <col min="2346" max="2346" width="3.6640625" style="257" customWidth="1"/>
    <col min="2347" max="2347" width="0.77734375" style="257" customWidth="1"/>
    <col min="2348" max="2348" width="3.33203125" style="257" customWidth="1"/>
    <col min="2349" max="2349" width="3.6640625" style="257" customWidth="1"/>
    <col min="2350" max="2350" width="3" style="257" customWidth="1"/>
    <col min="2351" max="2351" width="3.6640625" style="257" customWidth="1"/>
    <col min="2352" max="2352" width="3.109375" style="257" customWidth="1"/>
    <col min="2353" max="2353" width="1.88671875" style="257" customWidth="1"/>
    <col min="2354" max="2355" width="2.21875" style="257" customWidth="1"/>
    <col min="2356" max="2356" width="7.21875" style="257" customWidth="1"/>
    <col min="2357" max="2591" width="8.88671875" style="257"/>
    <col min="2592" max="2592" width="2.44140625" style="257" customWidth="1"/>
    <col min="2593" max="2593" width="2.33203125" style="257" customWidth="1"/>
    <col min="2594" max="2594" width="1.109375" style="257" customWidth="1"/>
    <col min="2595" max="2595" width="22.6640625" style="257" customWidth="1"/>
    <col min="2596" max="2596" width="1.21875" style="257" customWidth="1"/>
    <col min="2597" max="2598" width="11.77734375" style="257" customWidth="1"/>
    <col min="2599" max="2599" width="1.77734375" style="257" customWidth="1"/>
    <col min="2600" max="2600" width="6.88671875" style="257" customWidth="1"/>
    <col min="2601" max="2601" width="4.44140625" style="257" customWidth="1"/>
    <col min="2602" max="2602" width="3.6640625" style="257" customWidth="1"/>
    <col min="2603" max="2603" width="0.77734375" style="257" customWidth="1"/>
    <col min="2604" max="2604" width="3.33203125" style="257" customWidth="1"/>
    <col min="2605" max="2605" width="3.6640625" style="257" customWidth="1"/>
    <col min="2606" max="2606" width="3" style="257" customWidth="1"/>
    <col min="2607" max="2607" width="3.6640625" style="257" customWidth="1"/>
    <col min="2608" max="2608" width="3.109375" style="257" customWidth="1"/>
    <col min="2609" max="2609" width="1.88671875" style="257" customWidth="1"/>
    <col min="2610" max="2611" width="2.21875" style="257" customWidth="1"/>
    <col min="2612" max="2612" width="7.21875" style="257" customWidth="1"/>
    <col min="2613" max="2847" width="8.88671875" style="257"/>
    <col min="2848" max="2848" width="2.44140625" style="257" customWidth="1"/>
    <col min="2849" max="2849" width="2.33203125" style="257" customWidth="1"/>
    <col min="2850" max="2850" width="1.109375" style="257" customWidth="1"/>
    <col min="2851" max="2851" width="22.6640625" style="257" customWidth="1"/>
    <col min="2852" max="2852" width="1.21875" style="257" customWidth="1"/>
    <col min="2853" max="2854" width="11.77734375" style="257" customWidth="1"/>
    <col min="2855" max="2855" width="1.77734375" style="257" customWidth="1"/>
    <col min="2856" max="2856" width="6.88671875" style="257" customWidth="1"/>
    <col min="2857" max="2857" width="4.44140625" style="257" customWidth="1"/>
    <col min="2858" max="2858" width="3.6640625" style="257" customWidth="1"/>
    <col min="2859" max="2859" width="0.77734375" style="257" customWidth="1"/>
    <col min="2860" max="2860" width="3.33203125" style="257" customWidth="1"/>
    <col min="2861" max="2861" width="3.6640625" style="257" customWidth="1"/>
    <col min="2862" max="2862" width="3" style="257" customWidth="1"/>
    <col min="2863" max="2863" width="3.6640625" style="257" customWidth="1"/>
    <col min="2864" max="2864" width="3.109375" style="257" customWidth="1"/>
    <col min="2865" max="2865" width="1.88671875" style="257" customWidth="1"/>
    <col min="2866" max="2867" width="2.21875" style="257" customWidth="1"/>
    <col min="2868" max="2868" width="7.21875" style="257" customWidth="1"/>
    <col min="2869" max="3103" width="8.88671875" style="257"/>
    <col min="3104" max="3104" width="2.44140625" style="257" customWidth="1"/>
    <col min="3105" max="3105" width="2.33203125" style="257" customWidth="1"/>
    <col min="3106" max="3106" width="1.109375" style="257" customWidth="1"/>
    <col min="3107" max="3107" width="22.6640625" style="257" customWidth="1"/>
    <col min="3108" max="3108" width="1.21875" style="257" customWidth="1"/>
    <col min="3109" max="3110" width="11.77734375" style="257" customWidth="1"/>
    <col min="3111" max="3111" width="1.77734375" style="257" customWidth="1"/>
    <col min="3112" max="3112" width="6.88671875" style="257" customWidth="1"/>
    <col min="3113" max="3113" width="4.44140625" style="257" customWidth="1"/>
    <col min="3114" max="3114" width="3.6640625" style="257" customWidth="1"/>
    <col min="3115" max="3115" width="0.77734375" style="257" customWidth="1"/>
    <col min="3116" max="3116" width="3.33203125" style="257" customWidth="1"/>
    <col min="3117" max="3117" width="3.6640625" style="257" customWidth="1"/>
    <col min="3118" max="3118" width="3" style="257" customWidth="1"/>
    <col min="3119" max="3119" width="3.6640625" style="257" customWidth="1"/>
    <col min="3120" max="3120" width="3.109375" style="257" customWidth="1"/>
    <col min="3121" max="3121" width="1.88671875" style="257" customWidth="1"/>
    <col min="3122" max="3123" width="2.21875" style="257" customWidth="1"/>
    <col min="3124" max="3124" width="7.21875" style="257" customWidth="1"/>
    <col min="3125" max="3359" width="8.88671875" style="257"/>
    <col min="3360" max="3360" width="2.44140625" style="257" customWidth="1"/>
    <col min="3361" max="3361" width="2.33203125" style="257" customWidth="1"/>
    <col min="3362" max="3362" width="1.109375" style="257" customWidth="1"/>
    <col min="3363" max="3363" width="22.6640625" style="257" customWidth="1"/>
    <col min="3364" max="3364" width="1.21875" style="257" customWidth="1"/>
    <col min="3365" max="3366" width="11.77734375" style="257" customWidth="1"/>
    <col min="3367" max="3367" width="1.77734375" style="257" customWidth="1"/>
    <col min="3368" max="3368" width="6.88671875" style="257" customWidth="1"/>
    <col min="3369" max="3369" width="4.44140625" style="257" customWidth="1"/>
    <col min="3370" max="3370" width="3.6640625" style="257" customWidth="1"/>
    <col min="3371" max="3371" width="0.77734375" style="257" customWidth="1"/>
    <col min="3372" max="3372" width="3.33203125" style="257" customWidth="1"/>
    <col min="3373" max="3373" width="3.6640625" style="257" customWidth="1"/>
    <col min="3374" max="3374" width="3" style="257" customWidth="1"/>
    <col min="3375" max="3375" width="3.6640625" style="257" customWidth="1"/>
    <col min="3376" max="3376" width="3.109375" style="257" customWidth="1"/>
    <col min="3377" max="3377" width="1.88671875" style="257" customWidth="1"/>
    <col min="3378" max="3379" width="2.21875" style="257" customWidth="1"/>
    <col min="3380" max="3380" width="7.21875" style="257" customWidth="1"/>
    <col min="3381" max="3615" width="8.88671875" style="257"/>
    <col min="3616" max="3616" width="2.44140625" style="257" customWidth="1"/>
    <col min="3617" max="3617" width="2.33203125" style="257" customWidth="1"/>
    <col min="3618" max="3618" width="1.109375" style="257" customWidth="1"/>
    <col min="3619" max="3619" width="22.6640625" style="257" customWidth="1"/>
    <col min="3620" max="3620" width="1.21875" style="257" customWidth="1"/>
    <col min="3621" max="3622" width="11.77734375" style="257" customWidth="1"/>
    <col min="3623" max="3623" width="1.77734375" style="257" customWidth="1"/>
    <col min="3624" max="3624" width="6.88671875" style="257" customWidth="1"/>
    <col min="3625" max="3625" width="4.44140625" style="257" customWidth="1"/>
    <col min="3626" max="3626" width="3.6640625" style="257" customWidth="1"/>
    <col min="3627" max="3627" width="0.77734375" style="257" customWidth="1"/>
    <col min="3628" max="3628" width="3.33203125" style="257" customWidth="1"/>
    <col min="3629" max="3629" width="3.6640625" style="257" customWidth="1"/>
    <col min="3630" max="3630" width="3" style="257" customWidth="1"/>
    <col min="3631" max="3631" width="3.6640625" style="257" customWidth="1"/>
    <col min="3632" max="3632" width="3.109375" style="257" customWidth="1"/>
    <col min="3633" max="3633" width="1.88671875" style="257" customWidth="1"/>
    <col min="3634" max="3635" width="2.21875" style="257" customWidth="1"/>
    <col min="3636" max="3636" width="7.21875" style="257" customWidth="1"/>
    <col min="3637" max="3871" width="8.88671875" style="257"/>
    <col min="3872" max="3872" width="2.44140625" style="257" customWidth="1"/>
    <col min="3873" max="3873" width="2.33203125" style="257" customWidth="1"/>
    <col min="3874" max="3874" width="1.109375" style="257" customWidth="1"/>
    <col min="3875" max="3875" width="22.6640625" style="257" customWidth="1"/>
    <col min="3876" max="3876" width="1.21875" style="257" customWidth="1"/>
    <col min="3877" max="3878" width="11.77734375" style="257" customWidth="1"/>
    <col min="3879" max="3879" width="1.77734375" style="257" customWidth="1"/>
    <col min="3880" max="3880" width="6.88671875" style="257" customWidth="1"/>
    <col min="3881" max="3881" width="4.44140625" style="257" customWidth="1"/>
    <col min="3882" max="3882" width="3.6640625" style="257" customWidth="1"/>
    <col min="3883" max="3883" width="0.77734375" style="257" customWidth="1"/>
    <col min="3884" max="3884" width="3.33203125" style="257" customWidth="1"/>
    <col min="3885" max="3885" width="3.6640625" style="257" customWidth="1"/>
    <col min="3886" max="3886" width="3" style="257" customWidth="1"/>
    <col min="3887" max="3887" width="3.6640625" style="257" customWidth="1"/>
    <col min="3888" max="3888" width="3.109375" style="257" customWidth="1"/>
    <col min="3889" max="3889" width="1.88671875" style="257" customWidth="1"/>
    <col min="3890" max="3891" width="2.21875" style="257" customWidth="1"/>
    <col min="3892" max="3892" width="7.21875" style="257" customWidth="1"/>
    <col min="3893" max="4127" width="8.88671875" style="257"/>
    <col min="4128" max="4128" width="2.44140625" style="257" customWidth="1"/>
    <col min="4129" max="4129" width="2.33203125" style="257" customWidth="1"/>
    <col min="4130" max="4130" width="1.109375" style="257" customWidth="1"/>
    <col min="4131" max="4131" width="22.6640625" style="257" customWidth="1"/>
    <col min="4132" max="4132" width="1.21875" style="257" customWidth="1"/>
    <col min="4133" max="4134" width="11.77734375" style="257" customWidth="1"/>
    <col min="4135" max="4135" width="1.77734375" style="257" customWidth="1"/>
    <col min="4136" max="4136" width="6.88671875" style="257" customWidth="1"/>
    <col min="4137" max="4137" width="4.44140625" style="257" customWidth="1"/>
    <col min="4138" max="4138" width="3.6640625" style="257" customWidth="1"/>
    <col min="4139" max="4139" width="0.77734375" style="257" customWidth="1"/>
    <col min="4140" max="4140" width="3.33203125" style="257" customWidth="1"/>
    <col min="4141" max="4141" width="3.6640625" style="257" customWidth="1"/>
    <col min="4142" max="4142" width="3" style="257" customWidth="1"/>
    <col min="4143" max="4143" width="3.6640625" style="257" customWidth="1"/>
    <col min="4144" max="4144" width="3.109375" style="257" customWidth="1"/>
    <col min="4145" max="4145" width="1.88671875" style="257" customWidth="1"/>
    <col min="4146" max="4147" width="2.21875" style="257" customWidth="1"/>
    <col min="4148" max="4148" width="7.21875" style="257" customWidth="1"/>
    <col min="4149" max="4383" width="8.88671875" style="257"/>
    <col min="4384" max="4384" width="2.44140625" style="257" customWidth="1"/>
    <col min="4385" max="4385" width="2.33203125" style="257" customWidth="1"/>
    <col min="4386" max="4386" width="1.109375" style="257" customWidth="1"/>
    <col min="4387" max="4387" width="22.6640625" style="257" customWidth="1"/>
    <col min="4388" max="4388" width="1.21875" style="257" customWidth="1"/>
    <col min="4389" max="4390" width="11.77734375" style="257" customWidth="1"/>
    <col min="4391" max="4391" width="1.77734375" style="257" customWidth="1"/>
    <col min="4392" max="4392" width="6.88671875" style="257" customWidth="1"/>
    <col min="4393" max="4393" width="4.44140625" style="257" customWidth="1"/>
    <col min="4394" max="4394" width="3.6640625" style="257" customWidth="1"/>
    <col min="4395" max="4395" width="0.77734375" style="257" customWidth="1"/>
    <col min="4396" max="4396" width="3.33203125" style="257" customWidth="1"/>
    <col min="4397" max="4397" width="3.6640625" style="257" customWidth="1"/>
    <col min="4398" max="4398" width="3" style="257" customWidth="1"/>
    <col min="4399" max="4399" width="3.6640625" style="257" customWidth="1"/>
    <col min="4400" max="4400" width="3.109375" style="257" customWidth="1"/>
    <col min="4401" max="4401" width="1.88671875" style="257" customWidth="1"/>
    <col min="4402" max="4403" width="2.21875" style="257" customWidth="1"/>
    <col min="4404" max="4404" width="7.21875" style="257" customWidth="1"/>
    <col min="4405" max="4639" width="8.88671875" style="257"/>
    <col min="4640" max="4640" width="2.44140625" style="257" customWidth="1"/>
    <col min="4641" max="4641" width="2.33203125" style="257" customWidth="1"/>
    <col min="4642" max="4642" width="1.109375" style="257" customWidth="1"/>
    <col min="4643" max="4643" width="22.6640625" style="257" customWidth="1"/>
    <col min="4644" max="4644" width="1.21875" style="257" customWidth="1"/>
    <col min="4645" max="4646" width="11.77734375" style="257" customWidth="1"/>
    <col min="4647" max="4647" width="1.77734375" style="257" customWidth="1"/>
    <col min="4648" max="4648" width="6.88671875" style="257" customWidth="1"/>
    <col min="4649" max="4649" width="4.44140625" style="257" customWidth="1"/>
    <col min="4650" max="4650" width="3.6640625" style="257" customWidth="1"/>
    <col min="4651" max="4651" width="0.77734375" style="257" customWidth="1"/>
    <col min="4652" max="4652" width="3.33203125" style="257" customWidth="1"/>
    <col min="4653" max="4653" width="3.6640625" style="257" customWidth="1"/>
    <col min="4654" max="4654" width="3" style="257" customWidth="1"/>
    <col min="4655" max="4655" width="3.6640625" style="257" customWidth="1"/>
    <col min="4656" max="4656" width="3.109375" style="257" customWidth="1"/>
    <col min="4657" max="4657" width="1.88671875" style="257" customWidth="1"/>
    <col min="4658" max="4659" width="2.21875" style="257" customWidth="1"/>
    <col min="4660" max="4660" width="7.21875" style="257" customWidth="1"/>
    <col min="4661" max="4895" width="8.88671875" style="257"/>
    <col min="4896" max="4896" width="2.44140625" style="257" customWidth="1"/>
    <col min="4897" max="4897" width="2.33203125" style="257" customWidth="1"/>
    <col min="4898" max="4898" width="1.109375" style="257" customWidth="1"/>
    <col min="4899" max="4899" width="22.6640625" style="257" customWidth="1"/>
    <col min="4900" max="4900" width="1.21875" style="257" customWidth="1"/>
    <col min="4901" max="4902" width="11.77734375" style="257" customWidth="1"/>
    <col min="4903" max="4903" width="1.77734375" style="257" customWidth="1"/>
    <col min="4904" max="4904" width="6.88671875" style="257" customWidth="1"/>
    <col min="4905" max="4905" width="4.44140625" style="257" customWidth="1"/>
    <col min="4906" max="4906" width="3.6640625" style="257" customWidth="1"/>
    <col min="4907" max="4907" width="0.77734375" style="257" customWidth="1"/>
    <col min="4908" max="4908" width="3.33203125" style="257" customWidth="1"/>
    <col min="4909" max="4909" width="3.6640625" style="257" customWidth="1"/>
    <col min="4910" max="4910" width="3" style="257" customWidth="1"/>
    <col min="4911" max="4911" width="3.6640625" style="257" customWidth="1"/>
    <col min="4912" max="4912" width="3.109375" style="257" customWidth="1"/>
    <col min="4913" max="4913" width="1.88671875" style="257" customWidth="1"/>
    <col min="4914" max="4915" width="2.21875" style="257" customWidth="1"/>
    <col min="4916" max="4916" width="7.21875" style="257" customWidth="1"/>
    <col min="4917" max="5151" width="8.88671875" style="257"/>
    <col min="5152" max="5152" width="2.44140625" style="257" customWidth="1"/>
    <col min="5153" max="5153" width="2.33203125" style="257" customWidth="1"/>
    <col min="5154" max="5154" width="1.109375" style="257" customWidth="1"/>
    <col min="5155" max="5155" width="22.6640625" style="257" customWidth="1"/>
    <col min="5156" max="5156" width="1.21875" style="257" customWidth="1"/>
    <col min="5157" max="5158" width="11.77734375" style="257" customWidth="1"/>
    <col min="5159" max="5159" width="1.77734375" style="257" customWidth="1"/>
    <col min="5160" max="5160" width="6.88671875" style="257" customWidth="1"/>
    <col min="5161" max="5161" width="4.44140625" style="257" customWidth="1"/>
    <col min="5162" max="5162" width="3.6640625" style="257" customWidth="1"/>
    <col min="5163" max="5163" width="0.77734375" style="257" customWidth="1"/>
    <col min="5164" max="5164" width="3.33203125" style="257" customWidth="1"/>
    <col min="5165" max="5165" width="3.6640625" style="257" customWidth="1"/>
    <col min="5166" max="5166" width="3" style="257" customWidth="1"/>
    <col min="5167" max="5167" width="3.6640625" style="257" customWidth="1"/>
    <col min="5168" max="5168" width="3.109375" style="257" customWidth="1"/>
    <col min="5169" max="5169" width="1.88671875" style="257" customWidth="1"/>
    <col min="5170" max="5171" width="2.21875" style="257" customWidth="1"/>
    <col min="5172" max="5172" width="7.21875" style="257" customWidth="1"/>
    <col min="5173" max="5407" width="8.88671875" style="257"/>
    <col min="5408" max="5408" width="2.44140625" style="257" customWidth="1"/>
    <col min="5409" max="5409" width="2.33203125" style="257" customWidth="1"/>
    <col min="5410" max="5410" width="1.109375" style="257" customWidth="1"/>
    <col min="5411" max="5411" width="22.6640625" style="257" customWidth="1"/>
    <col min="5412" max="5412" width="1.21875" style="257" customWidth="1"/>
    <col min="5413" max="5414" width="11.77734375" style="257" customWidth="1"/>
    <col min="5415" max="5415" width="1.77734375" style="257" customWidth="1"/>
    <col min="5416" max="5416" width="6.88671875" style="257" customWidth="1"/>
    <col min="5417" max="5417" width="4.44140625" style="257" customWidth="1"/>
    <col min="5418" max="5418" width="3.6640625" style="257" customWidth="1"/>
    <col min="5419" max="5419" width="0.77734375" style="257" customWidth="1"/>
    <col min="5420" max="5420" width="3.33203125" style="257" customWidth="1"/>
    <col min="5421" max="5421" width="3.6640625" style="257" customWidth="1"/>
    <col min="5422" max="5422" width="3" style="257" customWidth="1"/>
    <col min="5423" max="5423" width="3.6640625" style="257" customWidth="1"/>
    <col min="5424" max="5424" width="3.109375" style="257" customWidth="1"/>
    <col min="5425" max="5425" width="1.88671875" style="257" customWidth="1"/>
    <col min="5426" max="5427" width="2.21875" style="257" customWidth="1"/>
    <col min="5428" max="5428" width="7.21875" style="257" customWidth="1"/>
    <col min="5429" max="5663" width="8.88671875" style="257"/>
    <col min="5664" max="5664" width="2.44140625" style="257" customWidth="1"/>
    <col min="5665" max="5665" width="2.33203125" style="257" customWidth="1"/>
    <col min="5666" max="5666" width="1.109375" style="257" customWidth="1"/>
    <col min="5667" max="5667" width="22.6640625" style="257" customWidth="1"/>
    <col min="5668" max="5668" width="1.21875" style="257" customWidth="1"/>
    <col min="5669" max="5670" width="11.77734375" style="257" customWidth="1"/>
    <col min="5671" max="5671" width="1.77734375" style="257" customWidth="1"/>
    <col min="5672" max="5672" width="6.88671875" style="257" customWidth="1"/>
    <col min="5673" max="5673" width="4.44140625" style="257" customWidth="1"/>
    <col min="5674" max="5674" width="3.6640625" style="257" customWidth="1"/>
    <col min="5675" max="5675" width="0.77734375" style="257" customWidth="1"/>
    <col min="5676" max="5676" width="3.33203125" style="257" customWidth="1"/>
    <col min="5677" max="5677" width="3.6640625" style="257" customWidth="1"/>
    <col min="5678" max="5678" width="3" style="257" customWidth="1"/>
    <col min="5679" max="5679" width="3.6640625" style="257" customWidth="1"/>
    <col min="5680" max="5680" width="3.109375" style="257" customWidth="1"/>
    <col min="5681" max="5681" width="1.88671875" style="257" customWidth="1"/>
    <col min="5682" max="5683" width="2.21875" style="257" customWidth="1"/>
    <col min="5684" max="5684" width="7.21875" style="257" customWidth="1"/>
    <col min="5685" max="5919" width="8.88671875" style="257"/>
    <col min="5920" max="5920" width="2.44140625" style="257" customWidth="1"/>
    <col min="5921" max="5921" width="2.33203125" style="257" customWidth="1"/>
    <col min="5922" max="5922" width="1.109375" style="257" customWidth="1"/>
    <col min="5923" max="5923" width="22.6640625" style="257" customWidth="1"/>
    <col min="5924" max="5924" width="1.21875" style="257" customWidth="1"/>
    <col min="5925" max="5926" width="11.77734375" style="257" customWidth="1"/>
    <col min="5927" max="5927" width="1.77734375" style="257" customWidth="1"/>
    <col min="5928" max="5928" width="6.88671875" style="257" customWidth="1"/>
    <col min="5929" max="5929" width="4.44140625" style="257" customWidth="1"/>
    <col min="5930" max="5930" width="3.6640625" style="257" customWidth="1"/>
    <col min="5931" max="5931" width="0.77734375" style="257" customWidth="1"/>
    <col min="5932" max="5932" width="3.33203125" style="257" customWidth="1"/>
    <col min="5933" max="5933" width="3.6640625" style="257" customWidth="1"/>
    <col min="5934" max="5934" width="3" style="257" customWidth="1"/>
    <col min="5935" max="5935" width="3.6640625" style="257" customWidth="1"/>
    <col min="5936" max="5936" width="3.109375" style="257" customWidth="1"/>
    <col min="5937" max="5937" width="1.88671875" style="257" customWidth="1"/>
    <col min="5938" max="5939" width="2.21875" style="257" customWidth="1"/>
    <col min="5940" max="5940" width="7.21875" style="257" customWidth="1"/>
    <col min="5941" max="6175" width="8.88671875" style="257"/>
    <col min="6176" max="6176" width="2.44140625" style="257" customWidth="1"/>
    <col min="6177" max="6177" width="2.33203125" style="257" customWidth="1"/>
    <col min="6178" max="6178" width="1.109375" style="257" customWidth="1"/>
    <col min="6179" max="6179" width="22.6640625" style="257" customWidth="1"/>
    <col min="6180" max="6180" width="1.21875" style="257" customWidth="1"/>
    <col min="6181" max="6182" width="11.77734375" style="257" customWidth="1"/>
    <col min="6183" max="6183" width="1.77734375" style="257" customWidth="1"/>
    <col min="6184" max="6184" width="6.88671875" style="257" customWidth="1"/>
    <col min="6185" max="6185" width="4.44140625" style="257" customWidth="1"/>
    <col min="6186" max="6186" width="3.6640625" style="257" customWidth="1"/>
    <col min="6187" max="6187" width="0.77734375" style="257" customWidth="1"/>
    <col min="6188" max="6188" width="3.33203125" style="257" customWidth="1"/>
    <col min="6189" max="6189" width="3.6640625" style="257" customWidth="1"/>
    <col min="6190" max="6190" width="3" style="257" customWidth="1"/>
    <col min="6191" max="6191" width="3.6640625" style="257" customWidth="1"/>
    <col min="6192" max="6192" width="3.109375" style="257" customWidth="1"/>
    <col min="6193" max="6193" width="1.88671875" style="257" customWidth="1"/>
    <col min="6194" max="6195" width="2.21875" style="257" customWidth="1"/>
    <col min="6196" max="6196" width="7.21875" style="257" customWidth="1"/>
    <col min="6197" max="6431" width="8.88671875" style="257"/>
    <col min="6432" max="6432" width="2.44140625" style="257" customWidth="1"/>
    <col min="6433" max="6433" width="2.33203125" style="257" customWidth="1"/>
    <col min="6434" max="6434" width="1.109375" style="257" customWidth="1"/>
    <col min="6435" max="6435" width="22.6640625" style="257" customWidth="1"/>
    <col min="6436" max="6436" width="1.21875" style="257" customWidth="1"/>
    <col min="6437" max="6438" width="11.77734375" style="257" customWidth="1"/>
    <col min="6439" max="6439" width="1.77734375" style="257" customWidth="1"/>
    <col min="6440" max="6440" width="6.88671875" style="257" customWidth="1"/>
    <col min="6441" max="6441" width="4.44140625" style="257" customWidth="1"/>
    <col min="6442" max="6442" width="3.6640625" style="257" customWidth="1"/>
    <col min="6443" max="6443" width="0.77734375" style="257" customWidth="1"/>
    <col min="6444" max="6444" width="3.33203125" style="257" customWidth="1"/>
    <col min="6445" max="6445" width="3.6640625" style="257" customWidth="1"/>
    <col min="6446" max="6446" width="3" style="257" customWidth="1"/>
    <col min="6447" max="6447" width="3.6640625" style="257" customWidth="1"/>
    <col min="6448" max="6448" width="3.109375" style="257" customWidth="1"/>
    <col min="6449" max="6449" width="1.88671875" style="257" customWidth="1"/>
    <col min="6450" max="6451" width="2.21875" style="257" customWidth="1"/>
    <col min="6452" max="6452" width="7.21875" style="257" customWidth="1"/>
    <col min="6453" max="6687" width="8.88671875" style="257"/>
    <col min="6688" max="6688" width="2.44140625" style="257" customWidth="1"/>
    <col min="6689" max="6689" width="2.33203125" style="257" customWidth="1"/>
    <col min="6690" max="6690" width="1.109375" style="257" customWidth="1"/>
    <col min="6691" max="6691" width="22.6640625" style="257" customWidth="1"/>
    <col min="6692" max="6692" width="1.21875" style="257" customWidth="1"/>
    <col min="6693" max="6694" width="11.77734375" style="257" customWidth="1"/>
    <col min="6695" max="6695" width="1.77734375" style="257" customWidth="1"/>
    <col min="6696" max="6696" width="6.88671875" style="257" customWidth="1"/>
    <col min="6697" max="6697" width="4.44140625" style="257" customWidth="1"/>
    <col min="6698" max="6698" width="3.6640625" style="257" customWidth="1"/>
    <col min="6699" max="6699" width="0.77734375" style="257" customWidth="1"/>
    <col min="6700" max="6700" width="3.33203125" style="257" customWidth="1"/>
    <col min="6701" max="6701" width="3.6640625" style="257" customWidth="1"/>
    <col min="6702" max="6702" width="3" style="257" customWidth="1"/>
    <col min="6703" max="6703" width="3.6640625" style="257" customWidth="1"/>
    <col min="6704" max="6704" width="3.109375" style="257" customWidth="1"/>
    <col min="6705" max="6705" width="1.88671875" style="257" customWidth="1"/>
    <col min="6706" max="6707" width="2.21875" style="257" customWidth="1"/>
    <col min="6708" max="6708" width="7.21875" style="257" customWidth="1"/>
    <col min="6709" max="6943" width="8.88671875" style="257"/>
    <col min="6944" max="6944" width="2.44140625" style="257" customWidth="1"/>
    <col min="6945" max="6945" width="2.33203125" style="257" customWidth="1"/>
    <col min="6946" max="6946" width="1.109375" style="257" customWidth="1"/>
    <col min="6947" max="6947" width="22.6640625" style="257" customWidth="1"/>
    <col min="6948" max="6948" width="1.21875" style="257" customWidth="1"/>
    <col min="6949" max="6950" width="11.77734375" style="257" customWidth="1"/>
    <col min="6951" max="6951" width="1.77734375" style="257" customWidth="1"/>
    <col min="6952" max="6952" width="6.88671875" style="257" customWidth="1"/>
    <col min="6953" max="6953" width="4.44140625" style="257" customWidth="1"/>
    <col min="6954" max="6954" width="3.6640625" style="257" customWidth="1"/>
    <col min="6955" max="6955" width="0.77734375" style="257" customWidth="1"/>
    <col min="6956" max="6956" width="3.33203125" style="257" customWidth="1"/>
    <col min="6957" max="6957" width="3.6640625" style="257" customWidth="1"/>
    <col min="6958" max="6958" width="3" style="257" customWidth="1"/>
    <col min="6959" max="6959" width="3.6640625" style="257" customWidth="1"/>
    <col min="6960" max="6960" width="3.109375" style="257" customWidth="1"/>
    <col min="6961" max="6961" width="1.88671875" style="257" customWidth="1"/>
    <col min="6962" max="6963" width="2.21875" style="257" customWidth="1"/>
    <col min="6964" max="6964" width="7.21875" style="257" customWidth="1"/>
    <col min="6965" max="7199" width="8.88671875" style="257"/>
    <col min="7200" max="7200" width="2.44140625" style="257" customWidth="1"/>
    <col min="7201" max="7201" width="2.33203125" style="257" customWidth="1"/>
    <col min="7202" max="7202" width="1.109375" style="257" customWidth="1"/>
    <col min="7203" max="7203" width="22.6640625" style="257" customWidth="1"/>
    <col min="7204" max="7204" width="1.21875" style="257" customWidth="1"/>
    <col min="7205" max="7206" width="11.77734375" style="257" customWidth="1"/>
    <col min="7207" max="7207" width="1.77734375" style="257" customWidth="1"/>
    <col min="7208" max="7208" width="6.88671875" style="257" customWidth="1"/>
    <col min="7209" max="7209" width="4.44140625" style="257" customWidth="1"/>
    <col min="7210" max="7210" width="3.6640625" style="257" customWidth="1"/>
    <col min="7211" max="7211" width="0.77734375" style="257" customWidth="1"/>
    <col min="7212" max="7212" width="3.33203125" style="257" customWidth="1"/>
    <col min="7213" max="7213" width="3.6640625" style="257" customWidth="1"/>
    <col min="7214" max="7214" width="3" style="257" customWidth="1"/>
    <col min="7215" max="7215" width="3.6640625" style="257" customWidth="1"/>
    <col min="7216" max="7216" width="3.109375" style="257" customWidth="1"/>
    <col min="7217" max="7217" width="1.88671875" style="257" customWidth="1"/>
    <col min="7218" max="7219" width="2.21875" style="257" customWidth="1"/>
    <col min="7220" max="7220" width="7.21875" style="257" customWidth="1"/>
    <col min="7221" max="7455" width="8.88671875" style="257"/>
    <col min="7456" max="7456" width="2.44140625" style="257" customWidth="1"/>
    <col min="7457" max="7457" width="2.33203125" style="257" customWidth="1"/>
    <col min="7458" max="7458" width="1.109375" style="257" customWidth="1"/>
    <col min="7459" max="7459" width="22.6640625" style="257" customWidth="1"/>
    <col min="7460" max="7460" width="1.21875" style="257" customWidth="1"/>
    <col min="7461" max="7462" width="11.77734375" style="257" customWidth="1"/>
    <col min="7463" max="7463" width="1.77734375" style="257" customWidth="1"/>
    <col min="7464" max="7464" width="6.88671875" style="257" customWidth="1"/>
    <col min="7465" max="7465" width="4.44140625" style="257" customWidth="1"/>
    <col min="7466" max="7466" width="3.6640625" style="257" customWidth="1"/>
    <col min="7467" max="7467" width="0.77734375" style="257" customWidth="1"/>
    <col min="7468" max="7468" width="3.33203125" style="257" customWidth="1"/>
    <col min="7469" max="7469" width="3.6640625" style="257" customWidth="1"/>
    <col min="7470" max="7470" width="3" style="257" customWidth="1"/>
    <col min="7471" max="7471" width="3.6640625" style="257" customWidth="1"/>
    <col min="7472" max="7472" width="3.109375" style="257" customWidth="1"/>
    <col min="7473" max="7473" width="1.88671875" style="257" customWidth="1"/>
    <col min="7474" max="7475" width="2.21875" style="257" customWidth="1"/>
    <col min="7476" max="7476" width="7.21875" style="257" customWidth="1"/>
    <col min="7477" max="7711" width="8.88671875" style="257"/>
    <col min="7712" max="7712" width="2.44140625" style="257" customWidth="1"/>
    <col min="7713" max="7713" width="2.33203125" style="257" customWidth="1"/>
    <col min="7714" max="7714" width="1.109375" style="257" customWidth="1"/>
    <col min="7715" max="7715" width="22.6640625" style="257" customWidth="1"/>
    <col min="7716" max="7716" width="1.21875" style="257" customWidth="1"/>
    <col min="7717" max="7718" width="11.77734375" style="257" customWidth="1"/>
    <col min="7719" max="7719" width="1.77734375" style="257" customWidth="1"/>
    <col min="7720" max="7720" width="6.88671875" style="257" customWidth="1"/>
    <col min="7721" max="7721" width="4.44140625" style="257" customWidth="1"/>
    <col min="7722" max="7722" width="3.6640625" style="257" customWidth="1"/>
    <col min="7723" max="7723" width="0.77734375" style="257" customWidth="1"/>
    <col min="7724" max="7724" width="3.33203125" style="257" customWidth="1"/>
    <col min="7725" max="7725" width="3.6640625" style="257" customWidth="1"/>
    <col min="7726" max="7726" width="3" style="257" customWidth="1"/>
    <col min="7727" max="7727" width="3.6640625" style="257" customWidth="1"/>
    <col min="7728" max="7728" width="3.109375" style="257" customWidth="1"/>
    <col min="7729" max="7729" width="1.88671875" style="257" customWidth="1"/>
    <col min="7730" max="7731" width="2.21875" style="257" customWidth="1"/>
    <col min="7732" max="7732" width="7.21875" style="257" customWidth="1"/>
    <col min="7733" max="7967" width="8.88671875" style="257"/>
    <col min="7968" max="7968" width="2.44140625" style="257" customWidth="1"/>
    <col min="7969" max="7969" width="2.33203125" style="257" customWidth="1"/>
    <col min="7970" max="7970" width="1.109375" style="257" customWidth="1"/>
    <col min="7971" max="7971" width="22.6640625" style="257" customWidth="1"/>
    <col min="7972" max="7972" width="1.21875" style="257" customWidth="1"/>
    <col min="7973" max="7974" width="11.77734375" style="257" customWidth="1"/>
    <col min="7975" max="7975" width="1.77734375" style="257" customWidth="1"/>
    <col min="7976" max="7976" width="6.88671875" style="257" customWidth="1"/>
    <col min="7977" max="7977" width="4.44140625" style="257" customWidth="1"/>
    <col min="7978" max="7978" width="3.6640625" style="257" customWidth="1"/>
    <col min="7979" max="7979" width="0.77734375" style="257" customWidth="1"/>
    <col min="7980" max="7980" width="3.33203125" style="257" customWidth="1"/>
    <col min="7981" max="7981" width="3.6640625" style="257" customWidth="1"/>
    <col min="7982" max="7982" width="3" style="257" customWidth="1"/>
    <col min="7983" max="7983" width="3.6640625" style="257" customWidth="1"/>
    <col min="7984" max="7984" width="3.109375" style="257" customWidth="1"/>
    <col min="7985" max="7985" width="1.88671875" style="257" customWidth="1"/>
    <col min="7986" max="7987" width="2.21875" style="257" customWidth="1"/>
    <col min="7988" max="7988" width="7.21875" style="257" customWidth="1"/>
    <col min="7989" max="8223" width="8.88671875" style="257"/>
    <col min="8224" max="8224" width="2.44140625" style="257" customWidth="1"/>
    <col min="8225" max="8225" width="2.33203125" style="257" customWidth="1"/>
    <col min="8226" max="8226" width="1.109375" style="257" customWidth="1"/>
    <col min="8227" max="8227" width="22.6640625" style="257" customWidth="1"/>
    <col min="8228" max="8228" width="1.21875" style="257" customWidth="1"/>
    <col min="8229" max="8230" width="11.77734375" style="257" customWidth="1"/>
    <col min="8231" max="8231" width="1.77734375" style="257" customWidth="1"/>
    <col min="8232" max="8232" width="6.88671875" style="257" customWidth="1"/>
    <col min="8233" max="8233" width="4.44140625" style="257" customWidth="1"/>
    <col min="8234" max="8234" width="3.6640625" style="257" customWidth="1"/>
    <col min="8235" max="8235" width="0.77734375" style="257" customWidth="1"/>
    <col min="8236" max="8236" width="3.33203125" style="257" customWidth="1"/>
    <col min="8237" max="8237" width="3.6640625" style="257" customWidth="1"/>
    <col min="8238" max="8238" width="3" style="257" customWidth="1"/>
    <col min="8239" max="8239" width="3.6640625" style="257" customWidth="1"/>
    <col min="8240" max="8240" width="3.109375" style="257" customWidth="1"/>
    <col min="8241" max="8241" width="1.88671875" style="257" customWidth="1"/>
    <col min="8242" max="8243" width="2.21875" style="257" customWidth="1"/>
    <col min="8244" max="8244" width="7.21875" style="257" customWidth="1"/>
    <col min="8245" max="8479" width="8.88671875" style="257"/>
    <col min="8480" max="8480" width="2.44140625" style="257" customWidth="1"/>
    <col min="8481" max="8481" width="2.33203125" style="257" customWidth="1"/>
    <col min="8482" max="8482" width="1.109375" style="257" customWidth="1"/>
    <col min="8483" max="8483" width="22.6640625" style="257" customWidth="1"/>
    <col min="8484" max="8484" width="1.21875" style="257" customWidth="1"/>
    <col min="8485" max="8486" width="11.77734375" style="257" customWidth="1"/>
    <col min="8487" max="8487" width="1.77734375" style="257" customWidth="1"/>
    <col min="8488" max="8488" width="6.88671875" style="257" customWidth="1"/>
    <col min="8489" max="8489" width="4.44140625" style="257" customWidth="1"/>
    <col min="8490" max="8490" width="3.6640625" style="257" customWidth="1"/>
    <col min="8491" max="8491" width="0.77734375" style="257" customWidth="1"/>
    <col min="8492" max="8492" width="3.33203125" style="257" customWidth="1"/>
    <col min="8493" max="8493" width="3.6640625" style="257" customWidth="1"/>
    <col min="8494" max="8494" width="3" style="257" customWidth="1"/>
    <col min="8495" max="8495" width="3.6640625" style="257" customWidth="1"/>
    <col min="8496" max="8496" width="3.109375" style="257" customWidth="1"/>
    <col min="8497" max="8497" width="1.88671875" style="257" customWidth="1"/>
    <col min="8498" max="8499" width="2.21875" style="257" customWidth="1"/>
    <col min="8500" max="8500" width="7.21875" style="257" customWidth="1"/>
    <col min="8501" max="8735" width="8.88671875" style="257"/>
    <col min="8736" max="8736" width="2.44140625" style="257" customWidth="1"/>
    <col min="8737" max="8737" width="2.33203125" style="257" customWidth="1"/>
    <col min="8738" max="8738" width="1.109375" style="257" customWidth="1"/>
    <col min="8739" max="8739" width="22.6640625" style="257" customWidth="1"/>
    <col min="8740" max="8740" width="1.21875" style="257" customWidth="1"/>
    <col min="8741" max="8742" width="11.77734375" style="257" customWidth="1"/>
    <col min="8743" max="8743" width="1.77734375" style="257" customWidth="1"/>
    <col min="8744" max="8744" width="6.88671875" style="257" customWidth="1"/>
    <col min="8745" max="8745" width="4.44140625" style="257" customWidth="1"/>
    <col min="8746" max="8746" width="3.6640625" style="257" customWidth="1"/>
    <col min="8747" max="8747" width="0.77734375" style="257" customWidth="1"/>
    <col min="8748" max="8748" width="3.33203125" style="257" customWidth="1"/>
    <col min="8749" max="8749" width="3.6640625" style="257" customWidth="1"/>
    <col min="8750" max="8750" width="3" style="257" customWidth="1"/>
    <col min="8751" max="8751" width="3.6640625" style="257" customWidth="1"/>
    <col min="8752" max="8752" width="3.109375" style="257" customWidth="1"/>
    <col min="8753" max="8753" width="1.88671875" style="257" customWidth="1"/>
    <col min="8754" max="8755" width="2.21875" style="257" customWidth="1"/>
    <col min="8756" max="8756" width="7.21875" style="257" customWidth="1"/>
    <col min="8757" max="8991" width="8.88671875" style="257"/>
    <col min="8992" max="8992" width="2.44140625" style="257" customWidth="1"/>
    <col min="8993" max="8993" width="2.33203125" style="257" customWidth="1"/>
    <col min="8994" max="8994" width="1.109375" style="257" customWidth="1"/>
    <col min="8995" max="8995" width="22.6640625" style="257" customWidth="1"/>
    <col min="8996" max="8996" width="1.21875" style="257" customWidth="1"/>
    <col min="8997" max="8998" width="11.77734375" style="257" customWidth="1"/>
    <col min="8999" max="8999" width="1.77734375" style="257" customWidth="1"/>
    <col min="9000" max="9000" width="6.88671875" style="257" customWidth="1"/>
    <col min="9001" max="9001" width="4.44140625" style="257" customWidth="1"/>
    <col min="9002" max="9002" width="3.6640625" style="257" customWidth="1"/>
    <col min="9003" max="9003" width="0.77734375" style="257" customWidth="1"/>
    <col min="9004" max="9004" width="3.33203125" style="257" customWidth="1"/>
    <col min="9005" max="9005" width="3.6640625" style="257" customWidth="1"/>
    <col min="9006" max="9006" width="3" style="257" customWidth="1"/>
    <col min="9007" max="9007" width="3.6640625" style="257" customWidth="1"/>
    <col min="9008" max="9008" width="3.109375" style="257" customWidth="1"/>
    <col min="9009" max="9009" width="1.88671875" style="257" customWidth="1"/>
    <col min="9010" max="9011" width="2.21875" style="257" customWidth="1"/>
    <col min="9012" max="9012" width="7.21875" style="257" customWidth="1"/>
    <col min="9013" max="9247" width="8.88671875" style="257"/>
    <col min="9248" max="9248" width="2.44140625" style="257" customWidth="1"/>
    <col min="9249" max="9249" width="2.33203125" style="257" customWidth="1"/>
    <col min="9250" max="9250" width="1.109375" style="257" customWidth="1"/>
    <col min="9251" max="9251" width="22.6640625" style="257" customWidth="1"/>
    <col min="9252" max="9252" width="1.21875" style="257" customWidth="1"/>
    <col min="9253" max="9254" width="11.77734375" style="257" customWidth="1"/>
    <col min="9255" max="9255" width="1.77734375" style="257" customWidth="1"/>
    <col min="9256" max="9256" width="6.88671875" style="257" customWidth="1"/>
    <col min="9257" max="9257" width="4.44140625" style="257" customWidth="1"/>
    <col min="9258" max="9258" width="3.6640625" style="257" customWidth="1"/>
    <col min="9259" max="9259" width="0.77734375" style="257" customWidth="1"/>
    <col min="9260" max="9260" width="3.33203125" style="257" customWidth="1"/>
    <col min="9261" max="9261" width="3.6640625" style="257" customWidth="1"/>
    <col min="9262" max="9262" width="3" style="257" customWidth="1"/>
    <col min="9263" max="9263" width="3.6640625" style="257" customWidth="1"/>
    <col min="9264" max="9264" width="3.109375" style="257" customWidth="1"/>
    <col min="9265" max="9265" width="1.88671875" style="257" customWidth="1"/>
    <col min="9266" max="9267" width="2.21875" style="257" customWidth="1"/>
    <col min="9268" max="9268" width="7.21875" style="257" customWidth="1"/>
    <col min="9269" max="9503" width="8.88671875" style="257"/>
    <col min="9504" max="9504" width="2.44140625" style="257" customWidth="1"/>
    <col min="9505" max="9505" width="2.33203125" style="257" customWidth="1"/>
    <col min="9506" max="9506" width="1.109375" style="257" customWidth="1"/>
    <col min="9507" max="9507" width="22.6640625" style="257" customWidth="1"/>
    <col min="9508" max="9508" width="1.21875" style="257" customWidth="1"/>
    <col min="9509" max="9510" width="11.77734375" style="257" customWidth="1"/>
    <col min="9511" max="9511" width="1.77734375" style="257" customWidth="1"/>
    <col min="9512" max="9512" width="6.88671875" style="257" customWidth="1"/>
    <col min="9513" max="9513" width="4.44140625" style="257" customWidth="1"/>
    <col min="9514" max="9514" width="3.6640625" style="257" customWidth="1"/>
    <col min="9515" max="9515" width="0.77734375" style="257" customWidth="1"/>
    <col min="9516" max="9516" width="3.33203125" style="257" customWidth="1"/>
    <col min="9517" max="9517" width="3.6640625" style="257" customWidth="1"/>
    <col min="9518" max="9518" width="3" style="257" customWidth="1"/>
    <col min="9519" max="9519" width="3.6640625" style="257" customWidth="1"/>
    <col min="9520" max="9520" width="3.109375" style="257" customWidth="1"/>
    <col min="9521" max="9521" width="1.88671875" style="257" customWidth="1"/>
    <col min="9522" max="9523" width="2.21875" style="257" customWidth="1"/>
    <col min="9524" max="9524" width="7.21875" style="257" customWidth="1"/>
    <col min="9525" max="9759" width="8.88671875" style="257"/>
    <col min="9760" max="9760" width="2.44140625" style="257" customWidth="1"/>
    <col min="9761" max="9761" width="2.33203125" style="257" customWidth="1"/>
    <col min="9762" max="9762" width="1.109375" style="257" customWidth="1"/>
    <col min="9763" max="9763" width="22.6640625" style="257" customWidth="1"/>
    <col min="9764" max="9764" width="1.21875" style="257" customWidth="1"/>
    <col min="9765" max="9766" width="11.77734375" style="257" customWidth="1"/>
    <col min="9767" max="9767" width="1.77734375" style="257" customWidth="1"/>
    <col min="9768" max="9768" width="6.88671875" style="257" customWidth="1"/>
    <col min="9769" max="9769" width="4.44140625" style="257" customWidth="1"/>
    <col min="9770" max="9770" width="3.6640625" style="257" customWidth="1"/>
    <col min="9771" max="9771" width="0.77734375" style="257" customWidth="1"/>
    <col min="9772" max="9772" width="3.33203125" style="257" customWidth="1"/>
    <col min="9773" max="9773" width="3.6640625" style="257" customWidth="1"/>
    <col min="9774" max="9774" width="3" style="257" customWidth="1"/>
    <col min="9775" max="9775" width="3.6640625" style="257" customWidth="1"/>
    <col min="9776" max="9776" width="3.109375" style="257" customWidth="1"/>
    <col min="9777" max="9777" width="1.88671875" style="257" customWidth="1"/>
    <col min="9778" max="9779" width="2.21875" style="257" customWidth="1"/>
    <col min="9780" max="9780" width="7.21875" style="257" customWidth="1"/>
    <col min="9781" max="10015" width="8.88671875" style="257"/>
    <col min="10016" max="10016" width="2.44140625" style="257" customWidth="1"/>
    <col min="10017" max="10017" width="2.33203125" style="257" customWidth="1"/>
    <col min="10018" max="10018" width="1.109375" style="257" customWidth="1"/>
    <col min="10019" max="10019" width="22.6640625" style="257" customWidth="1"/>
    <col min="10020" max="10020" width="1.21875" style="257" customWidth="1"/>
    <col min="10021" max="10022" width="11.77734375" style="257" customWidth="1"/>
    <col min="10023" max="10023" width="1.77734375" style="257" customWidth="1"/>
    <col min="10024" max="10024" width="6.88671875" style="257" customWidth="1"/>
    <col min="10025" max="10025" width="4.44140625" style="257" customWidth="1"/>
    <col min="10026" max="10026" width="3.6640625" style="257" customWidth="1"/>
    <col min="10027" max="10027" width="0.77734375" style="257" customWidth="1"/>
    <col min="10028" max="10028" width="3.33203125" style="257" customWidth="1"/>
    <col min="10029" max="10029" width="3.6640625" style="257" customWidth="1"/>
    <col min="10030" max="10030" width="3" style="257" customWidth="1"/>
    <col min="10031" max="10031" width="3.6640625" style="257" customWidth="1"/>
    <col min="10032" max="10032" width="3.109375" style="257" customWidth="1"/>
    <col min="10033" max="10033" width="1.88671875" style="257" customWidth="1"/>
    <col min="10034" max="10035" width="2.21875" style="257" customWidth="1"/>
    <col min="10036" max="10036" width="7.21875" style="257" customWidth="1"/>
    <col min="10037" max="10271" width="8.88671875" style="257"/>
    <col min="10272" max="10272" width="2.44140625" style="257" customWidth="1"/>
    <col min="10273" max="10273" width="2.33203125" style="257" customWidth="1"/>
    <col min="10274" max="10274" width="1.109375" style="257" customWidth="1"/>
    <col min="10275" max="10275" width="22.6640625" style="257" customWidth="1"/>
    <col min="10276" max="10276" width="1.21875" style="257" customWidth="1"/>
    <col min="10277" max="10278" width="11.77734375" style="257" customWidth="1"/>
    <col min="10279" max="10279" width="1.77734375" style="257" customWidth="1"/>
    <col min="10280" max="10280" width="6.88671875" style="257" customWidth="1"/>
    <col min="10281" max="10281" width="4.44140625" style="257" customWidth="1"/>
    <col min="10282" max="10282" width="3.6640625" style="257" customWidth="1"/>
    <col min="10283" max="10283" width="0.77734375" style="257" customWidth="1"/>
    <col min="10284" max="10284" width="3.33203125" style="257" customWidth="1"/>
    <col min="10285" max="10285" width="3.6640625" style="257" customWidth="1"/>
    <col min="10286" max="10286" width="3" style="257" customWidth="1"/>
    <col min="10287" max="10287" width="3.6640625" style="257" customWidth="1"/>
    <col min="10288" max="10288" width="3.109375" style="257" customWidth="1"/>
    <col min="10289" max="10289" width="1.88671875" style="257" customWidth="1"/>
    <col min="10290" max="10291" width="2.21875" style="257" customWidth="1"/>
    <col min="10292" max="10292" width="7.21875" style="257" customWidth="1"/>
    <col min="10293" max="10527" width="8.88671875" style="257"/>
    <col min="10528" max="10528" width="2.44140625" style="257" customWidth="1"/>
    <col min="10529" max="10529" width="2.33203125" style="257" customWidth="1"/>
    <col min="10530" max="10530" width="1.109375" style="257" customWidth="1"/>
    <col min="10531" max="10531" width="22.6640625" style="257" customWidth="1"/>
    <col min="10532" max="10532" width="1.21875" style="257" customWidth="1"/>
    <col min="10533" max="10534" width="11.77734375" style="257" customWidth="1"/>
    <col min="10535" max="10535" width="1.77734375" style="257" customWidth="1"/>
    <col min="10536" max="10536" width="6.88671875" style="257" customWidth="1"/>
    <col min="10537" max="10537" width="4.44140625" style="257" customWidth="1"/>
    <col min="10538" max="10538" width="3.6640625" style="257" customWidth="1"/>
    <col min="10539" max="10539" width="0.77734375" style="257" customWidth="1"/>
    <col min="10540" max="10540" width="3.33203125" style="257" customWidth="1"/>
    <col min="10541" max="10541" width="3.6640625" style="257" customWidth="1"/>
    <col min="10542" max="10542" width="3" style="257" customWidth="1"/>
    <col min="10543" max="10543" width="3.6640625" style="257" customWidth="1"/>
    <col min="10544" max="10544" width="3.109375" style="257" customWidth="1"/>
    <col min="10545" max="10545" width="1.88671875" style="257" customWidth="1"/>
    <col min="10546" max="10547" width="2.21875" style="257" customWidth="1"/>
    <col min="10548" max="10548" width="7.21875" style="257" customWidth="1"/>
    <col min="10549" max="10783" width="8.88671875" style="257"/>
    <col min="10784" max="10784" width="2.44140625" style="257" customWidth="1"/>
    <col min="10785" max="10785" width="2.33203125" style="257" customWidth="1"/>
    <col min="10786" max="10786" width="1.109375" style="257" customWidth="1"/>
    <col min="10787" max="10787" width="22.6640625" style="257" customWidth="1"/>
    <col min="10788" max="10788" width="1.21875" style="257" customWidth="1"/>
    <col min="10789" max="10790" width="11.77734375" style="257" customWidth="1"/>
    <col min="10791" max="10791" width="1.77734375" style="257" customWidth="1"/>
    <col min="10792" max="10792" width="6.88671875" style="257" customWidth="1"/>
    <col min="10793" max="10793" width="4.44140625" style="257" customWidth="1"/>
    <col min="10794" max="10794" width="3.6640625" style="257" customWidth="1"/>
    <col min="10795" max="10795" width="0.77734375" style="257" customWidth="1"/>
    <col min="10796" max="10796" width="3.33203125" style="257" customWidth="1"/>
    <col min="10797" max="10797" width="3.6640625" style="257" customWidth="1"/>
    <col min="10798" max="10798" width="3" style="257" customWidth="1"/>
    <col min="10799" max="10799" width="3.6640625" style="257" customWidth="1"/>
    <col min="10800" max="10800" width="3.109375" style="257" customWidth="1"/>
    <col min="10801" max="10801" width="1.88671875" style="257" customWidth="1"/>
    <col min="10802" max="10803" width="2.21875" style="257" customWidth="1"/>
    <col min="10804" max="10804" width="7.21875" style="257" customWidth="1"/>
    <col min="10805" max="11039" width="8.88671875" style="257"/>
    <col min="11040" max="11040" width="2.44140625" style="257" customWidth="1"/>
    <col min="11041" max="11041" width="2.33203125" style="257" customWidth="1"/>
    <col min="11042" max="11042" width="1.109375" style="257" customWidth="1"/>
    <col min="11043" max="11043" width="22.6640625" style="257" customWidth="1"/>
    <col min="11044" max="11044" width="1.21875" style="257" customWidth="1"/>
    <col min="11045" max="11046" width="11.77734375" style="257" customWidth="1"/>
    <col min="11047" max="11047" width="1.77734375" style="257" customWidth="1"/>
    <col min="11048" max="11048" width="6.88671875" style="257" customWidth="1"/>
    <col min="11049" max="11049" width="4.44140625" style="257" customWidth="1"/>
    <col min="11050" max="11050" width="3.6640625" style="257" customWidth="1"/>
    <col min="11051" max="11051" width="0.77734375" style="257" customWidth="1"/>
    <col min="11052" max="11052" width="3.33203125" style="257" customWidth="1"/>
    <col min="11053" max="11053" width="3.6640625" style="257" customWidth="1"/>
    <col min="11054" max="11054" width="3" style="257" customWidth="1"/>
    <col min="11055" max="11055" width="3.6640625" style="257" customWidth="1"/>
    <col min="11056" max="11056" width="3.109375" style="257" customWidth="1"/>
    <col min="11057" max="11057" width="1.88671875" style="257" customWidth="1"/>
    <col min="11058" max="11059" width="2.21875" style="257" customWidth="1"/>
    <col min="11060" max="11060" width="7.21875" style="257" customWidth="1"/>
    <col min="11061" max="11295" width="8.88671875" style="257"/>
    <col min="11296" max="11296" width="2.44140625" style="257" customWidth="1"/>
    <col min="11297" max="11297" width="2.33203125" style="257" customWidth="1"/>
    <col min="11298" max="11298" width="1.109375" style="257" customWidth="1"/>
    <col min="11299" max="11299" width="22.6640625" style="257" customWidth="1"/>
    <col min="11300" max="11300" width="1.21875" style="257" customWidth="1"/>
    <col min="11301" max="11302" width="11.77734375" style="257" customWidth="1"/>
    <col min="11303" max="11303" width="1.77734375" style="257" customWidth="1"/>
    <col min="11304" max="11304" width="6.88671875" style="257" customWidth="1"/>
    <col min="11305" max="11305" width="4.44140625" style="257" customWidth="1"/>
    <col min="11306" max="11306" width="3.6640625" style="257" customWidth="1"/>
    <col min="11307" max="11307" width="0.77734375" style="257" customWidth="1"/>
    <col min="11308" max="11308" width="3.33203125" style="257" customWidth="1"/>
    <col min="11309" max="11309" width="3.6640625" style="257" customWidth="1"/>
    <col min="11310" max="11310" width="3" style="257" customWidth="1"/>
    <col min="11311" max="11311" width="3.6640625" style="257" customWidth="1"/>
    <col min="11312" max="11312" width="3.109375" style="257" customWidth="1"/>
    <col min="11313" max="11313" width="1.88671875" style="257" customWidth="1"/>
    <col min="11314" max="11315" width="2.21875" style="257" customWidth="1"/>
    <col min="11316" max="11316" width="7.21875" style="257" customWidth="1"/>
    <col min="11317" max="11551" width="8.88671875" style="257"/>
    <col min="11552" max="11552" width="2.44140625" style="257" customWidth="1"/>
    <col min="11553" max="11553" width="2.33203125" style="257" customWidth="1"/>
    <col min="11554" max="11554" width="1.109375" style="257" customWidth="1"/>
    <col min="11555" max="11555" width="22.6640625" style="257" customWidth="1"/>
    <col min="11556" max="11556" width="1.21875" style="257" customWidth="1"/>
    <col min="11557" max="11558" width="11.77734375" style="257" customWidth="1"/>
    <col min="11559" max="11559" width="1.77734375" style="257" customWidth="1"/>
    <col min="11560" max="11560" width="6.88671875" style="257" customWidth="1"/>
    <col min="11561" max="11561" width="4.44140625" style="257" customWidth="1"/>
    <col min="11562" max="11562" width="3.6640625" style="257" customWidth="1"/>
    <col min="11563" max="11563" width="0.77734375" style="257" customWidth="1"/>
    <col min="11564" max="11564" width="3.33203125" style="257" customWidth="1"/>
    <col min="11565" max="11565" width="3.6640625" style="257" customWidth="1"/>
    <col min="11566" max="11566" width="3" style="257" customWidth="1"/>
    <col min="11567" max="11567" width="3.6640625" style="257" customWidth="1"/>
    <col min="11568" max="11568" width="3.109375" style="257" customWidth="1"/>
    <col min="11569" max="11569" width="1.88671875" style="257" customWidth="1"/>
    <col min="11570" max="11571" width="2.21875" style="257" customWidth="1"/>
    <col min="11572" max="11572" width="7.21875" style="257" customWidth="1"/>
    <col min="11573" max="11807" width="8.88671875" style="257"/>
    <col min="11808" max="11808" width="2.44140625" style="257" customWidth="1"/>
    <col min="11809" max="11809" width="2.33203125" style="257" customWidth="1"/>
    <col min="11810" max="11810" width="1.109375" style="257" customWidth="1"/>
    <col min="11811" max="11811" width="22.6640625" style="257" customWidth="1"/>
    <col min="11812" max="11812" width="1.21875" style="257" customWidth="1"/>
    <col min="11813" max="11814" width="11.77734375" style="257" customWidth="1"/>
    <col min="11815" max="11815" width="1.77734375" style="257" customWidth="1"/>
    <col min="11816" max="11816" width="6.88671875" style="257" customWidth="1"/>
    <col min="11817" max="11817" width="4.44140625" style="257" customWidth="1"/>
    <col min="11818" max="11818" width="3.6640625" style="257" customWidth="1"/>
    <col min="11819" max="11819" width="0.77734375" style="257" customWidth="1"/>
    <col min="11820" max="11820" width="3.33203125" style="257" customWidth="1"/>
    <col min="11821" max="11821" width="3.6640625" style="257" customWidth="1"/>
    <col min="11822" max="11822" width="3" style="257" customWidth="1"/>
    <col min="11823" max="11823" width="3.6640625" style="257" customWidth="1"/>
    <col min="11824" max="11824" width="3.109375" style="257" customWidth="1"/>
    <col min="11825" max="11825" width="1.88671875" style="257" customWidth="1"/>
    <col min="11826" max="11827" width="2.21875" style="257" customWidth="1"/>
    <col min="11828" max="11828" width="7.21875" style="257" customWidth="1"/>
    <col min="11829" max="12063" width="8.88671875" style="257"/>
    <col min="12064" max="12064" width="2.44140625" style="257" customWidth="1"/>
    <col min="12065" max="12065" width="2.33203125" style="257" customWidth="1"/>
    <col min="12066" max="12066" width="1.109375" style="257" customWidth="1"/>
    <col min="12067" max="12067" width="22.6640625" style="257" customWidth="1"/>
    <col min="12068" max="12068" width="1.21875" style="257" customWidth="1"/>
    <col min="12069" max="12070" width="11.77734375" style="257" customWidth="1"/>
    <col min="12071" max="12071" width="1.77734375" style="257" customWidth="1"/>
    <col min="12072" max="12072" width="6.88671875" style="257" customWidth="1"/>
    <col min="12073" max="12073" width="4.44140625" style="257" customWidth="1"/>
    <col min="12074" max="12074" width="3.6640625" style="257" customWidth="1"/>
    <col min="12075" max="12075" width="0.77734375" style="257" customWidth="1"/>
    <col min="12076" max="12076" width="3.33203125" style="257" customWidth="1"/>
    <col min="12077" max="12077" width="3.6640625" style="257" customWidth="1"/>
    <col min="12078" max="12078" width="3" style="257" customWidth="1"/>
    <col min="12079" max="12079" width="3.6640625" style="257" customWidth="1"/>
    <col min="12080" max="12080" width="3.109375" style="257" customWidth="1"/>
    <col min="12081" max="12081" width="1.88671875" style="257" customWidth="1"/>
    <col min="12082" max="12083" width="2.21875" style="257" customWidth="1"/>
    <col min="12084" max="12084" width="7.21875" style="257" customWidth="1"/>
    <col min="12085" max="12319" width="8.88671875" style="257"/>
    <col min="12320" max="12320" width="2.44140625" style="257" customWidth="1"/>
    <col min="12321" max="12321" width="2.33203125" style="257" customWidth="1"/>
    <col min="12322" max="12322" width="1.109375" style="257" customWidth="1"/>
    <col min="12323" max="12323" width="22.6640625" style="257" customWidth="1"/>
    <col min="12324" max="12324" width="1.21875" style="257" customWidth="1"/>
    <col min="12325" max="12326" width="11.77734375" style="257" customWidth="1"/>
    <col min="12327" max="12327" width="1.77734375" style="257" customWidth="1"/>
    <col min="12328" max="12328" width="6.88671875" style="257" customWidth="1"/>
    <col min="12329" max="12329" width="4.44140625" style="257" customWidth="1"/>
    <col min="12330" max="12330" width="3.6640625" style="257" customWidth="1"/>
    <col min="12331" max="12331" width="0.77734375" style="257" customWidth="1"/>
    <col min="12332" max="12332" width="3.33203125" style="257" customWidth="1"/>
    <col min="12333" max="12333" width="3.6640625" style="257" customWidth="1"/>
    <col min="12334" max="12334" width="3" style="257" customWidth="1"/>
    <col min="12335" max="12335" width="3.6640625" style="257" customWidth="1"/>
    <col min="12336" max="12336" width="3.109375" style="257" customWidth="1"/>
    <col min="12337" max="12337" width="1.88671875" style="257" customWidth="1"/>
    <col min="12338" max="12339" width="2.21875" style="257" customWidth="1"/>
    <col min="12340" max="12340" width="7.21875" style="257" customWidth="1"/>
    <col min="12341" max="12575" width="8.88671875" style="257"/>
    <col min="12576" max="12576" width="2.44140625" style="257" customWidth="1"/>
    <col min="12577" max="12577" width="2.33203125" style="257" customWidth="1"/>
    <col min="12578" max="12578" width="1.109375" style="257" customWidth="1"/>
    <col min="12579" max="12579" width="22.6640625" style="257" customWidth="1"/>
    <col min="12580" max="12580" width="1.21875" style="257" customWidth="1"/>
    <col min="12581" max="12582" width="11.77734375" style="257" customWidth="1"/>
    <col min="12583" max="12583" width="1.77734375" style="257" customWidth="1"/>
    <col min="12584" max="12584" width="6.88671875" style="257" customWidth="1"/>
    <col min="12585" max="12585" width="4.44140625" style="257" customWidth="1"/>
    <col min="12586" max="12586" width="3.6640625" style="257" customWidth="1"/>
    <col min="12587" max="12587" width="0.77734375" style="257" customWidth="1"/>
    <col min="12588" max="12588" width="3.33203125" style="257" customWidth="1"/>
    <col min="12589" max="12589" width="3.6640625" style="257" customWidth="1"/>
    <col min="12590" max="12590" width="3" style="257" customWidth="1"/>
    <col min="12591" max="12591" width="3.6640625" style="257" customWidth="1"/>
    <col min="12592" max="12592" width="3.109375" style="257" customWidth="1"/>
    <col min="12593" max="12593" width="1.88671875" style="257" customWidth="1"/>
    <col min="12594" max="12595" width="2.21875" style="257" customWidth="1"/>
    <col min="12596" max="12596" width="7.21875" style="257" customWidth="1"/>
    <col min="12597" max="12831" width="8.88671875" style="257"/>
    <col min="12832" max="12832" width="2.44140625" style="257" customWidth="1"/>
    <col min="12833" max="12833" width="2.33203125" style="257" customWidth="1"/>
    <col min="12834" max="12834" width="1.109375" style="257" customWidth="1"/>
    <col min="12835" max="12835" width="22.6640625" style="257" customWidth="1"/>
    <col min="12836" max="12836" width="1.21875" style="257" customWidth="1"/>
    <col min="12837" max="12838" width="11.77734375" style="257" customWidth="1"/>
    <col min="12839" max="12839" width="1.77734375" style="257" customWidth="1"/>
    <col min="12840" max="12840" width="6.88671875" style="257" customWidth="1"/>
    <col min="12841" max="12841" width="4.44140625" style="257" customWidth="1"/>
    <col min="12842" max="12842" width="3.6640625" style="257" customWidth="1"/>
    <col min="12843" max="12843" width="0.77734375" style="257" customWidth="1"/>
    <col min="12844" max="12844" width="3.33203125" style="257" customWidth="1"/>
    <col min="12845" max="12845" width="3.6640625" style="257" customWidth="1"/>
    <col min="12846" max="12846" width="3" style="257" customWidth="1"/>
    <col min="12847" max="12847" width="3.6640625" style="257" customWidth="1"/>
    <col min="12848" max="12848" width="3.109375" style="257" customWidth="1"/>
    <col min="12849" max="12849" width="1.88671875" style="257" customWidth="1"/>
    <col min="12850" max="12851" width="2.21875" style="257" customWidth="1"/>
    <col min="12852" max="12852" width="7.21875" style="257" customWidth="1"/>
    <col min="12853" max="13087" width="8.88671875" style="257"/>
    <col min="13088" max="13088" width="2.44140625" style="257" customWidth="1"/>
    <col min="13089" max="13089" width="2.33203125" style="257" customWidth="1"/>
    <col min="13090" max="13090" width="1.109375" style="257" customWidth="1"/>
    <col min="13091" max="13091" width="22.6640625" style="257" customWidth="1"/>
    <col min="13092" max="13092" width="1.21875" style="257" customWidth="1"/>
    <col min="13093" max="13094" width="11.77734375" style="257" customWidth="1"/>
    <col min="13095" max="13095" width="1.77734375" style="257" customWidth="1"/>
    <col min="13096" max="13096" width="6.88671875" style="257" customWidth="1"/>
    <col min="13097" max="13097" width="4.44140625" style="257" customWidth="1"/>
    <col min="13098" max="13098" width="3.6640625" style="257" customWidth="1"/>
    <col min="13099" max="13099" width="0.77734375" style="257" customWidth="1"/>
    <col min="13100" max="13100" width="3.33203125" style="257" customWidth="1"/>
    <col min="13101" max="13101" width="3.6640625" style="257" customWidth="1"/>
    <col min="13102" max="13102" width="3" style="257" customWidth="1"/>
    <col min="13103" max="13103" width="3.6640625" style="257" customWidth="1"/>
    <col min="13104" max="13104" width="3.109375" style="257" customWidth="1"/>
    <col min="13105" max="13105" width="1.88671875" style="257" customWidth="1"/>
    <col min="13106" max="13107" width="2.21875" style="257" customWidth="1"/>
    <col min="13108" max="13108" width="7.21875" style="257" customWidth="1"/>
    <col min="13109" max="13343" width="8.88671875" style="257"/>
    <col min="13344" max="13344" width="2.44140625" style="257" customWidth="1"/>
    <col min="13345" max="13345" width="2.33203125" style="257" customWidth="1"/>
    <col min="13346" max="13346" width="1.109375" style="257" customWidth="1"/>
    <col min="13347" max="13347" width="22.6640625" style="257" customWidth="1"/>
    <col min="13348" max="13348" width="1.21875" style="257" customWidth="1"/>
    <col min="13349" max="13350" width="11.77734375" style="257" customWidth="1"/>
    <col min="13351" max="13351" width="1.77734375" style="257" customWidth="1"/>
    <col min="13352" max="13352" width="6.88671875" style="257" customWidth="1"/>
    <col min="13353" max="13353" width="4.44140625" style="257" customWidth="1"/>
    <col min="13354" max="13354" width="3.6640625" style="257" customWidth="1"/>
    <col min="13355" max="13355" width="0.77734375" style="257" customWidth="1"/>
    <col min="13356" max="13356" width="3.33203125" style="257" customWidth="1"/>
    <col min="13357" max="13357" width="3.6640625" style="257" customWidth="1"/>
    <col min="13358" max="13358" width="3" style="257" customWidth="1"/>
    <col min="13359" max="13359" width="3.6640625" style="257" customWidth="1"/>
    <col min="13360" max="13360" width="3.109375" style="257" customWidth="1"/>
    <col min="13361" max="13361" width="1.88671875" style="257" customWidth="1"/>
    <col min="13362" max="13363" width="2.21875" style="257" customWidth="1"/>
    <col min="13364" max="13364" width="7.21875" style="257" customWidth="1"/>
    <col min="13365" max="13599" width="8.88671875" style="257"/>
    <col min="13600" max="13600" width="2.44140625" style="257" customWidth="1"/>
    <col min="13601" max="13601" width="2.33203125" style="257" customWidth="1"/>
    <col min="13602" max="13602" width="1.109375" style="257" customWidth="1"/>
    <col min="13603" max="13603" width="22.6640625" style="257" customWidth="1"/>
    <col min="13604" max="13604" width="1.21875" style="257" customWidth="1"/>
    <col min="13605" max="13606" width="11.77734375" style="257" customWidth="1"/>
    <col min="13607" max="13607" width="1.77734375" style="257" customWidth="1"/>
    <col min="13608" max="13608" width="6.88671875" style="257" customWidth="1"/>
    <col min="13609" max="13609" width="4.44140625" style="257" customWidth="1"/>
    <col min="13610" max="13610" width="3.6640625" style="257" customWidth="1"/>
    <col min="13611" max="13611" width="0.77734375" style="257" customWidth="1"/>
    <col min="13612" max="13612" width="3.33203125" style="257" customWidth="1"/>
    <col min="13613" max="13613" width="3.6640625" style="257" customWidth="1"/>
    <col min="13614" max="13614" width="3" style="257" customWidth="1"/>
    <col min="13615" max="13615" width="3.6640625" style="257" customWidth="1"/>
    <col min="13616" max="13616" width="3.109375" style="257" customWidth="1"/>
    <col min="13617" max="13617" width="1.88671875" style="257" customWidth="1"/>
    <col min="13618" max="13619" width="2.21875" style="257" customWidth="1"/>
    <col min="13620" max="13620" width="7.21875" style="257" customWidth="1"/>
    <col min="13621" max="13855" width="8.88671875" style="257"/>
    <col min="13856" max="13856" width="2.44140625" style="257" customWidth="1"/>
    <col min="13857" max="13857" width="2.33203125" style="257" customWidth="1"/>
    <col min="13858" max="13858" width="1.109375" style="257" customWidth="1"/>
    <col min="13859" max="13859" width="22.6640625" style="257" customWidth="1"/>
    <col min="13860" max="13860" width="1.21875" style="257" customWidth="1"/>
    <col min="13861" max="13862" width="11.77734375" style="257" customWidth="1"/>
    <col min="13863" max="13863" width="1.77734375" style="257" customWidth="1"/>
    <col min="13864" max="13864" width="6.88671875" style="257" customWidth="1"/>
    <col min="13865" max="13865" width="4.44140625" style="257" customWidth="1"/>
    <col min="13866" max="13866" width="3.6640625" style="257" customWidth="1"/>
    <col min="13867" max="13867" width="0.77734375" style="257" customWidth="1"/>
    <col min="13868" max="13868" width="3.33203125" style="257" customWidth="1"/>
    <col min="13869" max="13869" width="3.6640625" style="257" customWidth="1"/>
    <col min="13870" max="13870" width="3" style="257" customWidth="1"/>
    <col min="13871" max="13871" width="3.6640625" style="257" customWidth="1"/>
    <col min="13872" max="13872" width="3.109375" style="257" customWidth="1"/>
    <col min="13873" max="13873" width="1.88671875" style="257" customWidth="1"/>
    <col min="13874" max="13875" width="2.21875" style="257" customWidth="1"/>
    <col min="13876" max="13876" width="7.21875" style="257" customWidth="1"/>
    <col min="13877" max="14111" width="8.88671875" style="257"/>
    <col min="14112" max="14112" width="2.44140625" style="257" customWidth="1"/>
    <col min="14113" max="14113" width="2.33203125" style="257" customWidth="1"/>
    <col min="14114" max="14114" width="1.109375" style="257" customWidth="1"/>
    <col min="14115" max="14115" width="22.6640625" style="257" customWidth="1"/>
    <col min="14116" max="14116" width="1.21875" style="257" customWidth="1"/>
    <col min="14117" max="14118" width="11.77734375" style="257" customWidth="1"/>
    <col min="14119" max="14119" width="1.77734375" style="257" customWidth="1"/>
    <col min="14120" max="14120" width="6.88671875" style="257" customWidth="1"/>
    <col min="14121" max="14121" width="4.44140625" style="257" customWidth="1"/>
    <col min="14122" max="14122" width="3.6640625" style="257" customWidth="1"/>
    <col min="14123" max="14123" width="0.77734375" style="257" customWidth="1"/>
    <col min="14124" max="14124" width="3.33203125" style="257" customWidth="1"/>
    <col min="14125" max="14125" width="3.6640625" style="257" customWidth="1"/>
    <col min="14126" max="14126" width="3" style="257" customWidth="1"/>
    <col min="14127" max="14127" width="3.6640625" style="257" customWidth="1"/>
    <col min="14128" max="14128" width="3.109375" style="257" customWidth="1"/>
    <col min="14129" max="14129" width="1.88671875" style="257" customWidth="1"/>
    <col min="14130" max="14131" width="2.21875" style="257" customWidth="1"/>
    <col min="14132" max="14132" width="7.21875" style="257" customWidth="1"/>
    <col min="14133" max="14367" width="8.88671875" style="257"/>
    <col min="14368" max="14368" width="2.44140625" style="257" customWidth="1"/>
    <col min="14369" max="14369" width="2.33203125" style="257" customWidth="1"/>
    <col min="14370" max="14370" width="1.109375" style="257" customWidth="1"/>
    <col min="14371" max="14371" width="22.6640625" style="257" customWidth="1"/>
    <col min="14372" max="14372" width="1.21875" style="257" customWidth="1"/>
    <col min="14373" max="14374" width="11.77734375" style="257" customWidth="1"/>
    <col min="14375" max="14375" width="1.77734375" style="257" customWidth="1"/>
    <col min="14376" max="14376" width="6.88671875" style="257" customWidth="1"/>
    <col min="14377" max="14377" width="4.44140625" style="257" customWidth="1"/>
    <col min="14378" max="14378" width="3.6640625" style="257" customWidth="1"/>
    <col min="14379" max="14379" width="0.77734375" style="257" customWidth="1"/>
    <col min="14380" max="14380" width="3.33203125" style="257" customWidth="1"/>
    <col min="14381" max="14381" width="3.6640625" style="257" customWidth="1"/>
    <col min="14382" max="14382" width="3" style="257" customWidth="1"/>
    <col min="14383" max="14383" width="3.6640625" style="257" customWidth="1"/>
    <col min="14384" max="14384" width="3.109375" style="257" customWidth="1"/>
    <col min="14385" max="14385" width="1.88671875" style="257" customWidth="1"/>
    <col min="14386" max="14387" width="2.21875" style="257" customWidth="1"/>
    <col min="14388" max="14388" width="7.21875" style="257" customWidth="1"/>
    <col min="14389" max="14623" width="8.88671875" style="257"/>
    <col min="14624" max="14624" width="2.44140625" style="257" customWidth="1"/>
    <col min="14625" max="14625" width="2.33203125" style="257" customWidth="1"/>
    <col min="14626" max="14626" width="1.109375" style="257" customWidth="1"/>
    <col min="14627" max="14627" width="22.6640625" style="257" customWidth="1"/>
    <col min="14628" max="14628" width="1.21875" style="257" customWidth="1"/>
    <col min="14629" max="14630" width="11.77734375" style="257" customWidth="1"/>
    <col min="14631" max="14631" width="1.77734375" style="257" customWidth="1"/>
    <col min="14632" max="14632" width="6.88671875" style="257" customWidth="1"/>
    <col min="14633" max="14633" width="4.44140625" style="257" customWidth="1"/>
    <col min="14634" max="14634" width="3.6640625" style="257" customWidth="1"/>
    <col min="14635" max="14635" width="0.77734375" style="257" customWidth="1"/>
    <col min="14636" max="14636" width="3.33203125" style="257" customWidth="1"/>
    <col min="14637" max="14637" width="3.6640625" style="257" customWidth="1"/>
    <col min="14638" max="14638" width="3" style="257" customWidth="1"/>
    <col min="14639" max="14639" width="3.6640625" style="257" customWidth="1"/>
    <col min="14640" max="14640" width="3.109375" style="257" customWidth="1"/>
    <col min="14641" max="14641" width="1.88671875" style="257" customWidth="1"/>
    <col min="14642" max="14643" width="2.21875" style="257" customWidth="1"/>
    <col min="14644" max="14644" width="7.21875" style="257" customWidth="1"/>
    <col min="14645" max="14879" width="8.88671875" style="257"/>
    <col min="14880" max="14880" width="2.44140625" style="257" customWidth="1"/>
    <col min="14881" max="14881" width="2.33203125" style="257" customWidth="1"/>
    <col min="14882" max="14882" width="1.109375" style="257" customWidth="1"/>
    <col min="14883" max="14883" width="22.6640625" style="257" customWidth="1"/>
    <col min="14884" max="14884" width="1.21875" style="257" customWidth="1"/>
    <col min="14885" max="14886" width="11.77734375" style="257" customWidth="1"/>
    <col min="14887" max="14887" width="1.77734375" style="257" customWidth="1"/>
    <col min="14888" max="14888" width="6.88671875" style="257" customWidth="1"/>
    <col min="14889" max="14889" width="4.44140625" style="257" customWidth="1"/>
    <col min="14890" max="14890" width="3.6640625" style="257" customWidth="1"/>
    <col min="14891" max="14891" width="0.77734375" style="257" customWidth="1"/>
    <col min="14892" max="14892" width="3.33203125" style="257" customWidth="1"/>
    <col min="14893" max="14893" width="3.6640625" style="257" customWidth="1"/>
    <col min="14894" max="14894" width="3" style="257" customWidth="1"/>
    <col min="14895" max="14895" width="3.6640625" style="257" customWidth="1"/>
    <col min="14896" max="14896" width="3.109375" style="257" customWidth="1"/>
    <col min="14897" max="14897" width="1.88671875" style="257" customWidth="1"/>
    <col min="14898" max="14899" width="2.21875" style="257" customWidth="1"/>
    <col min="14900" max="14900" width="7.21875" style="257" customWidth="1"/>
    <col min="14901" max="15135" width="8.88671875" style="257"/>
    <col min="15136" max="15136" width="2.44140625" style="257" customWidth="1"/>
    <col min="15137" max="15137" width="2.33203125" style="257" customWidth="1"/>
    <col min="15138" max="15138" width="1.109375" style="257" customWidth="1"/>
    <col min="15139" max="15139" width="22.6640625" style="257" customWidth="1"/>
    <col min="15140" max="15140" width="1.21875" style="257" customWidth="1"/>
    <col min="15141" max="15142" width="11.77734375" style="257" customWidth="1"/>
    <col min="15143" max="15143" width="1.77734375" style="257" customWidth="1"/>
    <col min="15144" max="15144" width="6.88671875" style="257" customWidth="1"/>
    <col min="15145" max="15145" width="4.44140625" style="257" customWidth="1"/>
    <col min="15146" max="15146" width="3.6640625" style="257" customWidth="1"/>
    <col min="15147" max="15147" width="0.77734375" style="257" customWidth="1"/>
    <col min="15148" max="15148" width="3.33203125" style="257" customWidth="1"/>
    <col min="15149" max="15149" width="3.6640625" style="257" customWidth="1"/>
    <col min="15150" max="15150" width="3" style="257" customWidth="1"/>
    <col min="15151" max="15151" width="3.6640625" style="257" customWidth="1"/>
    <col min="15152" max="15152" width="3.109375" style="257" customWidth="1"/>
    <col min="15153" max="15153" width="1.88671875" style="257" customWidth="1"/>
    <col min="15154" max="15155" width="2.21875" style="257" customWidth="1"/>
    <col min="15156" max="15156" width="7.21875" style="257" customWidth="1"/>
    <col min="15157" max="15391" width="8.88671875" style="257"/>
    <col min="15392" max="15392" width="2.44140625" style="257" customWidth="1"/>
    <col min="15393" max="15393" width="2.33203125" style="257" customWidth="1"/>
    <col min="15394" max="15394" width="1.109375" style="257" customWidth="1"/>
    <col min="15395" max="15395" width="22.6640625" style="257" customWidth="1"/>
    <col min="15396" max="15396" width="1.21875" style="257" customWidth="1"/>
    <col min="15397" max="15398" width="11.77734375" style="257" customWidth="1"/>
    <col min="15399" max="15399" width="1.77734375" style="257" customWidth="1"/>
    <col min="15400" max="15400" width="6.88671875" style="257" customWidth="1"/>
    <col min="15401" max="15401" width="4.44140625" style="257" customWidth="1"/>
    <col min="15402" max="15402" width="3.6640625" style="257" customWidth="1"/>
    <col min="15403" max="15403" width="0.77734375" style="257" customWidth="1"/>
    <col min="15404" max="15404" width="3.33203125" style="257" customWidth="1"/>
    <col min="15405" max="15405" width="3.6640625" style="257" customWidth="1"/>
    <col min="15406" max="15406" width="3" style="257" customWidth="1"/>
    <col min="15407" max="15407" width="3.6640625" style="257" customWidth="1"/>
    <col min="15408" max="15408" width="3.109375" style="257" customWidth="1"/>
    <col min="15409" max="15409" width="1.88671875" style="257" customWidth="1"/>
    <col min="15410" max="15411" width="2.21875" style="257" customWidth="1"/>
    <col min="15412" max="15412" width="7.21875" style="257" customWidth="1"/>
    <col min="15413" max="15647" width="8.88671875" style="257"/>
    <col min="15648" max="15648" width="2.44140625" style="257" customWidth="1"/>
    <col min="15649" max="15649" width="2.33203125" style="257" customWidth="1"/>
    <col min="15650" max="15650" width="1.109375" style="257" customWidth="1"/>
    <col min="15651" max="15651" width="22.6640625" style="257" customWidth="1"/>
    <col min="15652" max="15652" width="1.21875" style="257" customWidth="1"/>
    <col min="15653" max="15654" width="11.77734375" style="257" customWidth="1"/>
    <col min="15655" max="15655" width="1.77734375" style="257" customWidth="1"/>
    <col min="15656" max="15656" width="6.88671875" style="257" customWidth="1"/>
    <col min="15657" max="15657" width="4.44140625" style="257" customWidth="1"/>
    <col min="15658" max="15658" width="3.6640625" style="257" customWidth="1"/>
    <col min="15659" max="15659" width="0.77734375" style="257" customWidth="1"/>
    <col min="15660" max="15660" width="3.33203125" style="257" customWidth="1"/>
    <col min="15661" max="15661" width="3.6640625" style="257" customWidth="1"/>
    <col min="15662" max="15662" width="3" style="257" customWidth="1"/>
    <col min="15663" max="15663" width="3.6640625" style="257" customWidth="1"/>
    <col min="15664" max="15664" width="3.109375" style="257" customWidth="1"/>
    <col min="15665" max="15665" width="1.88671875" style="257" customWidth="1"/>
    <col min="15666" max="15667" width="2.21875" style="257" customWidth="1"/>
    <col min="15668" max="15668" width="7.21875" style="257" customWidth="1"/>
    <col min="15669" max="15903" width="8.88671875" style="257"/>
    <col min="15904" max="15904" width="2.44140625" style="257" customWidth="1"/>
    <col min="15905" max="15905" width="2.33203125" style="257" customWidth="1"/>
    <col min="15906" max="15906" width="1.109375" style="257" customWidth="1"/>
    <col min="15907" max="15907" width="22.6640625" style="257" customWidth="1"/>
    <col min="15908" max="15908" width="1.21875" style="257" customWidth="1"/>
    <col min="15909" max="15910" width="11.77734375" style="257" customWidth="1"/>
    <col min="15911" max="15911" width="1.77734375" style="257" customWidth="1"/>
    <col min="15912" max="15912" width="6.88671875" style="257" customWidth="1"/>
    <col min="15913" max="15913" width="4.44140625" style="257" customWidth="1"/>
    <col min="15914" max="15914" width="3.6640625" style="257" customWidth="1"/>
    <col min="15915" max="15915" width="0.77734375" style="257" customWidth="1"/>
    <col min="15916" max="15916" width="3.33203125" style="257" customWidth="1"/>
    <col min="15917" max="15917" width="3.6640625" style="257" customWidth="1"/>
    <col min="15918" max="15918" width="3" style="257" customWidth="1"/>
    <col min="15919" max="15919" width="3.6640625" style="257" customWidth="1"/>
    <col min="15920" max="15920" width="3.109375" style="257" customWidth="1"/>
    <col min="15921" max="15921" width="1.88671875" style="257" customWidth="1"/>
    <col min="15922" max="15923" width="2.21875" style="257" customWidth="1"/>
    <col min="15924" max="15924" width="7.21875" style="257" customWidth="1"/>
    <col min="15925" max="16159" width="8.88671875" style="257"/>
    <col min="16160" max="16160" width="2.44140625" style="257" customWidth="1"/>
    <col min="16161" max="16161" width="2.33203125" style="257" customWidth="1"/>
    <col min="16162" max="16162" width="1.109375" style="257" customWidth="1"/>
    <col min="16163" max="16163" width="22.6640625" style="257" customWidth="1"/>
    <col min="16164" max="16164" width="1.21875" style="257" customWidth="1"/>
    <col min="16165" max="16166" width="11.77734375" style="257" customWidth="1"/>
    <col min="16167" max="16167" width="1.77734375" style="257" customWidth="1"/>
    <col min="16168" max="16168" width="6.88671875" style="257" customWidth="1"/>
    <col min="16169" max="16169" width="4.44140625" style="257" customWidth="1"/>
    <col min="16170" max="16170" width="3.6640625" style="257" customWidth="1"/>
    <col min="16171" max="16171" width="0.77734375" style="257" customWidth="1"/>
    <col min="16172" max="16172" width="3.33203125" style="257" customWidth="1"/>
    <col min="16173" max="16173" width="3.6640625" style="257" customWidth="1"/>
    <col min="16174" max="16174" width="3" style="257" customWidth="1"/>
    <col min="16175" max="16175" width="3.6640625" style="257" customWidth="1"/>
    <col min="16176" max="16176" width="3.109375" style="257" customWidth="1"/>
    <col min="16177" max="16177" width="1.88671875" style="257" customWidth="1"/>
    <col min="16178" max="16179" width="2.21875" style="257" customWidth="1"/>
    <col min="16180" max="16180" width="7.21875" style="257" customWidth="1"/>
    <col min="16181" max="16384" width="8.88671875" style="257"/>
  </cols>
  <sheetData>
    <row r="1" spans="2:76" ht="15.6" customHeight="1">
      <c r="B1" s="256" t="s">
        <v>3199</v>
      </c>
      <c r="BB1" s="256" t="s">
        <v>3199</v>
      </c>
    </row>
    <row r="2" spans="2:76" ht="9.75" customHeight="1">
      <c r="S2" s="259"/>
      <c r="T2" s="259"/>
      <c r="X2" s="259"/>
      <c r="BS2" s="259"/>
      <c r="BT2" s="259"/>
      <c r="BX2" s="259"/>
    </row>
    <row r="3" spans="2:76">
      <c r="Q3" s="260"/>
      <c r="R3" s="1199"/>
      <c r="S3" s="1200"/>
      <c r="T3" s="202" t="s">
        <v>2555</v>
      </c>
      <c r="U3" s="643"/>
      <c r="V3" s="202" t="s">
        <v>2556</v>
      </c>
      <c r="W3" s="643"/>
      <c r="X3" s="202" t="s">
        <v>2557</v>
      </c>
      <c r="AB3" s="556"/>
      <c r="BQ3" s="260"/>
      <c r="BR3" s="1199"/>
      <c r="BS3" s="1199"/>
      <c r="BT3" s="202" t="s">
        <v>2555</v>
      </c>
      <c r="BU3" s="643"/>
      <c r="BV3" s="202" t="s">
        <v>2556</v>
      </c>
      <c r="BW3" s="643"/>
      <c r="BX3" s="202" t="s">
        <v>2557</v>
      </c>
    </row>
    <row r="4" spans="2:76" ht="6.6" customHeight="1">
      <c r="Q4" s="260"/>
      <c r="R4" s="260"/>
      <c r="S4" s="262"/>
      <c r="T4" s="261"/>
      <c r="U4" s="262"/>
      <c r="V4" s="261"/>
      <c r="W4" s="262"/>
      <c r="X4" s="261"/>
      <c r="BQ4" s="260"/>
      <c r="BR4" s="260"/>
      <c r="BS4" s="262"/>
      <c r="BT4" s="261"/>
      <c r="BU4" s="262"/>
      <c r="BV4" s="261"/>
      <c r="BW4" s="262"/>
      <c r="BX4" s="261"/>
    </row>
    <row r="5" spans="2:76" ht="16.2" customHeight="1">
      <c r="N5" s="257" t="s">
        <v>2627</v>
      </c>
      <c r="T5" s="467"/>
      <c r="U5" s="467"/>
      <c r="V5" s="467"/>
      <c r="W5" s="467"/>
      <c r="X5" s="467"/>
      <c r="BN5" s="257" t="s">
        <v>2627</v>
      </c>
      <c r="BT5" s="467"/>
      <c r="BU5" s="467"/>
      <c r="BV5" s="467"/>
      <c r="BW5" s="467"/>
      <c r="BX5" s="467"/>
    </row>
    <row r="6" spans="2:76" ht="16.8" customHeight="1">
      <c r="C6" s="257" t="s">
        <v>2558</v>
      </c>
      <c r="N6" s="2118" t="s">
        <v>2576</v>
      </c>
      <c r="O6" s="2124"/>
      <c r="P6" s="1947">
        <f>第1号!$L$9</f>
        <v>0</v>
      </c>
      <c r="Q6" s="1949"/>
      <c r="R6" s="1949"/>
      <c r="S6" s="1949"/>
      <c r="T6" s="1949"/>
      <c r="U6" s="1949"/>
      <c r="V6" s="1949"/>
      <c r="W6" s="1949"/>
      <c r="X6" s="1949"/>
      <c r="BC6" s="257" t="s">
        <v>2558</v>
      </c>
      <c r="BN6" s="2118" t="s">
        <v>2576</v>
      </c>
      <c r="BO6" s="2118"/>
      <c r="BP6" s="1947" t="s">
        <v>2978</v>
      </c>
      <c r="BQ6" s="1947"/>
      <c r="BR6" s="1947"/>
      <c r="BS6" s="1947"/>
      <c r="BT6" s="1947"/>
      <c r="BU6" s="1947"/>
      <c r="BV6" s="1947"/>
      <c r="BW6" s="1947"/>
      <c r="BX6" s="1947"/>
    </row>
    <row r="7" spans="2:76" ht="2.4" customHeight="1">
      <c r="E7" s="256"/>
      <c r="F7" s="256"/>
      <c r="G7" s="256"/>
      <c r="H7" s="256"/>
      <c r="I7" s="256"/>
      <c r="J7" s="256"/>
      <c r="O7" s="256"/>
      <c r="P7" s="205"/>
      <c r="Q7" s="205"/>
      <c r="R7" s="205"/>
      <c r="S7" s="205"/>
      <c r="T7" s="205"/>
      <c r="U7" s="205"/>
      <c r="V7" s="205"/>
      <c r="W7" s="205"/>
      <c r="X7" s="205"/>
      <c r="BE7" s="256"/>
      <c r="BF7" s="256"/>
      <c r="BG7" s="256"/>
      <c r="BH7" s="256"/>
      <c r="BI7" s="256"/>
      <c r="BJ7" s="256"/>
      <c r="BO7" s="256"/>
      <c r="BP7" s="205"/>
      <c r="BQ7" s="205"/>
      <c r="BR7" s="205"/>
      <c r="BS7" s="205"/>
      <c r="BT7" s="205"/>
      <c r="BU7" s="205"/>
      <c r="BV7" s="205"/>
      <c r="BW7" s="205"/>
      <c r="BX7" s="205"/>
    </row>
    <row r="8" spans="2:76" ht="16.8" customHeight="1">
      <c r="C8" s="257" t="s">
        <v>2589</v>
      </c>
      <c r="D8" s="256"/>
      <c r="E8" s="256"/>
      <c r="F8" s="256"/>
      <c r="G8" s="256"/>
      <c r="H8" s="256"/>
      <c r="I8" s="256"/>
      <c r="J8" s="256"/>
      <c r="N8" s="2118" t="s">
        <v>2561</v>
      </c>
      <c r="O8" s="2124"/>
      <c r="P8" s="1947">
        <f>第1号!$J$10</f>
        <v>0</v>
      </c>
      <c r="Q8" s="1949"/>
      <c r="R8" s="1949"/>
      <c r="S8" s="1949"/>
      <c r="T8" s="1949"/>
      <c r="U8" s="1949"/>
      <c r="V8" s="1949"/>
      <c r="W8" s="1949"/>
      <c r="X8" s="1949"/>
      <c r="BC8" s="257" t="s">
        <v>2589</v>
      </c>
      <c r="BD8" s="256"/>
      <c r="BE8" s="256"/>
      <c r="BF8" s="256"/>
      <c r="BG8" s="256"/>
      <c r="BH8" s="256"/>
      <c r="BI8" s="256"/>
      <c r="BJ8" s="256"/>
      <c r="BN8" s="2118" t="s">
        <v>2561</v>
      </c>
      <c r="BO8" s="2118"/>
      <c r="BP8" s="1947" t="s">
        <v>2979</v>
      </c>
      <c r="BQ8" s="1947"/>
      <c r="BR8" s="1947"/>
      <c r="BS8" s="1947"/>
      <c r="BT8" s="1947"/>
      <c r="BU8" s="1947"/>
      <c r="BV8" s="1947"/>
      <c r="BW8" s="1947"/>
      <c r="BX8" s="1947"/>
    </row>
    <row r="9" spans="2:76" ht="2.4" customHeight="1">
      <c r="D9" s="256"/>
      <c r="E9" s="256"/>
      <c r="F9" s="256"/>
      <c r="G9" s="256"/>
      <c r="H9" s="256"/>
      <c r="I9" s="256"/>
      <c r="J9" s="256"/>
      <c r="O9" s="256"/>
      <c r="P9" s="205"/>
      <c r="Q9" s="205"/>
      <c r="R9" s="205"/>
      <c r="S9" s="205"/>
      <c r="T9" s="205"/>
      <c r="U9" s="205"/>
      <c r="V9" s="205"/>
      <c r="W9" s="205"/>
      <c r="X9" s="205"/>
      <c r="BD9" s="256"/>
      <c r="BE9" s="256"/>
      <c r="BF9" s="256"/>
      <c r="BG9" s="256"/>
      <c r="BH9" s="256"/>
      <c r="BI9" s="256"/>
      <c r="BJ9" s="256"/>
      <c r="BO9" s="256"/>
      <c r="BP9" s="205"/>
      <c r="BQ9" s="205"/>
      <c r="BR9" s="205"/>
      <c r="BS9" s="205"/>
      <c r="BT9" s="205"/>
      <c r="BU9" s="205"/>
      <c r="BV9" s="205"/>
      <c r="BW9" s="205"/>
      <c r="BX9" s="205"/>
    </row>
    <row r="10" spans="2:76" ht="25.95" customHeight="1">
      <c r="N10" s="2119" t="s">
        <v>2442</v>
      </c>
      <c r="O10" s="2123"/>
      <c r="P10" s="1947">
        <f>第1号!$J$11</f>
        <v>0</v>
      </c>
      <c r="Q10" s="1949"/>
      <c r="R10" s="1949"/>
      <c r="S10" s="1949"/>
      <c r="T10" s="1947">
        <f>第1号!$M$11</f>
        <v>0</v>
      </c>
      <c r="U10" s="1949"/>
      <c r="V10" s="1949"/>
      <c r="W10" s="1949"/>
      <c r="X10" s="1949"/>
      <c r="AB10" s="264"/>
      <c r="BN10" s="2119" t="s">
        <v>2442</v>
      </c>
      <c r="BO10" s="2119"/>
      <c r="BP10" s="1947" t="s">
        <v>3229</v>
      </c>
      <c r="BQ10" s="1947"/>
      <c r="BR10" s="1947"/>
      <c r="BS10" s="1947"/>
      <c r="BT10" s="1947" t="s">
        <v>3230</v>
      </c>
      <c r="BU10" s="1947"/>
      <c r="BV10" s="1947"/>
      <c r="BW10" s="1947"/>
      <c r="BX10" s="1947"/>
    </row>
    <row r="11" spans="2:76" ht="7.2" customHeight="1">
      <c r="O11" s="256"/>
      <c r="P11" s="263"/>
      <c r="Q11" s="263"/>
      <c r="R11" s="263"/>
      <c r="S11" s="263"/>
      <c r="T11" s="263"/>
      <c r="U11" s="263"/>
      <c r="V11" s="263"/>
      <c r="W11" s="263"/>
      <c r="X11" s="263"/>
      <c r="BO11" s="256"/>
      <c r="BP11" s="263"/>
      <c r="BQ11" s="263"/>
      <c r="BR11" s="263"/>
      <c r="BS11" s="263"/>
      <c r="BT11" s="263"/>
      <c r="BU11" s="263"/>
      <c r="BV11" s="263"/>
      <c r="BW11" s="263"/>
      <c r="BX11" s="263"/>
    </row>
    <row r="12" spans="2:76" ht="16.8" customHeight="1">
      <c r="N12" s="257" t="s">
        <v>2598</v>
      </c>
      <c r="O12" s="468"/>
      <c r="P12" s="256"/>
      <c r="Q12" s="256"/>
      <c r="R12" s="263"/>
      <c r="S12" s="263"/>
      <c r="T12" s="263"/>
      <c r="U12" s="263"/>
      <c r="V12" s="263"/>
      <c r="W12" s="263"/>
      <c r="X12" s="263"/>
      <c r="BN12" s="257" t="s">
        <v>2598</v>
      </c>
      <c r="BO12" s="468"/>
      <c r="BP12" s="256"/>
      <c r="BQ12" s="256"/>
      <c r="BR12" s="263"/>
      <c r="BS12" s="263"/>
      <c r="BT12" s="263"/>
      <c r="BU12" s="263"/>
      <c r="BV12" s="263"/>
      <c r="BW12" s="263"/>
      <c r="BX12" s="263"/>
    </row>
    <row r="13" spans="2:76" ht="2.4" customHeight="1">
      <c r="O13" s="256"/>
      <c r="P13" s="205"/>
      <c r="Q13" s="205"/>
      <c r="R13" s="205"/>
      <c r="S13" s="205"/>
      <c r="T13" s="205"/>
      <c r="U13" s="205"/>
      <c r="V13" s="205"/>
      <c r="W13" s="205"/>
      <c r="X13" s="205"/>
      <c r="BO13" s="256"/>
      <c r="BP13" s="205"/>
      <c r="BQ13" s="205"/>
      <c r="BR13" s="205"/>
      <c r="BS13" s="205"/>
      <c r="BT13" s="205"/>
      <c r="BU13" s="205"/>
      <c r="BV13" s="205"/>
      <c r="BW13" s="205"/>
      <c r="BX13" s="205"/>
    </row>
    <row r="14" spans="2:76" ht="16.8" customHeight="1">
      <c r="N14" s="2118" t="s">
        <v>2561</v>
      </c>
      <c r="O14" s="2118"/>
      <c r="P14" s="1947">
        <f>第1号!$J$16</f>
        <v>0</v>
      </c>
      <c r="Q14" s="1949"/>
      <c r="R14" s="1949"/>
      <c r="S14" s="1949"/>
      <c r="T14" s="1949"/>
      <c r="U14" s="1949"/>
      <c r="V14" s="1949"/>
      <c r="W14" s="1949"/>
      <c r="X14" s="1949"/>
      <c r="AB14" s="264"/>
      <c r="BN14" s="2118" t="s">
        <v>2561</v>
      </c>
      <c r="BO14" s="2118"/>
      <c r="BP14" s="1947" t="s">
        <v>3231</v>
      </c>
      <c r="BQ14" s="1947"/>
      <c r="BR14" s="1947"/>
      <c r="BS14" s="1947"/>
      <c r="BT14" s="1947"/>
      <c r="BU14" s="1947"/>
      <c r="BV14" s="1947"/>
      <c r="BW14" s="1947"/>
      <c r="BX14" s="1947"/>
    </row>
    <row r="15" spans="2:76" ht="2.4" customHeight="1">
      <c r="O15" s="256"/>
      <c r="P15" s="205"/>
      <c r="Q15" s="205"/>
      <c r="R15" s="205"/>
      <c r="S15" s="205"/>
      <c r="T15" s="205"/>
      <c r="U15" s="205"/>
      <c r="V15" s="205"/>
      <c r="W15" s="205"/>
      <c r="X15" s="205"/>
      <c r="BO15" s="256"/>
      <c r="BP15" s="205"/>
      <c r="BQ15" s="205"/>
      <c r="BR15" s="205"/>
      <c r="BS15" s="205"/>
      <c r="BT15" s="205"/>
      <c r="BU15" s="205"/>
      <c r="BV15" s="205"/>
      <c r="BW15" s="205"/>
      <c r="BX15" s="205"/>
    </row>
    <row r="16" spans="2:76" ht="25.95" customHeight="1">
      <c r="N16" s="2119" t="s">
        <v>2442</v>
      </c>
      <c r="O16" s="2119"/>
      <c r="P16" s="1947">
        <f>第1号!$J$17</f>
        <v>0</v>
      </c>
      <c r="Q16" s="1949"/>
      <c r="R16" s="1949"/>
      <c r="S16" s="1949"/>
      <c r="T16" s="1947">
        <f>第1号!$M$17</f>
        <v>0</v>
      </c>
      <c r="U16" s="1949"/>
      <c r="V16" s="1949"/>
      <c r="W16" s="1949"/>
      <c r="X16" s="1949"/>
      <c r="AB16" s="264"/>
      <c r="BN16" s="2119" t="s">
        <v>2442</v>
      </c>
      <c r="BO16" s="2119"/>
      <c r="BP16" s="1947" t="s">
        <v>3229</v>
      </c>
      <c r="BQ16" s="1947"/>
      <c r="BR16" s="1947"/>
      <c r="BS16" s="1947"/>
      <c r="BT16" s="1947" t="s">
        <v>3232</v>
      </c>
      <c r="BU16" s="1947"/>
      <c r="BV16" s="1947"/>
      <c r="BW16" s="1947"/>
      <c r="BX16" s="1947"/>
    </row>
    <row r="17" spans="3:78" ht="8.4" customHeight="1">
      <c r="O17" s="256"/>
      <c r="P17" s="263"/>
      <c r="Q17" s="263"/>
      <c r="R17" s="263"/>
      <c r="S17" s="263"/>
      <c r="T17" s="263"/>
      <c r="U17" s="263"/>
      <c r="V17" s="263"/>
      <c r="W17" s="263"/>
      <c r="X17" s="263"/>
      <c r="BO17" s="256"/>
      <c r="BP17" s="263"/>
      <c r="BQ17" s="263"/>
      <c r="BR17" s="263"/>
      <c r="BS17" s="263"/>
      <c r="BT17" s="263"/>
      <c r="BU17" s="263"/>
      <c r="BV17" s="263"/>
      <c r="BW17" s="263"/>
      <c r="BX17" s="263"/>
    </row>
    <row r="18" spans="3:78" s="199" customFormat="1" ht="23.4" customHeight="1">
      <c r="D18" s="201"/>
      <c r="N18" s="199" t="s">
        <v>2580</v>
      </c>
      <c r="O18" s="231"/>
      <c r="P18" s="198"/>
      <c r="Q18" s="198"/>
      <c r="R18" s="204"/>
      <c r="S18" s="204"/>
      <c r="T18" s="204"/>
      <c r="U18" s="204"/>
      <c r="V18" s="204"/>
      <c r="W18" s="204"/>
      <c r="X18" s="204"/>
      <c r="Y18" s="200"/>
      <c r="Z18" s="200"/>
      <c r="AA18" s="200"/>
      <c r="AB18" s="219"/>
      <c r="AC18" s="219"/>
      <c r="AD18" s="219"/>
      <c r="AE18" s="219"/>
      <c r="AF18" s="219"/>
      <c r="AG18" s="219"/>
      <c r="BD18" s="201"/>
      <c r="BN18" s="199" t="s">
        <v>2580</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48" t="s">
        <v>2561</v>
      </c>
      <c r="O20" s="1948"/>
      <c r="P20" s="1947">
        <f>第1号!$J$22</f>
        <v>0</v>
      </c>
      <c r="Q20" s="1949"/>
      <c r="R20" s="1949"/>
      <c r="S20" s="1949"/>
      <c r="T20" s="1949"/>
      <c r="U20" s="1949"/>
      <c r="V20" s="1949"/>
      <c r="W20" s="1949"/>
      <c r="X20" s="1949"/>
      <c r="Y20" s="200"/>
      <c r="Z20" s="200"/>
      <c r="AA20" s="200"/>
      <c r="AB20" s="219"/>
      <c r="AC20" s="219"/>
      <c r="AD20" s="219"/>
      <c r="AE20" s="219"/>
      <c r="AF20" s="219"/>
      <c r="AG20" s="219"/>
      <c r="AH20" s="206"/>
      <c r="BN20" s="1948" t="s">
        <v>2561</v>
      </c>
      <c r="BO20" s="1948"/>
      <c r="BP20" s="1947" t="s">
        <v>3233</v>
      </c>
      <c r="BQ20" s="1947"/>
      <c r="BR20" s="1947"/>
      <c r="BS20" s="1947"/>
      <c r="BT20" s="1947"/>
      <c r="BU20" s="1947"/>
      <c r="BV20" s="1947"/>
      <c r="BW20" s="1947"/>
      <c r="BX20" s="1947"/>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122" t="s">
        <v>2442</v>
      </c>
      <c r="O22" s="2122"/>
      <c r="P22" s="1947">
        <f>第1号!$J$23</f>
        <v>0</v>
      </c>
      <c r="Q22" s="1949"/>
      <c r="R22" s="1949"/>
      <c r="S22" s="1949"/>
      <c r="T22" s="1947">
        <f>第1号!$M$23</f>
        <v>0</v>
      </c>
      <c r="U22" s="1949"/>
      <c r="V22" s="1949"/>
      <c r="W22" s="1949"/>
      <c r="X22" s="1949"/>
      <c r="Y22" s="200"/>
      <c r="Z22" s="200"/>
      <c r="AA22" s="200"/>
      <c r="AB22" s="219"/>
      <c r="AC22" s="219"/>
      <c r="AD22" s="219"/>
      <c r="AE22" s="219"/>
      <c r="AF22" s="219"/>
      <c r="AG22" s="219"/>
      <c r="BN22" s="2122" t="s">
        <v>2442</v>
      </c>
      <c r="BO22" s="2122"/>
      <c r="BP22" s="1947" t="s">
        <v>3229</v>
      </c>
      <c r="BQ22" s="1947"/>
      <c r="BR22" s="1947"/>
      <c r="BS22" s="1947"/>
      <c r="BT22" s="1947" t="s">
        <v>3234</v>
      </c>
      <c r="BU22" s="1947"/>
      <c r="BV22" s="1947"/>
      <c r="BW22" s="1947"/>
      <c r="BX22" s="1947"/>
      <c r="BY22" s="200"/>
      <c r="BZ22" s="200"/>
    </row>
    <row r="23" spans="3:78" s="199" customFormat="1" ht="8.4" customHeight="1">
      <c r="N23" s="255"/>
      <c r="O23" s="255"/>
      <c r="P23" s="204"/>
      <c r="Q23" s="204"/>
      <c r="R23" s="204"/>
      <c r="S23" s="204"/>
      <c r="T23" s="204"/>
      <c r="U23" s="204"/>
      <c r="V23" s="204"/>
      <c r="W23" s="204"/>
      <c r="X23" s="204"/>
      <c r="Y23" s="200"/>
      <c r="Z23" s="200"/>
      <c r="AA23" s="200"/>
      <c r="AB23" s="219"/>
      <c r="AC23" s="219"/>
      <c r="AD23" s="219"/>
      <c r="AE23" s="219"/>
      <c r="AF23" s="219"/>
      <c r="AG23" s="219"/>
      <c r="BN23" s="255"/>
      <c r="BO23" s="255"/>
      <c r="BP23" s="204"/>
      <c r="BQ23" s="204"/>
      <c r="BR23" s="204"/>
      <c r="BS23" s="204"/>
      <c r="BT23" s="204"/>
      <c r="BU23" s="204"/>
      <c r="BV23" s="204"/>
      <c r="BW23" s="204"/>
      <c r="BX23" s="204"/>
      <c r="BY23" s="200"/>
      <c r="BZ23" s="200"/>
    </row>
    <row r="24" spans="3:78" ht="16.8" customHeight="1">
      <c r="N24" s="257" t="s">
        <v>2392</v>
      </c>
      <c r="O24" s="468"/>
      <c r="P24" s="256"/>
      <c r="Q24" s="256"/>
      <c r="R24" s="263"/>
      <c r="S24" s="263"/>
      <c r="T24" s="263"/>
      <c r="U24" s="263"/>
      <c r="V24" s="263"/>
      <c r="W24" s="263"/>
      <c r="X24" s="263"/>
      <c r="BN24" s="257" t="s">
        <v>2392</v>
      </c>
      <c r="BO24" s="468"/>
      <c r="BP24" s="256"/>
      <c r="BQ24" s="256"/>
      <c r="BR24" s="263"/>
      <c r="BS24" s="263"/>
      <c r="BT24" s="263"/>
      <c r="BU24" s="263"/>
      <c r="BV24" s="263"/>
      <c r="BW24" s="263"/>
      <c r="BX24" s="263"/>
    </row>
    <row r="25" spans="3:78" ht="2.4" customHeight="1">
      <c r="O25" s="256"/>
      <c r="P25" s="205"/>
      <c r="Q25" s="205"/>
      <c r="R25" s="205"/>
      <c r="S25" s="205"/>
      <c r="T25" s="205"/>
      <c r="U25" s="205"/>
      <c r="V25" s="205"/>
      <c r="W25" s="205"/>
      <c r="X25" s="205"/>
      <c r="BO25" s="256"/>
      <c r="BP25" s="205"/>
      <c r="BQ25" s="205"/>
      <c r="BR25" s="205"/>
      <c r="BS25" s="205"/>
      <c r="BT25" s="205"/>
      <c r="BU25" s="205"/>
      <c r="BV25" s="205"/>
      <c r="BW25" s="205"/>
      <c r="BX25" s="205"/>
    </row>
    <row r="26" spans="3:78" ht="16.8" customHeight="1">
      <c r="N26" s="2118" t="s">
        <v>2561</v>
      </c>
      <c r="O26" s="2118"/>
      <c r="P26" s="1947">
        <f>第1号!$J$28</f>
        <v>0</v>
      </c>
      <c r="Q26" s="1949"/>
      <c r="R26" s="1949"/>
      <c r="S26" s="1949"/>
      <c r="T26" s="1949"/>
      <c r="U26" s="1949"/>
      <c r="V26" s="1949"/>
      <c r="W26" s="1949"/>
      <c r="X26" s="1949"/>
      <c r="AB26" s="264"/>
      <c r="AF26" s="265" t="s">
        <v>2628</v>
      </c>
      <c r="BN26" s="2118" t="s">
        <v>2561</v>
      </c>
      <c r="BO26" s="2118"/>
      <c r="BP26" s="1947" t="s">
        <v>3235</v>
      </c>
      <c r="BQ26" s="1947"/>
      <c r="BR26" s="1947"/>
      <c r="BS26" s="1947"/>
      <c r="BT26" s="1947"/>
      <c r="BU26" s="1947"/>
      <c r="BV26" s="1947"/>
      <c r="BW26" s="1947"/>
      <c r="BX26" s="1947"/>
    </row>
    <row r="27" spans="3:78" ht="2.4" customHeight="1">
      <c r="O27" s="256"/>
      <c r="P27" s="205"/>
      <c r="Q27" s="205"/>
      <c r="R27" s="205"/>
      <c r="S27" s="205"/>
      <c r="T27" s="205"/>
      <c r="U27" s="205"/>
      <c r="V27" s="205"/>
      <c r="W27" s="205"/>
      <c r="X27" s="205"/>
      <c r="AF27" s="266" t="s">
        <v>2629</v>
      </c>
      <c r="BO27" s="256"/>
      <c r="BP27" s="205"/>
      <c r="BQ27" s="205"/>
      <c r="BR27" s="205"/>
      <c r="BS27" s="205"/>
      <c r="BT27" s="205"/>
      <c r="BU27" s="205"/>
      <c r="BV27" s="205"/>
      <c r="BW27" s="205"/>
      <c r="BX27" s="205"/>
    </row>
    <row r="28" spans="3:78" ht="25.95" customHeight="1">
      <c r="N28" s="2119" t="s">
        <v>2442</v>
      </c>
      <c r="O28" s="2119"/>
      <c r="P28" s="1947">
        <f>第1号!$J$29</f>
        <v>0</v>
      </c>
      <c r="Q28" s="1949"/>
      <c r="R28" s="1949"/>
      <c r="S28" s="1949"/>
      <c r="T28" s="1947">
        <f>第1号!$M$29</f>
        <v>0</v>
      </c>
      <c r="U28" s="1949"/>
      <c r="V28" s="1949"/>
      <c r="W28" s="1949"/>
      <c r="X28" s="1949"/>
      <c r="AB28" s="264"/>
      <c r="AF28" s="266" t="s">
        <v>2630</v>
      </c>
      <c r="BN28" s="2119" t="s">
        <v>2442</v>
      </c>
      <c r="BO28" s="2119"/>
      <c r="BP28" s="1947" t="s">
        <v>3229</v>
      </c>
      <c r="BQ28" s="1947"/>
      <c r="BR28" s="1947"/>
      <c r="BS28" s="1947"/>
      <c r="BT28" s="1947" t="s">
        <v>3236</v>
      </c>
      <c r="BU28" s="1947"/>
      <c r="BV28" s="1947"/>
      <c r="BW28" s="1947"/>
      <c r="BX28" s="1947"/>
    </row>
    <row r="29" spans="3:78" ht="6" customHeight="1">
      <c r="AF29" s="266" t="s">
        <v>2631</v>
      </c>
    </row>
    <row r="30" spans="3:78" ht="25.8">
      <c r="C30" s="2120" t="s">
        <v>2632</v>
      </c>
      <c r="D30" s="2120"/>
      <c r="E30" s="2120"/>
      <c r="F30" s="2120"/>
      <c r="G30" s="2120"/>
      <c r="H30" s="2120"/>
      <c r="I30" s="2120"/>
      <c r="J30" s="2120"/>
      <c r="K30" s="2120"/>
      <c r="L30" s="2120"/>
      <c r="M30" s="2120"/>
      <c r="N30" s="2120"/>
      <c r="O30" s="2120"/>
      <c r="P30" s="2120"/>
      <c r="Q30" s="2120"/>
      <c r="R30" s="2120"/>
      <c r="S30" s="2120"/>
      <c r="T30" s="2120"/>
      <c r="U30" s="2120"/>
      <c r="V30" s="2120"/>
      <c r="W30" s="2120"/>
      <c r="X30" s="2120"/>
      <c r="AF30" s="265" t="s">
        <v>2633</v>
      </c>
      <c r="BC30" s="2120" t="s">
        <v>2632</v>
      </c>
      <c r="BD30" s="2120"/>
      <c r="BE30" s="2120"/>
      <c r="BF30" s="2120"/>
      <c r="BG30" s="2120"/>
      <c r="BH30" s="2120"/>
      <c r="BI30" s="2120"/>
      <c r="BJ30" s="2120"/>
      <c r="BK30" s="2120"/>
      <c r="BL30" s="2120"/>
      <c r="BM30" s="2120"/>
      <c r="BN30" s="2120"/>
      <c r="BO30" s="2120"/>
      <c r="BP30" s="2120"/>
      <c r="BQ30" s="2120"/>
      <c r="BR30" s="2120"/>
      <c r="BS30" s="2120"/>
      <c r="BT30" s="2120"/>
      <c r="BU30" s="2120"/>
      <c r="BV30" s="2120"/>
      <c r="BW30" s="2120"/>
      <c r="BX30" s="2120"/>
    </row>
    <row r="31" spans="3:78" ht="7.8" customHeight="1">
      <c r="C31" s="469"/>
      <c r="D31" s="469"/>
      <c r="E31" s="469"/>
      <c r="F31" s="469"/>
      <c r="G31" s="469"/>
      <c r="H31" s="469"/>
      <c r="I31" s="469"/>
      <c r="J31" s="469"/>
      <c r="K31" s="469"/>
      <c r="L31" s="469"/>
      <c r="M31" s="469"/>
      <c r="N31" s="469"/>
      <c r="O31" s="469"/>
      <c r="P31" s="469"/>
      <c r="Q31" s="469"/>
      <c r="R31" s="469"/>
      <c r="S31" s="469"/>
      <c r="T31" s="469"/>
      <c r="U31" s="469"/>
      <c r="V31" s="469"/>
      <c r="W31" s="469"/>
      <c r="X31" s="469"/>
      <c r="AF31" s="265" t="s">
        <v>2637</v>
      </c>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row>
    <row r="32" spans="3:78" ht="26.4" customHeight="1">
      <c r="D32" s="470" t="s">
        <v>2635</v>
      </c>
      <c r="E32" s="471"/>
      <c r="F32" s="471"/>
      <c r="G32" s="471"/>
      <c r="H32" s="471"/>
      <c r="I32" s="471"/>
      <c r="J32" s="471"/>
      <c r="K32" s="471"/>
      <c r="L32" s="472"/>
      <c r="M32" s="472"/>
      <c r="N32" s="472"/>
      <c r="O32" s="472"/>
      <c r="P32" s="471"/>
      <c r="Q32" s="471"/>
      <c r="R32" s="471"/>
      <c r="S32" s="471"/>
      <c r="T32" s="471"/>
      <c r="U32" s="471"/>
      <c r="V32" s="471"/>
      <c r="W32" s="471"/>
      <c r="X32" s="471"/>
      <c r="AF32" s="265" t="s">
        <v>2638</v>
      </c>
      <c r="BD32" s="650" t="s">
        <v>2635</v>
      </c>
      <c r="BE32" s="651"/>
      <c r="BF32" s="651"/>
      <c r="BG32" s="651"/>
      <c r="BH32" s="651"/>
      <c r="BI32" s="651"/>
      <c r="BJ32" s="651"/>
      <c r="BK32" s="651"/>
      <c r="BL32" s="652"/>
      <c r="BM32" s="652"/>
      <c r="BN32" s="652"/>
      <c r="BO32" s="652"/>
      <c r="BP32" s="651"/>
      <c r="BQ32" s="651"/>
      <c r="BR32" s="651"/>
      <c r="BS32" s="651"/>
      <c r="BT32" s="651"/>
      <c r="BU32" s="651"/>
      <c r="BV32" s="651"/>
      <c r="BW32" s="651"/>
      <c r="BX32" s="651"/>
    </row>
    <row r="33" spans="1:16180" ht="6.6" customHeight="1">
      <c r="D33" s="471"/>
      <c r="E33" s="471"/>
      <c r="F33" s="471"/>
      <c r="G33" s="471"/>
      <c r="H33" s="471"/>
      <c r="I33" s="471"/>
      <c r="J33" s="471"/>
      <c r="K33" s="471"/>
      <c r="L33" s="471"/>
      <c r="M33" s="471"/>
      <c r="N33" s="471"/>
      <c r="O33" s="471"/>
      <c r="P33" s="471"/>
      <c r="Q33" s="471"/>
      <c r="R33" s="471"/>
      <c r="S33" s="471"/>
      <c r="T33" s="471"/>
      <c r="U33" s="471"/>
      <c r="V33" s="471"/>
      <c r="W33" s="471"/>
      <c r="X33" s="471"/>
      <c r="AF33" s="266" t="s">
        <v>2639</v>
      </c>
      <c r="BD33" s="651"/>
      <c r="BE33" s="651"/>
      <c r="BF33" s="651"/>
      <c r="BG33" s="651"/>
      <c r="BH33" s="651"/>
      <c r="BI33" s="651"/>
      <c r="BJ33" s="651"/>
      <c r="BK33" s="651"/>
      <c r="BL33" s="651"/>
      <c r="BM33" s="651"/>
      <c r="BN33" s="651"/>
      <c r="BO33" s="651"/>
      <c r="BP33" s="651"/>
      <c r="BQ33" s="651"/>
      <c r="BR33" s="651"/>
      <c r="BS33" s="651"/>
      <c r="BT33" s="651"/>
      <c r="BU33" s="651"/>
      <c r="BV33" s="651"/>
      <c r="BW33" s="651"/>
      <c r="BX33" s="651"/>
    </row>
    <row r="34" spans="1:16180" ht="18" customHeight="1">
      <c r="D34" s="1967">
        <f>基本情報入力シート!$D$66</f>
        <v>0</v>
      </c>
      <c r="E34" s="1949"/>
      <c r="F34" s="267" t="s">
        <v>2555</v>
      </c>
      <c r="G34" s="480">
        <f>基本情報入力シート!$E$66</f>
        <v>0</v>
      </c>
      <c r="H34" s="267" t="s">
        <v>2556</v>
      </c>
      <c r="I34" s="480">
        <f>基本情報入力シート!$F$66</f>
        <v>0</v>
      </c>
      <c r="J34" s="267" t="s">
        <v>2562</v>
      </c>
      <c r="K34" s="1963">
        <f>基本情報入力シート!$C$69</f>
        <v>0</v>
      </c>
      <c r="L34" s="1963"/>
      <c r="M34" s="2121" t="s">
        <v>2563</v>
      </c>
      <c r="N34" s="2121"/>
      <c r="O34" s="2121"/>
      <c r="P34" s="1963">
        <f>基本情報入力シート!$E$69</f>
        <v>0</v>
      </c>
      <c r="Q34" s="1963"/>
      <c r="R34" s="2118" t="s">
        <v>2636</v>
      </c>
      <c r="S34" s="2118"/>
      <c r="T34" s="2118"/>
      <c r="U34" s="2118"/>
      <c r="V34" s="2118"/>
      <c r="W34" s="2118"/>
      <c r="X34" s="2118"/>
      <c r="Y34" s="257"/>
      <c r="Z34" s="257"/>
      <c r="AB34" s="264"/>
      <c r="AF34" s="266" t="s">
        <v>2640</v>
      </c>
      <c r="BD34" s="1967" t="s">
        <v>3237</v>
      </c>
      <c r="BE34" s="1967"/>
      <c r="BF34" s="267" t="s">
        <v>2555</v>
      </c>
      <c r="BG34" s="480">
        <v>2</v>
      </c>
      <c r="BH34" s="267" t="s">
        <v>2556</v>
      </c>
      <c r="BI34" s="480">
        <v>2</v>
      </c>
      <c r="BJ34" s="267" t="s">
        <v>2562</v>
      </c>
      <c r="BK34" s="1963">
        <v>2</v>
      </c>
      <c r="BL34" s="1963"/>
      <c r="BM34" s="2121" t="s">
        <v>2563</v>
      </c>
      <c r="BN34" s="2121"/>
      <c r="BO34" s="2121"/>
      <c r="BP34" s="1963">
        <v>777</v>
      </c>
      <c r="BQ34" s="1963"/>
      <c r="BR34" s="2118" t="s">
        <v>2636</v>
      </c>
      <c r="BS34" s="2118"/>
      <c r="BT34" s="2118"/>
      <c r="BU34" s="2118"/>
      <c r="BV34" s="2118"/>
      <c r="BW34" s="2118"/>
      <c r="BX34" s="2118"/>
      <c r="BY34" s="257"/>
      <c r="BZ34" s="257"/>
    </row>
    <row r="35" spans="1:16180" ht="42" customHeight="1">
      <c r="C35" s="2104" t="s">
        <v>3224</v>
      </c>
      <c r="D35" s="2104"/>
      <c r="E35" s="2104"/>
      <c r="F35" s="2104"/>
      <c r="G35" s="2104"/>
      <c r="H35" s="2104"/>
      <c r="I35" s="2104"/>
      <c r="J35" s="2104"/>
      <c r="K35" s="2104"/>
      <c r="L35" s="2104"/>
      <c r="M35" s="2104"/>
      <c r="N35" s="2104"/>
      <c r="O35" s="2104"/>
      <c r="P35" s="2104"/>
      <c r="Q35" s="2104"/>
      <c r="R35" s="2104"/>
      <c r="S35" s="2104"/>
      <c r="T35" s="2104"/>
      <c r="U35" s="2104"/>
      <c r="V35" s="2104"/>
      <c r="W35" s="2104"/>
      <c r="X35" s="2104"/>
      <c r="AF35" s="266" t="s">
        <v>2641</v>
      </c>
      <c r="BC35" s="2104" t="s">
        <v>3224</v>
      </c>
      <c r="BD35" s="2104"/>
      <c r="BE35" s="2104"/>
      <c r="BF35" s="2104"/>
      <c r="BG35" s="2104"/>
      <c r="BH35" s="2104"/>
      <c r="BI35" s="2104"/>
      <c r="BJ35" s="2104"/>
      <c r="BK35" s="2104"/>
      <c r="BL35" s="2104"/>
      <c r="BM35" s="2104"/>
      <c r="BN35" s="2104"/>
      <c r="BO35" s="2104"/>
      <c r="BP35" s="2104"/>
      <c r="BQ35" s="2104"/>
      <c r="BR35" s="2104"/>
      <c r="BS35" s="2104"/>
      <c r="BT35" s="2104"/>
      <c r="BU35" s="2104"/>
      <c r="BV35" s="2104"/>
      <c r="BW35" s="2104"/>
      <c r="BX35" s="2104"/>
    </row>
    <row r="36" spans="1:16180" ht="13.8" customHeight="1">
      <c r="D36" s="2105" t="s">
        <v>2565</v>
      </c>
      <c r="E36" s="2105"/>
      <c r="F36" s="2105"/>
      <c r="G36" s="2105"/>
      <c r="H36" s="2105"/>
      <c r="I36" s="2105"/>
      <c r="J36" s="2105"/>
      <c r="K36" s="2105"/>
      <c r="L36" s="2105"/>
      <c r="M36" s="2105"/>
      <c r="N36" s="2105"/>
      <c r="O36" s="2105"/>
      <c r="P36" s="2105"/>
      <c r="Q36" s="2105"/>
      <c r="R36" s="2105"/>
      <c r="S36" s="2105"/>
      <c r="T36" s="2105"/>
      <c r="U36" s="2105"/>
      <c r="V36" s="2105"/>
      <c r="W36" s="2105"/>
      <c r="X36" s="2105"/>
      <c r="AF36" s="265" t="s">
        <v>2644</v>
      </c>
      <c r="BD36" s="2105" t="s">
        <v>2565</v>
      </c>
      <c r="BE36" s="2105"/>
      <c r="BF36" s="2105"/>
      <c r="BG36" s="2105"/>
      <c r="BH36" s="2105"/>
      <c r="BI36" s="2105"/>
      <c r="BJ36" s="2105"/>
      <c r="BK36" s="2105"/>
      <c r="BL36" s="2105"/>
      <c r="BM36" s="2105"/>
      <c r="BN36" s="2105"/>
      <c r="BO36" s="2105"/>
      <c r="BP36" s="2105"/>
      <c r="BQ36" s="2105"/>
      <c r="BR36" s="2105"/>
      <c r="BS36" s="2105"/>
      <c r="BT36" s="2105"/>
      <c r="BU36" s="2105"/>
      <c r="BV36" s="2105"/>
      <c r="BW36" s="2105"/>
      <c r="BX36" s="2105"/>
    </row>
    <row r="37" spans="1:16180" ht="30" customHeight="1">
      <c r="C37" s="268"/>
      <c r="D37" s="2106" t="s">
        <v>2566</v>
      </c>
      <c r="E37" s="2106"/>
      <c r="F37" s="2106"/>
      <c r="G37" s="2106"/>
      <c r="H37" s="2106"/>
      <c r="I37" s="2106"/>
      <c r="J37" s="2107"/>
      <c r="K37" s="2108">
        <f>第1号!$G$36</f>
        <v>0</v>
      </c>
      <c r="L37" s="1969"/>
      <c r="M37" s="1969"/>
      <c r="N37" s="1969"/>
      <c r="O37" s="1969"/>
      <c r="P37" s="1969"/>
      <c r="Q37" s="1970">
        <f>第1号!$L$36</f>
        <v>0</v>
      </c>
      <c r="R37" s="1971"/>
      <c r="S37" s="1971"/>
      <c r="T37" s="1971"/>
      <c r="U37" s="1972" t="str">
        <f>第1号!$P$36</f>
        <v>　</v>
      </c>
      <c r="V37" s="1972"/>
      <c r="W37" s="1469"/>
      <c r="X37" s="1470"/>
      <c r="BC37" s="268"/>
      <c r="BD37" s="2106" t="s">
        <v>2566</v>
      </c>
      <c r="BE37" s="2106"/>
      <c r="BF37" s="2106"/>
      <c r="BG37" s="2106"/>
      <c r="BH37" s="2106"/>
      <c r="BI37" s="2106"/>
      <c r="BJ37" s="2107"/>
      <c r="BK37" s="2108" t="s">
        <v>3238</v>
      </c>
      <c r="BL37" s="2125"/>
      <c r="BM37" s="2125"/>
      <c r="BN37" s="2125"/>
      <c r="BO37" s="2125"/>
      <c r="BP37" s="2125"/>
      <c r="BQ37" s="1970" t="s">
        <v>524</v>
      </c>
      <c r="BR37" s="1970"/>
      <c r="BS37" s="1970"/>
      <c r="BT37" s="1970"/>
      <c r="BU37" s="1972" t="s">
        <v>3239</v>
      </c>
      <c r="BV37" s="1972"/>
      <c r="BW37" s="1972"/>
      <c r="BX37" s="1976"/>
    </row>
    <row r="38" spans="1:16180" ht="2.25" customHeight="1">
      <c r="C38" s="269"/>
      <c r="D38" s="256"/>
      <c r="E38" s="256"/>
      <c r="F38" s="256"/>
      <c r="G38" s="256"/>
      <c r="H38" s="256"/>
      <c r="I38" s="256"/>
      <c r="J38" s="270"/>
      <c r="K38" s="269"/>
      <c r="L38" s="271"/>
      <c r="M38" s="271"/>
      <c r="N38" s="271"/>
      <c r="O38" s="271"/>
      <c r="P38" s="263"/>
      <c r="Q38" s="272"/>
      <c r="R38" s="267"/>
      <c r="S38" s="273"/>
      <c r="T38" s="267"/>
      <c r="U38" s="263"/>
      <c r="V38" s="267"/>
      <c r="W38" s="273"/>
      <c r="X38" s="270"/>
      <c r="BC38" s="269"/>
      <c r="BD38" s="256"/>
      <c r="BE38" s="256"/>
      <c r="BF38" s="256"/>
      <c r="BG38" s="256"/>
      <c r="BH38" s="256"/>
      <c r="BI38" s="256"/>
      <c r="BJ38" s="270"/>
      <c r="BK38" s="269"/>
      <c r="BL38" s="271"/>
      <c r="BM38" s="271"/>
      <c r="BN38" s="271"/>
      <c r="BO38" s="271"/>
      <c r="BP38" s="263"/>
      <c r="BQ38" s="272"/>
      <c r="BR38" s="267"/>
      <c r="BS38" s="273"/>
      <c r="BT38" s="267"/>
      <c r="BU38" s="263"/>
      <c r="BV38" s="267"/>
      <c r="BW38" s="273"/>
      <c r="BX38" s="270"/>
    </row>
    <row r="39" spans="1:16180" ht="27.6" customHeight="1">
      <c r="C39" s="269"/>
      <c r="D39" s="2094" t="s">
        <v>2567</v>
      </c>
      <c r="E39" s="2094"/>
      <c r="F39" s="2094"/>
      <c r="G39" s="2094"/>
      <c r="H39" s="2094"/>
      <c r="I39" s="2094"/>
      <c r="J39" s="2095"/>
      <c r="K39" s="256"/>
      <c r="L39" s="274" t="s">
        <v>2568</v>
      </c>
      <c r="M39" s="1956">
        <f>基本情報入力シート!$B$66</f>
        <v>0</v>
      </c>
      <c r="N39" s="1956"/>
      <c r="O39" s="1956"/>
      <c r="P39" s="1956"/>
      <c r="Q39" s="275" t="s">
        <v>2569</v>
      </c>
      <c r="R39" s="275"/>
      <c r="S39" s="275"/>
      <c r="T39" s="275"/>
      <c r="U39" s="275"/>
      <c r="V39" s="275"/>
      <c r="W39" s="275"/>
      <c r="X39" s="473"/>
      <c r="BC39" s="269"/>
      <c r="BD39" s="2096" t="s">
        <v>2567</v>
      </c>
      <c r="BE39" s="2096"/>
      <c r="BF39" s="2096"/>
      <c r="BG39" s="2096"/>
      <c r="BH39" s="2096"/>
      <c r="BI39" s="2096"/>
      <c r="BJ39" s="2097"/>
      <c r="BK39" s="256"/>
      <c r="BL39" s="274" t="s">
        <v>2568</v>
      </c>
      <c r="BM39" s="1956" t="s">
        <v>3240</v>
      </c>
      <c r="BN39" s="1956"/>
      <c r="BO39" s="1956"/>
      <c r="BP39" s="1956"/>
      <c r="BQ39" s="275" t="s">
        <v>2569</v>
      </c>
      <c r="BR39" s="275"/>
      <c r="BS39" s="275"/>
      <c r="BT39" s="275"/>
      <c r="BU39" s="275"/>
      <c r="BV39" s="275"/>
      <c r="BW39" s="275"/>
      <c r="BX39" s="473"/>
    </row>
    <row r="40" spans="1:16180" ht="27.6" customHeight="1">
      <c r="C40" s="276"/>
      <c r="D40" s="2109" t="s">
        <v>2642</v>
      </c>
      <c r="E40" s="2110"/>
      <c r="F40" s="2110"/>
      <c r="G40" s="2110"/>
      <c r="H40" s="2110"/>
      <c r="I40" s="2110"/>
      <c r="J40" s="2111"/>
      <c r="K40" s="276"/>
      <c r="L40" s="2112">
        <f>基本情報入力シート!$E$3</f>
        <v>0</v>
      </c>
      <c r="M40" s="2112"/>
      <c r="N40" s="2112"/>
      <c r="O40" s="2112"/>
      <c r="P40" s="2112"/>
      <c r="Q40" s="2112"/>
      <c r="R40" s="2112"/>
      <c r="S40" s="2112"/>
      <c r="T40" s="2112"/>
      <c r="U40" s="2112"/>
      <c r="V40" s="2112"/>
      <c r="W40" s="2112"/>
      <c r="X40" s="2113"/>
      <c r="AB40" s="277"/>
      <c r="BC40" s="276"/>
      <c r="BD40" s="2109" t="s">
        <v>2642</v>
      </c>
      <c r="BE40" s="2109"/>
      <c r="BF40" s="2109"/>
      <c r="BG40" s="2109"/>
      <c r="BH40" s="2109"/>
      <c r="BI40" s="2109"/>
      <c r="BJ40" s="2126"/>
      <c r="BK40" s="276"/>
      <c r="BL40" s="2112" t="s">
        <v>524</v>
      </c>
      <c r="BM40" s="2112"/>
      <c r="BN40" s="2112"/>
      <c r="BO40" s="2112"/>
      <c r="BP40" s="2112"/>
      <c r="BQ40" s="2112"/>
      <c r="BR40" s="2112"/>
      <c r="BS40" s="2112"/>
      <c r="BT40" s="2112"/>
      <c r="BU40" s="2112"/>
      <c r="BV40" s="2112"/>
      <c r="BW40" s="2112"/>
      <c r="BX40" s="2113"/>
    </row>
    <row r="41" spans="1:16180" s="285" customFormat="1" ht="18" customHeight="1">
      <c r="A41" s="278"/>
      <c r="B41" s="278"/>
      <c r="C41" s="279"/>
      <c r="D41" s="2086" t="s">
        <v>2645</v>
      </c>
      <c r="E41" s="2086"/>
      <c r="F41" s="2086"/>
      <c r="G41" s="2086"/>
      <c r="H41" s="2086"/>
      <c r="I41" s="2086"/>
      <c r="J41" s="2087"/>
      <c r="K41" s="280"/>
      <c r="L41" s="281" t="s">
        <v>2646</v>
      </c>
      <c r="M41" s="282"/>
      <c r="N41" s="282"/>
      <c r="O41" s="282"/>
      <c r="P41" s="282"/>
      <c r="Q41" s="282"/>
      <c r="R41" s="2114"/>
      <c r="S41" s="2114"/>
      <c r="T41" s="2114"/>
      <c r="U41" s="2114"/>
      <c r="V41" s="2114"/>
      <c r="W41" s="283" t="s">
        <v>2647</v>
      </c>
      <c r="X41" s="284" t="s">
        <v>2648</v>
      </c>
      <c r="AB41" s="277"/>
      <c r="AC41" s="257"/>
      <c r="AE41" s="278"/>
      <c r="AF41" s="265"/>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9"/>
      <c r="BD41" s="2086" t="s">
        <v>2645</v>
      </c>
      <c r="BE41" s="2086"/>
      <c r="BF41" s="2086"/>
      <c r="BG41" s="2086"/>
      <c r="BH41" s="2086"/>
      <c r="BI41" s="2086"/>
      <c r="BJ41" s="2087"/>
      <c r="BK41" s="280"/>
      <c r="BL41" s="281" t="s">
        <v>2646</v>
      </c>
      <c r="BM41" s="282"/>
      <c r="BN41" s="282"/>
      <c r="BO41" s="282"/>
      <c r="BP41" s="282"/>
      <c r="BQ41" s="282"/>
      <c r="BR41" s="2127"/>
      <c r="BS41" s="2127"/>
      <c r="BT41" s="2127"/>
      <c r="BU41" s="2127"/>
      <c r="BV41" s="2127"/>
      <c r="BW41" s="283" t="s">
        <v>2647</v>
      </c>
      <c r="BX41" s="284" t="s">
        <v>2648</v>
      </c>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c r="WWJ41" s="278"/>
      <c r="WWK41" s="278"/>
      <c r="WWL41" s="278"/>
      <c r="WWM41" s="278"/>
      <c r="WWN41" s="278"/>
      <c r="WWO41" s="278"/>
      <c r="WWP41" s="278"/>
      <c r="WWQ41" s="278"/>
      <c r="WWR41" s="278"/>
      <c r="WWS41" s="278"/>
      <c r="WWT41" s="278"/>
      <c r="WWU41" s="278"/>
      <c r="WWV41" s="278"/>
      <c r="WWW41" s="278"/>
      <c r="WWX41" s="278"/>
      <c r="WWY41" s="278"/>
      <c r="WWZ41" s="278"/>
      <c r="WXA41" s="278"/>
      <c r="WXB41" s="278"/>
      <c r="WXC41" s="278"/>
      <c r="WXD41" s="278"/>
      <c r="WXE41" s="278"/>
      <c r="WXF41" s="278"/>
      <c r="WXG41" s="278"/>
      <c r="WXH41" s="278"/>
    </row>
    <row r="42" spans="1:16180" ht="2.25" customHeight="1">
      <c r="C42" s="269"/>
      <c r="D42" s="2088"/>
      <c r="E42" s="2088"/>
      <c r="F42" s="2088"/>
      <c r="G42" s="2088"/>
      <c r="H42" s="2088"/>
      <c r="I42" s="2088"/>
      <c r="J42" s="2089"/>
      <c r="K42" s="269"/>
      <c r="L42" s="271"/>
      <c r="M42" s="271"/>
      <c r="N42" s="271"/>
      <c r="O42" s="271"/>
      <c r="P42" s="263"/>
      <c r="Q42" s="272"/>
      <c r="R42" s="267"/>
      <c r="S42" s="478"/>
      <c r="T42" s="267"/>
      <c r="U42" s="267"/>
      <c r="V42" s="267"/>
      <c r="W42" s="273"/>
      <c r="X42" s="270"/>
      <c r="AF42" s="265"/>
      <c r="BC42" s="269"/>
      <c r="BD42" s="2088"/>
      <c r="BE42" s="2088"/>
      <c r="BF42" s="2088"/>
      <c r="BG42" s="2088"/>
      <c r="BH42" s="2088"/>
      <c r="BI42" s="2088"/>
      <c r="BJ42" s="2089"/>
      <c r="BK42" s="269"/>
      <c r="BL42" s="271"/>
      <c r="BM42" s="271"/>
      <c r="BN42" s="271"/>
      <c r="BO42" s="271"/>
      <c r="BP42" s="263"/>
      <c r="BQ42" s="272"/>
      <c r="BR42" s="267"/>
      <c r="BS42" s="478"/>
      <c r="BT42" s="267"/>
      <c r="BU42" s="267"/>
      <c r="BV42" s="267"/>
      <c r="BW42" s="273"/>
      <c r="BX42" s="270"/>
    </row>
    <row r="43" spans="1:16180" s="285" customFormat="1" ht="19.5" customHeight="1">
      <c r="A43" s="278"/>
      <c r="B43" s="278"/>
      <c r="C43" s="279"/>
      <c r="D43" s="2088"/>
      <c r="E43" s="2088"/>
      <c r="F43" s="2088"/>
      <c r="G43" s="2088"/>
      <c r="H43" s="2088"/>
      <c r="I43" s="2088"/>
      <c r="J43" s="2089"/>
      <c r="K43" s="281"/>
      <c r="L43" s="281" t="s">
        <v>2649</v>
      </c>
      <c r="M43" s="281"/>
      <c r="N43" s="281"/>
      <c r="O43" s="281"/>
      <c r="P43" s="281"/>
      <c r="Q43" s="281"/>
      <c r="R43" s="2115"/>
      <c r="S43" s="2115"/>
      <c r="T43" s="2115"/>
      <c r="U43" s="2115"/>
      <c r="V43" s="2115"/>
      <c r="W43" s="281" t="s">
        <v>2647</v>
      </c>
      <c r="X43" s="286" t="s">
        <v>2648</v>
      </c>
      <c r="AB43" s="277"/>
      <c r="AC43" s="278"/>
      <c r="AE43" s="278"/>
      <c r="AF43" s="265"/>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9"/>
      <c r="BD43" s="2088"/>
      <c r="BE43" s="2088"/>
      <c r="BF43" s="2088"/>
      <c r="BG43" s="2088"/>
      <c r="BH43" s="2088"/>
      <c r="BI43" s="2088"/>
      <c r="BJ43" s="2089"/>
      <c r="BK43" s="281"/>
      <c r="BL43" s="281" t="s">
        <v>2649</v>
      </c>
      <c r="BM43" s="281"/>
      <c r="BN43" s="281"/>
      <c r="BO43" s="281"/>
      <c r="BP43" s="281"/>
      <c r="BQ43" s="281"/>
      <c r="BR43" s="2128"/>
      <c r="BS43" s="2128"/>
      <c r="BT43" s="2128"/>
      <c r="BU43" s="2128"/>
      <c r="BV43" s="2128"/>
      <c r="BW43" s="281" t="s">
        <v>2647</v>
      </c>
      <c r="BX43" s="286" t="s">
        <v>2648</v>
      </c>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c r="WWJ43" s="278"/>
      <c r="WWK43" s="278"/>
      <c r="WWL43" s="278"/>
      <c r="WWM43" s="278"/>
      <c r="WWN43" s="278"/>
      <c r="WWO43" s="278"/>
      <c r="WWP43" s="278"/>
      <c r="WWQ43" s="278"/>
      <c r="WWR43" s="278"/>
      <c r="WWS43" s="278"/>
      <c r="WWT43" s="278"/>
      <c r="WWU43" s="278"/>
      <c r="WWV43" s="278"/>
      <c r="WWW43" s="278"/>
      <c r="WWX43" s="278"/>
      <c r="WWY43" s="278"/>
      <c r="WWZ43" s="278"/>
      <c r="WXA43" s="278"/>
      <c r="WXB43" s="278"/>
      <c r="WXC43" s="278"/>
      <c r="WXD43" s="278"/>
      <c r="WXE43" s="278"/>
      <c r="WXF43" s="278"/>
      <c r="WXG43" s="278"/>
      <c r="WXH43" s="278"/>
    </row>
    <row r="44" spans="1:16180" ht="2.25" customHeight="1">
      <c r="C44" s="269"/>
      <c r="D44" s="2088"/>
      <c r="E44" s="2088"/>
      <c r="F44" s="2088"/>
      <c r="G44" s="2088"/>
      <c r="H44" s="2088"/>
      <c r="I44" s="2088"/>
      <c r="J44" s="2089"/>
      <c r="K44" s="269"/>
      <c r="L44" s="271"/>
      <c r="M44" s="271"/>
      <c r="N44" s="271"/>
      <c r="O44" s="271"/>
      <c r="P44" s="263"/>
      <c r="Q44" s="272"/>
      <c r="R44" s="267"/>
      <c r="S44" s="478"/>
      <c r="T44" s="267"/>
      <c r="U44" s="267"/>
      <c r="V44" s="267"/>
      <c r="W44" s="273"/>
      <c r="X44" s="270"/>
      <c r="AF44" s="265"/>
      <c r="BC44" s="269"/>
      <c r="BD44" s="2088"/>
      <c r="BE44" s="2088"/>
      <c r="BF44" s="2088"/>
      <c r="BG44" s="2088"/>
      <c r="BH44" s="2088"/>
      <c r="BI44" s="2088"/>
      <c r="BJ44" s="2089"/>
      <c r="BK44" s="269"/>
      <c r="BL44" s="271"/>
      <c r="BM44" s="271"/>
      <c r="BN44" s="271"/>
      <c r="BO44" s="271"/>
      <c r="BP44" s="263"/>
      <c r="BQ44" s="272"/>
      <c r="BR44" s="267"/>
      <c r="BS44" s="478"/>
      <c r="BT44" s="267"/>
      <c r="BU44" s="267"/>
      <c r="BV44" s="267"/>
      <c r="BW44" s="273"/>
      <c r="BX44" s="270"/>
    </row>
    <row r="45" spans="1:16180" s="285" customFormat="1" ht="18" customHeight="1">
      <c r="A45" s="278"/>
      <c r="B45" s="278"/>
      <c r="C45" s="279"/>
      <c r="D45" s="2090"/>
      <c r="E45" s="2090"/>
      <c r="F45" s="2090"/>
      <c r="G45" s="2090"/>
      <c r="H45" s="2090"/>
      <c r="I45" s="2090"/>
      <c r="J45" s="2091"/>
      <c r="K45" s="281"/>
      <c r="L45" s="281" t="s">
        <v>2650</v>
      </c>
      <c r="M45" s="281"/>
      <c r="N45" s="281"/>
      <c r="O45" s="281"/>
      <c r="P45" s="281"/>
      <c r="Q45" s="281"/>
      <c r="R45" s="2116"/>
      <c r="S45" s="2117"/>
      <c r="T45" s="2117"/>
      <c r="U45" s="2117"/>
      <c r="V45" s="2117"/>
      <c r="W45" s="281" t="s">
        <v>2647</v>
      </c>
      <c r="X45" s="287"/>
      <c r="AB45" s="277"/>
      <c r="AC45" s="278"/>
      <c r="AE45" s="278"/>
      <c r="AF45" s="265"/>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9"/>
      <c r="BD45" s="2090"/>
      <c r="BE45" s="2090"/>
      <c r="BF45" s="2090"/>
      <c r="BG45" s="2090"/>
      <c r="BH45" s="2090"/>
      <c r="BI45" s="2090"/>
      <c r="BJ45" s="2091"/>
      <c r="BK45" s="281"/>
      <c r="BL45" s="281" t="s">
        <v>2650</v>
      </c>
      <c r="BM45" s="281"/>
      <c r="BN45" s="281"/>
      <c r="BO45" s="281"/>
      <c r="BP45" s="281"/>
      <c r="BQ45" s="281"/>
      <c r="BR45" s="2129" t="s">
        <v>8</v>
      </c>
      <c r="BS45" s="2129"/>
      <c r="BT45" s="2129"/>
      <c r="BU45" s="2129"/>
      <c r="BV45" s="2129"/>
      <c r="BW45" s="281" t="s">
        <v>2647</v>
      </c>
      <c r="BX45" s="287"/>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c r="WWJ45" s="278"/>
      <c r="WWK45" s="278"/>
      <c r="WWL45" s="278"/>
      <c r="WWM45" s="278"/>
      <c r="WWN45" s="278"/>
      <c r="WWO45" s="278"/>
      <c r="WWP45" s="278"/>
      <c r="WWQ45" s="278"/>
      <c r="WWR45" s="278"/>
      <c r="WWS45" s="278"/>
      <c r="WWT45" s="278"/>
      <c r="WWU45" s="278"/>
      <c r="WWV45" s="278"/>
      <c r="WWW45" s="278"/>
      <c r="WWX45" s="278"/>
      <c r="WWY45" s="278"/>
      <c r="WWZ45" s="278"/>
      <c r="WXA45" s="278"/>
      <c r="WXB45" s="278"/>
      <c r="WXC45" s="278"/>
      <c r="WXD45" s="278"/>
      <c r="WXE45" s="278"/>
      <c r="WXF45" s="278"/>
      <c r="WXG45" s="278"/>
      <c r="WXH45" s="278"/>
    </row>
    <row r="46" spans="1:16180" ht="18" customHeight="1">
      <c r="C46" s="268"/>
      <c r="D46" s="2092" t="s">
        <v>2651</v>
      </c>
      <c r="E46" s="2092"/>
      <c r="F46" s="2092"/>
      <c r="G46" s="2092"/>
      <c r="H46" s="2092"/>
      <c r="I46" s="2092"/>
      <c r="J46" s="2093"/>
      <c r="K46" s="268"/>
      <c r="L46" s="2098" t="s">
        <v>2570</v>
      </c>
      <c r="M46" s="2098"/>
      <c r="N46" s="2098"/>
      <c r="O46" s="2098"/>
      <c r="P46" s="288" t="s">
        <v>2571</v>
      </c>
      <c r="Q46" s="2099"/>
      <c r="R46" s="2100"/>
      <c r="S46" s="289" t="s">
        <v>2438</v>
      </c>
      <c r="T46" s="644"/>
      <c r="U46" s="288" t="s">
        <v>2572</v>
      </c>
      <c r="V46" s="644"/>
      <c r="W46" s="289" t="s">
        <v>2573</v>
      </c>
      <c r="X46" s="290"/>
      <c r="AB46" s="277"/>
      <c r="AC46" s="278"/>
      <c r="BC46" s="268"/>
      <c r="BD46" s="2092" t="s">
        <v>2651</v>
      </c>
      <c r="BE46" s="2092"/>
      <c r="BF46" s="2092"/>
      <c r="BG46" s="2092"/>
      <c r="BH46" s="2092"/>
      <c r="BI46" s="2092"/>
      <c r="BJ46" s="2093"/>
      <c r="BK46" s="268"/>
      <c r="BL46" s="2098" t="s">
        <v>2570</v>
      </c>
      <c r="BM46" s="2098"/>
      <c r="BN46" s="2098"/>
      <c r="BO46" s="2098"/>
      <c r="BP46" s="288" t="s">
        <v>2571</v>
      </c>
      <c r="BQ46" s="2099"/>
      <c r="BR46" s="2099"/>
      <c r="BS46" s="289" t="s">
        <v>2438</v>
      </c>
      <c r="BT46" s="644"/>
      <c r="BU46" s="288" t="s">
        <v>2572</v>
      </c>
      <c r="BV46" s="644"/>
      <c r="BW46" s="289" t="s">
        <v>2573</v>
      </c>
      <c r="BX46" s="290"/>
    </row>
    <row r="47" spans="1:16180" ht="2.25" customHeight="1">
      <c r="C47" s="269"/>
      <c r="D47" s="2094"/>
      <c r="E47" s="2094"/>
      <c r="F47" s="2094"/>
      <c r="G47" s="2094"/>
      <c r="H47" s="2094"/>
      <c r="I47" s="2094"/>
      <c r="J47" s="2095"/>
      <c r="K47" s="269"/>
      <c r="L47" s="271"/>
      <c r="M47" s="271"/>
      <c r="N47" s="271"/>
      <c r="O47" s="271"/>
      <c r="P47" s="263"/>
      <c r="Q47" s="272"/>
      <c r="R47" s="267"/>
      <c r="S47" s="273"/>
      <c r="T47" s="267"/>
      <c r="U47" s="263"/>
      <c r="V47" s="267"/>
      <c r="W47" s="273"/>
      <c r="X47" s="270"/>
      <c r="BC47" s="269"/>
      <c r="BD47" s="2094"/>
      <c r="BE47" s="2094"/>
      <c r="BF47" s="2094"/>
      <c r="BG47" s="2094"/>
      <c r="BH47" s="2094"/>
      <c r="BI47" s="2094"/>
      <c r="BJ47" s="2095"/>
      <c r="BK47" s="269"/>
      <c r="BL47" s="271"/>
      <c r="BM47" s="271"/>
      <c r="BN47" s="271"/>
      <c r="BO47" s="271"/>
      <c r="BP47" s="263"/>
      <c r="BQ47" s="272"/>
      <c r="BR47" s="267"/>
      <c r="BS47" s="273"/>
      <c r="BT47" s="267"/>
      <c r="BU47" s="263"/>
      <c r="BV47" s="267"/>
      <c r="BW47" s="273"/>
      <c r="BX47" s="270"/>
    </row>
    <row r="48" spans="1:16180" ht="18" customHeight="1">
      <c r="C48" s="291"/>
      <c r="D48" s="2096"/>
      <c r="E48" s="2096"/>
      <c r="F48" s="2096"/>
      <c r="G48" s="2096"/>
      <c r="H48" s="2096"/>
      <c r="I48" s="2096"/>
      <c r="J48" s="2097"/>
      <c r="K48" s="291"/>
      <c r="L48" s="2101" t="s">
        <v>2652</v>
      </c>
      <c r="M48" s="2101"/>
      <c r="N48" s="2101"/>
      <c r="O48" s="2101"/>
      <c r="P48" s="292" t="s">
        <v>2571</v>
      </c>
      <c r="Q48" s="2102"/>
      <c r="R48" s="2103"/>
      <c r="S48" s="293" t="s">
        <v>2438</v>
      </c>
      <c r="T48" s="294"/>
      <c r="U48" s="293" t="s">
        <v>2572</v>
      </c>
      <c r="V48" s="294"/>
      <c r="W48" s="293" t="s">
        <v>2573</v>
      </c>
      <c r="X48" s="295"/>
      <c r="AB48" s="277"/>
      <c r="BC48" s="291"/>
      <c r="BD48" s="2096"/>
      <c r="BE48" s="2096"/>
      <c r="BF48" s="2096"/>
      <c r="BG48" s="2096"/>
      <c r="BH48" s="2096"/>
      <c r="BI48" s="2096"/>
      <c r="BJ48" s="2097"/>
      <c r="BK48" s="291"/>
      <c r="BL48" s="2101" t="s">
        <v>2652</v>
      </c>
      <c r="BM48" s="2101"/>
      <c r="BN48" s="2101"/>
      <c r="BO48" s="2101"/>
      <c r="BP48" s="292" t="s">
        <v>2571</v>
      </c>
      <c r="BQ48" s="2102"/>
      <c r="BR48" s="2102"/>
      <c r="BS48" s="293" t="s">
        <v>2438</v>
      </c>
      <c r="BT48" s="294"/>
      <c r="BU48" s="293" t="s">
        <v>2572</v>
      </c>
      <c r="BV48" s="294"/>
      <c r="BW48" s="293" t="s">
        <v>2573</v>
      </c>
      <c r="BX48" s="295"/>
    </row>
    <row r="49" spans="2:78" ht="3.75" customHeight="1">
      <c r="C49" s="298"/>
      <c r="D49" s="296"/>
      <c r="E49" s="296"/>
      <c r="F49" s="296"/>
      <c r="G49" s="296"/>
      <c r="H49" s="296"/>
      <c r="I49" s="296"/>
      <c r="J49" s="296"/>
      <c r="K49" s="296"/>
      <c r="L49" s="296"/>
      <c r="M49" s="296"/>
      <c r="N49" s="296"/>
      <c r="O49" s="296"/>
      <c r="P49" s="296"/>
      <c r="Q49" s="296"/>
      <c r="R49" s="296"/>
      <c r="S49" s="298"/>
      <c r="T49" s="296"/>
      <c r="U49" s="257"/>
      <c r="V49" s="288"/>
      <c r="W49" s="288"/>
      <c r="X49" s="288"/>
      <c r="BC49" s="298"/>
      <c r="BD49" s="296"/>
      <c r="BE49" s="296"/>
      <c r="BF49" s="296"/>
      <c r="BG49" s="296"/>
      <c r="BH49" s="296"/>
      <c r="BI49" s="296"/>
      <c r="BJ49" s="296"/>
      <c r="BK49" s="296"/>
      <c r="BL49" s="296"/>
      <c r="BM49" s="296"/>
      <c r="BN49" s="296"/>
      <c r="BO49" s="296"/>
      <c r="BP49" s="296"/>
      <c r="BQ49" s="296"/>
      <c r="BR49" s="296"/>
      <c r="BS49" s="298"/>
      <c r="BT49" s="296"/>
      <c r="BU49" s="257"/>
      <c r="BV49" s="288"/>
      <c r="BW49" s="288"/>
      <c r="BX49" s="288"/>
    </row>
    <row r="50" spans="2:78" ht="11.25" customHeight="1">
      <c r="B50" s="2029" t="s">
        <v>2653</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BB50" s="2029" t="s">
        <v>2653</v>
      </c>
      <c r="BC50" s="2029"/>
      <c r="BD50" s="2029"/>
      <c r="BE50" s="2029"/>
      <c r="BF50" s="2029"/>
      <c r="BG50" s="2029"/>
      <c r="BH50" s="2029"/>
      <c r="BI50" s="2029"/>
      <c r="BJ50" s="2029"/>
      <c r="BK50" s="2029"/>
      <c r="BL50" s="2029"/>
      <c r="BM50" s="2029"/>
      <c r="BN50" s="2029"/>
      <c r="BO50" s="2029"/>
      <c r="BP50" s="2029"/>
      <c r="BQ50" s="2029"/>
      <c r="BR50" s="2029"/>
      <c r="BS50" s="2029"/>
      <c r="BT50" s="2029"/>
      <c r="BU50" s="2029"/>
      <c r="BV50" s="2029"/>
      <c r="BW50" s="2029"/>
      <c r="BX50" s="2029"/>
      <c r="BY50" s="2029"/>
      <c r="BZ50" s="2029"/>
    </row>
    <row r="51" spans="2:78" ht="22.2" customHeight="1">
      <c r="B51" s="2029"/>
      <c r="C51" s="2030"/>
      <c r="D51" s="2030"/>
      <c r="E51" s="2030"/>
      <c r="F51" s="2030"/>
      <c r="G51" s="2030"/>
      <c r="H51" s="2030"/>
      <c r="I51" s="2030"/>
      <c r="J51" s="2030"/>
      <c r="K51" s="2030"/>
      <c r="L51" s="2030"/>
      <c r="M51" s="2030"/>
      <c r="N51" s="2030"/>
      <c r="O51" s="2030"/>
      <c r="P51" s="2030"/>
      <c r="Q51" s="2030"/>
      <c r="R51" s="2030"/>
      <c r="S51" s="2030"/>
      <c r="T51" s="2030"/>
      <c r="U51" s="2030"/>
      <c r="V51" s="2030"/>
      <c r="W51" s="2030"/>
      <c r="X51" s="2030"/>
      <c r="Y51" s="2030"/>
      <c r="Z51" s="2030"/>
      <c r="AF51" s="265" t="s">
        <v>2634</v>
      </c>
      <c r="BB51" s="2029"/>
      <c r="BC51" s="2029"/>
      <c r="BD51" s="2029"/>
      <c r="BE51" s="2029"/>
      <c r="BF51" s="2029"/>
      <c r="BG51" s="2029"/>
      <c r="BH51" s="2029"/>
      <c r="BI51" s="2029"/>
      <c r="BJ51" s="2029"/>
      <c r="BK51" s="2029"/>
      <c r="BL51" s="2029"/>
      <c r="BM51" s="2029"/>
      <c r="BN51" s="2029"/>
      <c r="BO51" s="2029"/>
      <c r="BP51" s="2029"/>
      <c r="BQ51" s="2029"/>
      <c r="BR51" s="2029"/>
      <c r="BS51" s="2029"/>
      <c r="BT51" s="2029"/>
      <c r="BU51" s="2029"/>
      <c r="BV51" s="2029"/>
      <c r="BW51" s="2029"/>
      <c r="BX51" s="2029"/>
      <c r="BY51" s="2029"/>
      <c r="BZ51" s="2029"/>
    </row>
    <row r="52" spans="2:78" ht="9" customHeight="1">
      <c r="B52" s="2030"/>
      <c r="C52" s="2030"/>
      <c r="D52" s="2030"/>
      <c r="E52" s="2030"/>
      <c r="F52" s="2030"/>
      <c r="G52" s="2030"/>
      <c r="H52" s="2030"/>
      <c r="I52" s="2030"/>
      <c r="J52" s="2030"/>
      <c r="K52" s="2030"/>
      <c r="L52" s="2030"/>
      <c r="M52" s="2030"/>
      <c r="N52" s="2030"/>
      <c r="O52" s="2030"/>
      <c r="P52" s="2030"/>
      <c r="Q52" s="2030"/>
      <c r="R52" s="2030"/>
      <c r="S52" s="2030"/>
      <c r="T52" s="2030"/>
      <c r="U52" s="2030"/>
      <c r="V52" s="2030"/>
      <c r="W52" s="2030"/>
      <c r="X52" s="2030"/>
      <c r="Y52" s="2030"/>
      <c r="Z52" s="2030"/>
      <c r="AA52" s="257"/>
      <c r="BB52" s="2029"/>
      <c r="BC52" s="2029"/>
      <c r="BD52" s="2029"/>
      <c r="BE52" s="2029"/>
      <c r="BF52" s="2029"/>
      <c r="BG52" s="2029"/>
      <c r="BH52" s="2029"/>
      <c r="BI52" s="2029"/>
      <c r="BJ52" s="2029"/>
      <c r="BK52" s="2029"/>
      <c r="BL52" s="2029"/>
      <c r="BM52" s="2029"/>
      <c r="BN52" s="2029"/>
      <c r="BO52" s="2029"/>
      <c r="BP52" s="2029"/>
      <c r="BQ52" s="2029"/>
      <c r="BR52" s="2029"/>
      <c r="BS52" s="2029"/>
      <c r="BT52" s="2029"/>
      <c r="BU52" s="2029"/>
      <c r="BV52" s="2029"/>
      <c r="BW52" s="2029"/>
      <c r="BX52" s="2029"/>
      <c r="BY52" s="2029"/>
      <c r="BZ52" s="2029"/>
    </row>
    <row r="53" spans="2:78" ht="1.8" hidden="1" customHeight="1">
      <c r="C53" s="256"/>
      <c r="D53" s="256"/>
      <c r="E53" s="256"/>
      <c r="F53" s="256"/>
      <c r="G53" s="271"/>
      <c r="H53" s="271"/>
      <c r="I53" s="271"/>
      <c r="J53" s="263"/>
      <c r="K53" s="263"/>
      <c r="L53" s="272"/>
      <c r="M53" s="272"/>
      <c r="N53" s="267"/>
      <c r="O53" s="273"/>
      <c r="P53" s="267"/>
      <c r="Q53" s="263"/>
      <c r="R53" s="267"/>
      <c r="S53" s="273"/>
      <c r="T53" s="273"/>
      <c r="U53" s="256"/>
      <c r="Y53" s="257"/>
      <c r="Z53" s="257"/>
      <c r="AA53" s="257"/>
      <c r="BC53" s="256"/>
      <c r="BD53" s="256"/>
      <c r="BE53" s="256"/>
      <c r="BF53" s="256"/>
      <c r="BG53" s="271"/>
      <c r="BH53" s="271"/>
      <c r="BI53" s="271"/>
      <c r="BJ53" s="263"/>
      <c r="BK53" s="263"/>
      <c r="BL53" s="272"/>
      <c r="BM53" s="272"/>
      <c r="BN53" s="267"/>
      <c r="BO53" s="273"/>
      <c r="BP53" s="267"/>
      <c r="BQ53" s="263"/>
      <c r="BR53" s="267"/>
      <c r="BS53" s="273"/>
      <c r="BT53" s="273"/>
      <c r="BU53" s="256"/>
      <c r="BY53" s="257"/>
      <c r="BZ53" s="257"/>
    </row>
    <row r="54" spans="2:78" ht="21" hidden="1" customHeight="1">
      <c r="B54" s="2031"/>
      <c r="C54" s="2031"/>
      <c r="D54" s="2031"/>
      <c r="E54" s="2031"/>
      <c r="F54" s="256"/>
      <c r="G54" s="274"/>
      <c r="H54" s="2032"/>
      <c r="I54" s="2032"/>
      <c r="J54" s="2032"/>
      <c r="K54" s="2032"/>
      <c r="L54" s="2032"/>
      <c r="M54" s="275"/>
      <c r="N54" s="275"/>
      <c r="O54" s="275"/>
      <c r="P54" s="275"/>
      <c r="Q54" s="275"/>
      <c r="R54" s="275"/>
      <c r="S54" s="275"/>
      <c r="T54" s="275"/>
      <c r="U54" s="275"/>
      <c r="Y54" s="257"/>
      <c r="Z54" s="257"/>
      <c r="AA54" s="257"/>
      <c r="BB54" s="2031"/>
      <c r="BC54" s="2031"/>
      <c r="BD54" s="2031"/>
      <c r="BE54" s="2031"/>
      <c r="BF54" s="256"/>
      <c r="BG54" s="274"/>
      <c r="BH54" s="2032"/>
      <c r="BI54" s="2032"/>
      <c r="BJ54" s="2032"/>
      <c r="BK54" s="2032"/>
      <c r="BL54" s="2032"/>
      <c r="BM54" s="275"/>
      <c r="BN54" s="275"/>
      <c r="BO54" s="275"/>
      <c r="BP54" s="275"/>
      <c r="BQ54" s="275"/>
      <c r="BR54" s="275"/>
      <c r="BS54" s="275"/>
      <c r="BT54" s="275"/>
      <c r="BU54" s="275"/>
      <c r="BY54" s="257"/>
      <c r="BZ54" s="257"/>
    </row>
    <row r="55" spans="2:78" ht="18" hidden="1" customHeight="1">
      <c r="B55" s="299"/>
      <c r="C55" s="297"/>
      <c r="D55" s="297"/>
      <c r="E55" s="297"/>
      <c r="F55" s="297"/>
      <c r="G55" s="297"/>
      <c r="H55" s="297"/>
      <c r="I55" s="297"/>
      <c r="J55" s="297"/>
      <c r="K55" s="300"/>
      <c r="L55" s="301"/>
      <c r="M55" s="301"/>
      <c r="N55" s="301"/>
      <c r="O55" s="301"/>
      <c r="P55" s="302"/>
      <c r="Q55" s="302"/>
      <c r="R55" s="302"/>
      <c r="S55" s="302"/>
      <c r="T55" s="302"/>
      <c r="U55" s="302"/>
      <c r="V55" s="302"/>
      <c r="W55" s="302"/>
      <c r="X55" s="302"/>
      <c r="Y55" s="302"/>
      <c r="Z55" s="303"/>
      <c r="AB55" s="258"/>
      <c r="BB55" s="299"/>
      <c r="BC55" s="297"/>
      <c r="BD55" s="297"/>
      <c r="BE55" s="297"/>
      <c r="BF55" s="297"/>
      <c r="BG55" s="297"/>
      <c r="BH55" s="297"/>
      <c r="BI55" s="297"/>
      <c r="BJ55" s="297"/>
      <c r="BK55" s="300"/>
      <c r="BL55" s="301"/>
      <c r="BM55" s="301"/>
      <c r="BN55" s="301"/>
      <c r="BO55" s="301"/>
      <c r="BP55" s="302"/>
      <c r="BQ55" s="302"/>
      <c r="BR55" s="302"/>
      <c r="BS55" s="302"/>
      <c r="BT55" s="302"/>
      <c r="BU55" s="302"/>
      <c r="BV55" s="302"/>
      <c r="BW55" s="302"/>
      <c r="BX55" s="302"/>
      <c r="BY55" s="302"/>
      <c r="BZ55" s="303"/>
    </row>
    <row r="56" spans="2:78" ht="33" customHeight="1">
      <c r="B56" s="2067" t="s">
        <v>2654</v>
      </c>
      <c r="C56" s="2068"/>
      <c r="D56" s="2068"/>
      <c r="E56" s="2069"/>
      <c r="F56" s="304"/>
      <c r="G56" s="305" t="s">
        <v>2655</v>
      </c>
      <c r="H56" s="2070"/>
      <c r="I56" s="2070"/>
      <c r="J56" s="2070"/>
      <c r="K56" s="2070"/>
      <c r="L56" s="2070"/>
      <c r="M56" s="2070"/>
      <c r="N56" s="2070"/>
      <c r="O56" s="305" t="s">
        <v>2656</v>
      </c>
      <c r="P56" s="306"/>
      <c r="Q56" s="306"/>
      <c r="R56" s="306"/>
      <c r="S56" s="306"/>
      <c r="T56" s="306"/>
      <c r="U56" s="306"/>
      <c r="V56" s="306"/>
      <c r="W56" s="307"/>
      <c r="X56" s="307"/>
      <c r="Y56" s="307"/>
      <c r="Z56" s="308"/>
      <c r="AA56" s="257"/>
      <c r="BB56" s="2067" t="s">
        <v>2654</v>
      </c>
      <c r="BC56" s="2136"/>
      <c r="BD56" s="2136"/>
      <c r="BE56" s="2137"/>
      <c r="BF56" s="304"/>
      <c r="BG56" s="305" t="s">
        <v>2655</v>
      </c>
      <c r="BH56" s="2070"/>
      <c r="BI56" s="2070"/>
      <c r="BJ56" s="2070"/>
      <c r="BK56" s="2070"/>
      <c r="BL56" s="2070"/>
      <c r="BM56" s="2070"/>
      <c r="BN56" s="2070"/>
      <c r="BO56" s="305" t="s">
        <v>2656</v>
      </c>
      <c r="BP56" s="306"/>
      <c r="BQ56" s="306"/>
      <c r="BR56" s="306"/>
      <c r="BS56" s="306"/>
      <c r="BT56" s="306"/>
      <c r="BU56" s="306"/>
      <c r="BV56" s="306"/>
      <c r="BW56" s="307"/>
      <c r="BX56" s="307"/>
      <c r="BY56" s="307"/>
      <c r="BZ56" s="308"/>
    </row>
    <row r="57" spans="2:78" ht="27" customHeight="1">
      <c r="B57" s="298"/>
      <c r="C57" s="296"/>
      <c r="D57" s="296"/>
      <c r="E57" s="296"/>
      <c r="F57" s="296"/>
      <c r="G57" s="296"/>
      <c r="H57" s="296"/>
      <c r="I57" s="296"/>
      <c r="J57" s="296"/>
      <c r="K57" s="309"/>
      <c r="L57" s="310"/>
      <c r="M57" s="310"/>
      <c r="N57" s="310"/>
      <c r="O57" s="310"/>
      <c r="P57" s="311"/>
      <c r="Q57" s="311"/>
      <c r="R57" s="311"/>
      <c r="S57" s="311"/>
      <c r="T57" s="311"/>
      <c r="U57" s="311"/>
      <c r="V57" s="311"/>
      <c r="W57" s="311"/>
      <c r="X57" s="311"/>
      <c r="Y57" s="311"/>
      <c r="Z57" s="312"/>
      <c r="AB57" s="258"/>
      <c r="BB57" s="298"/>
      <c r="BC57" s="296"/>
      <c r="BD57" s="296"/>
      <c r="BE57" s="296"/>
      <c r="BF57" s="296"/>
      <c r="BG57" s="296"/>
      <c r="BH57" s="296"/>
      <c r="BI57" s="296"/>
      <c r="BJ57" s="296"/>
      <c r="BK57" s="309"/>
      <c r="BL57" s="310"/>
      <c r="BM57" s="310"/>
      <c r="BN57" s="310"/>
      <c r="BO57" s="310"/>
      <c r="BP57" s="311"/>
      <c r="BQ57" s="311"/>
      <c r="BR57" s="311"/>
      <c r="BS57" s="311"/>
      <c r="BT57" s="311"/>
      <c r="BU57" s="311"/>
      <c r="BV57" s="311"/>
      <c r="BW57" s="311"/>
      <c r="BX57" s="311"/>
      <c r="BY57" s="311"/>
      <c r="BZ57" s="312"/>
    </row>
    <row r="58" spans="2:78" ht="18" customHeight="1">
      <c r="B58" s="299" t="s">
        <v>2657</v>
      </c>
      <c r="C58" s="297"/>
      <c r="D58" s="297"/>
      <c r="E58" s="297"/>
      <c r="F58" s="297"/>
      <c r="G58" s="297"/>
      <c r="H58" s="297"/>
      <c r="I58" s="297"/>
      <c r="J58" s="297"/>
      <c r="K58" s="300"/>
      <c r="L58" s="301"/>
      <c r="M58" s="301"/>
      <c r="N58" s="301"/>
      <c r="O58" s="301"/>
      <c r="P58" s="302"/>
      <c r="Q58" s="302"/>
      <c r="R58" s="302"/>
      <c r="S58" s="302"/>
      <c r="T58" s="302"/>
      <c r="U58" s="302"/>
      <c r="V58" s="302"/>
      <c r="W58" s="302"/>
      <c r="X58" s="302"/>
      <c r="Y58" s="302"/>
      <c r="Z58" s="303"/>
      <c r="AB58" s="258"/>
      <c r="BB58" s="299" t="s">
        <v>2657</v>
      </c>
      <c r="BC58" s="297"/>
      <c r="BD58" s="297"/>
      <c r="BE58" s="297"/>
      <c r="BF58" s="297"/>
      <c r="BG58" s="297"/>
      <c r="BH58" s="297"/>
      <c r="BI58" s="297"/>
      <c r="BJ58" s="297"/>
      <c r="BK58" s="300"/>
      <c r="BL58" s="301"/>
      <c r="BM58" s="301"/>
      <c r="BN58" s="301"/>
      <c r="BO58" s="301"/>
      <c r="BP58" s="302"/>
      <c r="BQ58" s="302"/>
      <c r="BR58" s="302"/>
      <c r="BS58" s="302"/>
      <c r="BT58" s="302"/>
      <c r="BU58" s="302"/>
      <c r="BV58" s="302"/>
      <c r="BW58" s="302"/>
      <c r="BX58" s="302"/>
      <c r="BY58" s="302"/>
      <c r="BZ58" s="303"/>
    </row>
    <row r="59" spans="2:78" ht="28.2" hidden="1" customHeight="1">
      <c r="B59" s="2071" t="s">
        <v>2658</v>
      </c>
      <c r="C59" s="2072"/>
      <c r="D59" s="2072"/>
      <c r="E59" s="2072"/>
      <c r="F59" s="2073"/>
      <c r="G59" s="2073"/>
      <c r="H59" s="2074"/>
      <c r="I59" s="2079"/>
      <c r="J59" s="2080"/>
      <c r="K59" s="2080"/>
      <c r="L59" s="2080"/>
      <c r="M59" s="2080"/>
      <c r="N59" s="2080"/>
      <c r="O59" s="2080"/>
      <c r="P59" s="2080"/>
      <c r="Q59" s="2080"/>
      <c r="R59" s="2080"/>
      <c r="S59" s="2080"/>
      <c r="T59" s="2080"/>
      <c r="U59" s="2080"/>
      <c r="V59" s="2080"/>
      <c r="W59" s="2080"/>
      <c r="X59" s="2080"/>
      <c r="Y59" s="2080"/>
      <c r="Z59" s="2081"/>
      <c r="AB59" s="258"/>
      <c r="AC59" s="258"/>
      <c r="AD59" s="264" t="s">
        <v>2659</v>
      </c>
      <c r="BB59" s="2071" t="s">
        <v>2658</v>
      </c>
      <c r="BC59" s="2138"/>
      <c r="BD59" s="2138"/>
      <c r="BE59" s="2138"/>
      <c r="BF59" s="2138"/>
      <c r="BG59" s="2138"/>
      <c r="BH59" s="2139"/>
      <c r="BI59" s="2079"/>
      <c r="BJ59" s="2080"/>
      <c r="BK59" s="2080"/>
      <c r="BL59" s="2080"/>
      <c r="BM59" s="2080"/>
      <c r="BN59" s="2080"/>
      <c r="BO59" s="2080"/>
      <c r="BP59" s="2080"/>
      <c r="BQ59" s="2080"/>
      <c r="BR59" s="2080"/>
      <c r="BS59" s="2080"/>
      <c r="BT59" s="2080"/>
      <c r="BU59" s="2080"/>
      <c r="BV59" s="2080"/>
      <c r="BW59" s="2080"/>
      <c r="BX59" s="2080"/>
      <c r="BY59" s="2080"/>
      <c r="BZ59" s="2081"/>
    </row>
    <row r="60" spans="2:78" ht="28.2" hidden="1" customHeight="1">
      <c r="B60" s="2075"/>
      <c r="C60" s="2076"/>
      <c r="D60" s="2076"/>
      <c r="E60" s="2076"/>
      <c r="F60" s="2077"/>
      <c r="G60" s="2077"/>
      <c r="H60" s="2078"/>
      <c r="I60" s="2082"/>
      <c r="J60" s="2083"/>
      <c r="K60" s="2083"/>
      <c r="L60" s="2083"/>
      <c r="M60" s="2083"/>
      <c r="N60" s="2083"/>
      <c r="O60" s="2083"/>
      <c r="P60" s="2083"/>
      <c r="Q60" s="2083"/>
      <c r="R60" s="2083"/>
      <c r="S60" s="2083"/>
      <c r="T60" s="2083"/>
      <c r="U60" s="2083"/>
      <c r="V60" s="2083"/>
      <c r="W60" s="2083"/>
      <c r="X60" s="2083"/>
      <c r="Y60" s="2083"/>
      <c r="Z60" s="2084"/>
      <c r="AB60" s="258"/>
      <c r="AC60" s="258"/>
      <c r="BB60" s="2140"/>
      <c r="BC60" s="2141"/>
      <c r="BD60" s="2141"/>
      <c r="BE60" s="2141"/>
      <c r="BF60" s="2141"/>
      <c r="BG60" s="2141"/>
      <c r="BH60" s="2142"/>
      <c r="BI60" s="2143"/>
      <c r="BJ60" s="2144"/>
      <c r="BK60" s="2144"/>
      <c r="BL60" s="2144"/>
      <c r="BM60" s="2144"/>
      <c r="BN60" s="2144"/>
      <c r="BO60" s="2144"/>
      <c r="BP60" s="2144"/>
      <c r="BQ60" s="2144"/>
      <c r="BR60" s="2144"/>
      <c r="BS60" s="2144"/>
      <c r="BT60" s="2144"/>
      <c r="BU60" s="2144"/>
      <c r="BV60" s="2144"/>
      <c r="BW60" s="2144"/>
      <c r="BX60" s="2144"/>
      <c r="BY60" s="2144"/>
      <c r="BZ60" s="2145"/>
    </row>
    <row r="61" spans="2:78" ht="27.6" hidden="1" customHeight="1">
      <c r="B61" s="2085" t="s">
        <v>2660</v>
      </c>
      <c r="C61" s="2072"/>
      <c r="D61" s="2072"/>
      <c r="E61" s="2072"/>
      <c r="F61" s="2073"/>
      <c r="G61" s="2073"/>
      <c r="H61" s="2074"/>
      <c r="I61" s="2079"/>
      <c r="J61" s="2080"/>
      <c r="K61" s="2080"/>
      <c r="L61" s="2080"/>
      <c r="M61" s="2080"/>
      <c r="N61" s="2080"/>
      <c r="O61" s="2080"/>
      <c r="P61" s="2080"/>
      <c r="Q61" s="2080"/>
      <c r="R61" s="2080"/>
      <c r="S61" s="2080"/>
      <c r="T61" s="2080"/>
      <c r="U61" s="2080"/>
      <c r="V61" s="2080"/>
      <c r="W61" s="2080"/>
      <c r="X61" s="2080"/>
      <c r="Y61" s="2080"/>
      <c r="Z61" s="2081"/>
      <c r="AB61" s="258"/>
      <c r="AC61" s="258"/>
      <c r="BB61" s="2085" t="s">
        <v>2660</v>
      </c>
      <c r="BC61" s="2072"/>
      <c r="BD61" s="2072"/>
      <c r="BE61" s="2072"/>
      <c r="BF61" s="2072"/>
      <c r="BG61" s="2072"/>
      <c r="BH61" s="2146"/>
      <c r="BI61" s="2079"/>
      <c r="BJ61" s="2080"/>
      <c r="BK61" s="2080"/>
      <c r="BL61" s="2080"/>
      <c r="BM61" s="2080"/>
      <c r="BN61" s="2080"/>
      <c r="BO61" s="2080"/>
      <c r="BP61" s="2080"/>
      <c r="BQ61" s="2080"/>
      <c r="BR61" s="2080"/>
      <c r="BS61" s="2080"/>
      <c r="BT61" s="2080"/>
      <c r="BU61" s="2080"/>
      <c r="BV61" s="2080"/>
      <c r="BW61" s="2080"/>
      <c r="BX61" s="2080"/>
      <c r="BY61" s="2080"/>
      <c r="BZ61" s="2081"/>
    </row>
    <row r="62" spans="2:78" ht="27.6" hidden="1" customHeight="1">
      <c r="B62" s="2075"/>
      <c r="C62" s="2076"/>
      <c r="D62" s="2076"/>
      <c r="E62" s="2076"/>
      <c r="F62" s="2077"/>
      <c r="G62" s="2077"/>
      <c r="H62" s="2078"/>
      <c r="I62" s="2082"/>
      <c r="J62" s="2083"/>
      <c r="K62" s="2083"/>
      <c r="L62" s="2083"/>
      <c r="M62" s="2083"/>
      <c r="N62" s="2083"/>
      <c r="O62" s="2083"/>
      <c r="P62" s="2083"/>
      <c r="Q62" s="2083"/>
      <c r="R62" s="2083"/>
      <c r="S62" s="2083"/>
      <c r="T62" s="2083"/>
      <c r="U62" s="2083"/>
      <c r="V62" s="2083"/>
      <c r="W62" s="2083"/>
      <c r="X62" s="2083"/>
      <c r="Y62" s="2083"/>
      <c r="Z62" s="2084"/>
      <c r="AB62" s="259"/>
      <c r="AC62" s="259"/>
      <c r="BB62" s="2075"/>
      <c r="BC62" s="2076"/>
      <c r="BD62" s="2076"/>
      <c r="BE62" s="2076"/>
      <c r="BF62" s="2076"/>
      <c r="BG62" s="2076"/>
      <c r="BH62" s="2147"/>
      <c r="BI62" s="2143"/>
      <c r="BJ62" s="2144"/>
      <c r="BK62" s="2144"/>
      <c r="BL62" s="2144"/>
      <c r="BM62" s="2144"/>
      <c r="BN62" s="2144"/>
      <c r="BO62" s="2144"/>
      <c r="BP62" s="2144"/>
      <c r="BQ62" s="2144"/>
      <c r="BR62" s="2144"/>
      <c r="BS62" s="2144"/>
      <c r="BT62" s="2144"/>
      <c r="BU62" s="2144"/>
      <c r="BV62" s="2144"/>
      <c r="BW62" s="2144"/>
      <c r="BX62" s="2144"/>
      <c r="BY62" s="2144"/>
      <c r="BZ62" s="2145"/>
    </row>
    <row r="63" spans="2:78" ht="30" customHeight="1">
      <c r="B63" s="2049" t="s">
        <v>2932</v>
      </c>
      <c r="C63" s="2050"/>
      <c r="D63" s="2050"/>
      <c r="E63" s="2051"/>
      <c r="F63" s="313"/>
      <c r="G63" s="314"/>
      <c r="H63" s="314"/>
      <c r="I63" s="315"/>
      <c r="J63" s="2052" t="s">
        <v>2661</v>
      </c>
      <c r="K63" s="2053"/>
      <c r="L63" s="2053"/>
      <c r="M63" s="2054"/>
      <c r="N63" s="313"/>
      <c r="O63" s="314"/>
      <c r="P63" s="315"/>
      <c r="Q63" s="2055" t="s">
        <v>2662</v>
      </c>
      <c r="R63" s="2056"/>
      <c r="S63" s="2057"/>
      <c r="T63" s="2058" t="s">
        <v>2663</v>
      </c>
      <c r="U63" s="2059"/>
      <c r="V63" s="2059"/>
      <c r="W63" s="2059"/>
      <c r="X63" s="2059"/>
      <c r="Y63" s="2059"/>
      <c r="Z63" s="2060"/>
      <c r="AB63" s="258"/>
      <c r="AC63" s="258"/>
      <c r="BB63" s="2049" t="s">
        <v>2932</v>
      </c>
      <c r="BC63" s="2050"/>
      <c r="BD63" s="2050"/>
      <c r="BE63" s="2051"/>
      <c r="BF63" s="313"/>
      <c r="BG63" s="314"/>
      <c r="BH63" s="314"/>
      <c r="BI63" s="315"/>
      <c r="BJ63" s="2052" t="s">
        <v>2661</v>
      </c>
      <c r="BK63" s="2053"/>
      <c r="BL63" s="2053"/>
      <c r="BM63" s="2054"/>
      <c r="BN63" s="313"/>
      <c r="BO63" s="314"/>
      <c r="BP63" s="315"/>
      <c r="BQ63" s="2055" t="s">
        <v>2662</v>
      </c>
      <c r="BR63" s="2056"/>
      <c r="BS63" s="2057"/>
      <c r="BT63" s="2058" t="s">
        <v>2663</v>
      </c>
      <c r="BU63" s="2059"/>
      <c r="BV63" s="2059"/>
      <c r="BW63" s="2059"/>
      <c r="BX63" s="2059"/>
      <c r="BY63" s="2059"/>
      <c r="BZ63" s="2060"/>
    </row>
    <row r="64" spans="2:78" ht="15.75" customHeight="1">
      <c r="B64" s="2061" t="s">
        <v>3157</v>
      </c>
      <c r="C64" s="2062"/>
      <c r="D64" s="2062"/>
      <c r="E64" s="2063"/>
      <c r="F64" s="2033"/>
      <c r="G64" s="2034"/>
      <c r="H64" s="2034"/>
      <c r="I64" s="2034"/>
      <c r="J64" s="2034"/>
      <c r="K64" s="2034"/>
      <c r="L64" s="2034"/>
      <c r="M64" s="2034"/>
      <c r="N64" s="2034"/>
      <c r="O64" s="2034"/>
      <c r="P64" s="2034"/>
      <c r="Q64" s="2034"/>
      <c r="R64" s="2034"/>
      <c r="S64" s="2034"/>
      <c r="T64" s="2034"/>
      <c r="U64" s="2034"/>
      <c r="V64" s="2034"/>
      <c r="W64" s="2034"/>
      <c r="X64" s="2034"/>
      <c r="Y64" s="2034"/>
      <c r="Z64" s="2035"/>
      <c r="AB64" s="258"/>
      <c r="AC64" s="258"/>
      <c r="BB64" s="2061" t="s">
        <v>3157</v>
      </c>
      <c r="BC64" s="2062"/>
      <c r="BD64" s="2062"/>
      <c r="BE64" s="2063"/>
      <c r="BF64" s="2130"/>
      <c r="BG64" s="2131"/>
      <c r="BH64" s="2131"/>
      <c r="BI64" s="2131"/>
      <c r="BJ64" s="2131"/>
      <c r="BK64" s="2131"/>
      <c r="BL64" s="2131"/>
      <c r="BM64" s="2131"/>
      <c r="BN64" s="2131"/>
      <c r="BO64" s="2131"/>
      <c r="BP64" s="2131"/>
      <c r="BQ64" s="2131"/>
      <c r="BR64" s="2131"/>
      <c r="BS64" s="2131"/>
      <c r="BT64" s="2131"/>
      <c r="BU64" s="2131"/>
      <c r="BV64" s="2131"/>
      <c r="BW64" s="2131"/>
      <c r="BX64" s="2131"/>
      <c r="BY64" s="2131"/>
      <c r="BZ64" s="2132"/>
    </row>
    <row r="65" spans="1:78" ht="34.200000000000003" customHeight="1">
      <c r="B65" s="2064"/>
      <c r="C65" s="2065"/>
      <c r="D65" s="2065"/>
      <c r="E65" s="2066"/>
      <c r="F65" s="2036"/>
      <c r="G65" s="1477"/>
      <c r="H65" s="1477"/>
      <c r="I65" s="1477"/>
      <c r="J65" s="1477"/>
      <c r="K65" s="1477"/>
      <c r="L65" s="1477"/>
      <c r="M65" s="1477"/>
      <c r="N65" s="1477"/>
      <c r="O65" s="1477"/>
      <c r="P65" s="1477"/>
      <c r="Q65" s="1477"/>
      <c r="R65" s="1477"/>
      <c r="S65" s="1477"/>
      <c r="T65" s="1477"/>
      <c r="U65" s="1477"/>
      <c r="V65" s="1477"/>
      <c r="W65" s="1477"/>
      <c r="X65" s="1477"/>
      <c r="Y65" s="1477"/>
      <c r="Z65" s="2037"/>
      <c r="AB65" s="258"/>
      <c r="AC65" s="258"/>
      <c r="BB65" s="2064"/>
      <c r="BC65" s="2065"/>
      <c r="BD65" s="2065"/>
      <c r="BE65" s="2066"/>
      <c r="BF65" s="2133"/>
      <c r="BG65" s="2134"/>
      <c r="BH65" s="2134"/>
      <c r="BI65" s="2134"/>
      <c r="BJ65" s="2134"/>
      <c r="BK65" s="2134"/>
      <c r="BL65" s="2134"/>
      <c r="BM65" s="2134"/>
      <c r="BN65" s="2134"/>
      <c r="BO65" s="2134"/>
      <c r="BP65" s="2134"/>
      <c r="BQ65" s="2134"/>
      <c r="BR65" s="2134"/>
      <c r="BS65" s="2134"/>
      <c r="BT65" s="2134"/>
      <c r="BU65" s="2134"/>
      <c r="BV65" s="2134"/>
      <c r="BW65" s="2134"/>
      <c r="BX65" s="2134"/>
      <c r="BY65" s="2134"/>
      <c r="BZ65" s="2135"/>
    </row>
    <row r="66" spans="1:78" ht="30" customHeight="1">
      <c r="B66" s="316"/>
      <c r="C66" s="2038" t="s">
        <v>2664</v>
      </c>
      <c r="D66" s="2038"/>
      <c r="E66" s="2039"/>
      <c r="F66" s="313"/>
      <c r="G66" s="314"/>
      <c r="H66" s="314"/>
      <c r="I66" s="314"/>
      <c r="J66" s="314"/>
      <c r="K66" s="314"/>
      <c r="L66" s="315"/>
      <c r="M66" s="317" t="s">
        <v>458</v>
      </c>
      <c r="N66" s="318"/>
      <c r="O66" s="317"/>
      <c r="P66" s="317"/>
      <c r="Q66" s="317"/>
      <c r="R66" s="317"/>
      <c r="S66" s="317"/>
      <c r="T66" s="317"/>
      <c r="U66" s="317"/>
      <c r="V66" s="317"/>
      <c r="W66" s="317"/>
      <c r="X66" s="317"/>
      <c r="Y66" s="317"/>
      <c r="Z66" s="317"/>
      <c r="AB66" s="258"/>
      <c r="AC66" s="258"/>
      <c r="BB66" s="316"/>
      <c r="BC66" s="2038" t="s">
        <v>2664</v>
      </c>
      <c r="BD66" s="2038"/>
      <c r="BE66" s="2039"/>
      <c r="BF66" s="313"/>
      <c r="BG66" s="314"/>
      <c r="BH66" s="314"/>
      <c r="BI66" s="314"/>
      <c r="BJ66" s="314"/>
      <c r="BK66" s="314"/>
      <c r="BL66" s="315"/>
      <c r="BM66" s="317" t="s">
        <v>458</v>
      </c>
      <c r="BN66" s="318"/>
      <c r="BO66" s="317"/>
      <c r="BP66" s="317"/>
      <c r="BQ66" s="317"/>
      <c r="BR66" s="317"/>
      <c r="BS66" s="317"/>
      <c r="BT66" s="317"/>
      <c r="BU66" s="317"/>
      <c r="BV66" s="317"/>
      <c r="BW66" s="317"/>
      <c r="BX66" s="317"/>
      <c r="BY66" s="317"/>
      <c r="BZ66" s="317"/>
    </row>
    <row r="67" spans="1:78" ht="12" customHeight="1">
      <c r="B67" s="298"/>
      <c r="C67" s="296"/>
      <c r="D67" s="296"/>
      <c r="E67" s="296"/>
      <c r="F67" s="296"/>
      <c r="G67" s="296"/>
      <c r="H67" s="296"/>
      <c r="I67" s="296"/>
      <c r="J67" s="296"/>
      <c r="K67" s="296"/>
      <c r="L67" s="296"/>
      <c r="M67" s="256"/>
      <c r="N67" s="256"/>
      <c r="O67" s="256"/>
      <c r="P67" s="256"/>
      <c r="Q67" s="256"/>
      <c r="R67" s="256"/>
      <c r="S67" s="256"/>
      <c r="U67" s="256"/>
      <c r="V67" s="257"/>
      <c r="W67" s="263"/>
      <c r="X67" s="263"/>
      <c r="Y67" s="263"/>
      <c r="Z67" s="263"/>
      <c r="AB67" s="258"/>
      <c r="AC67" s="258"/>
      <c r="BB67" s="298"/>
      <c r="BC67" s="296"/>
      <c r="BD67" s="296"/>
      <c r="BE67" s="296"/>
      <c r="BF67" s="296"/>
      <c r="BG67" s="296"/>
      <c r="BH67" s="296"/>
      <c r="BI67" s="296"/>
      <c r="BJ67" s="296"/>
      <c r="BK67" s="296"/>
      <c r="BL67" s="296"/>
      <c r="BM67" s="256"/>
      <c r="BN67" s="256"/>
      <c r="BO67" s="256"/>
      <c r="BP67" s="256"/>
      <c r="BQ67" s="256"/>
      <c r="BR67" s="256"/>
      <c r="BS67" s="256"/>
      <c r="BU67" s="256"/>
      <c r="BV67" s="257"/>
      <c r="BW67" s="263"/>
      <c r="BX67" s="263"/>
      <c r="BY67" s="263"/>
      <c r="BZ67" s="263"/>
    </row>
    <row r="68" spans="1:78" ht="18" customHeight="1">
      <c r="B68" s="256"/>
      <c r="C68" s="256" t="s">
        <v>2665</v>
      </c>
      <c r="D68" s="256"/>
      <c r="E68" s="256"/>
      <c r="F68" s="256"/>
      <c r="G68" s="256"/>
      <c r="H68" s="256"/>
      <c r="I68" s="256"/>
      <c r="J68" s="256"/>
      <c r="K68" s="256"/>
      <c r="L68" s="256"/>
      <c r="M68" s="256"/>
      <c r="N68" s="256"/>
      <c r="O68" s="256"/>
      <c r="P68" s="256"/>
      <c r="Q68" s="256"/>
      <c r="R68" s="256"/>
      <c r="S68" s="256"/>
      <c r="T68" s="256"/>
      <c r="U68" s="256"/>
      <c r="V68" s="263"/>
      <c r="W68" s="263"/>
      <c r="X68" s="263"/>
      <c r="Y68" s="263"/>
      <c r="Z68" s="263"/>
      <c r="AB68" s="258"/>
      <c r="AC68" s="258"/>
      <c r="BB68" s="256"/>
      <c r="BC68" s="256" t="s">
        <v>2665</v>
      </c>
      <c r="BD68" s="256"/>
      <c r="BE68" s="256"/>
      <c r="BF68" s="256"/>
      <c r="BG68" s="256"/>
      <c r="BH68" s="256"/>
      <c r="BI68" s="256"/>
      <c r="BJ68" s="256"/>
      <c r="BK68" s="256"/>
      <c r="BL68" s="256"/>
      <c r="BM68" s="256"/>
      <c r="BN68" s="256"/>
      <c r="BO68" s="256"/>
      <c r="BP68" s="256"/>
      <c r="BQ68" s="256"/>
      <c r="BR68" s="256"/>
      <c r="BS68" s="256"/>
      <c r="BT68" s="256"/>
      <c r="BU68" s="256"/>
      <c r="BV68" s="263"/>
      <c r="BW68" s="263"/>
      <c r="BX68" s="263"/>
      <c r="BY68" s="263"/>
      <c r="BZ68" s="263"/>
    </row>
    <row r="69" spans="1:78" ht="13.5" customHeight="1" thickBot="1">
      <c r="U69" s="259"/>
      <c r="Z69" s="319"/>
      <c r="AB69" s="258"/>
      <c r="AC69" s="258"/>
      <c r="BU69" s="259"/>
      <c r="BZ69" s="319"/>
    </row>
    <row r="70" spans="1:78" ht="22.8" customHeight="1" thickTop="1">
      <c r="A70" s="320"/>
      <c r="B70" s="2040" t="s">
        <v>2933</v>
      </c>
      <c r="C70" s="2041"/>
      <c r="D70" s="2041"/>
      <c r="E70" s="2041"/>
      <c r="F70" s="2041"/>
      <c r="G70" s="2041"/>
      <c r="H70" s="2041"/>
      <c r="I70" s="2041"/>
      <c r="J70" s="2041"/>
      <c r="K70" s="2041"/>
      <c r="L70" s="2041"/>
      <c r="M70" s="2041"/>
      <c r="N70" s="2041"/>
      <c r="O70" s="2041"/>
      <c r="P70" s="2041"/>
      <c r="Q70" s="2041"/>
      <c r="R70" s="2041"/>
      <c r="S70" s="2041"/>
      <c r="T70" s="2041"/>
      <c r="U70" s="2041"/>
      <c r="V70" s="2041"/>
      <c r="W70" s="2041"/>
      <c r="X70" s="2041"/>
      <c r="Y70" s="2042"/>
      <c r="Z70" s="321"/>
      <c r="AA70" s="322"/>
      <c r="AB70" s="322"/>
      <c r="AC70" s="322"/>
      <c r="AD70" s="322"/>
      <c r="AE70" s="322"/>
      <c r="AF70" s="323"/>
      <c r="BA70" s="320"/>
      <c r="BB70" s="2040" t="s">
        <v>2933</v>
      </c>
      <c r="BC70" s="2041"/>
      <c r="BD70" s="2041"/>
      <c r="BE70" s="2041"/>
      <c r="BF70" s="2041"/>
      <c r="BG70" s="2041"/>
      <c r="BH70" s="2041"/>
      <c r="BI70" s="2041"/>
      <c r="BJ70" s="2041"/>
      <c r="BK70" s="2041"/>
      <c r="BL70" s="2041"/>
      <c r="BM70" s="2041"/>
      <c r="BN70" s="2041"/>
      <c r="BO70" s="2041"/>
      <c r="BP70" s="2041"/>
      <c r="BQ70" s="2041"/>
      <c r="BR70" s="2041"/>
      <c r="BS70" s="2041"/>
      <c r="BT70" s="2041"/>
      <c r="BU70" s="2041"/>
      <c r="BV70" s="2041"/>
      <c r="BW70" s="2041"/>
      <c r="BX70" s="2041"/>
      <c r="BY70" s="2042"/>
      <c r="BZ70" s="321"/>
    </row>
    <row r="71" spans="1:78" ht="22.8" customHeight="1">
      <c r="A71" s="321"/>
      <c r="B71" s="2043"/>
      <c r="C71" s="2044"/>
      <c r="D71" s="2044"/>
      <c r="E71" s="2044"/>
      <c r="F71" s="2044"/>
      <c r="G71" s="2044"/>
      <c r="H71" s="2044"/>
      <c r="I71" s="2044"/>
      <c r="J71" s="2044"/>
      <c r="K71" s="2044"/>
      <c r="L71" s="2044"/>
      <c r="M71" s="2044"/>
      <c r="N71" s="2044"/>
      <c r="O71" s="2044"/>
      <c r="P71" s="2044"/>
      <c r="Q71" s="2044"/>
      <c r="R71" s="2044"/>
      <c r="S71" s="2044"/>
      <c r="T71" s="2044"/>
      <c r="U71" s="2044"/>
      <c r="V71" s="2044"/>
      <c r="W71" s="2044"/>
      <c r="X71" s="2044"/>
      <c r="Y71" s="2045"/>
      <c r="Z71" s="321"/>
      <c r="AA71" s="322"/>
      <c r="AB71" s="322"/>
      <c r="AC71" s="322"/>
      <c r="AD71" s="322"/>
      <c r="AE71" s="322"/>
      <c r="AF71" s="324"/>
      <c r="BA71" s="321"/>
      <c r="BB71" s="2043"/>
      <c r="BC71" s="2044"/>
      <c r="BD71" s="2044"/>
      <c r="BE71" s="2044"/>
      <c r="BF71" s="2044"/>
      <c r="BG71" s="2044"/>
      <c r="BH71" s="2044"/>
      <c r="BI71" s="2044"/>
      <c r="BJ71" s="2044"/>
      <c r="BK71" s="2044"/>
      <c r="BL71" s="2044"/>
      <c r="BM71" s="2044"/>
      <c r="BN71" s="2044"/>
      <c r="BO71" s="2044"/>
      <c r="BP71" s="2044"/>
      <c r="BQ71" s="2044"/>
      <c r="BR71" s="2044"/>
      <c r="BS71" s="2044"/>
      <c r="BT71" s="2044"/>
      <c r="BU71" s="2044"/>
      <c r="BV71" s="2044"/>
      <c r="BW71" s="2044"/>
      <c r="BX71" s="2044"/>
      <c r="BY71" s="2045"/>
      <c r="BZ71" s="321"/>
    </row>
    <row r="72" spans="1:78" ht="22.8" customHeight="1">
      <c r="A72" s="321"/>
      <c r="B72" s="2043"/>
      <c r="C72" s="2044"/>
      <c r="D72" s="2044"/>
      <c r="E72" s="2044"/>
      <c r="F72" s="2044"/>
      <c r="G72" s="2044"/>
      <c r="H72" s="2044"/>
      <c r="I72" s="2044"/>
      <c r="J72" s="2044"/>
      <c r="K72" s="2044"/>
      <c r="L72" s="2044"/>
      <c r="M72" s="2044"/>
      <c r="N72" s="2044"/>
      <c r="O72" s="2044"/>
      <c r="P72" s="2044"/>
      <c r="Q72" s="2044"/>
      <c r="R72" s="2044"/>
      <c r="S72" s="2044"/>
      <c r="T72" s="2044"/>
      <c r="U72" s="2044"/>
      <c r="V72" s="2044"/>
      <c r="W72" s="2044"/>
      <c r="X72" s="2044"/>
      <c r="Y72" s="2045"/>
      <c r="Z72" s="321"/>
      <c r="AA72" s="322"/>
      <c r="AB72" s="322"/>
      <c r="AC72" s="322"/>
      <c r="AD72" s="322"/>
      <c r="AE72" s="322"/>
      <c r="AF72" s="324"/>
      <c r="BA72" s="321"/>
      <c r="BB72" s="2043"/>
      <c r="BC72" s="2044"/>
      <c r="BD72" s="2044"/>
      <c r="BE72" s="2044"/>
      <c r="BF72" s="2044"/>
      <c r="BG72" s="2044"/>
      <c r="BH72" s="2044"/>
      <c r="BI72" s="2044"/>
      <c r="BJ72" s="2044"/>
      <c r="BK72" s="2044"/>
      <c r="BL72" s="2044"/>
      <c r="BM72" s="2044"/>
      <c r="BN72" s="2044"/>
      <c r="BO72" s="2044"/>
      <c r="BP72" s="2044"/>
      <c r="BQ72" s="2044"/>
      <c r="BR72" s="2044"/>
      <c r="BS72" s="2044"/>
      <c r="BT72" s="2044"/>
      <c r="BU72" s="2044"/>
      <c r="BV72" s="2044"/>
      <c r="BW72" s="2044"/>
      <c r="BX72" s="2044"/>
      <c r="BY72" s="2045"/>
      <c r="BZ72" s="321"/>
    </row>
    <row r="73" spans="1:78" ht="22.8" customHeight="1">
      <c r="A73" s="321"/>
      <c r="B73" s="2043"/>
      <c r="C73" s="2044"/>
      <c r="D73" s="2044"/>
      <c r="E73" s="2044"/>
      <c r="F73" s="2044"/>
      <c r="G73" s="2044"/>
      <c r="H73" s="2044"/>
      <c r="I73" s="2044"/>
      <c r="J73" s="2044"/>
      <c r="K73" s="2044"/>
      <c r="L73" s="2044"/>
      <c r="M73" s="2044"/>
      <c r="N73" s="2044"/>
      <c r="O73" s="2044"/>
      <c r="P73" s="2044"/>
      <c r="Q73" s="2044"/>
      <c r="R73" s="2044"/>
      <c r="S73" s="2044"/>
      <c r="T73" s="2044"/>
      <c r="U73" s="2044"/>
      <c r="V73" s="2044"/>
      <c r="W73" s="2044"/>
      <c r="X73" s="2044"/>
      <c r="Y73" s="2045"/>
      <c r="Z73" s="321"/>
      <c r="AA73" s="322"/>
      <c r="AB73" s="322"/>
      <c r="AC73" s="322"/>
      <c r="AD73" s="322"/>
      <c r="AE73" s="322"/>
      <c r="AF73" s="324"/>
      <c r="BA73" s="321"/>
      <c r="BB73" s="2043"/>
      <c r="BC73" s="2044"/>
      <c r="BD73" s="2044"/>
      <c r="BE73" s="2044"/>
      <c r="BF73" s="2044"/>
      <c r="BG73" s="2044"/>
      <c r="BH73" s="2044"/>
      <c r="BI73" s="2044"/>
      <c r="BJ73" s="2044"/>
      <c r="BK73" s="2044"/>
      <c r="BL73" s="2044"/>
      <c r="BM73" s="2044"/>
      <c r="BN73" s="2044"/>
      <c r="BO73" s="2044"/>
      <c r="BP73" s="2044"/>
      <c r="BQ73" s="2044"/>
      <c r="BR73" s="2044"/>
      <c r="BS73" s="2044"/>
      <c r="BT73" s="2044"/>
      <c r="BU73" s="2044"/>
      <c r="BV73" s="2044"/>
      <c r="BW73" s="2044"/>
      <c r="BX73" s="2044"/>
      <c r="BY73" s="2045"/>
      <c r="BZ73" s="321"/>
    </row>
    <row r="74" spans="1:78" ht="22.8" customHeight="1">
      <c r="A74" s="321"/>
      <c r="B74" s="2043"/>
      <c r="C74" s="2044"/>
      <c r="D74" s="2044"/>
      <c r="E74" s="2044"/>
      <c r="F74" s="2044"/>
      <c r="G74" s="2044"/>
      <c r="H74" s="2044"/>
      <c r="I74" s="2044"/>
      <c r="J74" s="2044"/>
      <c r="K74" s="2044"/>
      <c r="L74" s="2044"/>
      <c r="M74" s="2044"/>
      <c r="N74" s="2044"/>
      <c r="O74" s="2044"/>
      <c r="P74" s="2044"/>
      <c r="Q74" s="2044"/>
      <c r="R74" s="2044"/>
      <c r="S74" s="2044"/>
      <c r="T74" s="2044"/>
      <c r="U74" s="2044"/>
      <c r="V74" s="2044"/>
      <c r="W74" s="2044"/>
      <c r="X74" s="2044"/>
      <c r="Y74" s="2045"/>
      <c r="Z74" s="321"/>
      <c r="AA74" s="322"/>
      <c r="AB74" s="322"/>
      <c r="AC74" s="322"/>
      <c r="AD74" s="322"/>
      <c r="AE74" s="322"/>
      <c r="AF74" s="324"/>
      <c r="BA74" s="321"/>
      <c r="BB74" s="2043"/>
      <c r="BC74" s="2044"/>
      <c r="BD74" s="2044"/>
      <c r="BE74" s="2044"/>
      <c r="BF74" s="2044"/>
      <c r="BG74" s="2044"/>
      <c r="BH74" s="2044"/>
      <c r="BI74" s="2044"/>
      <c r="BJ74" s="2044"/>
      <c r="BK74" s="2044"/>
      <c r="BL74" s="2044"/>
      <c r="BM74" s="2044"/>
      <c r="BN74" s="2044"/>
      <c r="BO74" s="2044"/>
      <c r="BP74" s="2044"/>
      <c r="BQ74" s="2044"/>
      <c r="BR74" s="2044"/>
      <c r="BS74" s="2044"/>
      <c r="BT74" s="2044"/>
      <c r="BU74" s="2044"/>
      <c r="BV74" s="2044"/>
      <c r="BW74" s="2044"/>
      <c r="BX74" s="2044"/>
      <c r="BY74" s="2045"/>
      <c r="BZ74" s="321"/>
    </row>
    <row r="75" spans="1:78" ht="22.8" customHeight="1">
      <c r="A75" s="321"/>
      <c r="B75" s="2043"/>
      <c r="C75" s="2044"/>
      <c r="D75" s="2044"/>
      <c r="E75" s="2044"/>
      <c r="F75" s="2044"/>
      <c r="G75" s="2044"/>
      <c r="H75" s="2044"/>
      <c r="I75" s="2044"/>
      <c r="J75" s="2044"/>
      <c r="K75" s="2044"/>
      <c r="L75" s="2044"/>
      <c r="M75" s="2044"/>
      <c r="N75" s="2044"/>
      <c r="O75" s="2044"/>
      <c r="P75" s="2044"/>
      <c r="Q75" s="2044"/>
      <c r="R75" s="2044"/>
      <c r="S75" s="2044"/>
      <c r="T75" s="2044"/>
      <c r="U75" s="2044"/>
      <c r="V75" s="2044"/>
      <c r="W75" s="2044"/>
      <c r="X75" s="2044"/>
      <c r="Y75" s="2045"/>
      <c r="Z75" s="321"/>
      <c r="AA75" s="322"/>
      <c r="AB75" s="322"/>
      <c r="AC75" s="322"/>
      <c r="AD75" s="322"/>
      <c r="AE75" s="322"/>
      <c r="AF75" s="324"/>
      <c r="BA75" s="321"/>
      <c r="BB75" s="2043"/>
      <c r="BC75" s="2044"/>
      <c r="BD75" s="2044"/>
      <c r="BE75" s="2044"/>
      <c r="BF75" s="2044"/>
      <c r="BG75" s="2044"/>
      <c r="BH75" s="2044"/>
      <c r="BI75" s="2044"/>
      <c r="BJ75" s="2044"/>
      <c r="BK75" s="2044"/>
      <c r="BL75" s="2044"/>
      <c r="BM75" s="2044"/>
      <c r="BN75" s="2044"/>
      <c r="BO75" s="2044"/>
      <c r="BP75" s="2044"/>
      <c r="BQ75" s="2044"/>
      <c r="BR75" s="2044"/>
      <c r="BS75" s="2044"/>
      <c r="BT75" s="2044"/>
      <c r="BU75" s="2044"/>
      <c r="BV75" s="2044"/>
      <c r="BW75" s="2044"/>
      <c r="BX75" s="2044"/>
      <c r="BY75" s="2045"/>
      <c r="BZ75" s="321"/>
    </row>
    <row r="76" spans="1:78" ht="22.8" customHeight="1">
      <c r="A76" s="321"/>
      <c r="B76" s="2043"/>
      <c r="C76" s="2044"/>
      <c r="D76" s="2044"/>
      <c r="E76" s="2044"/>
      <c r="F76" s="2044"/>
      <c r="G76" s="2044"/>
      <c r="H76" s="2044"/>
      <c r="I76" s="2044"/>
      <c r="J76" s="2044"/>
      <c r="K76" s="2044"/>
      <c r="L76" s="2044"/>
      <c r="M76" s="2044"/>
      <c r="N76" s="2044"/>
      <c r="O76" s="2044"/>
      <c r="P76" s="2044"/>
      <c r="Q76" s="2044"/>
      <c r="R76" s="2044"/>
      <c r="S76" s="2044"/>
      <c r="T76" s="2044"/>
      <c r="U76" s="2044"/>
      <c r="V76" s="2044"/>
      <c r="W76" s="2044"/>
      <c r="X76" s="2044"/>
      <c r="Y76" s="2045"/>
      <c r="Z76" s="321"/>
      <c r="AA76" s="322"/>
      <c r="AB76" s="322"/>
      <c r="AC76" s="322"/>
      <c r="AD76" s="322"/>
      <c r="AE76" s="322"/>
      <c r="AF76" s="324"/>
      <c r="BA76" s="321"/>
      <c r="BB76" s="2043"/>
      <c r="BC76" s="2044"/>
      <c r="BD76" s="2044"/>
      <c r="BE76" s="2044"/>
      <c r="BF76" s="2044"/>
      <c r="BG76" s="2044"/>
      <c r="BH76" s="2044"/>
      <c r="BI76" s="2044"/>
      <c r="BJ76" s="2044"/>
      <c r="BK76" s="2044"/>
      <c r="BL76" s="2044"/>
      <c r="BM76" s="2044"/>
      <c r="BN76" s="2044"/>
      <c r="BO76" s="2044"/>
      <c r="BP76" s="2044"/>
      <c r="BQ76" s="2044"/>
      <c r="BR76" s="2044"/>
      <c r="BS76" s="2044"/>
      <c r="BT76" s="2044"/>
      <c r="BU76" s="2044"/>
      <c r="BV76" s="2044"/>
      <c r="BW76" s="2044"/>
      <c r="BX76" s="2044"/>
      <c r="BY76" s="2045"/>
      <c r="BZ76" s="321"/>
    </row>
    <row r="77" spans="1:78" ht="22.8" customHeight="1">
      <c r="A77" s="321"/>
      <c r="B77" s="2043"/>
      <c r="C77" s="2044"/>
      <c r="D77" s="2044"/>
      <c r="E77" s="2044"/>
      <c r="F77" s="2044"/>
      <c r="G77" s="2044"/>
      <c r="H77" s="2044"/>
      <c r="I77" s="2044"/>
      <c r="J77" s="2044"/>
      <c r="K77" s="2044"/>
      <c r="L77" s="2044"/>
      <c r="M77" s="2044"/>
      <c r="N77" s="2044"/>
      <c r="O77" s="2044"/>
      <c r="P77" s="2044"/>
      <c r="Q77" s="2044"/>
      <c r="R77" s="2044"/>
      <c r="S77" s="2044"/>
      <c r="T77" s="2044"/>
      <c r="U77" s="2044"/>
      <c r="V77" s="2044"/>
      <c r="W77" s="2044"/>
      <c r="X77" s="2044"/>
      <c r="Y77" s="2045"/>
      <c r="Z77" s="321"/>
      <c r="AA77" s="322"/>
      <c r="AB77" s="322"/>
      <c r="AC77" s="322"/>
      <c r="AD77" s="322"/>
      <c r="AE77" s="322"/>
      <c r="AF77" s="324"/>
      <c r="BA77" s="321"/>
      <c r="BB77" s="2043"/>
      <c r="BC77" s="2044"/>
      <c r="BD77" s="2044"/>
      <c r="BE77" s="2044"/>
      <c r="BF77" s="2044"/>
      <c r="BG77" s="2044"/>
      <c r="BH77" s="2044"/>
      <c r="BI77" s="2044"/>
      <c r="BJ77" s="2044"/>
      <c r="BK77" s="2044"/>
      <c r="BL77" s="2044"/>
      <c r="BM77" s="2044"/>
      <c r="BN77" s="2044"/>
      <c r="BO77" s="2044"/>
      <c r="BP77" s="2044"/>
      <c r="BQ77" s="2044"/>
      <c r="BR77" s="2044"/>
      <c r="BS77" s="2044"/>
      <c r="BT77" s="2044"/>
      <c r="BU77" s="2044"/>
      <c r="BV77" s="2044"/>
      <c r="BW77" s="2044"/>
      <c r="BX77" s="2044"/>
      <c r="BY77" s="2045"/>
      <c r="BZ77" s="321"/>
    </row>
    <row r="78" spans="1:78" ht="4.8" customHeight="1">
      <c r="A78" s="321"/>
      <c r="B78" s="2043"/>
      <c r="C78" s="2044"/>
      <c r="D78" s="2044"/>
      <c r="E78" s="2044"/>
      <c r="F78" s="2044"/>
      <c r="G78" s="2044"/>
      <c r="H78" s="2044"/>
      <c r="I78" s="2044"/>
      <c r="J78" s="2044"/>
      <c r="K78" s="2044"/>
      <c r="L78" s="2044"/>
      <c r="M78" s="2044"/>
      <c r="N78" s="2044"/>
      <c r="O78" s="2044"/>
      <c r="P78" s="2044"/>
      <c r="Q78" s="2044"/>
      <c r="R78" s="2044"/>
      <c r="S78" s="2044"/>
      <c r="T78" s="2044"/>
      <c r="U78" s="2044"/>
      <c r="V78" s="2044"/>
      <c r="W78" s="2044"/>
      <c r="X78" s="2044"/>
      <c r="Y78" s="2045"/>
      <c r="Z78" s="321"/>
      <c r="AA78" s="322"/>
      <c r="AB78" s="322"/>
      <c r="AC78" s="322"/>
      <c r="AD78" s="322"/>
      <c r="AE78" s="322"/>
      <c r="AF78" s="324"/>
      <c r="BA78" s="321"/>
      <c r="BB78" s="2043"/>
      <c r="BC78" s="2044"/>
      <c r="BD78" s="2044"/>
      <c r="BE78" s="2044"/>
      <c r="BF78" s="2044"/>
      <c r="BG78" s="2044"/>
      <c r="BH78" s="2044"/>
      <c r="BI78" s="2044"/>
      <c r="BJ78" s="2044"/>
      <c r="BK78" s="2044"/>
      <c r="BL78" s="2044"/>
      <c r="BM78" s="2044"/>
      <c r="BN78" s="2044"/>
      <c r="BO78" s="2044"/>
      <c r="BP78" s="2044"/>
      <c r="BQ78" s="2044"/>
      <c r="BR78" s="2044"/>
      <c r="BS78" s="2044"/>
      <c r="BT78" s="2044"/>
      <c r="BU78" s="2044"/>
      <c r="BV78" s="2044"/>
      <c r="BW78" s="2044"/>
      <c r="BX78" s="2044"/>
      <c r="BY78" s="2045"/>
      <c r="BZ78" s="321"/>
    </row>
    <row r="79" spans="1:78" ht="4.8" customHeight="1">
      <c r="A79" s="321"/>
      <c r="B79" s="2043"/>
      <c r="C79" s="2044"/>
      <c r="D79" s="2044"/>
      <c r="E79" s="2044"/>
      <c r="F79" s="2044"/>
      <c r="G79" s="2044"/>
      <c r="H79" s="2044"/>
      <c r="I79" s="2044"/>
      <c r="J79" s="2044"/>
      <c r="K79" s="2044"/>
      <c r="L79" s="2044"/>
      <c r="M79" s="2044"/>
      <c r="N79" s="2044"/>
      <c r="O79" s="2044"/>
      <c r="P79" s="2044"/>
      <c r="Q79" s="2044"/>
      <c r="R79" s="2044"/>
      <c r="S79" s="2044"/>
      <c r="T79" s="2044"/>
      <c r="U79" s="2044"/>
      <c r="V79" s="2044"/>
      <c r="W79" s="2044"/>
      <c r="X79" s="2044"/>
      <c r="Y79" s="2045"/>
      <c r="Z79" s="321"/>
      <c r="AA79" s="322"/>
      <c r="AB79" s="322"/>
      <c r="AC79" s="322"/>
      <c r="AD79" s="322"/>
      <c r="AE79" s="322"/>
      <c r="AF79" s="324"/>
      <c r="BA79" s="321"/>
      <c r="BB79" s="2043"/>
      <c r="BC79" s="2044"/>
      <c r="BD79" s="2044"/>
      <c r="BE79" s="2044"/>
      <c r="BF79" s="2044"/>
      <c r="BG79" s="2044"/>
      <c r="BH79" s="2044"/>
      <c r="BI79" s="2044"/>
      <c r="BJ79" s="2044"/>
      <c r="BK79" s="2044"/>
      <c r="BL79" s="2044"/>
      <c r="BM79" s="2044"/>
      <c r="BN79" s="2044"/>
      <c r="BO79" s="2044"/>
      <c r="BP79" s="2044"/>
      <c r="BQ79" s="2044"/>
      <c r="BR79" s="2044"/>
      <c r="BS79" s="2044"/>
      <c r="BT79" s="2044"/>
      <c r="BU79" s="2044"/>
      <c r="BV79" s="2044"/>
      <c r="BW79" s="2044"/>
      <c r="BX79" s="2044"/>
      <c r="BY79" s="2045"/>
      <c r="BZ79" s="321"/>
    </row>
    <row r="80" spans="1:78" ht="4.8" customHeight="1">
      <c r="A80" s="321"/>
      <c r="B80" s="2043"/>
      <c r="C80" s="2044"/>
      <c r="D80" s="2044"/>
      <c r="E80" s="2044"/>
      <c r="F80" s="2044"/>
      <c r="G80" s="2044"/>
      <c r="H80" s="2044"/>
      <c r="I80" s="2044"/>
      <c r="J80" s="2044"/>
      <c r="K80" s="2044"/>
      <c r="L80" s="2044"/>
      <c r="M80" s="2044"/>
      <c r="N80" s="2044"/>
      <c r="O80" s="2044"/>
      <c r="P80" s="2044"/>
      <c r="Q80" s="2044"/>
      <c r="R80" s="2044"/>
      <c r="S80" s="2044"/>
      <c r="T80" s="2044"/>
      <c r="U80" s="2044"/>
      <c r="V80" s="2044"/>
      <c r="W80" s="2044"/>
      <c r="X80" s="2044"/>
      <c r="Y80" s="2045"/>
      <c r="Z80" s="321"/>
      <c r="AA80" s="322"/>
      <c r="AB80" s="322"/>
      <c r="AC80" s="322"/>
      <c r="AD80" s="322"/>
      <c r="AE80" s="322"/>
      <c r="AF80" s="324"/>
      <c r="BA80" s="321"/>
      <c r="BB80" s="2043"/>
      <c r="BC80" s="2044"/>
      <c r="BD80" s="2044"/>
      <c r="BE80" s="2044"/>
      <c r="BF80" s="2044"/>
      <c r="BG80" s="2044"/>
      <c r="BH80" s="2044"/>
      <c r="BI80" s="2044"/>
      <c r="BJ80" s="2044"/>
      <c r="BK80" s="2044"/>
      <c r="BL80" s="2044"/>
      <c r="BM80" s="2044"/>
      <c r="BN80" s="2044"/>
      <c r="BO80" s="2044"/>
      <c r="BP80" s="2044"/>
      <c r="BQ80" s="2044"/>
      <c r="BR80" s="2044"/>
      <c r="BS80" s="2044"/>
      <c r="BT80" s="2044"/>
      <c r="BU80" s="2044"/>
      <c r="BV80" s="2044"/>
      <c r="BW80" s="2044"/>
      <c r="BX80" s="2044"/>
      <c r="BY80" s="2045"/>
      <c r="BZ80" s="321"/>
    </row>
    <row r="81" spans="1:78" ht="11.4" customHeight="1" thickBot="1">
      <c r="A81" s="321"/>
      <c r="B81" s="2046"/>
      <c r="C81" s="2047"/>
      <c r="D81" s="2047"/>
      <c r="E81" s="2047"/>
      <c r="F81" s="2047"/>
      <c r="G81" s="2047"/>
      <c r="H81" s="2047"/>
      <c r="I81" s="2047"/>
      <c r="J81" s="2047"/>
      <c r="K81" s="2047"/>
      <c r="L81" s="2047"/>
      <c r="M81" s="2047"/>
      <c r="N81" s="2047"/>
      <c r="O81" s="2047"/>
      <c r="P81" s="2047"/>
      <c r="Q81" s="2047"/>
      <c r="R81" s="2047"/>
      <c r="S81" s="2047"/>
      <c r="T81" s="2047"/>
      <c r="U81" s="2047"/>
      <c r="V81" s="2047"/>
      <c r="W81" s="2047"/>
      <c r="X81" s="2047"/>
      <c r="Y81" s="2048"/>
      <c r="Z81" s="321"/>
      <c r="AA81" s="322"/>
      <c r="AB81" s="322"/>
      <c r="AC81" s="322"/>
      <c r="AD81" s="322"/>
      <c r="AE81" s="322"/>
      <c r="AF81" s="325"/>
      <c r="BA81" s="321"/>
      <c r="BB81" s="2046"/>
      <c r="BC81" s="2047"/>
      <c r="BD81" s="2047"/>
      <c r="BE81" s="2047"/>
      <c r="BF81" s="2047"/>
      <c r="BG81" s="2047"/>
      <c r="BH81" s="2047"/>
      <c r="BI81" s="2047"/>
      <c r="BJ81" s="2047"/>
      <c r="BK81" s="2047"/>
      <c r="BL81" s="2047"/>
      <c r="BM81" s="2047"/>
      <c r="BN81" s="2047"/>
      <c r="BO81" s="2047"/>
      <c r="BP81" s="2047"/>
      <c r="BQ81" s="2047"/>
      <c r="BR81" s="2047"/>
      <c r="BS81" s="2047"/>
      <c r="BT81" s="2047"/>
      <c r="BU81" s="2047"/>
      <c r="BV81" s="2047"/>
      <c r="BW81" s="2047"/>
      <c r="BX81" s="2047"/>
      <c r="BY81" s="2048"/>
      <c r="BZ81" s="321"/>
    </row>
    <row r="82" spans="1:78" ht="13.8" thickTop="1"/>
    <row r="84" spans="1:78">
      <c r="X84" s="259"/>
      <c r="Y84" s="259"/>
      <c r="Z84" s="260"/>
      <c r="BX84" s="259"/>
      <c r="BY84" s="259"/>
      <c r="BZ84" s="260"/>
    </row>
  </sheetData>
  <sheetProtection algorithmName="SHA-512" hashValue="PhwphAQWBn01P66yt+Ny5COSutFGGyez3CVj2qaZJJxfY/UZ8x/UeDgF1qZEsK7JTDLwQPSqHY08UIpS/tajiQ==" saltValue="h/TI+FR/a/M1h4tIQXJ37w==" spinCount="100000" sheet="1" formatCells="0" insertRows="0" deleteRows="0" selectLockedCells="1"/>
  <mergeCells count="130">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 ref="BD41:BJ45"/>
    <mergeCell ref="BR41:BV41"/>
    <mergeCell ref="BR43:BV43"/>
    <mergeCell ref="BR45:BV45"/>
    <mergeCell ref="BD46:BJ48"/>
    <mergeCell ref="BL46:BO46"/>
    <mergeCell ref="BQ46:BR46"/>
    <mergeCell ref="BL48:BO48"/>
    <mergeCell ref="BQ48:BR48"/>
    <mergeCell ref="BC35:BX35"/>
    <mergeCell ref="BD36:BX36"/>
    <mergeCell ref="BD37:BJ37"/>
    <mergeCell ref="BK37:BP37"/>
    <mergeCell ref="BQ37:BT37"/>
    <mergeCell ref="BU37:BX37"/>
    <mergeCell ref="BD39:BJ39"/>
    <mergeCell ref="BM39:BP39"/>
    <mergeCell ref="BD40:BJ40"/>
    <mergeCell ref="BL40:BX40"/>
    <mergeCell ref="BN26:BO26"/>
    <mergeCell ref="BP26:BX26"/>
    <mergeCell ref="BN28:BO28"/>
    <mergeCell ref="BP28:BS28"/>
    <mergeCell ref="BT28:BX28"/>
    <mergeCell ref="BC30:BX30"/>
    <mergeCell ref="BD34:BE34"/>
    <mergeCell ref="BK34:BL34"/>
    <mergeCell ref="BM34:BO34"/>
    <mergeCell ref="BP34:BQ34"/>
    <mergeCell ref="BR34:BX34"/>
    <mergeCell ref="BN14:BO14"/>
    <mergeCell ref="BP14:BX14"/>
    <mergeCell ref="BN16:BO16"/>
    <mergeCell ref="BP16:BS16"/>
    <mergeCell ref="BT16:BX16"/>
    <mergeCell ref="BN20:BO20"/>
    <mergeCell ref="BP20:BX20"/>
    <mergeCell ref="BN22:BO22"/>
    <mergeCell ref="BP22:BS22"/>
    <mergeCell ref="BT22:B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s>
  <phoneticPr fontId="65"/>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57</xdr:row>
                    <xdr:rowOff>129540</xdr:rowOff>
                  </from>
                  <to>
                    <xdr:col>20</xdr:col>
                    <xdr:colOff>205740</xdr:colOff>
                    <xdr:row>63</xdr:row>
                    <xdr:rowOff>160020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57</xdr:row>
                    <xdr:rowOff>137160</xdr:rowOff>
                  </from>
                  <to>
                    <xdr:col>22</xdr:col>
                    <xdr:colOff>175260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57</xdr:row>
                    <xdr:rowOff>137160</xdr:rowOff>
                  </from>
                  <to>
                    <xdr:col>24</xdr:col>
                    <xdr:colOff>129540</xdr:colOff>
                    <xdr:row>63</xdr:row>
                    <xdr:rowOff>152400</xdr:rowOff>
                  </to>
                </anchor>
              </controlPr>
            </control>
          </mc:Choice>
        </mc:AlternateContent>
        <mc:AlternateContent xmlns:mc="http://schemas.openxmlformats.org/markup-compatibility/2006">
          <mc:Choice Requires="x14">
            <control shapeId="73732" r:id="rId7" name="Check Box 4">
              <controlPr defaultSize="0" autoFill="0" autoLine="0" autoPict="0">
                <anchor moveWithCells="1">
                  <from>
                    <xdr:col>78</xdr:col>
                    <xdr:colOff>0</xdr:colOff>
                    <xdr:row>57</xdr:row>
                    <xdr:rowOff>129540</xdr:rowOff>
                  </from>
                  <to>
                    <xdr:col>78</xdr:col>
                    <xdr:colOff>403860</xdr:colOff>
                    <xdr:row>63</xdr:row>
                    <xdr:rowOff>160020</xdr:rowOff>
                  </to>
                </anchor>
              </controlPr>
            </control>
          </mc:Choice>
        </mc:AlternateContent>
        <mc:AlternateContent xmlns:mc="http://schemas.openxmlformats.org/markup-compatibility/2006">
          <mc:Choice Requires="x14">
            <control shapeId="73733" r:id="rId8" name="Check Box 5">
              <controlPr defaultSize="0" autoFill="0" autoLine="0" autoPict="0">
                <anchor moveWithCells="1">
                  <from>
                    <xdr:col>78</xdr:col>
                    <xdr:colOff>0</xdr:colOff>
                    <xdr:row>57</xdr:row>
                    <xdr:rowOff>137160</xdr:rowOff>
                  </from>
                  <to>
                    <xdr:col>78</xdr:col>
                    <xdr:colOff>426720</xdr:colOff>
                    <xdr:row>63</xdr:row>
                    <xdr:rowOff>152400</xdr:rowOff>
                  </to>
                </anchor>
              </controlPr>
            </control>
          </mc:Choice>
        </mc:AlternateContent>
        <mc:AlternateContent xmlns:mc="http://schemas.openxmlformats.org/markup-compatibility/2006">
          <mc:Choice Requires="x14">
            <control shapeId="73734" r:id="rId9" name="Check Box 6">
              <controlPr defaultSize="0" autoFill="0" autoLine="0" autoPict="0">
                <anchor moveWithCells="1">
                  <from>
                    <xdr:col>78</xdr:col>
                    <xdr:colOff>0</xdr:colOff>
                    <xdr:row>57</xdr:row>
                    <xdr:rowOff>137160</xdr:rowOff>
                  </from>
                  <to>
                    <xdr:col>78</xdr:col>
                    <xdr:colOff>419100</xdr:colOff>
                    <xdr:row>63</xdr:row>
                    <xdr:rowOff>152400</xdr:rowOff>
                  </to>
                </anchor>
              </controlPr>
            </control>
          </mc:Choice>
        </mc:AlternateContent>
        <mc:AlternateContent xmlns:mc="http://schemas.openxmlformats.org/markup-compatibility/2006">
          <mc:Choice Requires="x14">
            <control shapeId="73735" r:id="rId10" name="Check Box 7">
              <controlPr defaultSize="0" autoFill="0" autoLine="0" autoPict="0">
                <anchor moveWithCells="1">
                  <from>
                    <xdr:col>71</xdr:col>
                    <xdr:colOff>53340</xdr:colOff>
                    <xdr:row>57</xdr:row>
                    <xdr:rowOff>129540</xdr:rowOff>
                  </from>
                  <to>
                    <xdr:col>72</xdr:col>
                    <xdr:colOff>205740</xdr:colOff>
                    <xdr:row>63</xdr:row>
                    <xdr:rowOff>160020</xdr:rowOff>
                  </to>
                </anchor>
              </controlPr>
            </control>
          </mc:Choice>
        </mc:AlternateContent>
        <mc:AlternateContent xmlns:mc="http://schemas.openxmlformats.org/markup-compatibility/2006">
          <mc:Choice Requires="x14">
            <control shapeId="73736" r:id="rId11" name="Check Box 8">
              <controlPr defaultSize="0" autoFill="0" autoLine="0" autoPict="0">
                <anchor moveWithCells="1">
                  <from>
                    <xdr:col>72</xdr:col>
                    <xdr:colOff>251460</xdr:colOff>
                    <xdr:row>57</xdr:row>
                    <xdr:rowOff>137160</xdr:rowOff>
                  </from>
                  <to>
                    <xdr:col>74</xdr:col>
                    <xdr:colOff>175260</xdr:colOff>
                    <xdr:row>63</xdr:row>
                    <xdr:rowOff>152400</xdr:rowOff>
                  </to>
                </anchor>
              </controlPr>
            </control>
          </mc:Choice>
        </mc:AlternateContent>
        <mc:AlternateContent xmlns:mc="http://schemas.openxmlformats.org/markup-compatibility/2006">
          <mc:Choice Requires="x14">
            <control shapeId="73737" r:id="rId12" name="Check Box 9">
              <controlPr defaultSize="0" autoFill="0" autoLine="0" autoPict="0">
                <anchor moveWithCells="1">
                  <from>
                    <xdr:col>74</xdr:col>
                    <xdr:colOff>213360</xdr:colOff>
                    <xdr:row>57</xdr:row>
                    <xdr:rowOff>137160</xdr:rowOff>
                  </from>
                  <to>
                    <xdr:col>76</xdr:col>
                    <xdr:colOff>129540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 BW3</xm:sqref>
        </x14:dataValidation>
        <x14:dataValidation type="list" allowBlank="1" showInputMessage="1" showErrorMessage="1">
          <x14:formula1>
            <xm:f>基本情報入力シート!$K$63:$K$74</xm:f>
          </x14:formula1>
          <xm:sqref>U3 BU3</xm:sqref>
        </x14:dataValidation>
        <x14:dataValidation type="list" allowBlank="1" showInputMessage="1" showErrorMessage="1">
          <x14:formula1>
            <xm:f>基本情報入力シート!$J$63:$J$65</xm:f>
          </x14:formula1>
          <xm:sqref>R3:S3 BR3:BS3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WWI94"/>
  <sheetViews>
    <sheetView showGridLines="0" showZeros="0" view="pageBreakPreview" zoomScaleNormal="100" zoomScaleSheetLayoutView="100" workbookViewId="0">
      <selection activeCell="F74" sqref="F74:Z75"/>
    </sheetView>
  </sheetViews>
  <sheetFormatPr defaultRowHeight="13.2"/>
  <cols>
    <col min="1" max="1" width="0.6640625" style="278" customWidth="1"/>
    <col min="2" max="2" width="2.33203125" style="278" customWidth="1"/>
    <col min="3" max="3" width="1.109375" style="278" customWidth="1"/>
    <col min="4" max="4" width="5.6640625" style="278" customWidth="1"/>
    <col min="5" max="5" width="3.6640625" style="278" customWidth="1"/>
    <col min="6" max="12" width="4" style="278" customWidth="1"/>
    <col min="13" max="13" width="4.6640625" style="278" customWidth="1"/>
    <col min="14" max="15" width="4.88671875" style="278" customWidth="1"/>
    <col min="16" max="16" width="3.44140625" style="278" customWidth="1"/>
    <col min="17" max="17" width="5.6640625" style="278" customWidth="1"/>
    <col min="18" max="20" width="3.6640625" style="278" customWidth="1"/>
    <col min="21" max="24" width="3.6640625" style="285" customWidth="1"/>
    <col min="25" max="25" width="2.21875" style="285" customWidth="1"/>
    <col min="26" max="27" width="2.109375" style="285" customWidth="1"/>
    <col min="28" max="28" width="7.21875" style="278" customWidth="1"/>
    <col min="29" max="29" width="8.88671875" style="278"/>
    <col min="30" max="31" width="13.88671875" style="278" customWidth="1"/>
    <col min="32" max="32" width="13.88671875" style="278" hidden="1" customWidth="1"/>
    <col min="33" max="34" width="13.88671875" style="278" customWidth="1"/>
    <col min="35" max="262" width="8.88671875" style="278"/>
    <col min="263" max="263" width="2.44140625" style="278" customWidth="1"/>
    <col min="264" max="264" width="2.33203125" style="278" customWidth="1"/>
    <col min="265" max="265" width="1.109375" style="278" customWidth="1"/>
    <col min="266" max="266" width="22.6640625" style="278" customWidth="1"/>
    <col min="267" max="267" width="1.21875" style="278" customWidth="1"/>
    <col min="268" max="269" width="11.77734375" style="278" customWidth="1"/>
    <col min="270" max="270" width="1.77734375" style="278" customWidth="1"/>
    <col min="271" max="271" width="6.88671875" style="278" customWidth="1"/>
    <col min="272" max="272" width="4.44140625" style="278" customWidth="1"/>
    <col min="273" max="273" width="3.6640625" style="278" customWidth="1"/>
    <col min="274" max="274" width="0.77734375" style="278" customWidth="1"/>
    <col min="275" max="275" width="3.33203125" style="278" customWidth="1"/>
    <col min="276" max="276" width="3.6640625" style="278" customWidth="1"/>
    <col min="277" max="277" width="3" style="278" customWidth="1"/>
    <col min="278" max="278" width="3.6640625" style="278" customWidth="1"/>
    <col min="279" max="279" width="3.109375" style="278" customWidth="1"/>
    <col min="280" max="280" width="1.88671875" style="278" customWidth="1"/>
    <col min="281" max="282" width="2.21875" style="278" customWidth="1"/>
    <col min="283" max="283" width="7.21875" style="278" customWidth="1"/>
    <col min="284" max="518" width="8.88671875" style="278"/>
    <col min="519" max="519" width="2.44140625" style="278" customWidth="1"/>
    <col min="520" max="520" width="2.33203125" style="278" customWidth="1"/>
    <col min="521" max="521" width="1.109375" style="278" customWidth="1"/>
    <col min="522" max="522" width="22.6640625" style="278" customWidth="1"/>
    <col min="523" max="523" width="1.21875" style="278" customWidth="1"/>
    <col min="524" max="525" width="11.77734375" style="278" customWidth="1"/>
    <col min="526" max="526" width="1.77734375" style="278" customWidth="1"/>
    <col min="527" max="527" width="6.88671875" style="278" customWidth="1"/>
    <col min="528" max="528" width="4.44140625" style="278" customWidth="1"/>
    <col min="529" max="529" width="3.6640625" style="278" customWidth="1"/>
    <col min="530" max="530" width="0.77734375" style="278" customWidth="1"/>
    <col min="531" max="531" width="3.33203125" style="278" customWidth="1"/>
    <col min="532" max="532" width="3.6640625" style="278" customWidth="1"/>
    <col min="533" max="533" width="3" style="278" customWidth="1"/>
    <col min="534" max="534" width="3.6640625" style="278" customWidth="1"/>
    <col min="535" max="535" width="3.109375" style="278" customWidth="1"/>
    <col min="536" max="536" width="1.88671875" style="278" customWidth="1"/>
    <col min="537" max="538" width="2.21875" style="278" customWidth="1"/>
    <col min="539" max="539" width="7.21875" style="278" customWidth="1"/>
    <col min="540" max="774" width="8.88671875" style="278"/>
    <col min="775" max="775" width="2.44140625" style="278" customWidth="1"/>
    <col min="776" max="776" width="2.33203125" style="278" customWidth="1"/>
    <col min="777" max="777" width="1.109375" style="278" customWidth="1"/>
    <col min="778" max="778" width="22.6640625" style="278" customWidth="1"/>
    <col min="779" max="779" width="1.21875" style="278" customWidth="1"/>
    <col min="780" max="781" width="11.77734375" style="278" customWidth="1"/>
    <col min="782" max="782" width="1.77734375" style="278" customWidth="1"/>
    <col min="783" max="783" width="6.88671875" style="278" customWidth="1"/>
    <col min="784" max="784" width="4.44140625" style="278" customWidth="1"/>
    <col min="785" max="785" width="3.6640625" style="278" customWidth="1"/>
    <col min="786" max="786" width="0.77734375" style="278" customWidth="1"/>
    <col min="787" max="787" width="3.33203125" style="278" customWidth="1"/>
    <col min="788" max="788" width="3.6640625" style="278" customWidth="1"/>
    <col min="789" max="789" width="3" style="278" customWidth="1"/>
    <col min="790" max="790" width="3.6640625" style="278" customWidth="1"/>
    <col min="791" max="791" width="3.109375" style="278" customWidth="1"/>
    <col min="792" max="792" width="1.88671875" style="278" customWidth="1"/>
    <col min="793" max="794" width="2.21875" style="278" customWidth="1"/>
    <col min="795" max="795" width="7.21875" style="278" customWidth="1"/>
    <col min="796" max="1030" width="8.88671875" style="278"/>
    <col min="1031" max="1031" width="2.44140625" style="278" customWidth="1"/>
    <col min="1032" max="1032" width="2.33203125" style="278" customWidth="1"/>
    <col min="1033" max="1033" width="1.109375" style="278" customWidth="1"/>
    <col min="1034" max="1034" width="22.6640625" style="278" customWidth="1"/>
    <col min="1035" max="1035" width="1.21875" style="278" customWidth="1"/>
    <col min="1036" max="1037" width="11.77734375" style="278" customWidth="1"/>
    <col min="1038" max="1038" width="1.77734375" style="278" customWidth="1"/>
    <col min="1039" max="1039" width="6.88671875" style="278" customWidth="1"/>
    <col min="1040" max="1040" width="4.44140625" style="278" customWidth="1"/>
    <col min="1041" max="1041" width="3.6640625" style="278" customWidth="1"/>
    <col min="1042" max="1042" width="0.77734375" style="278" customWidth="1"/>
    <col min="1043" max="1043" width="3.33203125" style="278" customWidth="1"/>
    <col min="1044" max="1044" width="3.6640625" style="278" customWidth="1"/>
    <col min="1045" max="1045" width="3" style="278" customWidth="1"/>
    <col min="1046" max="1046" width="3.6640625" style="278" customWidth="1"/>
    <col min="1047" max="1047" width="3.109375" style="278" customWidth="1"/>
    <col min="1048" max="1048" width="1.88671875" style="278" customWidth="1"/>
    <col min="1049" max="1050" width="2.21875" style="278" customWidth="1"/>
    <col min="1051" max="1051" width="7.21875" style="278" customWidth="1"/>
    <col min="1052" max="1286" width="8.88671875" style="278"/>
    <col min="1287" max="1287" width="2.44140625" style="278" customWidth="1"/>
    <col min="1288" max="1288" width="2.33203125" style="278" customWidth="1"/>
    <col min="1289" max="1289" width="1.109375" style="278" customWidth="1"/>
    <col min="1290" max="1290" width="22.6640625" style="278" customWidth="1"/>
    <col min="1291" max="1291" width="1.21875" style="278" customWidth="1"/>
    <col min="1292" max="1293" width="11.77734375" style="278" customWidth="1"/>
    <col min="1294" max="1294" width="1.77734375" style="278" customWidth="1"/>
    <col min="1295" max="1295" width="6.88671875" style="278" customWidth="1"/>
    <col min="1296" max="1296" width="4.44140625" style="278" customWidth="1"/>
    <col min="1297" max="1297" width="3.6640625" style="278" customWidth="1"/>
    <col min="1298" max="1298" width="0.77734375" style="278" customWidth="1"/>
    <col min="1299" max="1299" width="3.33203125" style="278" customWidth="1"/>
    <col min="1300" max="1300" width="3.6640625" style="278" customWidth="1"/>
    <col min="1301" max="1301" width="3" style="278" customWidth="1"/>
    <col min="1302" max="1302" width="3.6640625" style="278" customWidth="1"/>
    <col min="1303" max="1303" width="3.109375" style="278" customWidth="1"/>
    <col min="1304" max="1304" width="1.88671875" style="278" customWidth="1"/>
    <col min="1305" max="1306" width="2.21875" style="278" customWidth="1"/>
    <col min="1307" max="1307" width="7.21875" style="278" customWidth="1"/>
    <col min="1308" max="1542" width="8.88671875" style="278"/>
    <col min="1543" max="1543" width="2.44140625" style="278" customWidth="1"/>
    <col min="1544" max="1544" width="2.33203125" style="278" customWidth="1"/>
    <col min="1545" max="1545" width="1.109375" style="278" customWidth="1"/>
    <col min="1546" max="1546" width="22.6640625" style="278" customWidth="1"/>
    <col min="1547" max="1547" width="1.21875" style="278" customWidth="1"/>
    <col min="1548" max="1549" width="11.77734375" style="278" customWidth="1"/>
    <col min="1550" max="1550" width="1.77734375" style="278" customWidth="1"/>
    <col min="1551" max="1551" width="6.88671875" style="278" customWidth="1"/>
    <col min="1552" max="1552" width="4.44140625" style="278" customWidth="1"/>
    <col min="1553" max="1553" width="3.6640625" style="278" customWidth="1"/>
    <col min="1554" max="1554" width="0.77734375" style="278" customWidth="1"/>
    <col min="1555" max="1555" width="3.33203125" style="278" customWidth="1"/>
    <col min="1556" max="1556" width="3.6640625" style="278" customWidth="1"/>
    <col min="1557" max="1557" width="3" style="278" customWidth="1"/>
    <col min="1558" max="1558" width="3.6640625" style="278" customWidth="1"/>
    <col min="1559" max="1559" width="3.109375" style="278" customWidth="1"/>
    <col min="1560" max="1560" width="1.88671875" style="278" customWidth="1"/>
    <col min="1561" max="1562" width="2.21875" style="278" customWidth="1"/>
    <col min="1563" max="1563" width="7.21875" style="278" customWidth="1"/>
    <col min="1564" max="1798" width="8.88671875" style="278"/>
    <col min="1799" max="1799" width="2.44140625" style="278" customWidth="1"/>
    <col min="1800" max="1800" width="2.33203125" style="278" customWidth="1"/>
    <col min="1801" max="1801" width="1.109375" style="278" customWidth="1"/>
    <col min="1802" max="1802" width="22.6640625" style="278" customWidth="1"/>
    <col min="1803" max="1803" width="1.21875" style="278" customWidth="1"/>
    <col min="1804" max="1805" width="11.77734375" style="278" customWidth="1"/>
    <col min="1806" max="1806" width="1.77734375" style="278" customWidth="1"/>
    <col min="1807" max="1807" width="6.88671875" style="278" customWidth="1"/>
    <col min="1808" max="1808" width="4.44140625" style="278" customWidth="1"/>
    <col min="1809" max="1809" width="3.6640625" style="278" customWidth="1"/>
    <col min="1810" max="1810" width="0.77734375" style="278" customWidth="1"/>
    <col min="1811" max="1811" width="3.33203125" style="278" customWidth="1"/>
    <col min="1812" max="1812" width="3.6640625" style="278" customWidth="1"/>
    <col min="1813" max="1813" width="3" style="278" customWidth="1"/>
    <col min="1814" max="1814" width="3.6640625" style="278" customWidth="1"/>
    <col min="1815" max="1815" width="3.109375" style="278" customWidth="1"/>
    <col min="1816" max="1816" width="1.88671875" style="278" customWidth="1"/>
    <col min="1817" max="1818" width="2.21875" style="278" customWidth="1"/>
    <col min="1819" max="1819" width="7.21875" style="278" customWidth="1"/>
    <col min="1820" max="2054" width="8.88671875" style="278"/>
    <col min="2055" max="2055" width="2.44140625" style="278" customWidth="1"/>
    <col min="2056" max="2056" width="2.33203125" style="278" customWidth="1"/>
    <col min="2057" max="2057" width="1.109375" style="278" customWidth="1"/>
    <col min="2058" max="2058" width="22.6640625" style="278" customWidth="1"/>
    <col min="2059" max="2059" width="1.21875" style="278" customWidth="1"/>
    <col min="2060" max="2061" width="11.77734375" style="278" customWidth="1"/>
    <col min="2062" max="2062" width="1.77734375" style="278" customWidth="1"/>
    <col min="2063" max="2063" width="6.88671875" style="278" customWidth="1"/>
    <col min="2064" max="2064" width="4.44140625" style="278" customWidth="1"/>
    <col min="2065" max="2065" width="3.6640625" style="278" customWidth="1"/>
    <col min="2066" max="2066" width="0.77734375" style="278" customWidth="1"/>
    <col min="2067" max="2067" width="3.33203125" style="278" customWidth="1"/>
    <col min="2068" max="2068" width="3.6640625" style="278" customWidth="1"/>
    <col min="2069" max="2069" width="3" style="278" customWidth="1"/>
    <col min="2070" max="2070" width="3.6640625" style="278" customWidth="1"/>
    <col min="2071" max="2071" width="3.109375" style="278" customWidth="1"/>
    <col min="2072" max="2072" width="1.88671875" style="278" customWidth="1"/>
    <col min="2073" max="2074" width="2.21875" style="278" customWidth="1"/>
    <col min="2075" max="2075" width="7.21875" style="278" customWidth="1"/>
    <col min="2076" max="2310" width="8.88671875" style="278"/>
    <col min="2311" max="2311" width="2.44140625" style="278" customWidth="1"/>
    <col min="2312" max="2312" width="2.33203125" style="278" customWidth="1"/>
    <col min="2313" max="2313" width="1.109375" style="278" customWidth="1"/>
    <col min="2314" max="2314" width="22.6640625" style="278" customWidth="1"/>
    <col min="2315" max="2315" width="1.21875" style="278" customWidth="1"/>
    <col min="2316" max="2317" width="11.77734375" style="278" customWidth="1"/>
    <col min="2318" max="2318" width="1.77734375" style="278" customWidth="1"/>
    <col min="2319" max="2319" width="6.88671875" style="278" customWidth="1"/>
    <col min="2320" max="2320" width="4.44140625" style="278" customWidth="1"/>
    <col min="2321" max="2321" width="3.6640625" style="278" customWidth="1"/>
    <col min="2322" max="2322" width="0.77734375" style="278" customWidth="1"/>
    <col min="2323" max="2323" width="3.33203125" style="278" customWidth="1"/>
    <col min="2324" max="2324" width="3.6640625" style="278" customWidth="1"/>
    <col min="2325" max="2325" width="3" style="278" customWidth="1"/>
    <col min="2326" max="2326" width="3.6640625" style="278" customWidth="1"/>
    <col min="2327" max="2327" width="3.109375" style="278" customWidth="1"/>
    <col min="2328" max="2328" width="1.88671875" style="278" customWidth="1"/>
    <col min="2329" max="2330" width="2.21875" style="278" customWidth="1"/>
    <col min="2331" max="2331" width="7.21875" style="278" customWidth="1"/>
    <col min="2332" max="2566" width="8.88671875" style="278"/>
    <col min="2567" max="2567" width="2.44140625" style="278" customWidth="1"/>
    <col min="2568" max="2568" width="2.33203125" style="278" customWidth="1"/>
    <col min="2569" max="2569" width="1.109375" style="278" customWidth="1"/>
    <col min="2570" max="2570" width="22.6640625" style="278" customWidth="1"/>
    <col min="2571" max="2571" width="1.21875" style="278" customWidth="1"/>
    <col min="2572" max="2573" width="11.77734375" style="278" customWidth="1"/>
    <col min="2574" max="2574" width="1.77734375" style="278" customWidth="1"/>
    <col min="2575" max="2575" width="6.88671875" style="278" customWidth="1"/>
    <col min="2576" max="2576" width="4.44140625" style="278" customWidth="1"/>
    <col min="2577" max="2577" width="3.6640625" style="278" customWidth="1"/>
    <col min="2578" max="2578" width="0.77734375" style="278" customWidth="1"/>
    <col min="2579" max="2579" width="3.33203125" style="278" customWidth="1"/>
    <col min="2580" max="2580" width="3.6640625" style="278" customWidth="1"/>
    <col min="2581" max="2581" width="3" style="278" customWidth="1"/>
    <col min="2582" max="2582" width="3.6640625" style="278" customWidth="1"/>
    <col min="2583" max="2583" width="3.109375" style="278" customWidth="1"/>
    <col min="2584" max="2584" width="1.88671875" style="278" customWidth="1"/>
    <col min="2585" max="2586" width="2.21875" style="278" customWidth="1"/>
    <col min="2587" max="2587" width="7.21875" style="278" customWidth="1"/>
    <col min="2588" max="2822" width="8.88671875" style="278"/>
    <col min="2823" max="2823" width="2.44140625" style="278" customWidth="1"/>
    <col min="2824" max="2824" width="2.33203125" style="278" customWidth="1"/>
    <col min="2825" max="2825" width="1.109375" style="278" customWidth="1"/>
    <col min="2826" max="2826" width="22.6640625" style="278" customWidth="1"/>
    <col min="2827" max="2827" width="1.21875" style="278" customWidth="1"/>
    <col min="2828" max="2829" width="11.77734375" style="278" customWidth="1"/>
    <col min="2830" max="2830" width="1.77734375" style="278" customWidth="1"/>
    <col min="2831" max="2831" width="6.88671875" style="278" customWidth="1"/>
    <col min="2832" max="2832" width="4.44140625" style="278" customWidth="1"/>
    <col min="2833" max="2833" width="3.6640625" style="278" customWidth="1"/>
    <col min="2834" max="2834" width="0.77734375" style="278" customWidth="1"/>
    <col min="2835" max="2835" width="3.33203125" style="278" customWidth="1"/>
    <col min="2836" max="2836" width="3.6640625" style="278" customWidth="1"/>
    <col min="2837" max="2837" width="3" style="278" customWidth="1"/>
    <col min="2838" max="2838" width="3.6640625" style="278" customWidth="1"/>
    <col min="2839" max="2839" width="3.109375" style="278" customWidth="1"/>
    <col min="2840" max="2840" width="1.88671875" style="278" customWidth="1"/>
    <col min="2841" max="2842" width="2.21875" style="278" customWidth="1"/>
    <col min="2843" max="2843" width="7.21875" style="278" customWidth="1"/>
    <col min="2844" max="3078" width="8.88671875" style="278"/>
    <col min="3079" max="3079" width="2.44140625" style="278" customWidth="1"/>
    <col min="3080" max="3080" width="2.33203125" style="278" customWidth="1"/>
    <col min="3081" max="3081" width="1.109375" style="278" customWidth="1"/>
    <col min="3082" max="3082" width="22.6640625" style="278" customWidth="1"/>
    <col min="3083" max="3083" width="1.21875" style="278" customWidth="1"/>
    <col min="3084" max="3085" width="11.77734375" style="278" customWidth="1"/>
    <col min="3086" max="3086" width="1.77734375" style="278" customWidth="1"/>
    <col min="3087" max="3087" width="6.88671875" style="278" customWidth="1"/>
    <col min="3088" max="3088" width="4.44140625" style="278" customWidth="1"/>
    <col min="3089" max="3089" width="3.6640625" style="278" customWidth="1"/>
    <col min="3090" max="3090" width="0.77734375" style="278" customWidth="1"/>
    <col min="3091" max="3091" width="3.33203125" style="278" customWidth="1"/>
    <col min="3092" max="3092" width="3.6640625" style="278" customWidth="1"/>
    <col min="3093" max="3093" width="3" style="278" customWidth="1"/>
    <col min="3094" max="3094" width="3.6640625" style="278" customWidth="1"/>
    <col min="3095" max="3095" width="3.109375" style="278" customWidth="1"/>
    <col min="3096" max="3096" width="1.88671875" style="278" customWidth="1"/>
    <col min="3097" max="3098" width="2.21875" style="278" customWidth="1"/>
    <col min="3099" max="3099" width="7.21875" style="278" customWidth="1"/>
    <col min="3100" max="3334" width="8.88671875" style="278"/>
    <col min="3335" max="3335" width="2.44140625" style="278" customWidth="1"/>
    <col min="3336" max="3336" width="2.33203125" style="278" customWidth="1"/>
    <col min="3337" max="3337" width="1.109375" style="278" customWidth="1"/>
    <col min="3338" max="3338" width="22.6640625" style="278" customWidth="1"/>
    <col min="3339" max="3339" width="1.21875" style="278" customWidth="1"/>
    <col min="3340" max="3341" width="11.77734375" style="278" customWidth="1"/>
    <col min="3342" max="3342" width="1.77734375" style="278" customWidth="1"/>
    <col min="3343" max="3343" width="6.88671875" style="278" customWidth="1"/>
    <col min="3344" max="3344" width="4.44140625" style="278" customWidth="1"/>
    <col min="3345" max="3345" width="3.6640625" style="278" customWidth="1"/>
    <col min="3346" max="3346" width="0.77734375" style="278" customWidth="1"/>
    <col min="3347" max="3347" width="3.33203125" style="278" customWidth="1"/>
    <col min="3348" max="3348" width="3.6640625" style="278" customWidth="1"/>
    <col min="3349" max="3349" width="3" style="278" customWidth="1"/>
    <col min="3350" max="3350" width="3.6640625" style="278" customWidth="1"/>
    <col min="3351" max="3351" width="3.109375" style="278" customWidth="1"/>
    <col min="3352" max="3352" width="1.88671875" style="278" customWidth="1"/>
    <col min="3353" max="3354" width="2.21875" style="278" customWidth="1"/>
    <col min="3355" max="3355" width="7.21875" style="278" customWidth="1"/>
    <col min="3356" max="3590" width="8.88671875" style="278"/>
    <col min="3591" max="3591" width="2.44140625" style="278" customWidth="1"/>
    <col min="3592" max="3592" width="2.33203125" style="278" customWidth="1"/>
    <col min="3593" max="3593" width="1.109375" style="278" customWidth="1"/>
    <col min="3594" max="3594" width="22.6640625" style="278" customWidth="1"/>
    <col min="3595" max="3595" width="1.21875" style="278" customWidth="1"/>
    <col min="3596" max="3597" width="11.77734375" style="278" customWidth="1"/>
    <col min="3598" max="3598" width="1.77734375" style="278" customWidth="1"/>
    <col min="3599" max="3599" width="6.88671875" style="278" customWidth="1"/>
    <col min="3600" max="3600" width="4.44140625" style="278" customWidth="1"/>
    <col min="3601" max="3601" width="3.6640625" style="278" customWidth="1"/>
    <col min="3602" max="3602" width="0.77734375" style="278" customWidth="1"/>
    <col min="3603" max="3603" width="3.33203125" style="278" customWidth="1"/>
    <col min="3604" max="3604" width="3.6640625" style="278" customWidth="1"/>
    <col min="3605" max="3605" width="3" style="278" customWidth="1"/>
    <col min="3606" max="3606" width="3.6640625" style="278" customWidth="1"/>
    <col min="3607" max="3607" width="3.109375" style="278" customWidth="1"/>
    <col min="3608" max="3608" width="1.88671875" style="278" customWidth="1"/>
    <col min="3609" max="3610" width="2.21875" style="278" customWidth="1"/>
    <col min="3611" max="3611" width="7.21875" style="278" customWidth="1"/>
    <col min="3612" max="3846" width="8.88671875" style="278"/>
    <col min="3847" max="3847" width="2.44140625" style="278" customWidth="1"/>
    <col min="3848" max="3848" width="2.33203125" style="278" customWidth="1"/>
    <col min="3849" max="3849" width="1.109375" style="278" customWidth="1"/>
    <col min="3850" max="3850" width="22.6640625" style="278" customWidth="1"/>
    <col min="3851" max="3851" width="1.21875" style="278" customWidth="1"/>
    <col min="3852" max="3853" width="11.77734375" style="278" customWidth="1"/>
    <col min="3854" max="3854" width="1.77734375" style="278" customWidth="1"/>
    <col min="3855" max="3855" width="6.88671875" style="278" customWidth="1"/>
    <col min="3856" max="3856" width="4.44140625" style="278" customWidth="1"/>
    <col min="3857" max="3857" width="3.6640625" style="278" customWidth="1"/>
    <col min="3858" max="3858" width="0.77734375" style="278" customWidth="1"/>
    <col min="3859" max="3859" width="3.33203125" style="278" customWidth="1"/>
    <col min="3860" max="3860" width="3.6640625" style="278" customWidth="1"/>
    <col min="3861" max="3861" width="3" style="278" customWidth="1"/>
    <col min="3862" max="3862" width="3.6640625" style="278" customWidth="1"/>
    <col min="3863" max="3863" width="3.109375" style="278" customWidth="1"/>
    <col min="3864" max="3864" width="1.88671875" style="278" customWidth="1"/>
    <col min="3865" max="3866" width="2.21875" style="278" customWidth="1"/>
    <col min="3867" max="3867" width="7.21875" style="278" customWidth="1"/>
    <col min="3868" max="4102" width="8.88671875" style="278"/>
    <col min="4103" max="4103" width="2.44140625" style="278" customWidth="1"/>
    <col min="4104" max="4104" width="2.33203125" style="278" customWidth="1"/>
    <col min="4105" max="4105" width="1.109375" style="278" customWidth="1"/>
    <col min="4106" max="4106" width="22.6640625" style="278" customWidth="1"/>
    <col min="4107" max="4107" width="1.21875" style="278" customWidth="1"/>
    <col min="4108" max="4109" width="11.77734375" style="278" customWidth="1"/>
    <col min="4110" max="4110" width="1.77734375" style="278" customWidth="1"/>
    <col min="4111" max="4111" width="6.88671875" style="278" customWidth="1"/>
    <col min="4112" max="4112" width="4.44140625" style="278" customWidth="1"/>
    <col min="4113" max="4113" width="3.6640625" style="278" customWidth="1"/>
    <col min="4114" max="4114" width="0.77734375" style="278" customWidth="1"/>
    <col min="4115" max="4115" width="3.33203125" style="278" customWidth="1"/>
    <col min="4116" max="4116" width="3.6640625" style="278" customWidth="1"/>
    <col min="4117" max="4117" width="3" style="278" customWidth="1"/>
    <col min="4118" max="4118" width="3.6640625" style="278" customWidth="1"/>
    <col min="4119" max="4119" width="3.109375" style="278" customWidth="1"/>
    <col min="4120" max="4120" width="1.88671875" style="278" customWidth="1"/>
    <col min="4121" max="4122" width="2.21875" style="278" customWidth="1"/>
    <col min="4123" max="4123" width="7.21875" style="278" customWidth="1"/>
    <col min="4124" max="4358" width="8.88671875" style="278"/>
    <col min="4359" max="4359" width="2.44140625" style="278" customWidth="1"/>
    <col min="4360" max="4360" width="2.33203125" style="278" customWidth="1"/>
    <col min="4361" max="4361" width="1.109375" style="278" customWidth="1"/>
    <col min="4362" max="4362" width="22.6640625" style="278" customWidth="1"/>
    <col min="4363" max="4363" width="1.21875" style="278" customWidth="1"/>
    <col min="4364" max="4365" width="11.77734375" style="278" customWidth="1"/>
    <col min="4366" max="4366" width="1.77734375" style="278" customWidth="1"/>
    <col min="4367" max="4367" width="6.88671875" style="278" customWidth="1"/>
    <col min="4368" max="4368" width="4.44140625" style="278" customWidth="1"/>
    <col min="4369" max="4369" width="3.6640625" style="278" customWidth="1"/>
    <col min="4370" max="4370" width="0.77734375" style="278" customWidth="1"/>
    <col min="4371" max="4371" width="3.33203125" style="278" customWidth="1"/>
    <col min="4372" max="4372" width="3.6640625" style="278" customWidth="1"/>
    <col min="4373" max="4373" width="3" style="278" customWidth="1"/>
    <col min="4374" max="4374" width="3.6640625" style="278" customWidth="1"/>
    <col min="4375" max="4375" width="3.109375" style="278" customWidth="1"/>
    <col min="4376" max="4376" width="1.88671875" style="278" customWidth="1"/>
    <col min="4377" max="4378" width="2.21875" style="278" customWidth="1"/>
    <col min="4379" max="4379" width="7.21875" style="278" customWidth="1"/>
    <col min="4380" max="4614" width="8.88671875" style="278"/>
    <col min="4615" max="4615" width="2.44140625" style="278" customWidth="1"/>
    <col min="4616" max="4616" width="2.33203125" style="278" customWidth="1"/>
    <col min="4617" max="4617" width="1.109375" style="278" customWidth="1"/>
    <col min="4618" max="4618" width="22.6640625" style="278" customWidth="1"/>
    <col min="4619" max="4619" width="1.21875" style="278" customWidth="1"/>
    <col min="4620" max="4621" width="11.77734375" style="278" customWidth="1"/>
    <col min="4622" max="4622" width="1.77734375" style="278" customWidth="1"/>
    <col min="4623" max="4623" width="6.88671875" style="278" customWidth="1"/>
    <col min="4624" max="4624" width="4.44140625" style="278" customWidth="1"/>
    <col min="4625" max="4625" width="3.6640625" style="278" customWidth="1"/>
    <col min="4626" max="4626" width="0.77734375" style="278" customWidth="1"/>
    <col min="4627" max="4627" width="3.33203125" style="278" customWidth="1"/>
    <col min="4628" max="4628" width="3.6640625" style="278" customWidth="1"/>
    <col min="4629" max="4629" width="3" style="278" customWidth="1"/>
    <col min="4630" max="4630" width="3.6640625" style="278" customWidth="1"/>
    <col min="4631" max="4631" width="3.109375" style="278" customWidth="1"/>
    <col min="4632" max="4632" width="1.88671875" style="278" customWidth="1"/>
    <col min="4633" max="4634" width="2.21875" style="278" customWidth="1"/>
    <col min="4635" max="4635" width="7.21875" style="278" customWidth="1"/>
    <col min="4636" max="4870" width="8.88671875" style="278"/>
    <col min="4871" max="4871" width="2.44140625" style="278" customWidth="1"/>
    <col min="4872" max="4872" width="2.33203125" style="278" customWidth="1"/>
    <col min="4873" max="4873" width="1.109375" style="278" customWidth="1"/>
    <col min="4874" max="4874" width="22.6640625" style="278" customWidth="1"/>
    <col min="4875" max="4875" width="1.21875" style="278" customWidth="1"/>
    <col min="4876" max="4877" width="11.77734375" style="278" customWidth="1"/>
    <col min="4878" max="4878" width="1.77734375" style="278" customWidth="1"/>
    <col min="4879" max="4879" width="6.88671875" style="278" customWidth="1"/>
    <col min="4880" max="4880" width="4.44140625" style="278" customWidth="1"/>
    <col min="4881" max="4881" width="3.6640625" style="278" customWidth="1"/>
    <col min="4882" max="4882" width="0.77734375" style="278" customWidth="1"/>
    <col min="4883" max="4883" width="3.33203125" style="278" customWidth="1"/>
    <col min="4884" max="4884" width="3.6640625" style="278" customWidth="1"/>
    <col min="4885" max="4885" width="3" style="278" customWidth="1"/>
    <col min="4886" max="4886" width="3.6640625" style="278" customWidth="1"/>
    <col min="4887" max="4887" width="3.109375" style="278" customWidth="1"/>
    <col min="4888" max="4888" width="1.88671875" style="278" customWidth="1"/>
    <col min="4889" max="4890" width="2.21875" style="278" customWidth="1"/>
    <col min="4891" max="4891" width="7.21875" style="278" customWidth="1"/>
    <col min="4892" max="5126" width="8.88671875" style="278"/>
    <col min="5127" max="5127" width="2.44140625" style="278" customWidth="1"/>
    <col min="5128" max="5128" width="2.33203125" style="278" customWidth="1"/>
    <col min="5129" max="5129" width="1.109375" style="278" customWidth="1"/>
    <col min="5130" max="5130" width="22.6640625" style="278" customWidth="1"/>
    <col min="5131" max="5131" width="1.21875" style="278" customWidth="1"/>
    <col min="5132" max="5133" width="11.77734375" style="278" customWidth="1"/>
    <col min="5134" max="5134" width="1.77734375" style="278" customWidth="1"/>
    <col min="5135" max="5135" width="6.88671875" style="278" customWidth="1"/>
    <col min="5136" max="5136" width="4.44140625" style="278" customWidth="1"/>
    <col min="5137" max="5137" width="3.6640625" style="278" customWidth="1"/>
    <col min="5138" max="5138" width="0.77734375" style="278" customWidth="1"/>
    <col min="5139" max="5139" width="3.33203125" style="278" customWidth="1"/>
    <col min="5140" max="5140" width="3.6640625" style="278" customWidth="1"/>
    <col min="5141" max="5141" width="3" style="278" customWidth="1"/>
    <col min="5142" max="5142" width="3.6640625" style="278" customWidth="1"/>
    <col min="5143" max="5143" width="3.109375" style="278" customWidth="1"/>
    <col min="5144" max="5144" width="1.88671875" style="278" customWidth="1"/>
    <col min="5145" max="5146" width="2.21875" style="278" customWidth="1"/>
    <col min="5147" max="5147" width="7.21875" style="278" customWidth="1"/>
    <col min="5148" max="5382" width="8.88671875" style="278"/>
    <col min="5383" max="5383" width="2.44140625" style="278" customWidth="1"/>
    <col min="5384" max="5384" width="2.33203125" style="278" customWidth="1"/>
    <col min="5385" max="5385" width="1.109375" style="278" customWidth="1"/>
    <col min="5386" max="5386" width="22.6640625" style="278" customWidth="1"/>
    <col min="5387" max="5387" width="1.21875" style="278" customWidth="1"/>
    <col min="5388" max="5389" width="11.77734375" style="278" customWidth="1"/>
    <col min="5390" max="5390" width="1.77734375" style="278" customWidth="1"/>
    <col min="5391" max="5391" width="6.88671875" style="278" customWidth="1"/>
    <col min="5392" max="5392" width="4.44140625" style="278" customWidth="1"/>
    <col min="5393" max="5393" width="3.6640625" style="278" customWidth="1"/>
    <col min="5394" max="5394" width="0.77734375" style="278" customWidth="1"/>
    <col min="5395" max="5395" width="3.33203125" style="278" customWidth="1"/>
    <col min="5396" max="5396" width="3.6640625" style="278" customWidth="1"/>
    <col min="5397" max="5397" width="3" style="278" customWidth="1"/>
    <col min="5398" max="5398" width="3.6640625" style="278" customWidth="1"/>
    <col min="5399" max="5399" width="3.109375" style="278" customWidth="1"/>
    <col min="5400" max="5400" width="1.88671875" style="278" customWidth="1"/>
    <col min="5401" max="5402" width="2.21875" style="278" customWidth="1"/>
    <col min="5403" max="5403" width="7.21875" style="278" customWidth="1"/>
    <col min="5404" max="5638" width="8.88671875" style="278"/>
    <col min="5639" max="5639" width="2.44140625" style="278" customWidth="1"/>
    <col min="5640" max="5640" width="2.33203125" style="278" customWidth="1"/>
    <col min="5641" max="5641" width="1.109375" style="278" customWidth="1"/>
    <col min="5642" max="5642" width="22.6640625" style="278" customWidth="1"/>
    <col min="5643" max="5643" width="1.21875" style="278" customWidth="1"/>
    <col min="5644" max="5645" width="11.77734375" style="278" customWidth="1"/>
    <col min="5646" max="5646" width="1.77734375" style="278" customWidth="1"/>
    <col min="5647" max="5647" width="6.88671875" style="278" customWidth="1"/>
    <col min="5648" max="5648" width="4.44140625" style="278" customWidth="1"/>
    <col min="5649" max="5649" width="3.6640625" style="278" customWidth="1"/>
    <col min="5650" max="5650" width="0.77734375" style="278" customWidth="1"/>
    <col min="5651" max="5651" width="3.33203125" style="278" customWidth="1"/>
    <col min="5652" max="5652" width="3.6640625" style="278" customWidth="1"/>
    <col min="5653" max="5653" width="3" style="278" customWidth="1"/>
    <col min="5654" max="5654" width="3.6640625" style="278" customWidth="1"/>
    <col min="5655" max="5655" width="3.109375" style="278" customWidth="1"/>
    <col min="5656" max="5656" width="1.88671875" style="278" customWidth="1"/>
    <col min="5657" max="5658" width="2.21875" style="278" customWidth="1"/>
    <col min="5659" max="5659" width="7.21875" style="278" customWidth="1"/>
    <col min="5660" max="5894" width="8.88671875" style="278"/>
    <col min="5895" max="5895" width="2.44140625" style="278" customWidth="1"/>
    <col min="5896" max="5896" width="2.33203125" style="278" customWidth="1"/>
    <col min="5897" max="5897" width="1.109375" style="278" customWidth="1"/>
    <col min="5898" max="5898" width="22.6640625" style="278" customWidth="1"/>
    <col min="5899" max="5899" width="1.21875" style="278" customWidth="1"/>
    <col min="5900" max="5901" width="11.77734375" style="278" customWidth="1"/>
    <col min="5902" max="5902" width="1.77734375" style="278" customWidth="1"/>
    <col min="5903" max="5903" width="6.88671875" style="278" customWidth="1"/>
    <col min="5904" max="5904" width="4.44140625" style="278" customWidth="1"/>
    <col min="5905" max="5905" width="3.6640625" style="278" customWidth="1"/>
    <col min="5906" max="5906" width="0.77734375" style="278" customWidth="1"/>
    <col min="5907" max="5907" width="3.33203125" style="278" customWidth="1"/>
    <col min="5908" max="5908" width="3.6640625" style="278" customWidth="1"/>
    <col min="5909" max="5909" width="3" style="278" customWidth="1"/>
    <col min="5910" max="5910" width="3.6640625" style="278" customWidth="1"/>
    <col min="5911" max="5911" width="3.109375" style="278" customWidth="1"/>
    <col min="5912" max="5912" width="1.88671875" style="278" customWidth="1"/>
    <col min="5913" max="5914" width="2.21875" style="278" customWidth="1"/>
    <col min="5915" max="5915" width="7.21875" style="278" customWidth="1"/>
    <col min="5916" max="6150" width="8.88671875" style="278"/>
    <col min="6151" max="6151" width="2.44140625" style="278" customWidth="1"/>
    <col min="6152" max="6152" width="2.33203125" style="278" customWidth="1"/>
    <col min="6153" max="6153" width="1.109375" style="278" customWidth="1"/>
    <col min="6154" max="6154" width="22.6640625" style="278" customWidth="1"/>
    <col min="6155" max="6155" width="1.21875" style="278" customWidth="1"/>
    <col min="6156" max="6157" width="11.77734375" style="278" customWidth="1"/>
    <col min="6158" max="6158" width="1.77734375" style="278" customWidth="1"/>
    <col min="6159" max="6159" width="6.88671875" style="278" customWidth="1"/>
    <col min="6160" max="6160" width="4.44140625" style="278" customWidth="1"/>
    <col min="6161" max="6161" width="3.6640625" style="278" customWidth="1"/>
    <col min="6162" max="6162" width="0.77734375" style="278" customWidth="1"/>
    <col min="6163" max="6163" width="3.33203125" style="278" customWidth="1"/>
    <col min="6164" max="6164" width="3.6640625" style="278" customWidth="1"/>
    <col min="6165" max="6165" width="3" style="278" customWidth="1"/>
    <col min="6166" max="6166" width="3.6640625" style="278" customWidth="1"/>
    <col min="6167" max="6167" width="3.109375" style="278" customWidth="1"/>
    <col min="6168" max="6168" width="1.88671875" style="278" customWidth="1"/>
    <col min="6169" max="6170" width="2.21875" style="278" customWidth="1"/>
    <col min="6171" max="6171" width="7.21875" style="278" customWidth="1"/>
    <col min="6172" max="6406" width="8.88671875" style="278"/>
    <col min="6407" max="6407" width="2.44140625" style="278" customWidth="1"/>
    <col min="6408" max="6408" width="2.33203125" style="278" customWidth="1"/>
    <col min="6409" max="6409" width="1.109375" style="278" customWidth="1"/>
    <col min="6410" max="6410" width="22.6640625" style="278" customWidth="1"/>
    <col min="6411" max="6411" width="1.21875" style="278" customWidth="1"/>
    <col min="6412" max="6413" width="11.77734375" style="278" customWidth="1"/>
    <col min="6414" max="6414" width="1.77734375" style="278" customWidth="1"/>
    <col min="6415" max="6415" width="6.88671875" style="278" customWidth="1"/>
    <col min="6416" max="6416" width="4.44140625" style="278" customWidth="1"/>
    <col min="6417" max="6417" width="3.6640625" style="278" customWidth="1"/>
    <col min="6418" max="6418" width="0.77734375" style="278" customWidth="1"/>
    <col min="6419" max="6419" width="3.33203125" style="278" customWidth="1"/>
    <col min="6420" max="6420" width="3.6640625" style="278" customWidth="1"/>
    <col min="6421" max="6421" width="3" style="278" customWidth="1"/>
    <col min="6422" max="6422" width="3.6640625" style="278" customWidth="1"/>
    <col min="6423" max="6423" width="3.109375" style="278" customWidth="1"/>
    <col min="6424" max="6424" width="1.88671875" style="278" customWidth="1"/>
    <col min="6425" max="6426" width="2.21875" style="278" customWidth="1"/>
    <col min="6427" max="6427" width="7.21875" style="278" customWidth="1"/>
    <col min="6428" max="6662" width="8.88671875" style="278"/>
    <col min="6663" max="6663" width="2.44140625" style="278" customWidth="1"/>
    <col min="6664" max="6664" width="2.33203125" style="278" customWidth="1"/>
    <col min="6665" max="6665" width="1.109375" style="278" customWidth="1"/>
    <col min="6666" max="6666" width="22.6640625" style="278" customWidth="1"/>
    <col min="6667" max="6667" width="1.21875" style="278" customWidth="1"/>
    <col min="6668" max="6669" width="11.77734375" style="278" customWidth="1"/>
    <col min="6670" max="6670" width="1.77734375" style="278" customWidth="1"/>
    <col min="6671" max="6671" width="6.88671875" style="278" customWidth="1"/>
    <col min="6672" max="6672" width="4.44140625" style="278" customWidth="1"/>
    <col min="6673" max="6673" width="3.6640625" style="278" customWidth="1"/>
    <col min="6674" max="6674" width="0.77734375" style="278" customWidth="1"/>
    <col min="6675" max="6675" width="3.33203125" style="278" customWidth="1"/>
    <col min="6676" max="6676" width="3.6640625" style="278" customWidth="1"/>
    <col min="6677" max="6677" width="3" style="278" customWidth="1"/>
    <col min="6678" max="6678" width="3.6640625" style="278" customWidth="1"/>
    <col min="6679" max="6679" width="3.109375" style="278" customWidth="1"/>
    <col min="6680" max="6680" width="1.88671875" style="278" customWidth="1"/>
    <col min="6681" max="6682" width="2.21875" style="278" customWidth="1"/>
    <col min="6683" max="6683" width="7.21875" style="278" customWidth="1"/>
    <col min="6684" max="6918" width="8.88671875" style="278"/>
    <col min="6919" max="6919" width="2.44140625" style="278" customWidth="1"/>
    <col min="6920" max="6920" width="2.33203125" style="278" customWidth="1"/>
    <col min="6921" max="6921" width="1.109375" style="278" customWidth="1"/>
    <col min="6922" max="6922" width="22.6640625" style="278" customWidth="1"/>
    <col min="6923" max="6923" width="1.21875" style="278" customWidth="1"/>
    <col min="6924" max="6925" width="11.77734375" style="278" customWidth="1"/>
    <col min="6926" max="6926" width="1.77734375" style="278" customWidth="1"/>
    <col min="6927" max="6927" width="6.88671875" style="278" customWidth="1"/>
    <col min="6928" max="6928" width="4.44140625" style="278" customWidth="1"/>
    <col min="6929" max="6929" width="3.6640625" style="278" customWidth="1"/>
    <col min="6930" max="6930" width="0.77734375" style="278" customWidth="1"/>
    <col min="6931" max="6931" width="3.33203125" style="278" customWidth="1"/>
    <col min="6932" max="6932" width="3.6640625" style="278" customWidth="1"/>
    <col min="6933" max="6933" width="3" style="278" customWidth="1"/>
    <col min="6934" max="6934" width="3.6640625" style="278" customWidth="1"/>
    <col min="6935" max="6935" width="3.109375" style="278" customWidth="1"/>
    <col min="6936" max="6936" width="1.88671875" style="278" customWidth="1"/>
    <col min="6937" max="6938" width="2.21875" style="278" customWidth="1"/>
    <col min="6939" max="6939" width="7.21875" style="278" customWidth="1"/>
    <col min="6940" max="7174" width="8.88671875" style="278"/>
    <col min="7175" max="7175" width="2.44140625" style="278" customWidth="1"/>
    <col min="7176" max="7176" width="2.33203125" style="278" customWidth="1"/>
    <col min="7177" max="7177" width="1.109375" style="278" customWidth="1"/>
    <col min="7178" max="7178" width="22.6640625" style="278" customWidth="1"/>
    <col min="7179" max="7179" width="1.21875" style="278" customWidth="1"/>
    <col min="7180" max="7181" width="11.77734375" style="278" customWidth="1"/>
    <col min="7182" max="7182" width="1.77734375" style="278" customWidth="1"/>
    <col min="7183" max="7183" width="6.88671875" style="278" customWidth="1"/>
    <col min="7184" max="7184" width="4.44140625" style="278" customWidth="1"/>
    <col min="7185" max="7185" width="3.6640625" style="278" customWidth="1"/>
    <col min="7186" max="7186" width="0.77734375" style="278" customWidth="1"/>
    <col min="7187" max="7187" width="3.33203125" style="278" customWidth="1"/>
    <col min="7188" max="7188" width="3.6640625" style="278" customWidth="1"/>
    <col min="7189" max="7189" width="3" style="278" customWidth="1"/>
    <col min="7190" max="7190" width="3.6640625" style="278" customWidth="1"/>
    <col min="7191" max="7191" width="3.109375" style="278" customWidth="1"/>
    <col min="7192" max="7192" width="1.88671875" style="278" customWidth="1"/>
    <col min="7193" max="7194" width="2.21875" style="278" customWidth="1"/>
    <col min="7195" max="7195" width="7.21875" style="278" customWidth="1"/>
    <col min="7196" max="7430" width="8.88671875" style="278"/>
    <col min="7431" max="7431" width="2.44140625" style="278" customWidth="1"/>
    <col min="7432" max="7432" width="2.33203125" style="278" customWidth="1"/>
    <col min="7433" max="7433" width="1.109375" style="278" customWidth="1"/>
    <col min="7434" max="7434" width="22.6640625" style="278" customWidth="1"/>
    <col min="7435" max="7435" width="1.21875" style="278" customWidth="1"/>
    <col min="7436" max="7437" width="11.77734375" style="278" customWidth="1"/>
    <col min="7438" max="7438" width="1.77734375" style="278" customWidth="1"/>
    <col min="7439" max="7439" width="6.88671875" style="278" customWidth="1"/>
    <col min="7440" max="7440" width="4.44140625" style="278" customWidth="1"/>
    <col min="7441" max="7441" width="3.6640625" style="278" customWidth="1"/>
    <col min="7442" max="7442" width="0.77734375" style="278" customWidth="1"/>
    <col min="7443" max="7443" width="3.33203125" style="278" customWidth="1"/>
    <col min="7444" max="7444" width="3.6640625" style="278" customWidth="1"/>
    <col min="7445" max="7445" width="3" style="278" customWidth="1"/>
    <col min="7446" max="7446" width="3.6640625" style="278" customWidth="1"/>
    <col min="7447" max="7447" width="3.109375" style="278" customWidth="1"/>
    <col min="7448" max="7448" width="1.88671875" style="278" customWidth="1"/>
    <col min="7449" max="7450" width="2.21875" style="278" customWidth="1"/>
    <col min="7451" max="7451" width="7.21875" style="278" customWidth="1"/>
    <col min="7452" max="7686" width="8.88671875" style="278"/>
    <col min="7687" max="7687" width="2.44140625" style="278" customWidth="1"/>
    <col min="7688" max="7688" width="2.33203125" style="278" customWidth="1"/>
    <col min="7689" max="7689" width="1.109375" style="278" customWidth="1"/>
    <col min="7690" max="7690" width="22.6640625" style="278" customWidth="1"/>
    <col min="7691" max="7691" width="1.21875" style="278" customWidth="1"/>
    <col min="7692" max="7693" width="11.77734375" style="278" customWidth="1"/>
    <col min="7694" max="7694" width="1.77734375" style="278" customWidth="1"/>
    <col min="7695" max="7695" width="6.88671875" style="278" customWidth="1"/>
    <col min="7696" max="7696" width="4.44140625" style="278" customWidth="1"/>
    <col min="7697" max="7697" width="3.6640625" style="278" customWidth="1"/>
    <col min="7698" max="7698" width="0.77734375" style="278" customWidth="1"/>
    <col min="7699" max="7699" width="3.33203125" style="278" customWidth="1"/>
    <col min="7700" max="7700" width="3.6640625" style="278" customWidth="1"/>
    <col min="7701" max="7701" width="3" style="278" customWidth="1"/>
    <col min="7702" max="7702" width="3.6640625" style="278" customWidth="1"/>
    <col min="7703" max="7703" width="3.109375" style="278" customWidth="1"/>
    <col min="7704" max="7704" width="1.88671875" style="278" customWidth="1"/>
    <col min="7705" max="7706" width="2.21875" style="278" customWidth="1"/>
    <col min="7707" max="7707" width="7.21875" style="278" customWidth="1"/>
    <col min="7708" max="7942" width="8.88671875" style="278"/>
    <col min="7943" max="7943" width="2.44140625" style="278" customWidth="1"/>
    <col min="7944" max="7944" width="2.33203125" style="278" customWidth="1"/>
    <col min="7945" max="7945" width="1.109375" style="278" customWidth="1"/>
    <col min="7946" max="7946" width="22.6640625" style="278" customWidth="1"/>
    <col min="7947" max="7947" width="1.21875" style="278" customWidth="1"/>
    <col min="7948" max="7949" width="11.77734375" style="278" customWidth="1"/>
    <col min="7950" max="7950" width="1.77734375" style="278" customWidth="1"/>
    <col min="7951" max="7951" width="6.88671875" style="278" customWidth="1"/>
    <col min="7952" max="7952" width="4.44140625" style="278" customWidth="1"/>
    <col min="7953" max="7953" width="3.6640625" style="278" customWidth="1"/>
    <col min="7954" max="7954" width="0.77734375" style="278" customWidth="1"/>
    <col min="7955" max="7955" width="3.33203125" style="278" customWidth="1"/>
    <col min="7956" max="7956" width="3.6640625" style="278" customWidth="1"/>
    <col min="7957" max="7957" width="3" style="278" customWidth="1"/>
    <col min="7958" max="7958" width="3.6640625" style="278" customWidth="1"/>
    <col min="7959" max="7959" width="3.109375" style="278" customWidth="1"/>
    <col min="7960" max="7960" width="1.88671875" style="278" customWidth="1"/>
    <col min="7961" max="7962" width="2.21875" style="278" customWidth="1"/>
    <col min="7963" max="7963" width="7.21875" style="278" customWidth="1"/>
    <col min="7964" max="8198" width="8.88671875" style="278"/>
    <col min="8199" max="8199" width="2.44140625" style="278" customWidth="1"/>
    <col min="8200" max="8200" width="2.33203125" style="278" customWidth="1"/>
    <col min="8201" max="8201" width="1.109375" style="278" customWidth="1"/>
    <col min="8202" max="8202" width="22.6640625" style="278" customWidth="1"/>
    <col min="8203" max="8203" width="1.21875" style="278" customWidth="1"/>
    <col min="8204" max="8205" width="11.77734375" style="278" customWidth="1"/>
    <col min="8206" max="8206" width="1.77734375" style="278" customWidth="1"/>
    <col min="8207" max="8207" width="6.88671875" style="278" customWidth="1"/>
    <col min="8208" max="8208" width="4.44140625" style="278" customWidth="1"/>
    <col min="8209" max="8209" width="3.6640625" style="278" customWidth="1"/>
    <col min="8210" max="8210" width="0.77734375" style="278" customWidth="1"/>
    <col min="8211" max="8211" width="3.33203125" style="278" customWidth="1"/>
    <col min="8212" max="8212" width="3.6640625" style="278" customWidth="1"/>
    <col min="8213" max="8213" width="3" style="278" customWidth="1"/>
    <col min="8214" max="8214" width="3.6640625" style="278" customWidth="1"/>
    <col min="8215" max="8215" width="3.109375" style="278" customWidth="1"/>
    <col min="8216" max="8216" width="1.88671875" style="278" customWidth="1"/>
    <col min="8217" max="8218" width="2.21875" style="278" customWidth="1"/>
    <col min="8219" max="8219" width="7.21875" style="278" customWidth="1"/>
    <col min="8220" max="8454" width="8.88671875" style="278"/>
    <col min="8455" max="8455" width="2.44140625" style="278" customWidth="1"/>
    <col min="8456" max="8456" width="2.33203125" style="278" customWidth="1"/>
    <col min="8457" max="8457" width="1.109375" style="278" customWidth="1"/>
    <col min="8458" max="8458" width="22.6640625" style="278" customWidth="1"/>
    <col min="8459" max="8459" width="1.21875" style="278" customWidth="1"/>
    <col min="8460" max="8461" width="11.77734375" style="278" customWidth="1"/>
    <col min="8462" max="8462" width="1.77734375" style="278" customWidth="1"/>
    <col min="8463" max="8463" width="6.88671875" style="278" customWidth="1"/>
    <col min="8464" max="8464" width="4.44140625" style="278" customWidth="1"/>
    <col min="8465" max="8465" width="3.6640625" style="278" customWidth="1"/>
    <col min="8466" max="8466" width="0.77734375" style="278" customWidth="1"/>
    <col min="8467" max="8467" width="3.33203125" style="278" customWidth="1"/>
    <col min="8468" max="8468" width="3.6640625" style="278" customWidth="1"/>
    <col min="8469" max="8469" width="3" style="278" customWidth="1"/>
    <col min="8470" max="8470" width="3.6640625" style="278" customWidth="1"/>
    <col min="8471" max="8471" width="3.109375" style="278" customWidth="1"/>
    <col min="8472" max="8472" width="1.88671875" style="278" customWidth="1"/>
    <col min="8473" max="8474" width="2.21875" style="278" customWidth="1"/>
    <col min="8475" max="8475" width="7.21875" style="278" customWidth="1"/>
    <col min="8476" max="8710" width="8.88671875" style="278"/>
    <col min="8711" max="8711" width="2.44140625" style="278" customWidth="1"/>
    <col min="8712" max="8712" width="2.33203125" style="278" customWidth="1"/>
    <col min="8713" max="8713" width="1.109375" style="278" customWidth="1"/>
    <col min="8714" max="8714" width="22.6640625" style="278" customWidth="1"/>
    <col min="8715" max="8715" width="1.21875" style="278" customWidth="1"/>
    <col min="8716" max="8717" width="11.77734375" style="278" customWidth="1"/>
    <col min="8718" max="8718" width="1.77734375" style="278" customWidth="1"/>
    <col min="8719" max="8719" width="6.88671875" style="278" customWidth="1"/>
    <col min="8720" max="8720" width="4.44140625" style="278" customWidth="1"/>
    <col min="8721" max="8721" width="3.6640625" style="278" customWidth="1"/>
    <col min="8722" max="8722" width="0.77734375" style="278" customWidth="1"/>
    <col min="8723" max="8723" width="3.33203125" style="278" customWidth="1"/>
    <col min="8724" max="8724" width="3.6640625" style="278" customWidth="1"/>
    <col min="8725" max="8725" width="3" style="278" customWidth="1"/>
    <col min="8726" max="8726" width="3.6640625" style="278" customWidth="1"/>
    <col min="8727" max="8727" width="3.109375" style="278" customWidth="1"/>
    <col min="8728" max="8728" width="1.88671875" style="278" customWidth="1"/>
    <col min="8729" max="8730" width="2.21875" style="278" customWidth="1"/>
    <col min="8731" max="8731" width="7.21875" style="278" customWidth="1"/>
    <col min="8732" max="8966" width="8.88671875" style="278"/>
    <col min="8967" max="8967" width="2.44140625" style="278" customWidth="1"/>
    <col min="8968" max="8968" width="2.33203125" style="278" customWidth="1"/>
    <col min="8969" max="8969" width="1.109375" style="278" customWidth="1"/>
    <col min="8970" max="8970" width="22.6640625" style="278" customWidth="1"/>
    <col min="8971" max="8971" width="1.21875" style="278" customWidth="1"/>
    <col min="8972" max="8973" width="11.77734375" style="278" customWidth="1"/>
    <col min="8974" max="8974" width="1.77734375" style="278" customWidth="1"/>
    <col min="8975" max="8975" width="6.88671875" style="278" customWidth="1"/>
    <col min="8976" max="8976" width="4.44140625" style="278" customWidth="1"/>
    <col min="8977" max="8977" width="3.6640625" style="278" customWidth="1"/>
    <col min="8978" max="8978" width="0.77734375" style="278" customWidth="1"/>
    <col min="8979" max="8979" width="3.33203125" style="278" customWidth="1"/>
    <col min="8980" max="8980" width="3.6640625" style="278" customWidth="1"/>
    <col min="8981" max="8981" width="3" style="278" customWidth="1"/>
    <col min="8982" max="8982" width="3.6640625" style="278" customWidth="1"/>
    <col min="8983" max="8983" width="3.109375" style="278" customWidth="1"/>
    <col min="8984" max="8984" width="1.88671875" style="278" customWidth="1"/>
    <col min="8985" max="8986" width="2.21875" style="278" customWidth="1"/>
    <col min="8987" max="8987" width="7.21875" style="278" customWidth="1"/>
    <col min="8988" max="9222" width="8.88671875" style="278"/>
    <col min="9223" max="9223" width="2.44140625" style="278" customWidth="1"/>
    <col min="9224" max="9224" width="2.33203125" style="278" customWidth="1"/>
    <col min="9225" max="9225" width="1.109375" style="278" customWidth="1"/>
    <col min="9226" max="9226" width="22.6640625" style="278" customWidth="1"/>
    <col min="9227" max="9227" width="1.21875" style="278" customWidth="1"/>
    <col min="9228" max="9229" width="11.77734375" style="278" customWidth="1"/>
    <col min="9230" max="9230" width="1.77734375" style="278" customWidth="1"/>
    <col min="9231" max="9231" width="6.88671875" style="278" customWidth="1"/>
    <col min="9232" max="9232" width="4.44140625" style="278" customWidth="1"/>
    <col min="9233" max="9233" width="3.6640625" style="278" customWidth="1"/>
    <col min="9234" max="9234" width="0.77734375" style="278" customWidth="1"/>
    <col min="9235" max="9235" width="3.33203125" style="278" customWidth="1"/>
    <col min="9236" max="9236" width="3.6640625" style="278" customWidth="1"/>
    <col min="9237" max="9237" width="3" style="278" customWidth="1"/>
    <col min="9238" max="9238" width="3.6640625" style="278" customWidth="1"/>
    <col min="9239" max="9239" width="3.109375" style="278" customWidth="1"/>
    <col min="9240" max="9240" width="1.88671875" style="278" customWidth="1"/>
    <col min="9241" max="9242" width="2.21875" style="278" customWidth="1"/>
    <col min="9243" max="9243" width="7.21875" style="278" customWidth="1"/>
    <col min="9244" max="9478" width="8.88671875" style="278"/>
    <col min="9479" max="9479" width="2.44140625" style="278" customWidth="1"/>
    <col min="9480" max="9480" width="2.33203125" style="278" customWidth="1"/>
    <col min="9481" max="9481" width="1.109375" style="278" customWidth="1"/>
    <col min="9482" max="9482" width="22.6640625" style="278" customWidth="1"/>
    <col min="9483" max="9483" width="1.21875" style="278" customWidth="1"/>
    <col min="9484" max="9485" width="11.77734375" style="278" customWidth="1"/>
    <col min="9486" max="9486" width="1.77734375" style="278" customWidth="1"/>
    <col min="9487" max="9487" width="6.88671875" style="278" customWidth="1"/>
    <col min="9488" max="9488" width="4.44140625" style="278" customWidth="1"/>
    <col min="9489" max="9489" width="3.6640625" style="278" customWidth="1"/>
    <col min="9490" max="9490" width="0.77734375" style="278" customWidth="1"/>
    <col min="9491" max="9491" width="3.33203125" style="278" customWidth="1"/>
    <col min="9492" max="9492" width="3.6640625" style="278" customWidth="1"/>
    <col min="9493" max="9493" width="3" style="278" customWidth="1"/>
    <col min="9494" max="9494" width="3.6640625" style="278" customWidth="1"/>
    <col min="9495" max="9495" width="3.109375" style="278" customWidth="1"/>
    <col min="9496" max="9496" width="1.88671875" style="278" customWidth="1"/>
    <col min="9497" max="9498" width="2.21875" style="278" customWidth="1"/>
    <col min="9499" max="9499" width="7.21875" style="278" customWidth="1"/>
    <col min="9500" max="9734" width="8.88671875" style="278"/>
    <col min="9735" max="9735" width="2.44140625" style="278" customWidth="1"/>
    <col min="9736" max="9736" width="2.33203125" style="278" customWidth="1"/>
    <col min="9737" max="9737" width="1.109375" style="278" customWidth="1"/>
    <col min="9738" max="9738" width="22.6640625" style="278" customWidth="1"/>
    <col min="9739" max="9739" width="1.21875" style="278" customWidth="1"/>
    <col min="9740" max="9741" width="11.77734375" style="278" customWidth="1"/>
    <col min="9742" max="9742" width="1.77734375" style="278" customWidth="1"/>
    <col min="9743" max="9743" width="6.88671875" style="278" customWidth="1"/>
    <col min="9744" max="9744" width="4.44140625" style="278" customWidth="1"/>
    <col min="9745" max="9745" width="3.6640625" style="278" customWidth="1"/>
    <col min="9746" max="9746" width="0.77734375" style="278" customWidth="1"/>
    <col min="9747" max="9747" width="3.33203125" style="278" customWidth="1"/>
    <col min="9748" max="9748" width="3.6640625" style="278" customWidth="1"/>
    <col min="9749" max="9749" width="3" style="278" customWidth="1"/>
    <col min="9750" max="9750" width="3.6640625" style="278" customWidth="1"/>
    <col min="9751" max="9751" width="3.109375" style="278" customWidth="1"/>
    <col min="9752" max="9752" width="1.88671875" style="278" customWidth="1"/>
    <col min="9753" max="9754" width="2.21875" style="278" customWidth="1"/>
    <col min="9755" max="9755" width="7.21875" style="278" customWidth="1"/>
    <col min="9756" max="9990" width="8.88671875" style="278"/>
    <col min="9991" max="9991" width="2.44140625" style="278" customWidth="1"/>
    <col min="9992" max="9992" width="2.33203125" style="278" customWidth="1"/>
    <col min="9993" max="9993" width="1.109375" style="278" customWidth="1"/>
    <col min="9994" max="9994" width="22.6640625" style="278" customWidth="1"/>
    <col min="9995" max="9995" width="1.21875" style="278" customWidth="1"/>
    <col min="9996" max="9997" width="11.77734375" style="278" customWidth="1"/>
    <col min="9998" max="9998" width="1.77734375" style="278" customWidth="1"/>
    <col min="9999" max="9999" width="6.88671875" style="278" customWidth="1"/>
    <col min="10000" max="10000" width="4.44140625" style="278" customWidth="1"/>
    <col min="10001" max="10001" width="3.6640625" style="278" customWidth="1"/>
    <col min="10002" max="10002" width="0.77734375" style="278" customWidth="1"/>
    <col min="10003" max="10003" width="3.33203125" style="278" customWidth="1"/>
    <col min="10004" max="10004" width="3.6640625" style="278" customWidth="1"/>
    <col min="10005" max="10005" width="3" style="278" customWidth="1"/>
    <col min="10006" max="10006" width="3.6640625" style="278" customWidth="1"/>
    <col min="10007" max="10007" width="3.109375" style="278" customWidth="1"/>
    <col min="10008" max="10008" width="1.88671875" style="278" customWidth="1"/>
    <col min="10009" max="10010" width="2.21875" style="278" customWidth="1"/>
    <col min="10011" max="10011" width="7.21875" style="278" customWidth="1"/>
    <col min="10012" max="10246" width="8.88671875" style="278"/>
    <col min="10247" max="10247" width="2.44140625" style="278" customWidth="1"/>
    <col min="10248" max="10248" width="2.33203125" style="278" customWidth="1"/>
    <col min="10249" max="10249" width="1.109375" style="278" customWidth="1"/>
    <col min="10250" max="10250" width="22.6640625" style="278" customWidth="1"/>
    <col min="10251" max="10251" width="1.21875" style="278" customWidth="1"/>
    <col min="10252" max="10253" width="11.77734375" style="278" customWidth="1"/>
    <col min="10254" max="10254" width="1.77734375" style="278" customWidth="1"/>
    <col min="10255" max="10255" width="6.88671875" style="278" customWidth="1"/>
    <col min="10256" max="10256" width="4.44140625" style="278" customWidth="1"/>
    <col min="10257" max="10257" width="3.6640625" style="278" customWidth="1"/>
    <col min="10258" max="10258" width="0.77734375" style="278" customWidth="1"/>
    <col min="10259" max="10259" width="3.33203125" style="278" customWidth="1"/>
    <col min="10260" max="10260" width="3.6640625" style="278" customWidth="1"/>
    <col min="10261" max="10261" width="3" style="278" customWidth="1"/>
    <col min="10262" max="10262" width="3.6640625" style="278" customWidth="1"/>
    <col min="10263" max="10263" width="3.109375" style="278" customWidth="1"/>
    <col min="10264" max="10264" width="1.88671875" style="278" customWidth="1"/>
    <col min="10265" max="10266" width="2.21875" style="278" customWidth="1"/>
    <col min="10267" max="10267" width="7.21875" style="278" customWidth="1"/>
    <col min="10268" max="10502" width="8.88671875" style="278"/>
    <col min="10503" max="10503" width="2.44140625" style="278" customWidth="1"/>
    <col min="10504" max="10504" width="2.33203125" style="278" customWidth="1"/>
    <col min="10505" max="10505" width="1.109375" style="278" customWidth="1"/>
    <col min="10506" max="10506" width="22.6640625" style="278" customWidth="1"/>
    <col min="10507" max="10507" width="1.21875" style="278" customWidth="1"/>
    <col min="10508" max="10509" width="11.77734375" style="278" customWidth="1"/>
    <col min="10510" max="10510" width="1.77734375" style="278" customWidth="1"/>
    <col min="10511" max="10511" width="6.88671875" style="278" customWidth="1"/>
    <col min="10512" max="10512" width="4.44140625" style="278" customWidth="1"/>
    <col min="10513" max="10513" width="3.6640625" style="278" customWidth="1"/>
    <col min="10514" max="10514" width="0.77734375" style="278" customWidth="1"/>
    <col min="10515" max="10515" width="3.33203125" style="278" customWidth="1"/>
    <col min="10516" max="10516" width="3.6640625" style="278" customWidth="1"/>
    <col min="10517" max="10517" width="3" style="278" customWidth="1"/>
    <col min="10518" max="10518" width="3.6640625" style="278" customWidth="1"/>
    <col min="10519" max="10519" width="3.109375" style="278" customWidth="1"/>
    <col min="10520" max="10520" width="1.88671875" style="278" customWidth="1"/>
    <col min="10521" max="10522" width="2.21875" style="278" customWidth="1"/>
    <col min="10523" max="10523" width="7.21875" style="278" customWidth="1"/>
    <col min="10524" max="10758" width="8.88671875" style="278"/>
    <col min="10759" max="10759" width="2.44140625" style="278" customWidth="1"/>
    <col min="10760" max="10760" width="2.33203125" style="278" customWidth="1"/>
    <col min="10761" max="10761" width="1.109375" style="278" customWidth="1"/>
    <col min="10762" max="10762" width="22.6640625" style="278" customWidth="1"/>
    <col min="10763" max="10763" width="1.21875" style="278" customWidth="1"/>
    <col min="10764" max="10765" width="11.77734375" style="278" customWidth="1"/>
    <col min="10766" max="10766" width="1.77734375" style="278" customWidth="1"/>
    <col min="10767" max="10767" width="6.88671875" style="278" customWidth="1"/>
    <col min="10768" max="10768" width="4.44140625" style="278" customWidth="1"/>
    <col min="10769" max="10769" width="3.6640625" style="278" customWidth="1"/>
    <col min="10770" max="10770" width="0.77734375" style="278" customWidth="1"/>
    <col min="10771" max="10771" width="3.33203125" style="278" customWidth="1"/>
    <col min="10772" max="10772" width="3.6640625" style="278" customWidth="1"/>
    <col min="10773" max="10773" width="3" style="278" customWidth="1"/>
    <col min="10774" max="10774" width="3.6640625" style="278" customWidth="1"/>
    <col min="10775" max="10775" width="3.109375" style="278" customWidth="1"/>
    <col min="10776" max="10776" width="1.88671875" style="278" customWidth="1"/>
    <col min="10777" max="10778" width="2.21875" style="278" customWidth="1"/>
    <col min="10779" max="10779" width="7.21875" style="278" customWidth="1"/>
    <col min="10780" max="11014" width="8.88671875" style="278"/>
    <col min="11015" max="11015" width="2.44140625" style="278" customWidth="1"/>
    <col min="11016" max="11016" width="2.33203125" style="278" customWidth="1"/>
    <col min="11017" max="11017" width="1.109375" style="278" customWidth="1"/>
    <col min="11018" max="11018" width="22.6640625" style="278" customWidth="1"/>
    <col min="11019" max="11019" width="1.21875" style="278" customWidth="1"/>
    <col min="11020" max="11021" width="11.77734375" style="278" customWidth="1"/>
    <col min="11022" max="11022" width="1.77734375" style="278" customWidth="1"/>
    <col min="11023" max="11023" width="6.88671875" style="278" customWidth="1"/>
    <col min="11024" max="11024" width="4.44140625" style="278" customWidth="1"/>
    <col min="11025" max="11025" width="3.6640625" style="278" customWidth="1"/>
    <col min="11026" max="11026" width="0.77734375" style="278" customWidth="1"/>
    <col min="11027" max="11027" width="3.33203125" style="278" customWidth="1"/>
    <col min="11028" max="11028" width="3.6640625" style="278" customWidth="1"/>
    <col min="11029" max="11029" width="3" style="278" customWidth="1"/>
    <col min="11030" max="11030" width="3.6640625" style="278" customWidth="1"/>
    <col min="11031" max="11031" width="3.109375" style="278" customWidth="1"/>
    <col min="11032" max="11032" width="1.88671875" style="278" customWidth="1"/>
    <col min="11033" max="11034" width="2.21875" style="278" customWidth="1"/>
    <col min="11035" max="11035" width="7.21875" style="278" customWidth="1"/>
    <col min="11036" max="11270" width="8.88671875" style="278"/>
    <col min="11271" max="11271" width="2.44140625" style="278" customWidth="1"/>
    <col min="11272" max="11272" width="2.33203125" style="278" customWidth="1"/>
    <col min="11273" max="11273" width="1.109375" style="278" customWidth="1"/>
    <col min="11274" max="11274" width="22.6640625" style="278" customWidth="1"/>
    <col min="11275" max="11275" width="1.21875" style="278" customWidth="1"/>
    <col min="11276" max="11277" width="11.77734375" style="278" customWidth="1"/>
    <col min="11278" max="11278" width="1.77734375" style="278" customWidth="1"/>
    <col min="11279" max="11279" width="6.88671875" style="278" customWidth="1"/>
    <col min="11280" max="11280" width="4.44140625" style="278" customWidth="1"/>
    <col min="11281" max="11281" width="3.6640625" style="278" customWidth="1"/>
    <col min="11282" max="11282" width="0.77734375" style="278" customWidth="1"/>
    <col min="11283" max="11283" width="3.33203125" style="278" customWidth="1"/>
    <col min="11284" max="11284" width="3.6640625" style="278" customWidth="1"/>
    <col min="11285" max="11285" width="3" style="278" customWidth="1"/>
    <col min="11286" max="11286" width="3.6640625" style="278" customWidth="1"/>
    <col min="11287" max="11287" width="3.109375" style="278" customWidth="1"/>
    <col min="11288" max="11288" width="1.88671875" style="278" customWidth="1"/>
    <col min="11289" max="11290" width="2.21875" style="278" customWidth="1"/>
    <col min="11291" max="11291" width="7.21875" style="278" customWidth="1"/>
    <col min="11292" max="11526" width="8.88671875" style="278"/>
    <col min="11527" max="11527" width="2.44140625" style="278" customWidth="1"/>
    <col min="11528" max="11528" width="2.33203125" style="278" customWidth="1"/>
    <col min="11529" max="11529" width="1.109375" style="278" customWidth="1"/>
    <col min="11530" max="11530" width="22.6640625" style="278" customWidth="1"/>
    <col min="11531" max="11531" width="1.21875" style="278" customWidth="1"/>
    <col min="11532" max="11533" width="11.77734375" style="278" customWidth="1"/>
    <col min="11534" max="11534" width="1.77734375" style="278" customWidth="1"/>
    <col min="11535" max="11535" width="6.88671875" style="278" customWidth="1"/>
    <col min="11536" max="11536" width="4.44140625" style="278" customWidth="1"/>
    <col min="11537" max="11537" width="3.6640625" style="278" customWidth="1"/>
    <col min="11538" max="11538" width="0.77734375" style="278" customWidth="1"/>
    <col min="11539" max="11539" width="3.33203125" style="278" customWidth="1"/>
    <col min="11540" max="11540" width="3.6640625" style="278" customWidth="1"/>
    <col min="11541" max="11541" width="3" style="278" customWidth="1"/>
    <col min="11542" max="11542" width="3.6640625" style="278" customWidth="1"/>
    <col min="11543" max="11543" width="3.109375" style="278" customWidth="1"/>
    <col min="11544" max="11544" width="1.88671875" style="278" customWidth="1"/>
    <col min="11545" max="11546" width="2.21875" style="278" customWidth="1"/>
    <col min="11547" max="11547" width="7.21875" style="278" customWidth="1"/>
    <col min="11548" max="11782" width="8.88671875" style="278"/>
    <col min="11783" max="11783" width="2.44140625" style="278" customWidth="1"/>
    <col min="11784" max="11784" width="2.33203125" style="278" customWidth="1"/>
    <col min="11785" max="11785" width="1.109375" style="278" customWidth="1"/>
    <col min="11786" max="11786" width="22.6640625" style="278" customWidth="1"/>
    <col min="11787" max="11787" width="1.21875" style="278" customWidth="1"/>
    <col min="11788" max="11789" width="11.77734375" style="278" customWidth="1"/>
    <col min="11790" max="11790" width="1.77734375" style="278" customWidth="1"/>
    <col min="11791" max="11791" width="6.88671875" style="278" customWidth="1"/>
    <col min="11792" max="11792" width="4.44140625" style="278" customWidth="1"/>
    <col min="11793" max="11793" width="3.6640625" style="278" customWidth="1"/>
    <col min="11794" max="11794" width="0.77734375" style="278" customWidth="1"/>
    <col min="11795" max="11795" width="3.33203125" style="278" customWidth="1"/>
    <col min="11796" max="11796" width="3.6640625" style="278" customWidth="1"/>
    <col min="11797" max="11797" width="3" style="278" customWidth="1"/>
    <col min="11798" max="11798" width="3.6640625" style="278" customWidth="1"/>
    <col min="11799" max="11799" width="3.109375" style="278" customWidth="1"/>
    <col min="11800" max="11800" width="1.88671875" style="278" customWidth="1"/>
    <col min="11801" max="11802" width="2.21875" style="278" customWidth="1"/>
    <col min="11803" max="11803" width="7.21875" style="278" customWidth="1"/>
    <col min="11804" max="12038" width="8.88671875" style="278"/>
    <col min="12039" max="12039" width="2.44140625" style="278" customWidth="1"/>
    <col min="12040" max="12040" width="2.33203125" style="278" customWidth="1"/>
    <col min="12041" max="12041" width="1.109375" style="278" customWidth="1"/>
    <col min="12042" max="12042" width="22.6640625" style="278" customWidth="1"/>
    <col min="12043" max="12043" width="1.21875" style="278" customWidth="1"/>
    <col min="12044" max="12045" width="11.77734375" style="278" customWidth="1"/>
    <col min="12046" max="12046" width="1.77734375" style="278" customWidth="1"/>
    <col min="12047" max="12047" width="6.88671875" style="278" customWidth="1"/>
    <col min="12048" max="12048" width="4.44140625" style="278" customWidth="1"/>
    <col min="12049" max="12049" width="3.6640625" style="278" customWidth="1"/>
    <col min="12050" max="12050" width="0.77734375" style="278" customWidth="1"/>
    <col min="12051" max="12051" width="3.33203125" style="278" customWidth="1"/>
    <col min="12052" max="12052" width="3.6640625" style="278" customWidth="1"/>
    <col min="12053" max="12053" width="3" style="278" customWidth="1"/>
    <col min="12054" max="12054" width="3.6640625" style="278" customWidth="1"/>
    <col min="12055" max="12055" width="3.109375" style="278" customWidth="1"/>
    <col min="12056" max="12056" width="1.88671875" style="278" customWidth="1"/>
    <col min="12057" max="12058" width="2.21875" style="278" customWidth="1"/>
    <col min="12059" max="12059" width="7.21875" style="278" customWidth="1"/>
    <col min="12060" max="12294" width="8.88671875" style="278"/>
    <col min="12295" max="12295" width="2.44140625" style="278" customWidth="1"/>
    <col min="12296" max="12296" width="2.33203125" style="278" customWidth="1"/>
    <col min="12297" max="12297" width="1.109375" style="278" customWidth="1"/>
    <col min="12298" max="12298" width="22.6640625" style="278" customWidth="1"/>
    <col min="12299" max="12299" width="1.21875" style="278" customWidth="1"/>
    <col min="12300" max="12301" width="11.77734375" style="278" customWidth="1"/>
    <col min="12302" max="12302" width="1.77734375" style="278" customWidth="1"/>
    <col min="12303" max="12303" width="6.88671875" style="278" customWidth="1"/>
    <col min="12304" max="12304" width="4.44140625" style="278" customWidth="1"/>
    <col min="12305" max="12305" width="3.6640625" style="278" customWidth="1"/>
    <col min="12306" max="12306" width="0.77734375" style="278" customWidth="1"/>
    <col min="12307" max="12307" width="3.33203125" style="278" customWidth="1"/>
    <col min="12308" max="12308" width="3.6640625" style="278" customWidth="1"/>
    <col min="12309" max="12309" width="3" style="278" customWidth="1"/>
    <col min="12310" max="12310" width="3.6640625" style="278" customWidth="1"/>
    <col min="12311" max="12311" width="3.109375" style="278" customWidth="1"/>
    <col min="12312" max="12312" width="1.88671875" style="278" customWidth="1"/>
    <col min="12313" max="12314" width="2.21875" style="278" customWidth="1"/>
    <col min="12315" max="12315" width="7.21875" style="278" customWidth="1"/>
    <col min="12316" max="12550" width="8.88671875" style="278"/>
    <col min="12551" max="12551" width="2.44140625" style="278" customWidth="1"/>
    <col min="12552" max="12552" width="2.33203125" style="278" customWidth="1"/>
    <col min="12553" max="12553" width="1.109375" style="278" customWidth="1"/>
    <col min="12554" max="12554" width="22.6640625" style="278" customWidth="1"/>
    <col min="12555" max="12555" width="1.21875" style="278" customWidth="1"/>
    <col min="12556" max="12557" width="11.77734375" style="278" customWidth="1"/>
    <col min="12558" max="12558" width="1.77734375" style="278" customWidth="1"/>
    <col min="12559" max="12559" width="6.88671875" style="278" customWidth="1"/>
    <col min="12560" max="12560" width="4.44140625" style="278" customWidth="1"/>
    <col min="12561" max="12561" width="3.6640625" style="278" customWidth="1"/>
    <col min="12562" max="12562" width="0.77734375" style="278" customWidth="1"/>
    <col min="12563" max="12563" width="3.33203125" style="278" customWidth="1"/>
    <col min="12564" max="12564" width="3.6640625" style="278" customWidth="1"/>
    <col min="12565" max="12565" width="3" style="278" customWidth="1"/>
    <col min="12566" max="12566" width="3.6640625" style="278" customWidth="1"/>
    <col min="12567" max="12567" width="3.109375" style="278" customWidth="1"/>
    <col min="12568" max="12568" width="1.88671875" style="278" customWidth="1"/>
    <col min="12569" max="12570" width="2.21875" style="278" customWidth="1"/>
    <col min="12571" max="12571" width="7.21875" style="278" customWidth="1"/>
    <col min="12572" max="12806" width="8.88671875" style="278"/>
    <col min="12807" max="12807" width="2.44140625" style="278" customWidth="1"/>
    <col min="12808" max="12808" width="2.33203125" style="278" customWidth="1"/>
    <col min="12809" max="12809" width="1.109375" style="278" customWidth="1"/>
    <col min="12810" max="12810" width="22.6640625" style="278" customWidth="1"/>
    <col min="12811" max="12811" width="1.21875" style="278" customWidth="1"/>
    <col min="12812" max="12813" width="11.77734375" style="278" customWidth="1"/>
    <col min="12814" max="12814" width="1.77734375" style="278" customWidth="1"/>
    <col min="12815" max="12815" width="6.88671875" style="278" customWidth="1"/>
    <col min="12816" max="12816" width="4.44140625" style="278" customWidth="1"/>
    <col min="12817" max="12817" width="3.6640625" style="278" customWidth="1"/>
    <col min="12818" max="12818" width="0.77734375" style="278" customWidth="1"/>
    <col min="12819" max="12819" width="3.33203125" style="278" customWidth="1"/>
    <col min="12820" max="12820" width="3.6640625" style="278" customWidth="1"/>
    <col min="12821" max="12821" width="3" style="278" customWidth="1"/>
    <col min="12822" max="12822" width="3.6640625" style="278" customWidth="1"/>
    <col min="12823" max="12823" width="3.109375" style="278" customWidth="1"/>
    <col min="12824" max="12824" width="1.88671875" style="278" customWidth="1"/>
    <col min="12825" max="12826" width="2.21875" style="278" customWidth="1"/>
    <col min="12827" max="12827" width="7.21875" style="278" customWidth="1"/>
    <col min="12828" max="13062" width="8.88671875" style="278"/>
    <col min="13063" max="13063" width="2.44140625" style="278" customWidth="1"/>
    <col min="13064" max="13064" width="2.33203125" style="278" customWidth="1"/>
    <col min="13065" max="13065" width="1.109375" style="278" customWidth="1"/>
    <col min="13066" max="13066" width="22.6640625" style="278" customWidth="1"/>
    <col min="13067" max="13067" width="1.21875" style="278" customWidth="1"/>
    <col min="13068" max="13069" width="11.77734375" style="278" customWidth="1"/>
    <col min="13070" max="13070" width="1.77734375" style="278" customWidth="1"/>
    <col min="13071" max="13071" width="6.88671875" style="278" customWidth="1"/>
    <col min="13072" max="13072" width="4.44140625" style="278" customWidth="1"/>
    <col min="13073" max="13073" width="3.6640625" style="278" customWidth="1"/>
    <col min="13074" max="13074" width="0.77734375" style="278" customWidth="1"/>
    <col min="13075" max="13075" width="3.33203125" style="278" customWidth="1"/>
    <col min="13076" max="13076" width="3.6640625" style="278" customWidth="1"/>
    <col min="13077" max="13077" width="3" style="278" customWidth="1"/>
    <col min="13078" max="13078" width="3.6640625" style="278" customWidth="1"/>
    <col min="13079" max="13079" width="3.109375" style="278" customWidth="1"/>
    <col min="13080" max="13080" width="1.88671875" style="278" customWidth="1"/>
    <col min="13081" max="13082" width="2.21875" style="278" customWidth="1"/>
    <col min="13083" max="13083" width="7.21875" style="278" customWidth="1"/>
    <col min="13084" max="13318" width="8.88671875" style="278"/>
    <col min="13319" max="13319" width="2.44140625" style="278" customWidth="1"/>
    <col min="13320" max="13320" width="2.33203125" style="278" customWidth="1"/>
    <col min="13321" max="13321" width="1.109375" style="278" customWidth="1"/>
    <col min="13322" max="13322" width="22.6640625" style="278" customWidth="1"/>
    <col min="13323" max="13323" width="1.21875" style="278" customWidth="1"/>
    <col min="13324" max="13325" width="11.77734375" style="278" customWidth="1"/>
    <col min="13326" max="13326" width="1.77734375" style="278" customWidth="1"/>
    <col min="13327" max="13327" width="6.88671875" style="278" customWidth="1"/>
    <col min="13328" max="13328" width="4.44140625" style="278" customWidth="1"/>
    <col min="13329" max="13329" width="3.6640625" style="278" customWidth="1"/>
    <col min="13330" max="13330" width="0.77734375" style="278" customWidth="1"/>
    <col min="13331" max="13331" width="3.33203125" style="278" customWidth="1"/>
    <col min="13332" max="13332" width="3.6640625" style="278" customWidth="1"/>
    <col min="13333" max="13333" width="3" style="278" customWidth="1"/>
    <col min="13334" max="13334" width="3.6640625" style="278" customWidth="1"/>
    <col min="13335" max="13335" width="3.109375" style="278" customWidth="1"/>
    <col min="13336" max="13336" width="1.88671875" style="278" customWidth="1"/>
    <col min="13337" max="13338" width="2.21875" style="278" customWidth="1"/>
    <col min="13339" max="13339" width="7.21875" style="278" customWidth="1"/>
    <col min="13340" max="13574" width="8.88671875" style="278"/>
    <col min="13575" max="13575" width="2.44140625" style="278" customWidth="1"/>
    <col min="13576" max="13576" width="2.33203125" style="278" customWidth="1"/>
    <col min="13577" max="13577" width="1.109375" style="278" customWidth="1"/>
    <col min="13578" max="13578" width="22.6640625" style="278" customWidth="1"/>
    <col min="13579" max="13579" width="1.21875" style="278" customWidth="1"/>
    <col min="13580" max="13581" width="11.77734375" style="278" customWidth="1"/>
    <col min="13582" max="13582" width="1.77734375" style="278" customWidth="1"/>
    <col min="13583" max="13583" width="6.88671875" style="278" customWidth="1"/>
    <col min="13584" max="13584" width="4.44140625" style="278" customWidth="1"/>
    <col min="13585" max="13585" width="3.6640625" style="278" customWidth="1"/>
    <col min="13586" max="13586" width="0.77734375" style="278" customWidth="1"/>
    <col min="13587" max="13587" width="3.33203125" style="278" customWidth="1"/>
    <col min="13588" max="13588" width="3.6640625" style="278" customWidth="1"/>
    <col min="13589" max="13589" width="3" style="278" customWidth="1"/>
    <col min="13590" max="13590" width="3.6640625" style="278" customWidth="1"/>
    <col min="13591" max="13591" width="3.109375" style="278" customWidth="1"/>
    <col min="13592" max="13592" width="1.88671875" style="278" customWidth="1"/>
    <col min="13593" max="13594" width="2.21875" style="278" customWidth="1"/>
    <col min="13595" max="13595" width="7.21875" style="278" customWidth="1"/>
    <col min="13596" max="13830" width="8.88671875" style="278"/>
    <col min="13831" max="13831" width="2.44140625" style="278" customWidth="1"/>
    <col min="13832" max="13832" width="2.33203125" style="278" customWidth="1"/>
    <col min="13833" max="13833" width="1.109375" style="278" customWidth="1"/>
    <col min="13834" max="13834" width="22.6640625" style="278" customWidth="1"/>
    <col min="13835" max="13835" width="1.21875" style="278" customWidth="1"/>
    <col min="13836" max="13837" width="11.77734375" style="278" customWidth="1"/>
    <col min="13838" max="13838" width="1.77734375" style="278" customWidth="1"/>
    <col min="13839" max="13839" width="6.88671875" style="278" customWidth="1"/>
    <col min="13840" max="13840" width="4.44140625" style="278" customWidth="1"/>
    <col min="13841" max="13841" width="3.6640625" style="278" customWidth="1"/>
    <col min="13842" max="13842" width="0.77734375" style="278" customWidth="1"/>
    <col min="13843" max="13843" width="3.33203125" style="278" customWidth="1"/>
    <col min="13844" max="13844" width="3.6640625" style="278" customWidth="1"/>
    <col min="13845" max="13845" width="3" style="278" customWidth="1"/>
    <col min="13846" max="13846" width="3.6640625" style="278" customWidth="1"/>
    <col min="13847" max="13847" width="3.109375" style="278" customWidth="1"/>
    <col min="13848" max="13848" width="1.88671875" style="278" customWidth="1"/>
    <col min="13849" max="13850" width="2.21875" style="278" customWidth="1"/>
    <col min="13851" max="13851" width="7.21875" style="278" customWidth="1"/>
    <col min="13852" max="14086" width="8.88671875" style="278"/>
    <col min="14087" max="14087" width="2.44140625" style="278" customWidth="1"/>
    <col min="14088" max="14088" width="2.33203125" style="278" customWidth="1"/>
    <col min="14089" max="14089" width="1.109375" style="278" customWidth="1"/>
    <col min="14090" max="14090" width="22.6640625" style="278" customWidth="1"/>
    <col min="14091" max="14091" width="1.21875" style="278" customWidth="1"/>
    <col min="14092" max="14093" width="11.77734375" style="278" customWidth="1"/>
    <col min="14094" max="14094" width="1.77734375" style="278" customWidth="1"/>
    <col min="14095" max="14095" width="6.88671875" style="278" customWidth="1"/>
    <col min="14096" max="14096" width="4.44140625" style="278" customWidth="1"/>
    <col min="14097" max="14097" width="3.6640625" style="278" customWidth="1"/>
    <col min="14098" max="14098" width="0.77734375" style="278" customWidth="1"/>
    <col min="14099" max="14099" width="3.33203125" style="278" customWidth="1"/>
    <col min="14100" max="14100" width="3.6640625" style="278" customWidth="1"/>
    <col min="14101" max="14101" width="3" style="278" customWidth="1"/>
    <col min="14102" max="14102" width="3.6640625" style="278" customWidth="1"/>
    <col min="14103" max="14103" width="3.109375" style="278" customWidth="1"/>
    <col min="14104" max="14104" width="1.88671875" style="278" customWidth="1"/>
    <col min="14105" max="14106" width="2.21875" style="278" customWidth="1"/>
    <col min="14107" max="14107" width="7.21875" style="278" customWidth="1"/>
    <col min="14108" max="14342" width="8.88671875" style="278"/>
    <col min="14343" max="14343" width="2.44140625" style="278" customWidth="1"/>
    <col min="14344" max="14344" width="2.33203125" style="278" customWidth="1"/>
    <col min="14345" max="14345" width="1.109375" style="278" customWidth="1"/>
    <col min="14346" max="14346" width="22.6640625" style="278" customWidth="1"/>
    <col min="14347" max="14347" width="1.21875" style="278" customWidth="1"/>
    <col min="14348" max="14349" width="11.77734375" style="278" customWidth="1"/>
    <col min="14350" max="14350" width="1.77734375" style="278" customWidth="1"/>
    <col min="14351" max="14351" width="6.88671875" style="278" customWidth="1"/>
    <col min="14352" max="14352" width="4.44140625" style="278" customWidth="1"/>
    <col min="14353" max="14353" width="3.6640625" style="278" customWidth="1"/>
    <col min="14354" max="14354" width="0.77734375" style="278" customWidth="1"/>
    <col min="14355" max="14355" width="3.33203125" style="278" customWidth="1"/>
    <col min="14356" max="14356" width="3.6640625" style="278" customWidth="1"/>
    <col min="14357" max="14357" width="3" style="278" customWidth="1"/>
    <col min="14358" max="14358" width="3.6640625" style="278" customWidth="1"/>
    <col min="14359" max="14359" width="3.109375" style="278" customWidth="1"/>
    <col min="14360" max="14360" width="1.88671875" style="278" customWidth="1"/>
    <col min="14361" max="14362" width="2.21875" style="278" customWidth="1"/>
    <col min="14363" max="14363" width="7.21875" style="278" customWidth="1"/>
    <col min="14364" max="14598" width="8.88671875" style="278"/>
    <col min="14599" max="14599" width="2.44140625" style="278" customWidth="1"/>
    <col min="14600" max="14600" width="2.33203125" style="278" customWidth="1"/>
    <col min="14601" max="14601" width="1.109375" style="278" customWidth="1"/>
    <col min="14602" max="14602" width="22.6640625" style="278" customWidth="1"/>
    <col min="14603" max="14603" width="1.21875" style="278" customWidth="1"/>
    <col min="14604" max="14605" width="11.77734375" style="278" customWidth="1"/>
    <col min="14606" max="14606" width="1.77734375" style="278" customWidth="1"/>
    <col min="14607" max="14607" width="6.88671875" style="278" customWidth="1"/>
    <col min="14608" max="14608" width="4.44140625" style="278" customWidth="1"/>
    <col min="14609" max="14609" width="3.6640625" style="278" customWidth="1"/>
    <col min="14610" max="14610" width="0.77734375" style="278" customWidth="1"/>
    <col min="14611" max="14611" width="3.33203125" style="278" customWidth="1"/>
    <col min="14612" max="14612" width="3.6640625" style="278" customWidth="1"/>
    <col min="14613" max="14613" width="3" style="278" customWidth="1"/>
    <col min="14614" max="14614" width="3.6640625" style="278" customWidth="1"/>
    <col min="14615" max="14615" width="3.109375" style="278" customWidth="1"/>
    <col min="14616" max="14616" width="1.88671875" style="278" customWidth="1"/>
    <col min="14617" max="14618" width="2.21875" style="278" customWidth="1"/>
    <col min="14619" max="14619" width="7.21875" style="278" customWidth="1"/>
    <col min="14620" max="14854" width="8.88671875" style="278"/>
    <col min="14855" max="14855" width="2.44140625" style="278" customWidth="1"/>
    <col min="14856" max="14856" width="2.33203125" style="278" customWidth="1"/>
    <col min="14857" max="14857" width="1.109375" style="278" customWidth="1"/>
    <col min="14858" max="14858" width="22.6640625" style="278" customWidth="1"/>
    <col min="14859" max="14859" width="1.21875" style="278" customWidth="1"/>
    <col min="14860" max="14861" width="11.77734375" style="278" customWidth="1"/>
    <col min="14862" max="14862" width="1.77734375" style="278" customWidth="1"/>
    <col min="14863" max="14863" width="6.88671875" style="278" customWidth="1"/>
    <col min="14864" max="14864" width="4.44140625" style="278" customWidth="1"/>
    <col min="14865" max="14865" width="3.6640625" style="278" customWidth="1"/>
    <col min="14866" max="14866" width="0.77734375" style="278" customWidth="1"/>
    <col min="14867" max="14867" width="3.33203125" style="278" customWidth="1"/>
    <col min="14868" max="14868" width="3.6640625" style="278" customWidth="1"/>
    <col min="14869" max="14869" width="3" style="278" customWidth="1"/>
    <col min="14870" max="14870" width="3.6640625" style="278" customWidth="1"/>
    <col min="14871" max="14871" width="3.109375" style="278" customWidth="1"/>
    <col min="14872" max="14872" width="1.88671875" style="278" customWidth="1"/>
    <col min="14873" max="14874" width="2.21875" style="278" customWidth="1"/>
    <col min="14875" max="14875" width="7.21875" style="278" customWidth="1"/>
    <col min="14876" max="15110" width="8.88671875" style="278"/>
    <col min="15111" max="15111" width="2.44140625" style="278" customWidth="1"/>
    <col min="15112" max="15112" width="2.33203125" style="278" customWidth="1"/>
    <col min="15113" max="15113" width="1.109375" style="278" customWidth="1"/>
    <col min="15114" max="15114" width="22.6640625" style="278" customWidth="1"/>
    <col min="15115" max="15115" width="1.21875" style="278" customWidth="1"/>
    <col min="15116" max="15117" width="11.77734375" style="278" customWidth="1"/>
    <col min="15118" max="15118" width="1.77734375" style="278" customWidth="1"/>
    <col min="15119" max="15119" width="6.88671875" style="278" customWidth="1"/>
    <col min="15120" max="15120" width="4.44140625" style="278" customWidth="1"/>
    <col min="15121" max="15121" width="3.6640625" style="278" customWidth="1"/>
    <col min="15122" max="15122" width="0.77734375" style="278" customWidth="1"/>
    <col min="15123" max="15123" width="3.33203125" style="278" customWidth="1"/>
    <col min="15124" max="15124" width="3.6640625" style="278" customWidth="1"/>
    <col min="15125" max="15125" width="3" style="278" customWidth="1"/>
    <col min="15126" max="15126" width="3.6640625" style="278" customWidth="1"/>
    <col min="15127" max="15127" width="3.109375" style="278" customWidth="1"/>
    <col min="15128" max="15128" width="1.88671875" style="278" customWidth="1"/>
    <col min="15129" max="15130" width="2.21875" style="278" customWidth="1"/>
    <col min="15131" max="15131" width="7.21875" style="278" customWidth="1"/>
    <col min="15132" max="15366" width="8.88671875" style="278"/>
    <col min="15367" max="15367" width="2.44140625" style="278" customWidth="1"/>
    <col min="15368" max="15368" width="2.33203125" style="278" customWidth="1"/>
    <col min="15369" max="15369" width="1.109375" style="278" customWidth="1"/>
    <col min="15370" max="15370" width="22.6640625" style="278" customWidth="1"/>
    <col min="15371" max="15371" width="1.21875" style="278" customWidth="1"/>
    <col min="15372" max="15373" width="11.77734375" style="278" customWidth="1"/>
    <col min="15374" max="15374" width="1.77734375" style="278" customWidth="1"/>
    <col min="15375" max="15375" width="6.88671875" style="278" customWidth="1"/>
    <col min="15376" max="15376" width="4.44140625" style="278" customWidth="1"/>
    <col min="15377" max="15377" width="3.6640625" style="278" customWidth="1"/>
    <col min="15378" max="15378" width="0.77734375" style="278" customWidth="1"/>
    <col min="15379" max="15379" width="3.33203125" style="278" customWidth="1"/>
    <col min="15380" max="15380" width="3.6640625" style="278" customWidth="1"/>
    <col min="15381" max="15381" width="3" style="278" customWidth="1"/>
    <col min="15382" max="15382" width="3.6640625" style="278" customWidth="1"/>
    <col min="15383" max="15383" width="3.109375" style="278" customWidth="1"/>
    <col min="15384" max="15384" width="1.88671875" style="278" customWidth="1"/>
    <col min="15385" max="15386" width="2.21875" style="278" customWidth="1"/>
    <col min="15387" max="15387" width="7.21875" style="278" customWidth="1"/>
    <col min="15388" max="15622" width="8.88671875" style="278"/>
    <col min="15623" max="15623" width="2.44140625" style="278" customWidth="1"/>
    <col min="15624" max="15624" width="2.33203125" style="278" customWidth="1"/>
    <col min="15625" max="15625" width="1.109375" style="278" customWidth="1"/>
    <col min="15626" max="15626" width="22.6640625" style="278" customWidth="1"/>
    <col min="15627" max="15627" width="1.21875" style="278" customWidth="1"/>
    <col min="15628" max="15629" width="11.77734375" style="278" customWidth="1"/>
    <col min="15630" max="15630" width="1.77734375" style="278" customWidth="1"/>
    <col min="15631" max="15631" width="6.88671875" style="278" customWidth="1"/>
    <col min="15632" max="15632" width="4.44140625" style="278" customWidth="1"/>
    <col min="15633" max="15633" width="3.6640625" style="278" customWidth="1"/>
    <col min="15634" max="15634" width="0.77734375" style="278" customWidth="1"/>
    <col min="15635" max="15635" width="3.33203125" style="278" customWidth="1"/>
    <col min="15636" max="15636" width="3.6640625" style="278" customWidth="1"/>
    <col min="15637" max="15637" width="3" style="278" customWidth="1"/>
    <col min="15638" max="15638" width="3.6640625" style="278" customWidth="1"/>
    <col min="15639" max="15639" width="3.109375" style="278" customWidth="1"/>
    <col min="15640" max="15640" width="1.88671875" style="278" customWidth="1"/>
    <col min="15641" max="15642" width="2.21875" style="278" customWidth="1"/>
    <col min="15643" max="15643" width="7.21875" style="278" customWidth="1"/>
    <col min="15644" max="15878" width="8.88671875" style="278"/>
    <col min="15879" max="15879" width="2.44140625" style="278" customWidth="1"/>
    <col min="15880" max="15880" width="2.33203125" style="278" customWidth="1"/>
    <col min="15881" max="15881" width="1.109375" style="278" customWidth="1"/>
    <col min="15882" max="15882" width="22.6640625" style="278" customWidth="1"/>
    <col min="15883" max="15883" width="1.21875" style="278" customWidth="1"/>
    <col min="15884" max="15885" width="11.77734375" style="278" customWidth="1"/>
    <col min="15886" max="15886" width="1.77734375" style="278" customWidth="1"/>
    <col min="15887" max="15887" width="6.88671875" style="278" customWidth="1"/>
    <col min="15888" max="15888" width="4.44140625" style="278" customWidth="1"/>
    <col min="15889" max="15889" width="3.6640625" style="278" customWidth="1"/>
    <col min="15890" max="15890" width="0.77734375" style="278" customWidth="1"/>
    <col min="15891" max="15891" width="3.33203125" style="278" customWidth="1"/>
    <col min="15892" max="15892" width="3.6640625" style="278" customWidth="1"/>
    <col min="15893" max="15893" width="3" style="278" customWidth="1"/>
    <col min="15894" max="15894" width="3.6640625" style="278" customWidth="1"/>
    <col min="15895" max="15895" width="3.109375" style="278" customWidth="1"/>
    <col min="15896" max="15896" width="1.88671875" style="278" customWidth="1"/>
    <col min="15897" max="15898" width="2.21875" style="278" customWidth="1"/>
    <col min="15899" max="15899" width="7.21875" style="278" customWidth="1"/>
    <col min="15900" max="16134" width="8.88671875" style="278"/>
    <col min="16135" max="16135" width="2.44140625" style="278" customWidth="1"/>
    <col min="16136" max="16136" width="2.33203125" style="278" customWidth="1"/>
    <col min="16137" max="16137" width="1.109375" style="278" customWidth="1"/>
    <col min="16138" max="16138" width="22.6640625" style="278" customWidth="1"/>
    <col min="16139" max="16139" width="1.21875" style="278" customWidth="1"/>
    <col min="16140" max="16141" width="11.77734375" style="278" customWidth="1"/>
    <col min="16142" max="16142" width="1.77734375" style="278" customWidth="1"/>
    <col min="16143" max="16143" width="6.88671875" style="278" customWidth="1"/>
    <col min="16144" max="16144" width="4.44140625" style="278" customWidth="1"/>
    <col min="16145" max="16145" width="3.6640625" style="278" customWidth="1"/>
    <col min="16146" max="16146" width="0.77734375" style="278" customWidth="1"/>
    <col min="16147" max="16147" width="3.33203125" style="278" customWidth="1"/>
    <col min="16148" max="16148" width="3.6640625" style="278" customWidth="1"/>
    <col min="16149" max="16149" width="3" style="278" customWidth="1"/>
    <col min="16150" max="16150" width="3.6640625" style="278" customWidth="1"/>
    <col min="16151" max="16151" width="3.109375" style="278" customWidth="1"/>
    <col min="16152" max="16152" width="1.88671875" style="278" customWidth="1"/>
    <col min="16153" max="16154" width="2.21875" style="278" customWidth="1"/>
    <col min="16155" max="16155" width="7.21875" style="278" customWidth="1"/>
    <col min="16156" max="16384" width="8.88671875" style="278"/>
  </cols>
  <sheetData>
    <row r="1" spans="2:29" ht="18" customHeight="1">
      <c r="B1" s="326" t="s">
        <v>3200</v>
      </c>
    </row>
    <row r="2" spans="2:29" ht="9.75" customHeight="1">
      <c r="S2" s="327"/>
      <c r="T2" s="327"/>
      <c r="X2" s="327"/>
    </row>
    <row r="3" spans="2:29">
      <c r="Q3" s="328"/>
      <c r="R3" s="1199"/>
      <c r="S3" s="1200"/>
      <c r="T3" s="202" t="s">
        <v>2555</v>
      </c>
      <c r="U3" s="643"/>
      <c r="V3" s="202" t="s">
        <v>2556</v>
      </c>
      <c r="W3" s="643"/>
      <c r="X3" s="202" t="s">
        <v>2557</v>
      </c>
      <c r="AB3" s="559"/>
      <c r="AC3" s="278" t="s">
        <v>2992</v>
      </c>
    </row>
    <row r="4" spans="2:29">
      <c r="Q4" s="328"/>
      <c r="R4" s="328"/>
      <c r="S4" s="329"/>
      <c r="T4" s="329"/>
      <c r="U4" s="329"/>
      <c r="V4" s="329"/>
      <c r="W4" s="329"/>
      <c r="X4" s="329"/>
    </row>
    <row r="5" spans="2:29" ht="16.2" customHeight="1">
      <c r="N5" s="278" t="s">
        <v>2627</v>
      </c>
      <c r="T5" s="332"/>
      <c r="U5" s="332"/>
      <c r="V5" s="332"/>
      <c r="W5" s="332"/>
      <c r="X5" s="332"/>
    </row>
    <row r="6" spans="2:29" ht="16.8" customHeight="1">
      <c r="C6" s="278" t="s">
        <v>2558</v>
      </c>
      <c r="N6" s="2214" t="s">
        <v>2576</v>
      </c>
      <c r="O6" s="2215"/>
      <c r="P6" s="1947">
        <f>第1号!$L$9</f>
        <v>0</v>
      </c>
      <c r="Q6" s="1949"/>
      <c r="R6" s="1949"/>
      <c r="S6" s="1949"/>
      <c r="T6" s="1949"/>
      <c r="U6" s="1949"/>
      <c r="V6" s="1949"/>
      <c r="W6" s="1949"/>
      <c r="X6" s="1949"/>
    </row>
    <row r="7" spans="2:29" ht="2.4" customHeight="1">
      <c r="E7" s="281"/>
      <c r="F7" s="281"/>
      <c r="G7" s="281"/>
      <c r="H7" s="281"/>
      <c r="I7" s="281"/>
      <c r="J7" s="281"/>
      <c r="O7" s="281"/>
      <c r="P7" s="205"/>
      <c r="Q7" s="205"/>
      <c r="R7" s="205"/>
      <c r="S7" s="205"/>
      <c r="T7" s="205"/>
      <c r="U7" s="205"/>
      <c r="V7" s="205"/>
      <c r="W7" s="205"/>
      <c r="X7" s="205"/>
    </row>
    <row r="8" spans="2:29" ht="16.8" customHeight="1">
      <c r="C8" s="278" t="s">
        <v>2589</v>
      </c>
      <c r="D8" s="281"/>
      <c r="E8" s="281"/>
      <c r="F8" s="281"/>
      <c r="G8" s="281"/>
      <c r="H8" s="281"/>
      <c r="I8" s="281"/>
      <c r="J8" s="281"/>
      <c r="N8" s="2214" t="s">
        <v>2561</v>
      </c>
      <c r="O8" s="2215"/>
      <c r="P8" s="1947">
        <f>第1号!$J$10</f>
        <v>0</v>
      </c>
      <c r="Q8" s="1949"/>
      <c r="R8" s="1949"/>
      <c r="S8" s="1949"/>
      <c r="T8" s="1949"/>
      <c r="U8" s="1949"/>
      <c r="V8" s="1949"/>
      <c r="W8" s="1949"/>
      <c r="X8" s="1949"/>
    </row>
    <row r="9" spans="2:29" ht="2.4" customHeight="1">
      <c r="D9" s="281"/>
      <c r="E9" s="281"/>
      <c r="F9" s="281"/>
      <c r="G9" s="281"/>
      <c r="H9" s="281"/>
      <c r="I9" s="281"/>
      <c r="J9" s="281"/>
      <c r="O9" s="281"/>
      <c r="P9" s="205"/>
      <c r="Q9" s="205"/>
      <c r="R9" s="205"/>
      <c r="S9" s="205"/>
      <c r="T9" s="205"/>
      <c r="U9" s="205"/>
      <c r="V9" s="205"/>
      <c r="W9" s="205"/>
      <c r="X9" s="205"/>
    </row>
    <row r="10" spans="2:29" ht="25.95" customHeight="1">
      <c r="N10" s="2211" t="s">
        <v>3201</v>
      </c>
      <c r="O10" s="2211"/>
      <c r="P10" s="1947">
        <f>第1号!$J$11</f>
        <v>0</v>
      </c>
      <c r="Q10" s="1949"/>
      <c r="R10" s="1949"/>
      <c r="S10" s="1949"/>
      <c r="T10" s="1947">
        <f>第1号!$M$11</f>
        <v>0</v>
      </c>
      <c r="U10" s="1949"/>
      <c r="V10" s="1949"/>
      <c r="W10" s="1949"/>
      <c r="X10" s="1949"/>
      <c r="AB10" s="334"/>
    </row>
    <row r="11" spans="2:29" ht="7.2" customHeight="1">
      <c r="O11" s="281"/>
      <c r="P11" s="333"/>
      <c r="Q11" s="333"/>
      <c r="R11" s="333"/>
      <c r="S11" s="333"/>
      <c r="T11" s="333"/>
      <c r="U11" s="333"/>
      <c r="V11" s="333"/>
      <c r="W11" s="333"/>
      <c r="X11" s="333"/>
    </row>
    <row r="12" spans="2:29" ht="16.8" customHeight="1">
      <c r="N12" s="278" t="s">
        <v>2598</v>
      </c>
      <c r="O12" s="335"/>
      <c r="P12" s="281"/>
      <c r="Q12" s="281"/>
      <c r="R12" s="333"/>
      <c r="S12" s="333"/>
      <c r="T12" s="333"/>
      <c r="U12" s="333"/>
      <c r="V12" s="333"/>
      <c r="W12" s="333"/>
      <c r="X12" s="333"/>
    </row>
    <row r="13" spans="2:29" ht="2.4" customHeight="1">
      <c r="O13" s="281"/>
      <c r="P13" s="205"/>
      <c r="Q13" s="205"/>
      <c r="R13" s="205"/>
      <c r="S13" s="205"/>
      <c r="T13" s="205"/>
      <c r="U13" s="205"/>
      <c r="V13" s="205"/>
      <c r="W13" s="205"/>
      <c r="X13" s="205"/>
    </row>
    <row r="14" spans="2:29" ht="16.8" customHeight="1">
      <c r="N14" s="2214" t="s">
        <v>2561</v>
      </c>
      <c r="O14" s="2214"/>
      <c r="P14" s="1947">
        <f>第1号!$J$16</f>
        <v>0</v>
      </c>
      <c r="Q14" s="1949"/>
      <c r="R14" s="1949"/>
      <c r="S14" s="1949"/>
      <c r="T14" s="1949"/>
      <c r="U14" s="1949"/>
      <c r="V14" s="1949"/>
      <c r="W14" s="1949"/>
      <c r="X14" s="1949"/>
      <c r="AB14" s="334"/>
    </row>
    <row r="15" spans="2:29" ht="2.4" customHeight="1">
      <c r="O15" s="281"/>
      <c r="P15" s="205"/>
      <c r="Q15" s="205"/>
      <c r="R15" s="205"/>
      <c r="S15" s="205"/>
      <c r="T15" s="205"/>
      <c r="U15" s="205"/>
      <c r="V15" s="205"/>
      <c r="W15" s="205"/>
      <c r="X15" s="205"/>
    </row>
    <row r="16" spans="2:29" ht="25.95" customHeight="1">
      <c r="N16" s="2211" t="s">
        <v>3201</v>
      </c>
      <c r="O16" s="2211"/>
      <c r="P16" s="1947">
        <f>第1号!$J$17</f>
        <v>0</v>
      </c>
      <c r="Q16" s="1949"/>
      <c r="R16" s="1949"/>
      <c r="S16" s="1949"/>
      <c r="T16" s="1947">
        <f>第1号!$M$17</f>
        <v>0</v>
      </c>
      <c r="U16" s="1949"/>
      <c r="V16" s="1949"/>
      <c r="W16" s="1949"/>
      <c r="X16" s="1949"/>
      <c r="AB16" s="334"/>
    </row>
    <row r="17" spans="3:78" ht="8.4" customHeight="1">
      <c r="O17" s="281"/>
      <c r="P17" s="333"/>
      <c r="Q17" s="333"/>
      <c r="R17" s="333"/>
      <c r="S17" s="333"/>
      <c r="T17" s="333"/>
      <c r="U17" s="333"/>
      <c r="V17" s="333"/>
      <c r="W17" s="333"/>
      <c r="X17" s="333"/>
    </row>
    <row r="18" spans="3:78" s="199" customFormat="1" ht="23.4" customHeight="1">
      <c r="D18" s="201"/>
      <c r="N18" s="199" t="s">
        <v>2580</v>
      </c>
      <c r="O18" s="231"/>
      <c r="P18" s="198"/>
      <c r="Q18" s="198"/>
      <c r="R18" s="204"/>
      <c r="S18" s="204"/>
      <c r="T18" s="204"/>
      <c r="U18" s="204"/>
      <c r="V18" s="204"/>
      <c r="W18" s="204"/>
      <c r="X18" s="204"/>
      <c r="Y18" s="200"/>
      <c r="Z18" s="200"/>
      <c r="AA18" s="200"/>
      <c r="AB18" s="219"/>
      <c r="AC18" s="219"/>
      <c r="AD18" s="219"/>
      <c r="AE18" s="219"/>
      <c r="AF18" s="219"/>
      <c r="AG18" s="219"/>
      <c r="BD18" s="201"/>
      <c r="BN18" s="199" t="s">
        <v>2580</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48" t="s">
        <v>2561</v>
      </c>
      <c r="O20" s="1948"/>
      <c r="P20" s="1947">
        <f>第1号!$J$22</f>
        <v>0</v>
      </c>
      <c r="Q20" s="1949"/>
      <c r="R20" s="1949"/>
      <c r="S20" s="1949"/>
      <c r="T20" s="1949"/>
      <c r="U20" s="1949"/>
      <c r="V20" s="1949"/>
      <c r="W20" s="1949"/>
      <c r="X20" s="1949"/>
      <c r="Y20" s="200"/>
      <c r="Z20" s="200"/>
      <c r="AA20" s="200"/>
      <c r="AB20" s="219"/>
      <c r="AC20" s="219"/>
      <c r="AD20" s="219"/>
      <c r="AE20" s="219"/>
      <c r="AF20" s="219"/>
      <c r="AG20" s="219"/>
      <c r="AH20" s="206"/>
      <c r="BN20" s="1948" t="s">
        <v>2561</v>
      </c>
      <c r="BO20" s="1948"/>
      <c r="BP20" s="1947" t="e">
        <f>#REF!</f>
        <v>#REF!</v>
      </c>
      <c r="BQ20" s="1949"/>
      <c r="BR20" s="1949"/>
      <c r="BS20" s="1949"/>
      <c r="BT20" s="1949"/>
      <c r="BU20" s="1949"/>
      <c r="BV20" s="1949"/>
      <c r="BW20" s="1949"/>
      <c r="BX20" s="1949"/>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211" t="s">
        <v>3201</v>
      </c>
      <c r="O22" s="2211"/>
      <c r="P22" s="1947">
        <f>第1号!$J$23</f>
        <v>0</v>
      </c>
      <c r="Q22" s="1949"/>
      <c r="R22" s="1949"/>
      <c r="S22" s="1949"/>
      <c r="T22" s="1947">
        <f>第1号!$M$23</f>
        <v>0</v>
      </c>
      <c r="U22" s="1949"/>
      <c r="V22" s="1949"/>
      <c r="W22" s="1949"/>
      <c r="X22" s="1949"/>
      <c r="Y22" s="200"/>
      <c r="Z22" s="200"/>
      <c r="AA22" s="200"/>
      <c r="AB22" s="219"/>
      <c r="AC22" s="219"/>
      <c r="AD22" s="219"/>
      <c r="AE22" s="219"/>
      <c r="AF22" s="219"/>
      <c r="AG22" s="219"/>
      <c r="BN22" s="1946" t="s">
        <v>2442</v>
      </c>
      <c r="BO22" s="1946"/>
      <c r="BP22" s="1947" t="e">
        <f>#REF!</f>
        <v>#REF!</v>
      </c>
      <c r="BQ22" s="1949"/>
      <c r="BR22" s="1949"/>
      <c r="BS22" s="1949"/>
      <c r="BT22" s="1947" t="e">
        <f>#REF!</f>
        <v>#REF!</v>
      </c>
      <c r="BU22" s="1949"/>
      <c r="BV22" s="1949"/>
      <c r="BW22" s="1949"/>
      <c r="BX22" s="1949"/>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8"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8" customHeight="1">
      <c r="N26" s="2214" t="s">
        <v>2561</v>
      </c>
      <c r="O26" s="2214"/>
      <c r="P26" s="1947">
        <f>第1号!$J$28</f>
        <v>0</v>
      </c>
      <c r="Q26" s="1949"/>
      <c r="R26" s="1949"/>
      <c r="S26" s="1949"/>
      <c r="T26" s="1949"/>
      <c r="U26" s="1949"/>
      <c r="V26" s="1949"/>
      <c r="W26" s="1949"/>
      <c r="X26" s="1949"/>
      <c r="AB26" s="334"/>
      <c r="AF26" s="266"/>
    </row>
    <row r="27" spans="3:78" ht="2.4" customHeight="1">
      <c r="O27" s="281"/>
      <c r="P27" s="205"/>
      <c r="Q27" s="205"/>
      <c r="R27" s="205"/>
      <c r="S27" s="205"/>
      <c r="T27" s="205"/>
      <c r="U27" s="205"/>
      <c r="V27" s="205"/>
      <c r="W27" s="205"/>
      <c r="X27" s="205"/>
      <c r="AF27" s="266"/>
    </row>
    <row r="28" spans="3:78" ht="25.95" customHeight="1">
      <c r="N28" s="2211" t="s">
        <v>3201</v>
      </c>
      <c r="O28" s="2211"/>
      <c r="P28" s="1947">
        <f>第1号!$J$29</f>
        <v>0</v>
      </c>
      <c r="Q28" s="1949"/>
      <c r="R28" s="1949"/>
      <c r="S28" s="1949"/>
      <c r="T28" s="1947">
        <f>第1号!$M$29</f>
        <v>0</v>
      </c>
      <c r="U28" s="1949"/>
      <c r="V28" s="1949"/>
      <c r="W28" s="1949"/>
      <c r="X28" s="1949"/>
      <c r="AB28" s="334"/>
      <c r="AF28" s="266"/>
    </row>
    <row r="29" spans="3:78" ht="6" customHeight="1">
      <c r="AF29" s="266"/>
    </row>
    <row r="30" spans="3:78" ht="25.8">
      <c r="C30" s="2212" t="s">
        <v>2666</v>
      </c>
      <c r="D30" s="2212"/>
      <c r="E30" s="2212"/>
      <c r="F30" s="2212"/>
      <c r="G30" s="2212"/>
      <c r="H30" s="2212"/>
      <c r="I30" s="2212"/>
      <c r="J30" s="2212"/>
      <c r="K30" s="2212"/>
      <c r="L30" s="2212"/>
      <c r="M30" s="2212"/>
      <c r="N30" s="2212"/>
      <c r="O30" s="2212"/>
      <c r="P30" s="2212"/>
      <c r="Q30" s="2212"/>
      <c r="R30" s="2212"/>
      <c r="S30" s="2212"/>
      <c r="T30" s="2212"/>
      <c r="U30" s="2212"/>
      <c r="V30" s="2212"/>
      <c r="W30" s="2212"/>
      <c r="X30" s="2212"/>
      <c r="AF30" s="266"/>
    </row>
    <row r="31" spans="3:78" ht="7.8"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8" customHeight="1">
      <c r="D32" s="337" t="s">
        <v>2635</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67">
        <f>基本情報入力シート!$D$66</f>
        <v>0</v>
      </c>
      <c r="E34" s="1949"/>
      <c r="F34" s="267" t="s">
        <v>2555</v>
      </c>
      <c r="G34" s="480">
        <f>基本情報入力シート!$E$66</f>
        <v>0</v>
      </c>
      <c r="H34" s="267" t="s">
        <v>2556</v>
      </c>
      <c r="I34" s="480">
        <f>基本情報入力シート!$F$66</f>
        <v>0</v>
      </c>
      <c r="J34" s="267" t="s">
        <v>2562</v>
      </c>
      <c r="K34" s="2209">
        <f>基本情報入力シート!$C$69</f>
        <v>0</v>
      </c>
      <c r="L34" s="2209"/>
      <c r="M34" s="2213" t="s">
        <v>2563</v>
      </c>
      <c r="N34" s="2213"/>
      <c r="O34" s="2213"/>
      <c r="P34" s="1963">
        <f>基本情報入力シート!$E$69</f>
        <v>0</v>
      </c>
      <c r="Q34" s="1963"/>
      <c r="R34" s="2214" t="s">
        <v>2636</v>
      </c>
      <c r="S34" s="2214"/>
      <c r="T34" s="2214"/>
      <c r="U34" s="2214"/>
      <c r="V34" s="2214"/>
      <c r="W34" s="2214"/>
      <c r="X34" s="2214"/>
      <c r="Y34" s="278"/>
      <c r="Z34" s="278"/>
      <c r="AB34" s="334" t="s">
        <v>2993</v>
      </c>
      <c r="AF34" s="266"/>
    </row>
    <row r="35" spans="1:16155" ht="39" customHeight="1">
      <c r="C35" s="2203" t="s">
        <v>3225</v>
      </c>
      <c r="D35" s="2203"/>
      <c r="E35" s="2203"/>
      <c r="F35" s="2203"/>
      <c r="G35" s="2203"/>
      <c r="H35" s="2203"/>
      <c r="I35" s="2203"/>
      <c r="J35" s="2203"/>
      <c r="K35" s="2203"/>
      <c r="L35" s="2203"/>
      <c r="M35" s="2203"/>
      <c r="N35" s="2203"/>
      <c r="O35" s="2203"/>
      <c r="P35" s="2203"/>
      <c r="Q35" s="2203"/>
      <c r="R35" s="2203"/>
      <c r="S35" s="2203"/>
      <c r="T35" s="2203"/>
      <c r="U35" s="2203"/>
      <c r="V35" s="2203"/>
      <c r="W35" s="2203"/>
      <c r="X35" s="2203"/>
      <c r="AF35" s="266"/>
    </row>
    <row r="36" spans="1:16155" ht="16.5" customHeight="1">
      <c r="D36" s="2204" t="s">
        <v>2565</v>
      </c>
      <c r="E36" s="2204"/>
      <c r="F36" s="2204"/>
      <c r="G36" s="2204"/>
      <c r="H36" s="2204"/>
      <c r="I36" s="2204"/>
      <c r="J36" s="2204"/>
      <c r="K36" s="2204"/>
      <c r="L36" s="2204"/>
      <c r="M36" s="2204"/>
      <c r="N36" s="2204"/>
      <c r="O36" s="2204"/>
      <c r="P36" s="2204"/>
      <c r="Q36" s="2204"/>
      <c r="R36" s="2204"/>
      <c r="S36" s="2204"/>
      <c r="T36" s="2204"/>
      <c r="U36" s="2204"/>
      <c r="V36" s="2204"/>
      <c r="W36" s="2204"/>
      <c r="X36" s="2204"/>
      <c r="AF36" s="266"/>
    </row>
    <row r="37" spans="1:16155" ht="30" customHeight="1">
      <c r="C37" s="341"/>
      <c r="D37" s="2205" t="s">
        <v>2566</v>
      </c>
      <c r="E37" s="2205"/>
      <c r="F37" s="2205"/>
      <c r="G37" s="2205"/>
      <c r="H37" s="2205"/>
      <c r="I37" s="2205"/>
      <c r="J37" s="2206"/>
      <c r="K37" s="2108">
        <f>第1号!$G$36</f>
        <v>0</v>
      </c>
      <c r="L37" s="1969"/>
      <c r="M37" s="1969"/>
      <c r="N37" s="1969"/>
      <c r="O37" s="1969"/>
      <c r="P37" s="1969"/>
      <c r="Q37" s="2125">
        <f>第1号!$L$36</f>
        <v>0</v>
      </c>
      <c r="R37" s="1969"/>
      <c r="S37" s="1969"/>
      <c r="T37" s="1969"/>
      <c r="U37" s="2125" t="str">
        <f>第1号!$P$36</f>
        <v>　</v>
      </c>
      <c r="V37" s="1969"/>
      <c r="W37" s="1969"/>
      <c r="X37" s="2210"/>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207" t="s">
        <v>2567</v>
      </c>
      <c r="E39" s="2207"/>
      <c r="F39" s="2207"/>
      <c r="G39" s="2207"/>
      <c r="H39" s="2207"/>
      <c r="I39" s="2207"/>
      <c r="J39" s="2208"/>
      <c r="K39" s="281"/>
      <c r="L39" s="346" t="s">
        <v>2568</v>
      </c>
      <c r="M39" s="2209">
        <f>基本情報入力シート!$B$66</f>
        <v>0</v>
      </c>
      <c r="N39" s="2209"/>
      <c r="O39" s="2209"/>
      <c r="P39" s="2209"/>
      <c r="Q39" s="282" t="s">
        <v>2569</v>
      </c>
      <c r="R39" s="282"/>
      <c r="S39" s="282"/>
      <c r="T39" s="282"/>
      <c r="U39" s="282"/>
      <c r="V39" s="282"/>
      <c r="W39" s="282"/>
      <c r="X39" s="347"/>
    </row>
    <row r="40" spans="1:16155" ht="36" customHeight="1">
      <c r="C40" s="348"/>
      <c r="D40" s="2182" t="s">
        <v>2642</v>
      </c>
      <c r="E40" s="2183"/>
      <c r="F40" s="2183"/>
      <c r="G40" s="2183"/>
      <c r="H40" s="2183"/>
      <c r="I40" s="2183"/>
      <c r="J40" s="2184"/>
      <c r="K40" s="348"/>
      <c r="L40" s="2112">
        <f>基本情報入力シート!$E$3</f>
        <v>0</v>
      </c>
      <c r="M40" s="2112"/>
      <c r="N40" s="2112"/>
      <c r="O40" s="2112"/>
      <c r="P40" s="2112"/>
      <c r="Q40" s="2112"/>
      <c r="R40" s="2112"/>
      <c r="S40" s="2112"/>
      <c r="T40" s="2112"/>
      <c r="U40" s="2112"/>
      <c r="V40" s="2112"/>
      <c r="W40" s="2112"/>
      <c r="X40" s="2113"/>
      <c r="AB40" s="349" t="s">
        <v>2643</v>
      </c>
    </row>
    <row r="41" spans="1:16155" s="285" customFormat="1" ht="19.5" customHeight="1">
      <c r="A41" s="278"/>
      <c r="B41" s="278"/>
      <c r="C41" s="341"/>
      <c r="D41" s="2185" t="s">
        <v>2667</v>
      </c>
      <c r="E41" s="2185"/>
      <c r="F41" s="2185"/>
      <c r="G41" s="2185"/>
      <c r="H41" s="2185"/>
      <c r="I41" s="2185"/>
      <c r="J41" s="2186"/>
      <c r="K41" s="350"/>
      <c r="L41" s="351" t="s">
        <v>2646</v>
      </c>
      <c r="M41" s="352"/>
      <c r="N41" s="352"/>
      <c r="O41" s="352"/>
      <c r="P41" s="353"/>
      <c r="Q41" s="353"/>
      <c r="R41" s="2189"/>
      <c r="S41" s="2189"/>
      <c r="T41" s="2189"/>
      <c r="U41" s="2189"/>
      <c r="V41" s="2189"/>
      <c r="W41" s="354" t="s">
        <v>2647</v>
      </c>
      <c r="X41" s="355"/>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187"/>
      <c r="E42" s="2187"/>
      <c r="F42" s="2187"/>
      <c r="G42" s="2187"/>
      <c r="H42" s="2187"/>
      <c r="I42" s="2187"/>
      <c r="J42" s="2188"/>
      <c r="K42" s="356"/>
      <c r="L42" s="357"/>
      <c r="M42" s="357"/>
      <c r="N42" s="357"/>
      <c r="O42" s="357"/>
      <c r="P42" s="333"/>
      <c r="Q42" s="344"/>
      <c r="R42" s="267"/>
      <c r="S42" s="478"/>
      <c r="T42" s="267"/>
      <c r="U42" s="267"/>
      <c r="V42" s="267"/>
      <c r="W42" s="345"/>
      <c r="X42" s="342"/>
      <c r="AF42" s="266"/>
    </row>
    <row r="43" spans="1:16155" s="285" customFormat="1" ht="19.5" customHeight="1">
      <c r="A43" s="278"/>
      <c r="B43" s="278"/>
      <c r="C43" s="279"/>
      <c r="D43" s="2187"/>
      <c r="E43" s="2187"/>
      <c r="F43" s="2187"/>
      <c r="G43" s="2187"/>
      <c r="H43" s="2187"/>
      <c r="I43" s="2187"/>
      <c r="J43" s="2188"/>
      <c r="K43" s="326"/>
      <c r="L43" s="326" t="s">
        <v>2649</v>
      </c>
      <c r="M43" s="326"/>
      <c r="N43" s="326"/>
      <c r="O43" s="326"/>
      <c r="P43" s="281"/>
      <c r="Q43" s="281"/>
      <c r="R43" s="2190"/>
      <c r="S43" s="2190"/>
      <c r="T43" s="2190"/>
      <c r="U43" s="2190"/>
      <c r="V43" s="2190"/>
      <c r="W43" s="281" t="s">
        <v>2647</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187"/>
      <c r="E44" s="2187"/>
      <c r="F44" s="2187"/>
      <c r="G44" s="2187"/>
      <c r="H44" s="2187"/>
      <c r="I44" s="2187"/>
      <c r="J44" s="2188"/>
      <c r="K44" s="356"/>
      <c r="L44" s="357"/>
      <c r="M44" s="357"/>
      <c r="N44" s="357"/>
      <c r="O44" s="357"/>
      <c r="P44" s="333"/>
      <c r="Q44" s="344"/>
      <c r="R44" s="267"/>
      <c r="S44" s="478"/>
      <c r="T44" s="267"/>
      <c r="U44" s="267"/>
      <c r="V44" s="267"/>
      <c r="W44" s="345"/>
      <c r="X44" s="342"/>
      <c r="AF44" s="266"/>
    </row>
    <row r="45" spans="1:16155" s="285" customFormat="1" ht="19.2" customHeight="1">
      <c r="A45" s="278"/>
      <c r="B45" s="278"/>
      <c r="C45" s="279"/>
      <c r="D45" s="2187"/>
      <c r="E45" s="2187"/>
      <c r="F45" s="2187"/>
      <c r="G45" s="2187"/>
      <c r="H45" s="2187"/>
      <c r="I45" s="2187"/>
      <c r="J45" s="2188"/>
      <c r="K45" s="326"/>
      <c r="L45" s="326" t="s">
        <v>2668</v>
      </c>
      <c r="M45" s="326"/>
      <c r="N45" s="326"/>
      <c r="O45" s="326"/>
      <c r="P45" s="281"/>
      <c r="Q45" s="281"/>
      <c r="R45" s="2191" t="str">
        <f>IF(R3="","",((共通様式_全体!G10)))</f>
        <v/>
      </c>
      <c r="S45" s="2191"/>
      <c r="T45" s="2191"/>
      <c r="U45" s="2191"/>
      <c r="V45" s="2191"/>
      <c r="W45" s="281" t="s">
        <v>2647</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8" customHeight="1">
      <c r="A46" s="278"/>
      <c r="B46" s="278"/>
      <c r="C46" s="279"/>
      <c r="D46" s="2187"/>
      <c r="E46" s="2187"/>
      <c r="F46" s="2187"/>
      <c r="G46" s="2187"/>
      <c r="H46" s="2187"/>
      <c r="I46" s="2187"/>
      <c r="J46" s="2188"/>
      <c r="K46" s="326"/>
      <c r="L46" s="326"/>
      <c r="M46" s="326"/>
      <c r="N46" s="326"/>
      <c r="O46" s="326"/>
      <c r="P46" s="281"/>
      <c r="Q46" s="281"/>
      <c r="R46" s="479"/>
      <c r="S46" s="479"/>
      <c r="T46" s="479"/>
      <c r="U46" s="479"/>
      <c r="V46" s="47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ht="21" customHeight="1">
      <c r="C47" s="341"/>
      <c r="D47" s="2192" t="s">
        <v>2651</v>
      </c>
      <c r="E47" s="2192"/>
      <c r="F47" s="2192"/>
      <c r="G47" s="2192"/>
      <c r="H47" s="2192"/>
      <c r="I47" s="2192"/>
      <c r="J47" s="2193"/>
      <c r="K47" s="360"/>
      <c r="L47" s="2198" t="s">
        <v>2669</v>
      </c>
      <c r="M47" s="2198"/>
      <c r="N47" s="2198"/>
      <c r="O47" s="2198"/>
      <c r="P47" s="361" t="s">
        <v>2571</v>
      </c>
      <c r="Q47" s="2099"/>
      <c r="R47" s="2199"/>
      <c r="S47" s="289" t="s">
        <v>2438</v>
      </c>
      <c r="T47" s="968"/>
      <c r="U47" s="288" t="s">
        <v>2572</v>
      </c>
      <c r="V47" s="968"/>
      <c r="W47" s="289" t="s">
        <v>2573</v>
      </c>
      <c r="X47" s="364"/>
      <c r="AB47" s="349" t="s">
        <v>2994</v>
      </c>
    </row>
    <row r="48" spans="1:16155" ht="2.25" customHeight="1">
      <c r="C48" s="279"/>
      <c r="D48" s="2194"/>
      <c r="E48" s="2194"/>
      <c r="F48" s="2194"/>
      <c r="G48" s="2194"/>
      <c r="H48" s="2194"/>
      <c r="I48" s="2194"/>
      <c r="J48" s="2195"/>
      <c r="K48" s="356"/>
      <c r="L48" s="357"/>
      <c r="M48" s="357"/>
      <c r="N48" s="357"/>
      <c r="O48" s="357"/>
      <c r="P48" s="333"/>
      <c r="Q48" s="344"/>
      <c r="R48" s="340"/>
      <c r="S48" s="345"/>
      <c r="T48" s="340"/>
      <c r="U48" s="333"/>
      <c r="V48" s="340"/>
      <c r="W48" s="345"/>
      <c r="X48" s="342"/>
    </row>
    <row r="49" spans="2:32" ht="21" customHeight="1">
      <c r="C49" s="365"/>
      <c r="D49" s="2196"/>
      <c r="E49" s="2196"/>
      <c r="F49" s="2196"/>
      <c r="G49" s="2196"/>
      <c r="H49" s="2196"/>
      <c r="I49" s="2196"/>
      <c r="J49" s="2197"/>
      <c r="K49" s="366"/>
      <c r="L49" s="2200" t="s">
        <v>2670</v>
      </c>
      <c r="M49" s="2200"/>
      <c r="N49" s="2200"/>
      <c r="O49" s="2200"/>
      <c r="P49" s="367" t="s">
        <v>2571</v>
      </c>
      <c r="Q49" s="2201"/>
      <c r="R49" s="2202"/>
      <c r="S49" s="368" t="s">
        <v>2438</v>
      </c>
      <c r="T49" s="369"/>
      <c r="U49" s="368" t="s">
        <v>2572</v>
      </c>
      <c r="V49" s="369"/>
      <c r="W49" s="368" t="s">
        <v>2573</v>
      </c>
      <c r="X49" s="370"/>
      <c r="AB49" s="349" t="s">
        <v>2995</v>
      </c>
    </row>
    <row r="50" spans="2:32" ht="4.5" customHeight="1">
      <c r="C50" s="371"/>
      <c r="D50" s="372"/>
      <c r="E50" s="372"/>
      <c r="F50" s="372"/>
      <c r="G50" s="372"/>
      <c r="H50" s="372"/>
      <c r="I50" s="372"/>
      <c r="J50" s="372"/>
      <c r="K50" s="372"/>
      <c r="L50" s="372"/>
      <c r="M50" s="2181"/>
      <c r="N50" s="2181"/>
      <c r="O50" s="2181"/>
      <c r="P50" s="2181"/>
      <c r="Q50" s="2181"/>
      <c r="R50" s="2181"/>
      <c r="S50" s="373"/>
      <c r="T50" s="373"/>
      <c r="U50" s="373"/>
      <c r="V50" s="373"/>
      <c r="W50" s="373"/>
      <c r="X50" s="354"/>
    </row>
    <row r="51" spans="2:32" ht="13.5" customHeight="1">
      <c r="D51" s="281"/>
      <c r="E51" s="281"/>
      <c r="F51" s="281"/>
      <c r="G51" s="281"/>
      <c r="H51" s="281"/>
      <c r="I51" s="281"/>
      <c r="J51" s="281"/>
      <c r="K51" s="281"/>
      <c r="L51" s="281"/>
      <c r="M51" s="281"/>
      <c r="N51" s="281"/>
      <c r="O51" s="281"/>
      <c r="P51" s="281"/>
      <c r="Q51" s="281"/>
      <c r="R51" s="281"/>
      <c r="S51" s="281"/>
      <c r="T51" s="281"/>
      <c r="U51" s="281"/>
      <c r="V51" s="281"/>
      <c r="W51" s="281"/>
      <c r="X51" s="281"/>
    </row>
    <row r="52" spans="2:32" ht="13.5" customHeight="1">
      <c r="D52" s="281"/>
      <c r="E52" s="281"/>
      <c r="F52" s="281"/>
      <c r="G52" s="281"/>
      <c r="H52" s="281"/>
      <c r="I52" s="281"/>
      <c r="J52" s="281"/>
      <c r="K52" s="281"/>
      <c r="L52" s="374"/>
      <c r="M52" s="374"/>
      <c r="N52" s="374"/>
      <c r="O52" s="374"/>
      <c r="P52" s="374"/>
      <c r="Q52" s="374"/>
      <c r="R52" s="374"/>
      <c r="S52" s="374"/>
      <c r="T52" s="374"/>
      <c r="U52" s="374"/>
      <c r="V52" s="374"/>
      <c r="W52" s="374"/>
      <c r="X52" s="374"/>
      <c r="AB52" s="2172"/>
      <c r="AC52" s="2172"/>
      <c r="AD52" s="2172"/>
      <c r="AE52" s="2172"/>
    </row>
    <row r="53" spans="2:32" ht="13.5" customHeight="1">
      <c r="D53" s="281"/>
      <c r="E53" s="281"/>
      <c r="F53" s="281"/>
      <c r="G53" s="281"/>
      <c r="H53" s="281"/>
      <c r="I53" s="281"/>
      <c r="J53" s="281"/>
      <c r="K53" s="281"/>
      <c r="L53" s="374"/>
      <c r="M53" s="374"/>
      <c r="N53" s="374"/>
      <c r="O53" s="374"/>
      <c r="P53" s="374"/>
      <c r="Q53" s="374"/>
      <c r="R53" s="374"/>
      <c r="S53" s="374"/>
      <c r="T53" s="374"/>
      <c r="U53" s="374"/>
      <c r="V53" s="374"/>
      <c r="W53" s="374"/>
      <c r="X53" s="374"/>
      <c r="AB53" s="2172"/>
      <c r="AC53" s="2172"/>
      <c r="AD53" s="2172"/>
      <c r="AE53" s="2172"/>
    </row>
    <row r="54" spans="2:32" ht="13.5" customHeight="1">
      <c r="D54" s="281"/>
      <c r="E54" s="281"/>
      <c r="F54" s="281"/>
      <c r="G54" s="281"/>
      <c r="H54" s="281"/>
      <c r="I54" s="281"/>
      <c r="J54" s="281"/>
      <c r="K54" s="281"/>
      <c r="L54" s="281"/>
      <c r="M54" s="374"/>
      <c r="N54" s="374"/>
      <c r="O54" s="374"/>
      <c r="P54" s="374"/>
      <c r="Q54" s="374"/>
      <c r="R54" s="374"/>
      <c r="S54" s="374"/>
      <c r="T54" s="374"/>
      <c r="U54" s="374"/>
      <c r="V54" s="374"/>
      <c r="W54" s="374"/>
      <c r="X54" s="374"/>
      <c r="AB54" s="2172"/>
      <c r="AC54" s="2172"/>
      <c r="AD54" s="2172"/>
      <c r="AE54" s="2172"/>
    </row>
    <row r="55" spans="2:32" ht="13.5" customHeight="1">
      <c r="D55" s="281"/>
      <c r="E55" s="281"/>
      <c r="F55" s="281"/>
      <c r="G55" s="281"/>
      <c r="H55" s="281"/>
      <c r="I55" s="281"/>
      <c r="J55" s="281"/>
      <c r="K55" s="281"/>
      <c r="L55" s="281"/>
      <c r="M55" s="281"/>
      <c r="N55" s="281"/>
      <c r="O55" s="281"/>
      <c r="P55" s="281"/>
      <c r="Q55" s="281"/>
      <c r="R55" s="281"/>
      <c r="S55" s="281"/>
      <c r="T55" s="281"/>
      <c r="U55" s="281"/>
      <c r="V55" s="281"/>
      <c r="W55" s="281"/>
      <c r="X55" s="281"/>
      <c r="AB55" s="2172"/>
      <c r="AC55" s="2172"/>
      <c r="AD55" s="2172"/>
      <c r="AE55" s="2172"/>
    </row>
    <row r="56" spans="2:32" ht="13.5" customHeight="1">
      <c r="D56" s="281"/>
      <c r="E56" s="281"/>
      <c r="F56" s="281"/>
      <c r="G56" s="281"/>
      <c r="H56" s="281"/>
      <c r="I56" s="281"/>
      <c r="J56" s="281"/>
      <c r="K56" s="281"/>
      <c r="L56" s="281"/>
      <c r="M56" s="281"/>
      <c r="N56" s="281"/>
      <c r="O56" s="281"/>
      <c r="P56" s="281"/>
      <c r="Q56" s="281"/>
      <c r="R56" s="281"/>
      <c r="S56" s="281"/>
      <c r="T56" s="281"/>
      <c r="U56" s="281"/>
      <c r="V56" s="281"/>
      <c r="W56" s="281"/>
      <c r="X56" s="281"/>
    </row>
    <row r="57" spans="2:32" ht="13.5" customHeight="1">
      <c r="D57" s="281"/>
      <c r="E57" s="281"/>
      <c r="F57" s="281"/>
      <c r="G57" s="281"/>
      <c r="H57" s="281"/>
      <c r="I57" s="281"/>
      <c r="J57" s="281"/>
      <c r="K57" s="281"/>
      <c r="L57" s="281"/>
      <c r="M57" s="281"/>
      <c r="N57" s="281"/>
      <c r="O57" s="281"/>
      <c r="P57" s="281"/>
      <c r="Q57" s="281"/>
      <c r="R57" s="281"/>
      <c r="S57" s="281"/>
      <c r="T57" s="281"/>
      <c r="U57" s="281"/>
      <c r="V57" s="281"/>
      <c r="W57" s="281"/>
      <c r="X57" s="281"/>
      <c r="AA57" s="278"/>
    </row>
    <row r="58" spans="2:32" ht="14.4" customHeight="1">
      <c r="D58" s="281"/>
      <c r="E58" s="281"/>
      <c r="F58" s="281"/>
      <c r="G58" s="281"/>
      <c r="H58" s="281"/>
      <c r="I58" s="281"/>
      <c r="J58" s="281"/>
      <c r="K58" s="281"/>
      <c r="L58" s="375"/>
      <c r="M58" s="376"/>
      <c r="N58" s="376"/>
      <c r="O58" s="376"/>
      <c r="P58" s="376"/>
      <c r="Q58" s="376"/>
      <c r="R58" s="376"/>
      <c r="S58" s="376"/>
      <c r="T58" s="376"/>
      <c r="U58" s="376"/>
      <c r="V58" s="376"/>
      <c r="W58" s="376"/>
      <c r="X58" s="376"/>
      <c r="AB58" s="349"/>
    </row>
    <row r="59" spans="2:32" ht="14.4" customHeight="1">
      <c r="D59" s="281"/>
      <c r="E59" s="281"/>
      <c r="F59" s="281"/>
      <c r="G59" s="281"/>
      <c r="H59" s="281"/>
      <c r="I59" s="281"/>
      <c r="J59" s="281"/>
      <c r="L59" s="375"/>
      <c r="M59" s="377"/>
      <c r="N59" s="377"/>
      <c r="O59" s="377"/>
      <c r="P59" s="377"/>
      <c r="Q59" s="377"/>
      <c r="R59" s="377"/>
      <c r="S59" s="377"/>
      <c r="T59" s="377"/>
      <c r="U59" s="377"/>
      <c r="V59" s="377"/>
      <c r="W59" s="377"/>
      <c r="X59" s="377"/>
    </row>
    <row r="60" spans="2:32" ht="11.25" customHeight="1">
      <c r="B60" s="2173" t="s">
        <v>2653</v>
      </c>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row>
    <row r="61" spans="2:32" ht="22.2" customHeight="1">
      <c r="B61" s="2173"/>
      <c r="C61" s="2174"/>
      <c r="D61" s="2174"/>
      <c r="E61" s="2174"/>
      <c r="F61" s="2174"/>
      <c r="G61" s="2174"/>
      <c r="H61" s="2174"/>
      <c r="I61" s="2174"/>
      <c r="J61" s="2174"/>
      <c r="K61" s="2174"/>
      <c r="L61" s="2174"/>
      <c r="M61" s="2174"/>
      <c r="N61" s="2174"/>
      <c r="O61" s="2174"/>
      <c r="P61" s="2174"/>
      <c r="Q61" s="2174"/>
      <c r="R61" s="2174"/>
      <c r="S61" s="2174"/>
      <c r="T61" s="2174"/>
      <c r="U61" s="2174"/>
      <c r="V61" s="2174"/>
      <c r="W61" s="2174"/>
      <c r="X61" s="2174"/>
      <c r="Y61" s="2174"/>
      <c r="Z61" s="2174"/>
      <c r="AF61" s="266"/>
    </row>
    <row r="62" spans="2:32" ht="9" customHeight="1">
      <c r="B62" s="2174"/>
      <c r="C62" s="2174"/>
      <c r="D62" s="2174"/>
      <c r="E62" s="2174"/>
      <c r="F62" s="2174"/>
      <c r="G62" s="2174"/>
      <c r="H62" s="2174"/>
      <c r="I62" s="2174"/>
      <c r="J62" s="2174"/>
      <c r="K62" s="2174"/>
      <c r="L62" s="2174"/>
      <c r="M62" s="2174"/>
      <c r="N62" s="2174"/>
      <c r="O62" s="2174"/>
      <c r="P62" s="2174"/>
      <c r="Q62" s="2174"/>
      <c r="R62" s="2174"/>
      <c r="S62" s="2174"/>
      <c r="T62" s="2174"/>
      <c r="U62" s="2174"/>
      <c r="V62" s="2174"/>
      <c r="W62" s="2174"/>
      <c r="X62" s="2174"/>
      <c r="Y62" s="2174"/>
      <c r="Z62" s="2174"/>
      <c r="AA62" s="278"/>
    </row>
    <row r="63" spans="2:32" ht="1.8" hidden="1" customHeight="1">
      <c r="C63" s="281"/>
      <c r="D63" s="281"/>
      <c r="E63" s="281"/>
      <c r="F63" s="281"/>
      <c r="G63" s="343"/>
      <c r="H63" s="343"/>
      <c r="I63" s="343"/>
      <c r="J63" s="333"/>
      <c r="K63" s="333"/>
      <c r="L63" s="344"/>
      <c r="M63" s="344"/>
      <c r="N63" s="340"/>
      <c r="O63" s="345"/>
      <c r="P63" s="340"/>
      <c r="Q63" s="333"/>
      <c r="R63" s="340"/>
      <c r="S63" s="345"/>
      <c r="T63" s="345"/>
      <c r="U63" s="281"/>
      <c r="Y63" s="278"/>
      <c r="Z63" s="278"/>
      <c r="AA63" s="278"/>
    </row>
    <row r="64" spans="2:32" ht="21" hidden="1" customHeight="1">
      <c r="B64" s="2175"/>
      <c r="C64" s="2175"/>
      <c r="D64" s="2175"/>
      <c r="E64" s="2175"/>
      <c r="F64" s="281"/>
      <c r="G64" s="346"/>
      <c r="H64" s="2176"/>
      <c r="I64" s="2176"/>
      <c r="J64" s="2176"/>
      <c r="K64" s="2176"/>
      <c r="L64" s="2176"/>
      <c r="M64" s="282"/>
      <c r="N64" s="282"/>
      <c r="O64" s="282"/>
      <c r="P64" s="282"/>
      <c r="Q64" s="282"/>
      <c r="R64" s="282"/>
      <c r="S64" s="282"/>
      <c r="T64" s="282"/>
      <c r="U64" s="282"/>
      <c r="Y64" s="278"/>
      <c r="Z64" s="278"/>
      <c r="AA64" s="278"/>
    </row>
    <row r="65" spans="1:32" ht="18" hidden="1" customHeight="1">
      <c r="B65" s="379"/>
      <c r="C65" s="380"/>
      <c r="D65" s="380"/>
      <c r="E65" s="380"/>
      <c r="F65" s="380"/>
      <c r="G65" s="380"/>
      <c r="H65" s="380"/>
      <c r="I65" s="380"/>
      <c r="J65" s="380"/>
      <c r="K65" s="381"/>
      <c r="L65" s="382"/>
      <c r="M65" s="382"/>
      <c r="N65" s="382"/>
      <c r="O65" s="382"/>
      <c r="P65" s="383"/>
      <c r="Q65" s="383"/>
      <c r="R65" s="383"/>
      <c r="S65" s="383"/>
      <c r="T65" s="383"/>
      <c r="U65" s="383"/>
      <c r="V65" s="383"/>
      <c r="W65" s="383"/>
      <c r="X65" s="383"/>
      <c r="Y65" s="383"/>
      <c r="Z65" s="384"/>
      <c r="AB65" s="285"/>
    </row>
    <row r="66" spans="1:32" ht="33" customHeight="1">
      <c r="B66" s="2177" t="s">
        <v>2654</v>
      </c>
      <c r="C66" s="2178"/>
      <c r="D66" s="2178"/>
      <c r="E66" s="2179"/>
      <c r="F66" s="385"/>
      <c r="G66" s="386" t="s">
        <v>2655</v>
      </c>
      <c r="H66" s="2180"/>
      <c r="I66" s="2180"/>
      <c r="J66" s="2180"/>
      <c r="K66" s="2180"/>
      <c r="L66" s="2180"/>
      <c r="M66" s="2180"/>
      <c r="N66" s="2180"/>
      <c r="O66" s="386" t="s">
        <v>2656</v>
      </c>
      <c r="P66" s="387"/>
      <c r="Q66" s="387"/>
      <c r="R66" s="387"/>
      <c r="S66" s="387"/>
      <c r="T66" s="387"/>
      <c r="U66" s="387"/>
      <c r="V66" s="387"/>
      <c r="W66" s="388"/>
      <c r="X66" s="388"/>
      <c r="Y66" s="388"/>
      <c r="Z66" s="389"/>
      <c r="AA66" s="278"/>
      <c r="AB66" s="560" t="s">
        <v>2996</v>
      </c>
    </row>
    <row r="67" spans="1:32" ht="27" customHeight="1">
      <c r="B67" s="371"/>
      <c r="C67" s="372"/>
      <c r="D67" s="372"/>
      <c r="E67" s="372"/>
      <c r="F67" s="372"/>
      <c r="G67" s="372"/>
      <c r="H67" s="372"/>
      <c r="I67" s="372"/>
      <c r="J67" s="372"/>
      <c r="K67" s="390"/>
      <c r="L67" s="391"/>
      <c r="M67" s="391"/>
      <c r="N67" s="391"/>
      <c r="O67" s="391"/>
      <c r="P67" s="353"/>
      <c r="Q67" s="353"/>
      <c r="R67" s="353"/>
      <c r="S67" s="353"/>
      <c r="T67" s="353"/>
      <c r="U67" s="353"/>
      <c r="V67" s="353"/>
      <c r="W67" s="353"/>
      <c r="X67" s="353"/>
      <c r="Y67" s="353"/>
      <c r="Z67" s="392"/>
      <c r="AB67" s="285"/>
    </row>
    <row r="68" spans="1:32" ht="18" customHeight="1">
      <c r="B68" s="379" t="s">
        <v>2657</v>
      </c>
      <c r="C68" s="380"/>
      <c r="D68" s="380"/>
      <c r="E68" s="380"/>
      <c r="F68" s="380"/>
      <c r="G68" s="380"/>
      <c r="H68" s="380"/>
      <c r="I68" s="380"/>
      <c r="J68" s="380"/>
      <c r="K68" s="381"/>
      <c r="L68" s="382"/>
      <c r="M68" s="382"/>
      <c r="N68" s="382"/>
      <c r="O68" s="382"/>
      <c r="P68" s="383"/>
      <c r="Q68" s="383"/>
      <c r="R68" s="383"/>
      <c r="S68" s="383"/>
      <c r="T68" s="383"/>
      <c r="U68" s="383"/>
      <c r="V68" s="383"/>
      <c r="W68" s="383"/>
      <c r="X68" s="383"/>
      <c r="Y68" s="383"/>
      <c r="Z68" s="384"/>
      <c r="AB68" s="285"/>
    </row>
    <row r="69" spans="1:32" ht="28.2" hidden="1" customHeight="1">
      <c r="B69" s="2157" t="s">
        <v>2658</v>
      </c>
      <c r="C69" s="2158"/>
      <c r="D69" s="2158"/>
      <c r="E69" s="2158"/>
      <c r="F69" s="2159"/>
      <c r="G69" s="2159"/>
      <c r="H69" s="2160"/>
      <c r="I69" s="2165"/>
      <c r="J69" s="2166"/>
      <c r="K69" s="2166"/>
      <c r="L69" s="2166"/>
      <c r="M69" s="2166"/>
      <c r="N69" s="2166"/>
      <c r="O69" s="2166"/>
      <c r="P69" s="2166"/>
      <c r="Q69" s="2166"/>
      <c r="R69" s="2166"/>
      <c r="S69" s="2166"/>
      <c r="T69" s="2166"/>
      <c r="U69" s="2166"/>
      <c r="V69" s="2166"/>
      <c r="W69" s="2166"/>
      <c r="X69" s="2166"/>
      <c r="Y69" s="2166"/>
      <c r="Z69" s="2167"/>
      <c r="AB69" s="285"/>
      <c r="AC69" s="285"/>
      <c r="AD69" s="334"/>
    </row>
    <row r="70" spans="1:32" ht="28.2" hidden="1" customHeight="1">
      <c r="B70" s="2161"/>
      <c r="C70" s="2162"/>
      <c r="D70" s="2162"/>
      <c r="E70" s="2162"/>
      <c r="F70" s="2163"/>
      <c r="G70" s="2163"/>
      <c r="H70" s="2164"/>
      <c r="I70" s="2168"/>
      <c r="J70" s="2169"/>
      <c r="K70" s="2169"/>
      <c r="L70" s="2169"/>
      <c r="M70" s="2169"/>
      <c r="N70" s="2169"/>
      <c r="O70" s="2169"/>
      <c r="P70" s="2169"/>
      <c r="Q70" s="2169"/>
      <c r="R70" s="2169"/>
      <c r="S70" s="2169"/>
      <c r="T70" s="2169"/>
      <c r="U70" s="2169"/>
      <c r="V70" s="2169"/>
      <c r="W70" s="2169"/>
      <c r="X70" s="2169"/>
      <c r="Y70" s="2169"/>
      <c r="Z70" s="2170"/>
      <c r="AB70" s="285"/>
      <c r="AC70" s="285"/>
    </row>
    <row r="71" spans="1:32" ht="27.6" hidden="1" customHeight="1">
      <c r="B71" s="2171" t="s">
        <v>2660</v>
      </c>
      <c r="C71" s="2158"/>
      <c r="D71" s="2158"/>
      <c r="E71" s="2158"/>
      <c r="F71" s="2159"/>
      <c r="G71" s="2159"/>
      <c r="H71" s="2160"/>
      <c r="I71" s="2165"/>
      <c r="J71" s="2166"/>
      <c r="K71" s="2166"/>
      <c r="L71" s="2166"/>
      <c r="M71" s="2166"/>
      <c r="N71" s="2166"/>
      <c r="O71" s="2166"/>
      <c r="P71" s="2166"/>
      <c r="Q71" s="2166"/>
      <c r="R71" s="2166"/>
      <c r="S71" s="2166"/>
      <c r="T71" s="2166"/>
      <c r="U71" s="2166"/>
      <c r="V71" s="2166"/>
      <c r="W71" s="2166"/>
      <c r="X71" s="2166"/>
      <c r="Y71" s="2166"/>
      <c r="Z71" s="2167"/>
      <c r="AB71" s="285"/>
      <c r="AC71" s="285"/>
    </row>
    <row r="72" spans="1:32" ht="27.6" hidden="1" customHeight="1">
      <c r="B72" s="2161"/>
      <c r="C72" s="2162"/>
      <c r="D72" s="2162"/>
      <c r="E72" s="2162"/>
      <c r="F72" s="2163"/>
      <c r="G72" s="2163"/>
      <c r="H72" s="2164"/>
      <c r="I72" s="2168"/>
      <c r="J72" s="2169"/>
      <c r="K72" s="2169"/>
      <c r="L72" s="2169"/>
      <c r="M72" s="2169"/>
      <c r="N72" s="2169"/>
      <c r="O72" s="2169"/>
      <c r="P72" s="2169"/>
      <c r="Q72" s="2169"/>
      <c r="R72" s="2169"/>
      <c r="S72" s="2169"/>
      <c r="T72" s="2169"/>
      <c r="U72" s="2169"/>
      <c r="V72" s="2169"/>
      <c r="W72" s="2169"/>
      <c r="X72" s="2169"/>
      <c r="Y72" s="2169"/>
      <c r="Z72" s="2170"/>
      <c r="AB72" s="327"/>
      <c r="AC72" s="327"/>
    </row>
    <row r="73" spans="1:32" ht="30" customHeight="1">
      <c r="B73" s="2049" t="s">
        <v>2932</v>
      </c>
      <c r="C73" s="2050"/>
      <c r="D73" s="2050"/>
      <c r="E73" s="2051"/>
      <c r="F73" s="313"/>
      <c r="G73" s="314"/>
      <c r="H73" s="314"/>
      <c r="I73" s="315"/>
      <c r="J73" s="2052" t="s">
        <v>2661</v>
      </c>
      <c r="K73" s="2053"/>
      <c r="L73" s="2053"/>
      <c r="M73" s="2054"/>
      <c r="N73" s="313"/>
      <c r="O73" s="314"/>
      <c r="P73" s="315"/>
      <c r="Q73" s="2055" t="s">
        <v>2662</v>
      </c>
      <c r="R73" s="2056"/>
      <c r="S73" s="2057"/>
      <c r="T73" s="2058" t="s">
        <v>2663</v>
      </c>
      <c r="U73" s="2059"/>
      <c r="V73" s="2059"/>
      <c r="W73" s="2059"/>
      <c r="X73" s="2059"/>
      <c r="Y73" s="2059"/>
      <c r="Z73" s="2060"/>
      <c r="AB73" s="285"/>
      <c r="AC73" s="285"/>
    </row>
    <row r="74" spans="1:32" ht="15.75" customHeight="1">
      <c r="B74" s="2061" t="s">
        <v>3157</v>
      </c>
      <c r="C74" s="2062"/>
      <c r="D74" s="2062"/>
      <c r="E74" s="2063"/>
      <c r="F74" s="2033"/>
      <c r="G74" s="2034"/>
      <c r="H74" s="2034"/>
      <c r="I74" s="2034"/>
      <c r="J74" s="2034"/>
      <c r="K74" s="2034"/>
      <c r="L74" s="2034"/>
      <c r="M74" s="2034"/>
      <c r="N74" s="2034"/>
      <c r="O74" s="2034"/>
      <c r="P74" s="2034"/>
      <c r="Q74" s="2034"/>
      <c r="R74" s="2034"/>
      <c r="S74" s="2034"/>
      <c r="T74" s="2034"/>
      <c r="U74" s="2034"/>
      <c r="V74" s="2034"/>
      <c r="W74" s="2034"/>
      <c r="X74" s="2034"/>
      <c r="Y74" s="2034"/>
      <c r="Z74" s="2035"/>
      <c r="AB74" s="285"/>
      <c r="AC74" s="285"/>
    </row>
    <row r="75" spans="1:32" ht="34.200000000000003" customHeight="1">
      <c r="B75" s="2064"/>
      <c r="C75" s="2065"/>
      <c r="D75" s="2065"/>
      <c r="E75" s="2066"/>
      <c r="F75" s="2036"/>
      <c r="G75" s="1477"/>
      <c r="H75" s="1477"/>
      <c r="I75" s="1477"/>
      <c r="J75" s="1477"/>
      <c r="K75" s="1477"/>
      <c r="L75" s="1477"/>
      <c r="M75" s="1477"/>
      <c r="N75" s="1477"/>
      <c r="O75" s="1477"/>
      <c r="P75" s="1477"/>
      <c r="Q75" s="1477"/>
      <c r="R75" s="1477"/>
      <c r="S75" s="1477"/>
      <c r="T75" s="1477"/>
      <c r="U75" s="1477"/>
      <c r="V75" s="1477"/>
      <c r="W75" s="1477"/>
      <c r="X75" s="1477"/>
      <c r="Y75" s="1477"/>
      <c r="Z75" s="2037"/>
      <c r="AB75" s="285"/>
      <c r="AC75" s="285"/>
    </row>
    <row r="76" spans="1:32" ht="30" customHeight="1">
      <c r="B76" s="316"/>
      <c r="C76" s="2038" t="s">
        <v>2664</v>
      </c>
      <c r="D76" s="2038"/>
      <c r="E76" s="2039"/>
      <c r="F76" s="313"/>
      <c r="G76" s="314"/>
      <c r="H76" s="314"/>
      <c r="I76" s="314"/>
      <c r="J76" s="314"/>
      <c r="K76" s="314"/>
      <c r="L76" s="315"/>
      <c r="M76" s="317" t="s">
        <v>458</v>
      </c>
      <c r="N76" s="318"/>
      <c r="O76" s="317"/>
      <c r="P76" s="317"/>
      <c r="Q76" s="317"/>
      <c r="R76" s="317"/>
      <c r="S76" s="317"/>
      <c r="T76" s="317"/>
      <c r="U76" s="317"/>
      <c r="V76" s="317"/>
      <c r="W76" s="317"/>
      <c r="X76" s="317"/>
      <c r="Y76" s="317"/>
      <c r="Z76" s="317"/>
      <c r="AB76" s="285"/>
      <c r="AC76" s="285"/>
    </row>
    <row r="77" spans="1:32" ht="12" customHeight="1">
      <c r="B77" s="371"/>
      <c r="C77" s="372"/>
      <c r="D77" s="372"/>
      <c r="E77" s="372"/>
      <c r="F77" s="372"/>
      <c r="G77" s="372"/>
      <c r="H77" s="372"/>
      <c r="I77" s="372"/>
      <c r="J77" s="372"/>
      <c r="K77" s="372"/>
      <c r="L77" s="372"/>
      <c r="M77" s="281"/>
      <c r="N77" s="281"/>
      <c r="O77" s="281"/>
      <c r="P77" s="281"/>
      <c r="Q77" s="281"/>
      <c r="R77" s="281"/>
      <c r="S77" s="281"/>
      <c r="U77" s="281"/>
      <c r="V77" s="278"/>
      <c r="W77" s="333"/>
      <c r="X77" s="333"/>
      <c r="Y77" s="333"/>
      <c r="Z77" s="333"/>
      <c r="AB77" s="285"/>
      <c r="AC77" s="285"/>
    </row>
    <row r="78" spans="1:32" ht="18" customHeight="1">
      <c r="B78" s="281"/>
      <c r="C78" s="281" t="s">
        <v>2665</v>
      </c>
      <c r="D78" s="281"/>
      <c r="E78" s="281"/>
      <c r="F78" s="281"/>
      <c r="G78" s="281"/>
      <c r="H78" s="281"/>
      <c r="I78" s="281"/>
      <c r="J78" s="281"/>
      <c r="K78" s="281"/>
      <c r="L78" s="281"/>
      <c r="M78" s="281"/>
      <c r="N78" s="281"/>
      <c r="O78" s="281"/>
      <c r="P78" s="281"/>
      <c r="Q78" s="281"/>
      <c r="R78" s="281"/>
      <c r="S78" s="281"/>
      <c r="T78" s="281"/>
      <c r="U78" s="281"/>
      <c r="V78" s="333"/>
      <c r="W78" s="333"/>
      <c r="X78" s="333"/>
      <c r="Y78" s="333"/>
      <c r="Z78" s="333"/>
      <c r="AB78" s="285"/>
      <c r="AC78" s="285"/>
    </row>
    <row r="79" spans="1:32" ht="13.5" customHeight="1" thickBot="1">
      <c r="U79" s="327"/>
      <c r="Z79" s="378"/>
      <c r="AB79" s="285"/>
      <c r="AC79" s="285"/>
    </row>
    <row r="80" spans="1:32" ht="22.8" customHeight="1" thickTop="1">
      <c r="A80" s="320"/>
      <c r="B80" s="2148" t="s">
        <v>2933</v>
      </c>
      <c r="C80" s="2149"/>
      <c r="D80" s="2149"/>
      <c r="E80" s="2149"/>
      <c r="F80" s="2149"/>
      <c r="G80" s="2149"/>
      <c r="H80" s="2149"/>
      <c r="I80" s="2149"/>
      <c r="J80" s="2149"/>
      <c r="K80" s="2149"/>
      <c r="L80" s="2149"/>
      <c r="M80" s="2149"/>
      <c r="N80" s="2149"/>
      <c r="O80" s="2149"/>
      <c r="P80" s="2149"/>
      <c r="Q80" s="2149"/>
      <c r="R80" s="2149"/>
      <c r="S80" s="2149"/>
      <c r="T80" s="2149"/>
      <c r="U80" s="2149"/>
      <c r="V80" s="2149"/>
      <c r="W80" s="2149"/>
      <c r="X80" s="2149"/>
      <c r="Y80" s="2150"/>
      <c r="Z80" s="393"/>
      <c r="AA80" s="322"/>
      <c r="AB80" s="322"/>
      <c r="AC80" s="322"/>
      <c r="AD80" s="322"/>
      <c r="AE80" s="322"/>
      <c r="AF80" s="322"/>
    </row>
    <row r="81" spans="1:32" ht="22.8" customHeight="1">
      <c r="A81" s="393"/>
      <c r="B81" s="2151"/>
      <c r="C81" s="2152"/>
      <c r="D81" s="2152"/>
      <c r="E81" s="2152"/>
      <c r="F81" s="2152"/>
      <c r="G81" s="2152"/>
      <c r="H81" s="2152"/>
      <c r="I81" s="2152"/>
      <c r="J81" s="2152"/>
      <c r="K81" s="2152"/>
      <c r="L81" s="2152"/>
      <c r="M81" s="2152"/>
      <c r="N81" s="2152"/>
      <c r="O81" s="2152"/>
      <c r="P81" s="2152"/>
      <c r="Q81" s="2152"/>
      <c r="R81" s="2152"/>
      <c r="S81" s="2152"/>
      <c r="T81" s="2152"/>
      <c r="U81" s="2152"/>
      <c r="V81" s="2152"/>
      <c r="W81" s="2152"/>
      <c r="X81" s="2152"/>
      <c r="Y81" s="2153"/>
      <c r="Z81" s="393"/>
      <c r="AA81" s="322"/>
      <c r="AB81" s="322"/>
      <c r="AC81" s="322"/>
      <c r="AD81" s="322"/>
      <c r="AE81" s="322"/>
      <c r="AF81" s="322"/>
    </row>
    <row r="82" spans="1:32" ht="22.8" customHeight="1">
      <c r="A82" s="393"/>
      <c r="B82" s="2151"/>
      <c r="C82" s="2152"/>
      <c r="D82" s="2152"/>
      <c r="E82" s="2152"/>
      <c r="F82" s="2152"/>
      <c r="G82" s="2152"/>
      <c r="H82" s="2152"/>
      <c r="I82" s="2152"/>
      <c r="J82" s="2152"/>
      <c r="K82" s="2152"/>
      <c r="L82" s="2152"/>
      <c r="M82" s="2152"/>
      <c r="N82" s="2152"/>
      <c r="O82" s="2152"/>
      <c r="P82" s="2152"/>
      <c r="Q82" s="2152"/>
      <c r="R82" s="2152"/>
      <c r="S82" s="2152"/>
      <c r="T82" s="2152"/>
      <c r="U82" s="2152"/>
      <c r="V82" s="2152"/>
      <c r="W82" s="2152"/>
      <c r="X82" s="2152"/>
      <c r="Y82" s="2153"/>
      <c r="Z82" s="393"/>
      <c r="AA82" s="322"/>
      <c r="AB82" s="322"/>
      <c r="AC82" s="322"/>
      <c r="AD82" s="322"/>
      <c r="AE82" s="322"/>
      <c r="AF82" s="322"/>
    </row>
    <row r="83" spans="1:32" ht="22.8" customHeight="1">
      <c r="A83" s="393"/>
      <c r="B83" s="2151"/>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3"/>
      <c r="Z83" s="393"/>
      <c r="AA83" s="322"/>
      <c r="AB83" s="322"/>
      <c r="AC83" s="322"/>
      <c r="AD83" s="322"/>
      <c r="AE83" s="322"/>
      <c r="AF83" s="322"/>
    </row>
    <row r="84" spans="1:32" ht="22.8" customHeight="1">
      <c r="A84" s="393"/>
      <c r="B84" s="2151"/>
      <c r="C84" s="2152"/>
      <c r="D84" s="2152"/>
      <c r="E84" s="2152"/>
      <c r="F84" s="2152"/>
      <c r="G84" s="2152"/>
      <c r="H84" s="2152"/>
      <c r="I84" s="2152"/>
      <c r="J84" s="2152"/>
      <c r="K84" s="2152"/>
      <c r="L84" s="2152"/>
      <c r="M84" s="2152"/>
      <c r="N84" s="2152"/>
      <c r="O84" s="2152"/>
      <c r="P84" s="2152"/>
      <c r="Q84" s="2152"/>
      <c r="R84" s="2152"/>
      <c r="S84" s="2152"/>
      <c r="T84" s="2152"/>
      <c r="U84" s="2152"/>
      <c r="V84" s="2152"/>
      <c r="W84" s="2152"/>
      <c r="X84" s="2152"/>
      <c r="Y84" s="2153"/>
      <c r="Z84" s="393"/>
      <c r="AA84" s="322"/>
      <c r="AB84" s="322"/>
      <c r="AC84" s="322"/>
      <c r="AD84" s="322"/>
      <c r="AE84" s="322"/>
      <c r="AF84" s="322"/>
    </row>
    <row r="85" spans="1:32" ht="22.8" customHeight="1">
      <c r="A85" s="393"/>
      <c r="B85" s="2151"/>
      <c r="C85" s="2152"/>
      <c r="D85" s="2152"/>
      <c r="E85" s="2152"/>
      <c r="F85" s="2152"/>
      <c r="G85" s="2152"/>
      <c r="H85" s="2152"/>
      <c r="I85" s="2152"/>
      <c r="J85" s="2152"/>
      <c r="K85" s="2152"/>
      <c r="L85" s="2152"/>
      <c r="M85" s="2152"/>
      <c r="N85" s="2152"/>
      <c r="O85" s="2152"/>
      <c r="P85" s="2152"/>
      <c r="Q85" s="2152"/>
      <c r="R85" s="2152"/>
      <c r="S85" s="2152"/>
      <c r="T85" s="2152"/>
      <c r="U85" s="2152"/>
      <c r="V85" s="2152"/>
      <c r="W85" s="2152"/>
      <c r="X85" s="2152"/>
      <c r="Y85" s="2153"/>
      <c r="Z85" s="393"/>
      <c r="AA85" s="322"/>
      <c r="AB85" s="322"/>
      <c r="AC85" s="322"/>
      <c r="AD85" s="322"/>
      <c r="AE85" s="322"/>
      <c r="AF85" s="322"/>
    </row>
    <row r="86" spans="1:32" ht="22.8" customHeight="1">
      <c r="A86" s="393"/>
      <c r="B86" s="2151"/>
      <c r="C86" s="2152"/>
      <c r="D86" s="2152"/>
      <c r="E86" s="2152"/>
      <c r="F86" s="2152"/>
      <c r="G86" s="2152"/>
      <c r="H86" s="2152"/>
      <c r="I86" s="2152"/>
      <c r="J86" s="2152"/>
      <c r="K86" s="2152"/>
      <c r="L86" s="2152"/>
      <c r="M86" s="2152"/>
      <c r="N86" s="2152"/>
      <c r="O86" s="2152"/>
      <c r="P86" s="2152"/>
      <c r="Q86" s="2152"/>
      <c r="R86" s="2152"/>
      <c r="S86" s="2152"/>
      <c r="T86" s="2152"/>
      <c r="U86" s="2152"/>
      <c r="V86" s="2152"/>
      <c r="W86" s="2152"/>
      <c r="X86" s="2152"/>
      <c r="Y86" s="2153"/>
      <c r="Z86" s="393"/>
      <c r="AA86" s="322"/>
      <c r="AB86" s="322"/>
      <c r="AC86" s="322"/>
      <c r="AD86" s="322"/>
      <c r="AE86" s="322"/>
      <c r="AF86" s="322"/>
    </row>
    <row r="87" spans="1:32" ht="22.8" customHeight="1">
      <c r="A87" s="393"/>
      <c r="B87" s="2151"/>
      <c r="C87" s="2152"/>
      <c r="D87" s="2152"/>
      <c r="E87" s="2152"/>
      <c r="F87" s="2152"/>
      <c r="G87" s="2152"/>
      <c r="H87" s="2152"/>
      <c r="I87" s="2152"/>
      <c r="J87" s="2152"/>
      <c r="K87" s="2152"/>
      <c r="L87" s="2152"/>
      <c r="M87" s="2152"/>
      <c r="N87" s="2152"/>
      <c r="O87" s="2152"/>
      <c r="P87" s="2152"/>
      <c r="Q87" s="2152"/>
      <c r="R87" s="2152"/>
      <c r="S87" s="2152"/>
      <c r="T87" s="2152"/>
      <c r="U87" s="2152"/>
      <c r="V87" s="2152"/>
      <c r="W87" s="2152"/>
      <c r="X87" s="2152"/>
      <c r="Y87" s="2153"/>
      <c r="Z87" s="393"/>
      <c r="AA87" s="322"/>
      <c r="AB87" s="322"/>
      <c r="AC87" s="322"/>
      <c r="AD87" s="322"/>
      <c r="AE87" s="322"/>
      <c r="AF87" s="322"/>
    </row>
    <row r="88" spans="1:32" ht="4.8" customHeight="1">
      <c r="A88" s="393"/>
      <c r="B88" s="2151"/>
      <c r="C88" s="2152"/>
      <c r="D88" s="2152"/>
      <c r="E88" s="2152"/>
      <c r="F88" s="2152"/>
      <c r="G88" s="2152"/>
      <c r="H88" s="2152"/>
      <c r="I88" s="2152"/>
      <c r="J88" s="2152"/>
      <c r="K88" s="2152"/>
      <c r="L88" s="2152"/>
      <c r="M88" s="2152"/>
      <c r="N88" s="2152"/>
      <c r="O88" s="2152"/>
      <c r="P88" s="2152"/>
      <c r="Q88" s="2152"/>
      <c r="R88" s="2152"/>
      <c r="S88" s="2152"/>
      <c r="T88" s="2152"/>
      <c r="U88" s="2152"/>
      <c r="V88" s="2152"/>
      <c r="W88" s="2152"/>
      <c r="X88" s="2152"/>
      <c r="Y88" s="2153"/>
      <c r="Z88" s="393"/>
      <c r="AA88" s="322"/>
      <c r="AB88" s="322"/>
      <c r="AC88" s="322"/>
      <c r="AD88" s="322"/>
      <c r="AE88" s="322"/>
      <c r="AF88" s="322"/>
    </row>
    <row r="89" spans="1:32" ht="4.8" customHeight="1">
      <c r="A89" s="393"/>
      <c r="B89" s="2151"/>
      <c r="C89" s="2152"/>
      <c r="D89" s="2152"/>
      <c r="E89" s="2152"/>
      <c r="F89" s="2152"/>
      <c r="G89" s="2152"/>
      <c r="H89" s="2152"/>
      <c r="I89" s="2152"/>
      <c r="J89" s="2152"/>
      <c r="K89" s="2152"/>
      <c r="L89" s="2152"/>
      <c r="M89" s="2152"/>
      <c r="N89" s="2152"/>
      <c r="O89" s="2152"/>
      <c r="P89" s="2152"/>
      <c r="Q89" s="2152"/>
      <c r="R89" s="2152"/>
      <c r="S89" s="2152"/>
      <c r="T89" s="2152"/>
      <c r="U89" s="2152"/>
      <c r="V89" s="2152"/>
      <c r="W89" s="2152"/>
      <c r="X89" s="2152"/>
      <c r="Y89" s="2153"/>
      <c r="Z89" s="393"/>
      <c r="AA89" s="322"/>
      <c r="AB89" s="322"/>
      <c r="AC89" s="322"/>
      <c r="AD89" s="322"/>
      <c r="AE89" s="322"/>
      <c r="AF89" s="322"/>
    </row>
    <row r="90" spans="1:32" ht="4.8" customHeight="1">
      <c r="A90" s="393"/>
      <c r="B90" s="2151"/>
      <c r="C90" s="2152"/>
      <c r="D90" s="2152"/>
      <c r="E90" s="2152"/>
      <c r="F90" s="2152"/>
      <c r="G90" s="2152"/>
      <c r="H90" s="2152"/>
      <c r="I90" s="2152"/>
      <c r="J90" s="2152"/>
      <c r="K90" s="2152"/>
      <c r="L90" s="2152"/>
      <c r="M90" s="2152"/>
      <c r="N90" s="2152"/>
      <c r="O90" s="2152"/>
      <c r="P90" s="2152"/>
      <c r="Q90" s="2152"/>
      <c r="R90" s="2152"/>
      <c r="S90" s="2152"/>
      <c r="T90" s="2152"/>
      <c r="U90" s="2152"/>
      <c r="V90" s="2152"/>
      <c r="W90" s="2152"/>
      <c r="X90" s="2152"/>
      <c r="Y90" s="2153"/>
      <c r="Z90" s="393"/>
      <c r="AA90" s="322"/>
      <c r="AB90" s="322"/>
      <c r="AC90" s="322"/>
      <c r="AD90" s="322"/>
      <c r="AE90" s="322"/>
      <c r="AF90" s="322"/>
    </row>
    <row r="91" spans="1:32" ht="11.4" customHeight="1" thickBot="1">
      <c r="A91" s="393"/>
      <c r="B91" s="2154"/>
      <c r="C91" s="2155"/>
      <c r="D91" s="2155"/>
      <c r="E91" s="2155"/>
      <c r="F91" s="2155"/>
      <c r="G91" s="2155"/>
      <c r="H91" s="2155"/>
      <c r="I91" s="2155"/>
      <c r="J91" s="2155"/>
      <c r="K91" s="2155"/>
      <c r="L91" s="2155"/>
      <c r="M91" s="2155"/>
      <c r="N91" s="2155"/>
      <c r="O91" s="2155"/>
      <c r="P91" s="2155"/>
      <c r="Q91" s="2155"/>
      <c r="R91" s="2155"/>
      <c r="S91" s="2155"/>
      <c r="T91" s="2155"/>
      <c r="U91" s="2155"/>
      <c r="V91" s="2155"/>
      <c r="W91" s="2155"/>
      <c r="X91" s="2155"/>
      <c r="Y91" s="2156"/>
      <c r="Z91" s="393"/>
      <c r="AA91" s="322"/>
      <c r="AB91" s="322"/>
      <c r="AC91" s="322"/>
      <c r="AD91" s="322"/>
      <c r="AE91" s="322"/>
      <c r="AF91" s="322"/>
    </row>
    <row r="92" spans="1:32" ht="13.8" thickTop="1"/>
    <row r="94" spans="1:32">
      <c r="X94" s="327"/>
      <c r="Y94" s="327"/>
      <c r="Z94" s="328"/>
    </row>
  </sheetData>
  <sheetProtection algorithmName="SHA-512" hashValue="hU2EPc/NFWdOUmy2oR3eFKpuwCSD3BT2FXVeCueVR/pFtDMjnUFSEV2mv2kOApdN6adJMOXzHCEOp1EinMZliA==" saltValue="TwEz610ILYZsGMzduebspg==" spinCount="100000" sheet="1" formatCells="0" insertRows="0" deleteRows="0" selectLockedCells="1"/>
  <mergeCells count="72">
    <mergeCell ref="BN20:BO20"/>
    <mergeCell ref="BP20:BX20"/>
    <mergeCell ref="N22:O22"/>
    <mergeCell ref="P22:S22"/>
    <mergeCell ref="T22:X22"/>
    <mergeCell ref="BN22:BO22"/>
    <mergeCell ref="BP22:BS22"/>
    <mergeCell ref="BT22:BX22"/>
    <mergeCell ref="N10:O10"/>
    <mergeCell ref="R3:S3"/>
    <mergeCell ref="N6:O6"/>
    <mergeCell ref="P6:X6"/>
    <mergeCell ref="N8:O8"/>
    <mergeCell ref="P8:X8"/>
    <mergeCell ref="N14:O14"/>
    <mergeCell ref="P14:X14"/>
    <mergeCell ref="N16:O16"/>
    <mergeCell ref="N26:O26"/>
    <mergeCell ref="P26:X26"/>
    <mergeCell ref="N28:O28"/>
    <mergeCell ref="N20:O20"/>
    <mergeCell ref="P20:X20"/>
    <mergeCell ref="C30:X30"/>
    <mergeCell ref="D34:E34"/>
    <mergeCell ref="K34:L34"/>
    <mergeCell ref="M34:O34"/>
    <mergeCell ref="P34:Q34"/>
    <mergeCell ref="R34:X34"/>
    <mergeCell ref="C35:X35"/>
    <mergeCell ref="D36:X36"/>
    <mergeCell ref="D37:J37"/>
    <mergeCell ref="D39:J39"/>
    <mergeCell ref="M39:P39"/>
    <mergeCell ref="K37:P37"/>
    <mergeCell ref="Q37:T37"/>
    <mergeCell ref="U37:X37"/>
    <mergeCell ref="M50:R50"/>
    <mergeCell ref="D40:J40"/>
    <mergeCell ref="L40:X40"/>
    <mergeCell ref="D41:J46"/>
    <mergeCell ref="R41:V41"/>
    <mergeCell ref="R43:V43"/>
    <mergeCell ref="R45:V45"/>
    <mergeCell ref="D47:J49"/>
    <mergeCell ref="L47:O47"/>
    <mergeCell ref="Q47:R47"/>
    <mergeCell ref="L49:O49"/>
    <mergeCell ref="Q49:R49"/>
    <mergeCell ref="Q73:S73"/>
    <mergeCell ref="T73:Z73"/>
    <mergeCell ref="AB52:AE55"/>
    <mergeCell ref="B60:Z62"/>
    <mergeCell ref="B64:E64"/>
    <mergeCell ref="H64:L64"/>
    <mergeCell ref="B66:E66"/>
    <mergeCell ref="H66:N66"/>
    <mergeCell ref="F74:Z75"/>
    <mergeCell ref="B74:E75"/>
    <mergeCell ref="C76:E76"/>
    <mergeCell ref="B80:Y91"/>
    <mergeCell ref="P10:S10"/>
    <mergeCell ref="T10:X10"/>
    <mergeCell ref="P16:S16"/>
    <mergeCell ref="T16:X16"/>
    <mergeCell ref="P28:S28"/>
    <mergeCell ref="T28:X28"/>
    <mergeCell ref="B69:H70"/>
    <mergeCell ref="I69:Z70"/>
    <mergeCell ref="B71:H72"/>
    <mergeCell ref="I71:Z72"/>
    <mergeCell ref="B73:E73"/>
    <mergeCell ref="J73:M73"/>
  </mergeCells>
  <phoneticPr fontId="65"/>
  <pageMargins left="0.70866141732283472" right="0.70866141732283472" top="0.74803149606299213" bottom="0.74803149606299213" header="0.31496062992125984" footer="0.31496062992125984"/>
  <pageSetup paperSize="9" scale="94" orientation="portrait" blackAndWhite="1" r:id="rId1"/>
  <rowBreaks count="1" manualBreakCount="1">
    <brk id="5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53340</xdr:colOff>
                    <xdr:row>67</xdr:row>
                    <xdr:rowOff>114300</xdr:rowOff>
                  </from>
                  <to>
                    <xdr:col>20</xdr:col>
                    <xdr:colOff>205740</xdr:colOff>
                    <xdr:row>73</xdr:row>
                    <xdr:rowOff>152400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67</xdr:row>
                    <xdr:rowOff>129540</xdr:rowOff>
                  </from>
                  <to>
                    <xdr:col>22</xdr:col>
                    <xdr:colOff>167640</xdr:colOff>
                    <xdr:row>73</xdr:row>
                    <xdr:rowOff>137160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213360</xdr:colOff>
                    <xdr:row>67</xdr:row>
                    <xdr:rowOff>121920</xdr:rowOff>
                  </from>
                  <to>
                    <xdr:col>24</xdr:col>
                    <xdr:colOff>129540</xdr:colOff>
                    <xdr:row>73</xdr:row>
                    <xdr:rowOff>144780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基本情報入力シート!$J$63:$J$65</xm:f>
          </x14:formula1>
          <xm:sqref>R3:S3</xm:sqref>
        </x14:dataValidation>
        <x14:dataValidation type="list" allowBlank="1" showInputMessage="1" showErrorMessage="1">
          <x14:formula1>
            <xm:f>基本情報入力シート!$K$63:$K$74</xm:f>
          </x14:formula1>
          <xm:sqref>U3</xm:sqref>
        </x14:dataValidation>
        <x14:dataValidation type="list" allowBlank="1" showInputMessage="1" showErrorMessage="1">
          <x14:formula1>
            <xm:f>基本情報入力シート!$L$63:$L$93</xm:f>
          </x14:formula1>
          <xm:sqref>W3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WWI88"/>
  <sheetViews>
    <sheetView showGridLines="0" showZeros="0" view="pageBreakPreview" topLeftCell="A31" zoomScaleNormal="100" zoomScaleSheetLayoutView="100" workbookViewId="0">
      <selection activeCell="F68" sqref="F68:Z69"/>
    </sheetView>
  </sheetViews>
  <sheetFormatPr defaultRowHeight="13.2"/>
  <cols>
    <col min="1" max="1" width="2.109375" style="278" customWidth="1"/>
    <col min="2" max="2" width="2.33203125" style="278" customWidth="1"/>
    <col min="3" max="3" width="1.109375" style="278" customWidth="1"/>
    <col min="4" max="4" width="5.6640625" style="278" customWidth="1"/>
    <col min="5" max="5" width="3.6640625" style="278" customWidth="1"/>
    <col min="6" max="12" width="4" style="278" customWidth="1"/>
    <col min="13" max="13" width="4.6640625" style="278" customWidth="1"/>
    <col min="14" max="15" width="5.33203125" style="278" customWidth="1"/>
    <col min="16" max="16" width="3.44140625" style="278" customWidth="1"/>
    <col min="17" max="17" width="5.6640625" style="278" customWidth="1"/>
    <col min="18" max="20" width="3.6640625" style="278" customWidth="1"/>
    <col min="21" max="24" width="3.6640625" style="285" customWidth="1"/>
    <col min="25" max="25" width="2.21875" style="285" customWidth="1"/>
    <col min="26" max="27" width="2.109375" style="285" customWidth="1"/>
    <col min="28" max="28" width="7.21875" style="278" customWidth="1"/>
    <col min="29" max="29" width="8.88671875" style="278"/>
    <col min="30" max="31" width="13.88671875" style="278" customWidth="1"/>
    <col min="32" max="32" width="13.88671875" style="278" hidden="1" customWidth="1"/>
    <col min="33" max="34" width="13.88671875" style="278" customWidth="1"/>
    <col min="35" max="262" width="8.88671875" style="278"/>
    <col min="263" max="263" width="2.44140625" style="278" customWidth="1"/>
    <col min="264" max="264" width="2.33203125" style="278" customWidth="1"/>
    <col min="265" max="265" width="1.109375" style="278" customWidth="1"/>
    <col min="266" max="266" width="22.6640625" style="278" customWidth="1"/>
    <col min="267" max="267" width="1.21875" style="278" customWidth="1"/>
    <col min="268" max="269" width="11.77734375" style="278" customWidth="1"/>
    <col min="270" max="270" width="1.77734375" style="278" customWidth="1"/>
    <col min="271" max="271" width="6.88671875" style="278" customWidth="1"/>
    <col min="272" max="272" width="4.44140625" style="278" customWidth="1"/>
    <col min="273" max="273" width="3.6640625" style="278" customWidth="1"/>
    <col min="274" max="274" width="0.77734375" style="278" customWidth="1"/>
    <col min="275" max="275" width="3.33203125" style="278" customWidth="1"/>
    <col min="276" max="276" width="3.6640625" style="278" customWidth="1"/>
    <col min="277" max="277" width="3" style="278" customWidth="1"/>
    <col min="278" max="278" width="3.6640625" style="278" customWidth="1"/>
    <col min="279" max="279" width="3.109375" style="278" customWidth="1"/>
    <col min="280" max="280" width="1.88671875" style="278" customWidth="1"/>
    <col min="281" max="282" width="2.21875" style="278" customWidth="1"/>
    <col min="283" max="283" width="7.21875" style="278" customWidth="1"/>
    <col min="284" max="518" width="8.88671875" style="278"/>
    <col min="519" max="519" width="2.44140625" style="278" customWidth="1"/>
    <col min="520" max="520" width="2.33203125" style="278" customWidth="1"/>
    <col min="521" max="521" width="1.109375" style="278" customWidth="1"/>
    <col min="522" max="522" width="22.6640625" style="278" customWidth="1"/>
    <col min="523" max="523" width="1.21875" style="278" customWidth="1"/>
    <col min="524" max="525" width="11.77734375" style="278" customWidth="1"/>
    <col min="526" max="526" width="1.77734375" style="278" customWidth="1"/>
    <col min="527" max="527" width="6.88671875" style="278" customWidth="1"/>
    <col min="528" max="528" width="4.44140625" style="278" customWidth="1"/>
    <col min="529" max="529" width="3.6640625" style="278" customWidth="1"/>
    <col min="530" max="530" width="0.77734375" style="278" customWidth="1"/>
    <col min="531" max="531" width="3.33203125" style="278" customWidth="1"/>
    <col min="532" max="532" width="3.6640625" style="278" customWidth="1"/>
    <col min="533" max="533" width="3" style="278" customWidth="1"/>
    <col min="534" max="534" width="3.6640625" style="278" customWidth="1"/>
    <col min="535" max="535" width="3.109375" style="278" customWidth="1"/>
    <col min="536" max="536" width="1.88671875" style="278" customWidth="1"/>
    <col min="537" max="538" width="2.21875" style="278" customWidth="1"/>
    <col min="539" max="539" width="7.21875" style="278" customWidth="1"/>
    <col min="540" max="774" width="8.88671875" style="278"/>
    <col min="775" max="775" width="2.44140625" style="278" customWidth="1"/>
    <col min="776" max="776" width="2.33203125" style="278" customWidth="1"/>
    <col min="777" max="777" width="1.109375" style="278" customWidth="1"/>
    <col min="778" max="778" width="22.6640625" style="278" customWidth="1"/>
    <col min="779" max="779" width="1.21875" style="278" customWidth="1"/>
    <col min="780" max="781" width="11.77734375" style="278" customWidth="1"/>
    <col min="782" max="782" width="1.77734375" style="278" customWidth="1"/>
    <col min="783" max="783" width="6.88671875" style="278" customWidth="1"/>
    <col min="784" max="784" width="4.44140625" style="278" customWidth="1"/>
    <col min="785" max="785" width="3.6640625" style="278" customWidth="1"/>
    <col min="786" max="786" width="0.77734375" style="278" customWidth="1"/>
    <col min="787" max="787" width="3.33203125" style="278" customWidth="1"/>
    <col min="788" max="788" width="3.6640625" style="278" customWidth="1"/>
    <col min="789" max="789" width="3" style="278" customWidth="1"/>
    <col min="790" max="790" width="3.6640625" style="278" customWidth="1"/>
    <col min="791" max="791" width="3.109375" style="278" customWidth="1"/>
    <col min="792" max="792" width="1.88671875" style="278" customWidth="1"/>
    <col min="793" max="794" width="2.21875" style="278" customWidth="1"/>
    <col min="795" max="795" width="7.21875" style="278" customWidth="1"/>
    <col min="796" max="1030" width="8.88671875" style="278"/>
    <col min="1031" max="1031" width="2.44140625" style="278" customWidth="1"/>
    <col min="1032" max="1032" width="2.33203125" style="278" customWidth="1"/>
    <col min="1033" max="1033" width="1.109375" style="278" customWidth="1"/>
    <col min="1034" max="1034" width="22.6640625" style="278" customWidth="1"/>
    <col min="1035" max="1035" width="1.21875" style="278" customWidth="1"/>
    <col min="1036" max="1037" width="11.77734375" style="278" customWidth="1"/>
    <col min="1038" max="1038" width="1.77734375" style="278" customWidth="1"/>
    <col min="1039" max="1039" width="6.88671875" style="278" customWidth="1"/>
    <col min="1040" max="1040" width="4.44140625" style="278" customWidth="1"/>
    <col min="1041" max="1041" width="3.6640625" style="278" customWidth="1"/>
    <col min="1042" max="1042" width="0.77734375" style="278" customWidth="1"/>
    <col min="1043" max="1043" width="3.33203125" style="278" customWidth="1"/>
    <col min="1044" max="1044" width="3.6640625" style="278" customWidth="1"/>
    <col min="1045" max="1045" width="3" style="278" customWidth="1"/>
    <col min="1046" max="1046" width="3.6640625" style="278" customWidth="1"/>
    <col min="1047" max="1047" width="3.109375" style="278" customWidth="1"/>
    <col min="1048" max="1048" width="1.88671875" style="278" customWidth="1"/>
    <col min="1049" max="1050" width="2.21875" style="278" customWidth="1"/>
    <col min="1051" max="1051" width="7.21875" style="278" customWidth="1"/>
    <col min="1052" max="1286" width="8.88671875" style="278"/>
    <col min="1287" max="1287" width="2.44140625" style="278" customWidth="1"/>
    <col min="1288" max="1288" width="2.33203125" style="278" customWidth="1"/>
    <col min="1289" max="1289" width="1.109375" style="278" customWidth="1"/>
    <col min="1290" max="1290" width="22.6640625" style="278" customWidth="1"/>
    <col min="1291" max="1291" width="1.21875" style="278" customWidth="1"/>
    <col min="1292" max="1293" width="11.77734375" style="278" customWidth="1"/>
    <col min="1294" max="1294" width="1.77734375" style="278" customWidth="1"/>
    <col min="1295" max="1295" width="6.88671875" style="278" customWidth="1"/>
    <col min="1296" max="1296" width="4.44140625" style="278" customWidth="1"/>
    <col min="1297" max="1297" width="3.6640625" style="278" customWidth="1"/>
    <col min="1298" max="1298" width="0.77734375" style="278" customWidth="1"/>
    <col min="1299" max="1299" width="3.33203125" style="278" customWidth="1"/>
    <col min="1300" max="1300" width="3.6640625" style="278" customWidth="1"/>
    <col min="1301" max="1301" width="3" style="278" customWidth="1"/>
    <col min="1302" max="1302" width="3.6640625" style="278" customWidth="1"/>
    <col min="1303" max="1303" width="3.109375" style="278" customWidth="1"/>
    <col min="1304" max="1304" width="1.88671875" style="278" customWidth="1"/>
    <col min="1305" max="1306" width="2.21875" style="278" customWidth="1"/>
    <col min="1307" max="1307" width="7.21875" style="278" customWidth="1"/>
    <col min="1308" max="1542" width="8.88671875" style="278"/>
    <col min="1543" max="1543" width="2.44140625" style="278" customWidth="1"/>
    <col min="1544" max="1544" width="2.33203125" style="278" customWidth="1"/>
    <col min="1545" max="1545" width="1.109375" style="278" customWidth="1"/>
    <col min="1546" max="1546" width="22.6640625" style="278" customWidth="1"/>
    <col min="1547" max="1547" width="1.21875" style="278" customWidth="1"/>
    <col min="1548" max="1549" width="11.77734375" style="278" customWidth="1"/>
    <col min="1550" max="1550" width="1.77734375" style="278" customWidth="1"/>
    <col min="1551" max="1551" width="6.88671875" style="278" customWidth="1"/>
    <col min="1552" max="1552" width="4.44140625" style="278" customWidth="1"/>
    <col min="1553" max="1553" width="3.6640625" style="278" customWidth="1"/>
    <col min="1554" max="1554" width="0.77734375" style="278" customWidth="1"/>
    <col min="1555" max="1555" width="3.33203125" style="278" customWidth="1"/>
    <col min="1556" max="1556" width="3.6640625" style="278" customWidth="1"/>
    <col min="1557" max="1557" width="3" style="278" customWidth="1"/>
    <col min="1558" max="1558" width="3.6640625" style="278" customWidth="1"/>
    <col min="1559" max="1559" width="3.109375" style="278" customWidth="1"/>
    <col min="1560" max="1560" width="1.88671875" style="278" customWidth="1"/>
    <col min="1561" max="1562" width="2.21875" style="278" customWidth="1"/>
    <col min="1563" max="1563" width="7.21875" style="278" customWidth="1"/>
    <col min="1564" max="1798" width="8.88671875" style="278"/>
    <col min="1799" max="1799" width="2.44140625" style="278" customWidth="1"/>
    <col min="1800" max="1800" width="2.33203125" style="278" customWidth="1"/>
    <col min="1801" max="1801" width="1.109375" style="278" customWidth="1"/>
    <col min="1802" max="1802" width="22.6640625" style="278" customWidth="1"/>
    <col min="1803" max="1803" width="1.21875" style="278" customWidth="1"/>
    <col min="1804" max="1805" width="11.77734375" style="278" customWidth="1"/>
    <col min="1806" max="1806" width="1.77734375" style="278" customWidth="1"/>
    <col min="1807" max="1807" width="6.88671875" style="278" customWidth="1"/>
    <col min="1808" max="1808" width="4.44140625" style="278" customWidth="1"/>
    <col min="1809" max="1809" width="3.6640625" style="278" customWidth="1"/>
    <col min="1810" max="1810" width="0.77734375" style="278" customWidth="1"/>
    <col min="1811" max="1811" width="3.33203125" style="278" customWidth="1"/>
    <col min="1812" max="1812" width="3.6640625" style="278" customWidth="1"/>
    <col min="1813" max="1813" width="3" style="278" customWidth="1"/>
    <col min="1814" max="1814" width="3.6640625" style="278" customWidth="1"/>
    <col min="1815" max="1815" width="3.109375" style="278" customWidth="1"/>
    <col min="1816" max="1816" width="1.88671875" style="278" customWidth="1"/>
    <col min="1817" max="1818" width="2.21875" style="278" customWidth="1"/>
    <col min="1819" max="1819" width="7.21875" style="278" customWidth="1"/>
    <col min="1820" max="2054" width="8.88671875" style="278"/>
    <col min="2055" max="2055" width="2.44140625" style="278" customWidth="1"/>
    <col min="2056" max="2056" width="2.33203125" style="278" customWidth="1"/>
    <col min="2057" max="2057" width="1.109375" style="278" customWidth="1"/>
    <col min="2058" max="2058" width="22.6640625" style="278" customWidth="1"/>
    <col min="2059" max="2059" width="1.21875" style="278" customWidth="1"/>
    <col min="2060" max="2061" width="11.77734375" style="278" customWidth="1"/>
    <col min="2062" max="2062" width="1.77734375" style="278" customWidth="1"/>
    <col min="2063" max="2063" width="6.88671875" style="278" customWidth="1"/>
    <col min="2064" max="2064" width="4.44140625" style="278" customWidth="1"/>
    <col min="2065" max="2065" width="3.6640625" style="278" customWidth="1"/>
    <col min="2066" max="2066" width="0.77734375" style="278" customWidth="1"/>
    <col min="2067" max="2067" width="3.33203125" style="278" customWidth="1"/>
    <col min="2068" max="2068" width="3.6640625" style="278" customWidth="1"/>
    <col min="2069" max="2069" width="3" style="278" customWidth="1"/>
    <col min="2070" max="2070" width="3.6640625" style="278" customWidth="1"/>
    <col min="2071" max="2071" width="3.109375" style="278" customWidth="1"/>
    <col min="2072" max="2072" width="1.88671875" style="278" customWidth="1"/>
    <col min="2073" max="2074" width="2.21875" style="278" customWidth="1"/>
    <col min="2075" max="2075" width="7.21875" style="278" customWidth="1"/>
    <col min="2076" max="2310" width="8.88671875" style="278"/>
    <col min="2311" max="2311" width="2.44140625" style="278" customWidth="1"/>
    <col min="2312" max="2312" width="2.33203125" style="278" customWidth="1"/>
    <col min="2313" max="2313" width="1.109375" style="278" customWidth="1"/>
    <col min="2314" max="2314" width="22.6640625" style="278" customWidth="1"/>
    <col min="2315" max="2315" width="1.21875" style="278" customWidth="1"/>
    <col min="2316" max="2317" width="11.77734375" style="278" customWidth="1"/>
    <col min="2318" max="2318" width="1.77734375" style="278" customWidth="1"/>
    <col min="2319" max="2319" width="6.88671875" style="278" customWidth="1"/>
    <col min="2320" max="2320" width="4.44140625" style="278" customWidth="1"/>
    <col min="2321" max="2321" width="3.6640625" style="278" customWidth="1"/>
    <col min="2322" max="2322" width="0.77734375" style="278" customWidth="1"/>
    <col min="2323" max="2323" width="3.33203125" style="278" customWidth="1"/>
    <col min="2324" max="2324" width="3.6640625" style="278" customWidth="1"/>
    <col min="2325" max="2325" width="3" style="278" customWidth="1"/>
    <col min="2326" max="2326" width="3.6640625" style="278" customWidth="1"/>
    <col min="2327" max="2327" width="3.109375" style="278" customWidth="1"/>
    <col min="2328" max="2328" width="1.88671875" style="278" customWidth="1"/>
    <col min="2329" max="2330" width="2.21875" style="278" customWidth="1"/>
    <col min="2331" max="2331" width="7.21875" style="278" customWidth="1"/>
    <col min="2332" max="2566" width="8.88671875" style="278"/>
    <col min="2567" max="2567" width="2.44140625" style="278" customWidth="1"/>
    <col min="2568" max="2568" width="2.33203125" style="278" customWidth="1"/>
    <col min="2569" max="2569" width="1.109375" style="278" customWidth="1"/>
    <col min="2570" max="2570" width="22.6640625" style="278" customWidth="1"/>
    <col min="2571" max="2571" width="1.21875" style="278" customWidth="1"/>
    <col min="2572" max="2573" width="11.77734375" style="278" customWidth="1"/>
    <col min="2574" max="2574" width="1.77734375" style="278" customWidth="1"/>
    <col min="2575" max="2575" width="6.88671875" style="278" customWidth="1"/>
    <col min="2576" max="2576" width="4.44140625" style="278" customWidth="1"/>
    <col min="2577" max="2577" width="3.6640625" style="278" customWidth="1"/>
    <col min="2578" max="2578" width="0.77734375" style="278" customWidth="1"/>
    <col min="2579" max="2579" width="3.33203125" style="278" customWidth="1"/>
    <col min="2580" max="2580" width="3.6640625" style="278" customWidth="1"/>
    <col min="2581" max="2581" width="3" style="278" customWidth="1"/>
    <col min="2582" max="2582" width="3.6640625" style="278" customWidth="1"/>
    <col min="2583" max="2583" width="3.109375" style="278" customWidth="1"/>
    <col min="2584" max="2584" width="1.88671875" style="278" customWidth="1"/>
    <col min="2585" max="2586" width="2.21875" style="278" customWidth="1"/>
    <col min="2587" max="2587" width="7.21875" style="278" customWidth="1"/>
    <col min="2588" max="2822" width="8.88671875" style="278"/>
    <col min="2823" max="2823" width="2.44140625" style="278" customWidth="1"/>
    <col min="2824" max="2824" width="2.33203125" style="278" customWidth="1"/>
    <col min="2825" max="2825" width="1.109375" style="278" customWidth="1"/>
    <col min="2826" max="2826" width="22.6640625" style="278" customWidth="1"/>
    <col min="2827" max="2827" width="1.21875" style="278" customWidth="1"/>
    <col min="2828" max="2829" width="11.77734375" style="278" customWidth="1"/>
    <col min="2830" max="2830" width="1.77734375" style="278" customWidth="1"/>
    <col min="2831" max="2831" width="6.88671875" style="278" customWidth="1"/>
    <col min="2832" max="2832" width="4.44140625" style="278" customWidth="1"/>
    <col min="2833" max="2833" width="3.6640625" style="278" customWidth="1"/>
    <col min="2834" max="2834" width="0.77734375" style="278" customWidth="1"/>
    <col min="2835" max="2835" width="3.33203125" style="278" customWidth="1"/>
    <col min="2836" max="2836" width="3.6640625" style="278" customWidth="1"/>
    <col min="2837" max="2837" width="3" style="278" customWidth="1"/>
    <col min="2838" max="2838" width="3.6640625" style="278" customWidth="1"/>
    <col min="2839" max="2839" width="3.109375" style="278" customWidth="1"/>
    <col min="2840" max="2840" width="1.88671875" style="278" customWidth="1"/>
    <col min="2841" max="2842" width="2.21875" style="278" customWidth="1"/>
    <col min="2843" max="2843" width="7.21875" style="278" customWidth="1"/>
    <col min="2844" max="3078" width="8.88671875" style="278"/>
    <col min="3079" max="3079" width="2.44140625" style="278" customWidth="1"/>
    <col min="3080" max="3080" width="2.33203125" style="278" customWidth="1"/>
    <col min="3081" max="3081" width="1.109375" style="278" customWidth="1"/>
    <col min="3082" max="3082" width="22.6640625" style="278" customWidth="1"/>
    <col min="3083" max="3083" width="1.21875" style="278" customWidth="1"/>
    <col min="3084" max="3085" width="11.77734375" style="278" customWidth="1"/>
    <col min="3086" max="3086" width="1.77734375" style="278" customWidth="1"/>
    <col min="3087" max="3087" width="6.88671875" style="278" customWidth="1"/>
    <col min="3088" max="3088" width="4.44140625" style="278" customWidth="1"/>
    <col min="3089" max="3089" width="3.6640625" style="278" customWidth="1"/>
    <col min="3090" max="3090" width="0.77734375" style="278" customWidth="1"/>
    <col min="3091" max="3091" width="3.33203125" style="278" customWidth="1"/>
    <col min="3092" max="3092" width="3.6640625" style="278" customWidth="1"/>
    <col min="3093" max="3093" width="3" style="278" customWidth="1"/>
    <col min="3094" max="3094" width="3.6640625" style="278" customWidth="1"/>
    <col min="3095" max="3095" width="3.109375" style="278" customWidth="1"/>
    <col min="3096" max="3096" width="1.88671875" style="278" customWidth="1"/>
    <col min="3097" max="3098" width="2.21875" style="278" customWidth="1"/>
    <col min="3099" max="3099" width="7.21875" style="278" customWidth="1"/>
    <col min="3100" max="3334" width="8.88671875" style="278"/>
    <col min="3335" max="3335" width="2.44140625" style="278" customWidth="1"/>
    <col min="3336" max="3336" width="2.33203125" style="278" customWidth="1"/>
    <col min="3337" max="3337" width="1.109375" style="278" customWidth="1"/>
    <col min="3338" max="3338" width="22.6640625" style="278" customWidth="1"/>
    <col min="3339" max="3339" width="1.21875" style="278" customWidth="1"/>
    <col min="3340" max="3341" width="11.77734375" style="278" customWidth="1"/>
    <col min="3342" max="3342" width="1.77734375" style="278" customWidth="1"/>
    <col min="3343" max="3343" width="6.88671875" style="278" customWidth="1"/>
    <col min="3344" max="3344" width="4.44140625" style="278" customWidth="1"/>
    <col min="3345" max="3345" width="3.6640625" style="278" customWidth="1"/>
    <col min="3346" max="3346" width="0.77734375" style="278" customWidth="1"/>
    <col min="3347" max="3347" width="3.33203125" style="278" customWidth="1"/>
    <col min="3348" max="3348" width="3.6640625" style="278" customWidth="1"/>
    <col min="3349" max="3349" width="3" style="278" customWidth="1"/>
    <col min="3350" max="3350" width="3.6640625" style="278" customWidth="1"/>
    <col min="3351" max="3351" width="3.109375" style="278" customWidth="1"/>
    <col min="3352" max="3352" width="1.88671875" style="278" customWidth="1"/>
    <col min="3353" max="3354" width="2.21875" style="278" customWidth="1"/>
    <col min="3355" max="3355" width="7.21875" style="278" customWidth="1"/>
    <col min="3356" max="3590" width="8.88671875" style="278"/>
    <col min="3591" max="3591" width="2.44140625" style="278" customWidth="1"/>
    <col min="3592" max="3592" width="2.33203125" style="278" customWidth="1"/>
    <col min="3593" max="3593" width="1.109375" style="278" customWidth="1"/>
    <col min="3594" max="3594" width="22.6640625" style="278" customWidth="1"/>
    <col min="3595" max="3595" width="1.21875" style="278" customWidth="1"/>
    <col min="3596" max="3597" width="11.77734375" style="278" customWidth="1"/>
    <col min="3598" max="3598" width="1.77734375" style="278" customWidth="1"/>
    <col min="3599" max="3599" width="6.88671875" style="278" customWidth="1"/>
    <col min="3600" max="3600" width="4.44140625" style="278" customWidth="1"/>
    <col min="3601" max="3601" width="3.6640625" style="278" customWidth="1"/>
    <col min="3602" max="3602" width="0.77734375" style="278" customWidth="1"/>
    <col min="3603" max="3603" width="3.33203125" style="278" customWidth="1"/>
    <col min="3604" max="3604" width="3.6640625" style="278" customWidth="1"/>
    <col min="3605" max="3605" width="3" style="278" customWidth="1"/>
    <col min="3606" max="3606" width="3.6640625" style="278" customWidth="1"/>
    <col min="3607" max="3607" width="3.109375" style="278" customWidth="1"/>
    <col min="3608" max="3608" width="1.88671875" style="278" customWidth="1"/>
    <col min="3609" max="3610" width="2.21875" style="278" customWidth="1"/>
    <col min="3611" max="3611" width="7.21875" style="278" customWidth="1"/>
    <col min="3612" max="3846" width="8.88671875" style="278"/>
    <col min="3847" max="3847" width="2.44140625" style="278" customWidth="1"/>
    <col min="3848" max="3848" width="2.33203125" style="278" customWidth="1"/>
    <col min="3849" max="3849" width="1.109375" style="278" customWidth="1"/>
    <col min="3850" max="3850" width="22.6640625" style="278" customWidth="1"/>
    <col min="3851" max="3851" width="1.21875" style="278" customWidth="1"/>
    <col min="3852" max="3853" width="11.77734375" style="278" customWidth="1"/>
    <col min="3854" max="3854" width="1.77734375" style="278" customWidth="1"/>
    <col min="3855" max="3855" width="6.88671875" style="278" customWidth="1"/>
    <col min="3856" max="3856" width="4.44140625" style="278" customWidth="1"/>
    <col min="3857" max="3857" width="3.6640625" style="278" customWidth="1"/>
    <col min="3858" max="3858" width="0.77734375" style="278" customWidth="1"/>
    <col min="3859" max="3859" width="3.33203125" style="278" customWidth="1"/>
    <col min="3860" max="3860" width="3.6640625" style="278" customWidth="1"/>
    <col min="3861" max="3861" width="3" style="278" customWidth="1"/>
    <col min="3862" max="3862" width="3.6640625" style="278" customWidth="1"/>
    <col min="3863" max="3863" width="3.109375" style="278" customWidth="1"/>
    <col min="3864" max="3864" width="1.88671875" style="278" customWidth="1"/>
    <col min="3865" max="3866" width="2.21875" style="278" customWidth="1"/>
    <col min="3867" max="3867" width="7.21875" style="278" customWidth="1"/>
    <col min="3868" max="4102" width="8.88671875" style="278"/>
    <col min="4103" max="4103" width="2.44140625" style="278" customWidth="1"/>
    <col min="4104" max="4104" width="2.33203125" style="278" customWidth="1"/>
    <col min="4105" max="4105" width="1.109375" style="278" customWidth="1"/>
    <col min="4106" max="4106" width="22.6640625" style="278" customWidth="1"/>
    <col min="4107" max="4107" width="1.21875" style="278" customWidth="1"/>
    <col min="4108" max="4109" width="11.77734375" style="278" customWidth="1"/>
    <col min="4110" max="4110" width="1.77734375" style="278" customWidth="1"/>
    <col min="4111" max="4111" width="6.88671875" style="278" customWidth="1"/>
    <col min="4112" max="4112" width="4.44140625" style="278" customWidth="1"/>
    <col min="4113" max="4113" width="3.6640625" style="278" customWidth="1"/>
    <col min="4114" max="4114" width="0.77734375" style="278" customWidth="1"/>
    <col min="4115" max="4115" width="3.33203125" style="278" customWidth="1"/>
    <col min="4116" max="4116" width="3.6640625" style="278" customWidth="1"/>
    <col min="4117" max="4117" width="3" style="278" customWidth="1"/>
    <col min="4118" max="4118" width="3.6640625" style="278" customWidth="1"/>
    <col min="4119" max="4119" width="3.109375" style="278" customWidth="1"/>
    <col min="4120" max="4120" width="1.88671875" style="278" customWidth="1"/>
    <col min="4121" max="4122" width="2.21875" style="278" customWidth="1"/>
    <col min="4123" max="4123" width="7.21875" style="278" customWidth="1"/>
    <col min="4124" max="4358" width="8.88671875" style="278"/>
    <col min="4359" max="4359" width="2.44140625" style="278" customWidth="1"/>
    <col min="4360" max="4360" width="2.33203125" style="278" customWidth="1"/>
    <col min="4361" max="4361" width="1.109375" style="278" customWidth="1"/>
    <col min="4362" max="4362" width="22.6640625" style="278" customWidth="1"/>
    <col min="4363" max="4363" width="1.21875" style="278" customWidth="1"/>
    <col min="4364" max="4365" width="11.77734375" style="278" customWidth="1"/>
    <col min="4366" max="4366" width="1.77734375" style="278" customWidth="1"/>
    <col min="4367" max="4367" width="6.88671875" style="278" customWidth="1"/>
    <col min="4368" max="4368" width="4.44140625" style="278" customWidth="1"/>
    <col min="4369" max="4369" width="3.6640625" style="278" customWidth="1"/>
    <col min="4370" max="4370" width="0.77734375" style="278" customWidth="1"/>
    <col min="4371" max="4371" width="3.33203125" style="278" customWidth="1"/>
    <col min="4372" max="4372" width="3.6640625" style="278" customWidth="1"/>
    <col min="4373" max="4373" width="3" style="278" customWidth="1"/>
    <col min="4374" max="4374" width="3.6640625" style="278" customWidth="1"/>
    <col min="4375" max="4375" width="3.109375" style="278" customWidth="1"/>
    <col min="4376" max="4376" width="1.88671875" style="278" customWidth="1"/>
    <col min="4377" max="4378" width="2.21875" style="278" customWidth="1"/>
    <col min="4379" max="4379" width="7.21875" style="278" customWidth="1"/>
    <col min="4380" max="4614" width="8.88671875" style="278"/>
    <col min="4615" max="4615" width="2.44140625" style="278" customWidth="1"/>
    <col min="4616" max="4616" width="2.33203125" style="278" customWidth="1"/>
    <col min="4617" max="4617" width="1.109375" style="278" customWidth="1"/>
    <col min="4618" max="4618" width="22.6640625" style="278" customWidth="1"/>
    <col min="4619" max="4619" width="1.21875" style="278" customWidth="1"/>
    <col min="4620" max="4621" width="11.77734375" style="278" customWidth="1"/>
    <col min="4622" max="4622" width="1.77734375" style="278" customWidth="1"/>
    <col min="4623" max="4623" width="6.88671875" style="278" customWidth="1"/>
    <col min="4624" max="4624" width="4.44140625" style="278" customWidth="1"/>
    <col min="4625" max="4625" width="3.6640625" style="278" customWidth="1"/>
    <col min="4626" max="4626" width="0.77734375" style="278" customWidth="1"/>
    <col min="4627" max="4627" width="3.33203125" style="278" customWidth="1"/>
    <col min="4628" max="4628" width="3.6640625" style="278" customWidth="1"/>
    <col min="4629" max="4629" width="3" style="278" customWidth="1"/>
    <col min="4630" max="4630" width="3.6640625" style="278" customWidth="1"/>
    <col min="4631" max="4631" width="3.109375" style="278" customWidth="1"/>
    <col min="4632" max="4632" width="1.88671875" style="278" customWidth="1"/>
    <col min="4633" max="4634" width="2.21875" style="278" customWidth="1"/>
    <col min="4635" max="4635" width="7.21875" style="278" customWidth="1"/>
    <col min="4636" max="4870" width="8.88671875" style="278"/>
    <col min="4871" max="4871" width="2.44140625" style="278" customWidth="1"/>
    <col min="4872" max="4872" width="2.33203125" style="278" customWidth="1"/>
    <col min="4873" max="4873" width="1.109375" style="278" customWidth="1"/>
    <col min="4874" max="4874" width="22.6640625" style="278" customWidth="1"/>
    <col min="4875" max="4875" width="1.21875" style="278" customWidth="1"/>
    <col min="4876" max="4877" width="11.77734375" style="278" customWidth="1"/>
    <col min="4878" max="4878" width="1.77734375" style="278" customWidth="1"/>
    <col min="4879" max="4879" width="6.88671875" style="278" customWidth="1"/>
    <col min="4880" max="4880" width="4.44140625" style="278" customWidth="1"/>
    <col min="4881" max="4881" width="3.6640625" style="278" customWidth="1"/>
    <col min="4882" max="4882" width="0.77734375" style="278" customWidth="1"/>
    <col min="4883" max="4883" width="3.33203125" style="278" customWidth="1"/>
    <col min="4884" max="4884" width="3.6640625" style="278" customWidth="1"/>
    <col min="4885" max="4885" width="3" style="278" customWidth="1"/>
    <col min="4886" max="4886" width="3.6640625" style="278" customWidth="1"/>
    <col min="4887" max="4887" width="3.109375" style="278" customWidth="1"/>
    <col min="4888" max="4888" width="1.88671875" style="278" customWidth="1"/>
    <col min="4889" max="4890" width="2.21875" style="278" customWidth="1"/>
    <col min="4891" max="4891" width="7.21875" style="278" customWidth="1"/>
    <col min="4892" max="5126" width="8.88671875" style="278"/>
    <col min="5127" max="5127" width="2.44140625" style="278" customWidth="1"/>
    <col min="5128" max="5128" width="2.33203125" style="278" customWidth="1"/>
    <col min="5129" max="5129" width="1.109375" style="278" customWidth="1"/>
    <col min="5130" max="5130" width="22.6640625" style="278" customWidth="1"/>
    <col min="5131" max="5131" width="1.21875" style="278" customWidth="1"/>
    <col min="5132" max="5133" width="11.77734375" style="278" customWidth="1"/>
    <col min="5134" max="5134" width="1.77734375" style="278" customWidth="1"/>
    <col min="5135" max="5135" width="6.88671875" style="278" customWidth="1"/>
    <col min="5136" max="5136" width="4.44140625" style="278" customWidth="1"/>
    <col min="5137" max="5137" width="3.6640625" style="278" customWidth="1"/>
    <col min="5138" max="5138" width="0.77734375" style="278" customWidth="1"/>
    <col min="5139" max="5139" width="3.33203125" style="278" customWidth="1"/>
    <col min="5140" max="5140" width="3.6640625" style="278" customWidth="1"/>
    <col min="5141" max="5141" width="3" style="278" customWidth="1"/>
    <col min="5142" max="5142" width="3.6640625" style="278" customWidth="1"/>
    <col min="5143" max="5143" width="3.109375" style="278" customWidth="1"/>
    <col min="5144" max="5144" width="1.88671875" style="278" customWidth="1"/>
    <col min="5145" max="5146" width="2.21875" style="278" customWidth="1"/>
    <col min="5147" max="5147" width="7.21875" style="278" customWidth="1"/>
    <col min="5148" max="5382" width="8.88671875" style="278"/>
    <col min="5383" max="5383" width="2.44140625" style="278" customWidth="1"/>
    <col min="5384" max="5384" width="2.33203125" style="278" customWidth="1"/>
    <col min="5385" max="5385" width="1.109375" style="278" customWidth="1"/>
    <col min="5386" max="5386" width="22.6640625" style="278" customWidth="1"/>
    <col min="5387" max="5387" width="1.21875" style="278" customWidth="1"/>
    <col min="5388" max="5389" width="11.77734375" style="278" customWidth="1"/>
    <col min="5390" max="5390" width="1.77734375" style="278" customWidth="1"/>
    <col min="5391" max="5391" width="6.88671875" style="278" customWidth="1"/>
    <col min="5392" max="5392" width="4.44140625" style="278" customWidth="1"/>
    <col min="5393" max="5393" width="3.6640625" style="278" customWidth="1"/>
    <col min="5394" max="5394" width="0.77734375" style="278" customWidth="1"/>
    <col min="5395" max="5395" width="3.33203125" style="278" customWidth="1"/>
    <col min="5396" max="5396" width="3.6640625" style="278" customWidth="1"/>
    <col min="5397" max="5397" width="3" style="278" customWidth="1"/>
    <col min="5398" max="5398" width="3.6640625" style="278" customWidth="1"/>
    <col min="5399" max="5399" width="3.109375" style="278" customWidth="1"/>
    <col min="5400" max="5400" width="1.88671875" style="278" customWidth="1"/>
    <col min="5401" max="5402" width="2.21875" style="278" customWidth="1"/>
    <col min="5403" max="5403" width="7.21875" style="278" customWidth="1"/>
    <col min="5404" max="5638" width="8.88671875" style="278"/>
    <col min="5639" max="5639" width="2.44140625" style="278" customWidth="1"/>
    <col min="5640" max="5640" width="2.33203125" style="278" customWidth="1"/>
    <col min="5641" max="5641" width="1.109375" style="278" customWidth="1"/>
    <col min="5642" max="5642" width="22.6640625" style="278" customWidth="1"/>
    <col min="5643" max="5643" width="1.21875" style="278" customWidth="1"/>
    <col min="5644" max="5645" width="11.77734375" style="278" customWidth="1"/>
    <col min="5646" max="5646" width="1.77734375" style="278" customWidth="1"/>
    <col min="5647" max="5647" width="6.88671875" style="278" customWidth="1"/>
    <col min="5648" max="5648" width="4.44140625" style="278" customWidth="1"/>
    <col min="5649" max="5649" width="3.6640625" style="278" customWidth="1"/>
    <col min="5650" max="5650" width="0.77734375" style="278" customWidth="1"/>
    <col min="5651" max="5651" width="3.33203125" style="278" customWidth="1"/>
    <col min="5652" max="5652" width="3.6640625" style="278" customWidth="1"/>
    <col min="5653" max="5653" width="3" style="278" customWidth="1"/>
    <col min="5654" max="5654" width="3.6640625" style="278" customWidth="1"/>
    <col min="5655" max="5655" width="3.109375" style="278" customWidth="1"/>
    <col min="5656" max="5656" width="1.88671875" style="278" customWidth="1"/>
    <col min="5657" max="5658" width="2.21875" style="278" customWidth="1"/>
    <col min="5659" max="5659" width="7.21875" style="278" customWidth="1"/>
    <col min="5660" max="5894" width="8.88671875" style="278"/>
    <col min="5895" max="5895" width="2.44140625" style="278" customWidth="1"/>
    <col min="5896" max="5896" width="2.33203125" style="278" customWidth="1"/>
    <col min="5897" max="5897" width="1.109375" style="278" customWidth="1"/>
    <col min="5898" max="5898" width="22.6640625" style="278" customWidth="1"/>
    <col min="5899" max="5899" width="1.21875" style="278" customWidth="1"/>
    <col min="5900" max="5901" width="11.77734375" style="278" customWidth="1"/>
    <col min="5902" max="5902" width="1.77734375" style="278" customWidth="1"/>
    <col min="5903" max="5903" width="6.88671875" style="278" customWidth="1"/>
    <col min="5904" max="5904" width="4.44140625" style="278" customWidth="1"/>
    <col min="5905" max="5905" width="3.6640625" style="278" customWidth="1"/>
    <col min="5906" max="5906" width="0.77734375" style="278" customWidth="1"/>
    <col min="5907" max="5907" width="3.33203125" style="278" customWidth="1"/>
    <col min="5908" max="5908" width="3.6640625" style="278" customWidth="1"/>
    <col min="5909" max="5909" width="3" style="278" customWidth="1"/>
    <col min="5910" max="5910" width="3.6640625" style="278" customWidth="1"/>
    <col min="5911" max="5911" width="3.109375" style="278" customWidth="1"/>
    <col min="5912" max="5912" width="1.88671875" style="278" customWidth="1"/>
    <col min="5913" max="5914" width="2.21875" style="278" customWidth="1"/>
    <col min="5915" max="5915" width="7.21875" style="278" customWidth="1"/>
    <col min="5916" max="6150" width="8.88671875" style="278"/>
    <col min="6151" max="6151" width="2.44140625" style="278" customWidth="1"/>
    <col min="6152" max="6152" width="2.33203125" style="278" customWidth="1"/>
    <col min="6153" max="6153" width="1.109375" style="278" customWidth="1"/>
    <col min="6154" max="6154" width="22.6640625" style="278" customWidth="1"/>
    <col min="6155" max="6155" width="1.21875" style="278" customWidth="1"/>
    <col min="6156" max="6157" width="11.77734375" style="278" customWidth="1"/>
    <col min="6158" max="6158" width="1.77734375" style="278" customWidth="1"/>
    <col min="6159" max="6159" width="6.88671875" style="278" customWidth="1"/>
    <col min="6160" max="6160" width="4.44140625" style="278" customWidth="1"/>
    <col min="6161" max="6161" width="3.6640625" style="278" customWidth="1"/>
    <col min="6162" max="6162" width="0.77734375" style="278" customWidth="1"/>
    <col min="6163" max="6163" width="3.33203125" style="278" customWidth="1"/>
    <col min="6164" max="6164" width="3.6640625" style="278" customWidth="1"/>
    <col min="6165" max="6165" width="3" style="278" customWidth="1"/>
    <col min="6166" max="6166" width="3.6640625" style="278" customWidth="1"/>
    <col min="6167" max="6167" width="3.109375" style="278" customWidth="1"/>
    <col min="6168" max="6168" width="1.88671875" style="278" customWidth="1"/>
    <col min="6169" max="6170" width="2.21875" style="278" customWidth="1"/>
    <col min="6171" max="6171" width="7.21875" style="278" customWidth="1"/>
    <col min="6172" max="6406" width="8.88671875" style="278"/>
    <col min="6407" max="6407" width="2.44140625" style="278" customWidth="1"/>
    <col min="6408" max="6408" width="2.33203125" style="278" customWidth="1"/>
    <col min="6409" max="6409" width="1.109375" style="278" customWidth="1"/>
    <col min="6410" max="6410" width="22.6640625" style="278" customWidth="1"/>
    <col min="6411" max="6411" width="1.21875" style="278" customWidth="1"/>
    <col min="6412" max="6413" width="11.77734375" style="278" customWidth="1"/>
    <col min="6414" max="6414" width="1.77734375" style="278" customWidth="1"/>
    <col min="6415" max="6415" width="6.88671875" style="278" customWidth="1"/>
    <col min="6416" max="6416" width="4.44140625" style="278" customWidth="1"/>
    <col min="6417" max="6417" width="3.6640625" style="278" customWidth="1"/>
    <col min="6418" max="6418" width="0.77734375" style="278" customWidth="1"/>
    <col min="6419" max="6419" width="3.33203125" style="278" customWidth="1"/>
    <col min="6420" max="6420" width="3.6640625" style="278" customWidth="1"/>
    <col min="6421" max="6421" width="3" style="278" customWidth="1"/>
    <col min="6422" max="6422" width="3.6640625" style="278" customWidth="1"/>
    <col min="6423" max="6423" width="3.109375" style="278" customWidth="1"/>
    <col min="6424" max="6424" width="1.88671875" style="278" customWidth="1"/>
    <col min="6425" max="6426" width="2.21875" style="278" customWidth="1"/>
    <col min="6427" max="6427" width="7.21875" style="278" customWidth="1"/>
    <col min="6428" max="6662" width="8.88671875" style="278"/>
    <col min="6663" max="6663" width="2.44140625" style="278" customWidth="1"/>
    <col min="6664" max="6664" width="2.33203125" style="278" customWidth="1"/>
    <col min="6665" max="6665" width="1.109375" style="278" customWidth="1"/>
    <col min="6666" max="6666" width="22.6640625" style="278" customWidth="1"/>
    <col min="6667" max="6667" width="1.21875" style="278" customWidth="1"/>
    <col min="6668" max="6669" width="11.77734375" style="278" customWidth="1"/>
    <col min="6670" max="6670" width="1.77734375" style="278" customWidth="1"/>
    <col min="6671" max="6671" width="6.88671875" style="278" customWidth="1"/>
    <col min="6672" max="6672" width="4.44140625" style="278" customWidth="1"/>
    <col min="6673" max="6673" width="3.6640625" style="278" customWidth="1"/>
    <col min="6674" max="6674" width="0.77734375" style="278" customWidth="1"/>
    <col min="6675" max="6675" width="3.33203125" style="278" customWidth="1"/>
    <col min="6676" max="6676" width="3.6640625" style="278" customWidth="1"/>
    <col min="6677" max="6677" width="3" style="278" customWidth="1"/>
    <col min="6678" max="6678" width="3.6640625" style="278" customWidth="1"/>
    <col min="6679" max="6679" width="3.109375" style="278" customWidth="1"/>
    <col min="6680" max="6680" width="1.88671875" style="278" customWidth="1"/>
    <col min="6681" max="6682" width="2.21875" style="278" customWidth="1"/>
    <col min="6683" max="6683" width="7.21875" style="278" customWidth="1"/>
    <col min="6684" max="6918" width="8.88671875" style="278"/>
    <col min="6919" max="6919" width="2.44140625" style="278" customWidth="1"/>
    <col min="6920" max="6920" width="2.33203125" style="278" customWidth="1"/>
    <col min="6921" max="6921" width="1.109375" style="278" customWidth="1"/>
    <col min="6922" max="6922" width="22.6640625" style="278" customWidth="1"/>
    <col min="6923" max="6923" width="1.21875" style="278" customWidth="1"/>
    <col min="6924" max="6925" width="11.77734375" style="278" customWidth="1"/>
    <col min="6926" max="6926" width="1.77734375" style="278" customWidth="1"/>
    <col min="6927" max="6927" width="6.88671875" style="278" customWidth="1"/>
    <col min="6928" max="6928" width="4.44140625" style="278" customWidth="1"/>
    <col min="6929" max="6929" width="3.6640625" style="278" customWidth="1"/>
    <col min="6930" max="6930" width="0.77734375" style="278" customWidth="1"/>
    <col min="6931" max="6931" width="3.33203125" style="278" customWidth="1"/>
    <col min="6932" max="6932" width="3.6640625" style="278" customWidth="1"/>
    <col min="6933" max="6933" width="3" style="278" customWidth="1"/>
    <col min="6934" max="6934" width="3.6640625" style="278" customWidth="1"/>
    <col min="6935" max="6935" width="3.109375" style="278" customWidth="1"/>
    <col min="6936" max="6936" width="1.88671875" style="278" customWidth="1"/>
    <col min="6937" max="6938" width="2.21875" style="278" customWidth="1"/>
    <col min="6939" max="6939" width="7.21875" style="278" customWidth="1"/>
    <col min="6940" max="7174" width="8.88671875" style="278"/>
    <col min="7175" max="7175" width="2.44140625" style="278" customWidth="1"/>
    <col min="7176" max="7176" width="2.33203125" style="278" customWidth="1"/>
    <col min="7177" max="7177" width="1.109375" style="278" customWidth="1"/>
    <col min="7178" max="7178" width="22.6640625" style="278" customWidth="1"/>
    <col min="7179" max="7179" width="1.21875" style="278" customWidth="1"/>
    <col min="7180" max="7181" width="11.77734375" style="278" customWidth="1"/>
    <col min="7182" max="7182" width="1.77734375" style="278" customWidth="1"/>
    <col min="7183" max="7183" width="6.88671875" style="278" customWidth="1"/>
    <col min="7184" max="7184" width="4.44140625" style="278" customWidth="1"/>
    <col min="7185" max="7185" width="3.6640625" style="278" customWidth="1"/>
    <col min="7186" max="7186" width="0.77734375" style="278" customWidth="1"/>
    <col min="7187" max="7187" width="3.33203125" style="278" customWidth="1"/>
    <col min="7188" max="7188" width="3.6640625" style="278" customWidth="1"/>
    <col min="7189" max="7189" width="3" style="278" customWidth="1"/>
    <col min="7190" max="7190" width="3.6640625" style="278" customWidth="1"/>
    <col min="7191" max="7191" width="3.109375" style="278" customWidth="1"/>
    <col min="7192" max="7192" width="1.88671875" style="278" customWidth="1"/>
    <col min="7193" max="7194" width="2.21875" style="278" customWidth="1"/>
    <col min="7195" max="7195" width="7.21875" style="278" customWidth="1"/>
    <col min="7196" max="7430" width="8.88671875" style="278"/>
    <col min="7431" max="7431" width="2.44140625" style="278" customWidth="1"/>
    <col min="7432" max="7432" width="2.33203125" style="278" customWidth="1"/>
    <col min="7433" max="7433" width="1.109375" style="278" customWidth="1"/>
    <col min="7434" max="7434" width="22.6640625" style="278" customWidth="1"/>
    <col min="7435" max="7435" width="1.21875" style="278" customWidth="1"/>
    <col min="7436" max="7437" width="11.77734375" style="278" customWidth="1"/>
    <col min="7438" max="7438" width="1.77734375" style="278" customWidth="1"/>
    <col min="7439" max="7439" width="6.88671875" style="278" customWidth="1"/>
    <col min="7440" max="7440" width="4.44140625" style="278" customWidth="1"/>
    <col min="7441" max="7441" width="3.6640625" style="278" customWidth="1"/>
    <col min="7442" max="7442" width="0.77734375" style="278" customWidth="1"/>
    <col min="7443" max="7443" width="3.33203125" style="278" customWidth="1"/>
    <col min="7444" max="7444" width="3.6640625" style="278" customWidth="1"/>
    <col min="7445" max="7445" width="3" style="278" customWidth="1"/>
    <col min="7446" max="7446" width="3.6640625" style="278" customWidth="1"/>
    <col min="7447" max="7447" width="3.109375" style="278" customWidth="1"/>
    <col min="7448" max="7448" width="1.88671875" style="278" customWidth="1"/>
    <col min="7449" max="7450" width="2.21875" style="278" customWidth="1"/>
    <col min="7451" max="7451" width="7.21875" style="278" customWidth="1"/>
    <col min="7452" max="7686" width="8.88671875" style="278"/>
    <col min="7687" max="7687" width="2.44140625" style="278" customWidth="1"/>
    <col min="7688" max="7688" width="2.33203125" style="278" customWidth="1"/>
    <col min="7689" max="7689" width="1.109375" style="278" customWidth="1"/>
    <col min="7690" max="7690" width="22.6640625" style="278" customWidth="1"/>
    <col min="7691" max="7691" width="1.21875" style="278" customWidth="1"/>
    <col min="7692" max="7693" width="11.77734375" style="278" customWidth="1"/>
    <col min="7694" max="7694" width="1.77734375" style="278" customWidth="1"/>
    <col min="7695" max="7695" width="6.88671875" style="278" customWidth="1"/>
    <col min="7696" max="7696" width="4.44140625" style="278" customWidth="1"/>
    <col min="7697" max="7697" width="3.6640625" style="278" customWidth="1"/>
    <col min="7698" max="7698" width="0.77734375" style="278" customWidth="1"/>
    <col min="7699" max="7699" width="3.33203125" style="278" customWidth="1"/>
    <col min="7700" max="7700" width="3.6640625" style="278" customWidth="1"/>
    <col min="7701" max="7701" width="3" style="278" customWidth="1"/>
    <col min="7702" max="7702" width="3.6640625" style="278" customWidth="1"/>
    <col min="7703" max="7703" width="3.109375" style="278" customWidth="1"/>
    <col min="7704" max="7704" width="1.88671875" style="278" customWidth="1"/>
    <col min="7705" max="7706" width="2.21875" style="278" customWidth="1"/>
    <col min="7707" max="7707" width="7.21875" style="278" customWidth="1"/>
    <col min="7708" max="7942" width="8.88671875" style="278"/>
    <col min="7943" max="7943" width="2.44140625" style="278" customWidth="1"/>
    <col min="7944" max="7944" width="2.33203125" style="278" customWidth="1"/>
    <col min="7945" max="7945" width="1.109375" style="278" customWidth="1"/>
    <col min="7946" max="7946" width="22.6640625" style="278" customWidth="1"/>
    <col min="7947" max="7947" width="1.21875" style="278" customWidth="1"/>
    <col min="7948" max="7949" width="11.77734375" style="278" customWidth="1"/>
    <col min="7950" max="7950" width="1.77734375" style="278" customWidth="1"/>
    <col min="7951" max="7951" width="6.88671875" style="278" customWidth="1"/>
    <col min="7952" max="7952" width="4.44140625" style="278" customWidth="1"/>
    <col min="7953" max="7953" width="3.6640625" style="278" customWidth="1"/>
    <col min="7954" max="7954" width="0.77734375" style="278" customWidth="1"/>
    <col min="7955" max="7955" width="3.33203125" style="278" customWidth="1"/>
    <col min="7956" max="7956" width="3.6640625" style="278" customWidth="1"/>
    <col min="7957" max="7957" width="3" style="278" customWidth="1"/>
    <col min="7958" max="7958" width="3.6640625" style="278" customWidth="1"/>
    <col min="7959" max="7959" width="3.109375" style="278" customWidth="1"/>
    <col min="7960" max="7960" width="1.88671875" style="278" customWidth="1"/>
    <col min="7961" max="7962" width="2.21875" style="278" customWidth="1"/>
    <col min="7963" max="7963" width="7.21875" style="278" customWidth="1"/>
    <col min="7964" max="8198" width="8.88671875" style="278"/>
    <col min="8199" max="8199" width="2.44140625" style="278" customWidth="1"/>
    <col min="8200" max="8200" width="2.33203125" style="278" customWidth="1"/>
    <col min="8201" max="8201" width="1.109375" style="278" customWidth="1"/>
    <col min="8202" max="8202" width="22.6640625" style="278" customWidth="1"/>
    <col min="8203" max="8203" width="1.21875" style="278" customWidth="1"/>
    <col min="8204" max="8205" width="11.77734375" style="278" customWidth="1"/>
    <col min="8206" max="8206" width="1.77734375" style="278" customWidth="1"/>
    <col min="8207" max="8207" width="6.88671875" style="278" customWidth="1"/>
    <col min="8208" max="8208" width="4.44140625" style="278" customWidth="1"/>
    <col min="8209" max="8209" width="3.6640625" style="278" customWidth="1"/>
    <col min="8210" max="8210" width="0.77734375" style="278" customWidth="1"/>
    <col min="8211" max="8211" width="3.33203125" style="278" customWidth="1"/>
    <col min="8212" max="8212" width="3.6640625" style="278" customWidth="1"/>
    <col min="8213" max="8213" width="3" style="278" customWidth="1"/>
    <col min="8214" max="8214" width="3.6640625" style="278" customWidth="1"/>
    <col min="8215" max="8215" width="3.109375" style="278" customWidth="1"/>
    <col min="8216" max="8216" width="1.88671875" style="278" customWidth="1"/>
    <col min="8217" max="8218" width="2.21875" style="278" customWidth="1"/>
    <col min="8219" max="8219" width="7.21875" style="278" customWidth="1"/>
    <col min="8220" max="8454" width="8.88671875" style="278"/>
    <col min="8455" max="8455" width="2.44140625" style="278" customWidth="1"/>
    <col min="8456" max="8456" width="2.33203125" style="278" customWidth="1"/>
    <col min="8457" max="8457" width="1.109375" style="278" customWidth="1"/>
    <col min="8458" max="8458" width="22.6640625" style="278" customWidth="1"/>
    <col min="8459" max="8459" width="1.21875" style="278" customWidth="1"/>
    <col min="8460" max="8461" width="11.77734375" style="278" customWidth="1"/>
    <col min="8462" max="8462" width="1.77734375" style="278" customWidth="1"/>
    <col min="8463" max="8463" width="6.88671875" style="278" customWidth="1"/>
    <col min="8464" max="8464" width="4.44140625" style="278" customWidth="1"/>
    <col min="8465" max="8465" width="3.6640625" style="278" customWidth="1"/>
    <col min="8466" max="8466" width="0.77734375" style="278" customWidth="1"/>
    <col min="8467" max="8467" width="3.33203125" style="278" customWidth="1"/>
    <col min="8468" max="8468" width="3.6640625" style="278" customWidth="1"/>
    <col min="8469" max="8469" width="3" style="278" customWidth="1"/>
    <col min="8470" max="8470" width="3.6640625" style="278" customWidth="1"/>
    <col min="8471" max="8471" width="3.109375" style="278" customWidth="1"/>
    <col min="8472" max="8472" width="1.88671875" style="278" customWidth="1"/>
    <col min="8473" max="8474" width="2.21875" style="278" customWidth="1"/>
    <col min="8475" max="8475" width="7.21875" style="278" customWidth="1"/>
    <col min="8476" max="8710" width="8.88671875" style="278"/>
    <col min="8711" max="8711" width="2.44140625" style="278" customWidth="1"/>
    <col min="8712" max="8712" width="2.33203125" style="278" customWidth="1"/>
    <col min="8713" max="8713" width="1.109375" style="278" customWidth="1"/>
    <col min="8714" max="8714" width="22.6640625" style="278" customWidth="1"/>
    <col min="8715" max="8715" width="1.21875" style="278" customWidth="1"/>
    <col min="8716" max="8717" width="11.77734375" style="278" customWidth="1"/>
    <col min="8718" max="8718" width="1.77734375" style="278" customWidth="1"/>
    <col min="8719" max="8719" width="6.88671875" style="278" customWidth="1"/>
    <col min="8720" max="8720" width="4.44140625" style="278" customWidth="1"/>
    <col min="8721" max="8721" width="3.6640625" style="278" customWidth="1"/>
    <col min="8722" max="8722" width="0.77734375" style="278" customWidth="1"/>
    <col min="8723" max="8723" width="3.33203125" style="278" customWidth="1"/>
    <col min="8724" max="8724" width="3.6640625" style="278" customWidth="1"/>
    <col min="8725" max="8725" width="3" style="278" customWidth="1"/>
    <col min="8726" max="8726" width="3.6640625" style="278" customWidth="1"/>
    <col min="8727" max="8727" width="3.109375" style="278" customWidth="1"/>
    <col min="8728" max="8728" width="1.88671875" style="278" customWidth="1"/>
    <col min="8729" max="8730" width="2.21875" style="278" customWidth="1"/>
    <col min="8731" max="8731" width="7.21875" style="278" customWidth="1"/>
    <col min="8732" max="8966" width="8.88671875" style="278"/>
    <col min="8967" max="8967" width="2.44140625" style="278" customWidth="1"/>
    <col min="8968" max="8968" width="2.33203125" style="278" customWidth="1"/>
    <col min="8969" max="8969" width="1.109375" style="278" customWidth="1"/>
    <col min="8970" max="8970" width="22.6640625" style="278" customWidth="1"/>
    <col min="8971" max="8971" width="1.21875" style="278" customWidth="1"/>
    <col min="8972" max="8973" width="11.77734375" style="278" customWidth="1"/>
    <col min="8974" max="8974" width="1.77734375" style="278" customWidth="1"/>
    <col min="8975" max="8975" width="6.88671875" style="278" customWidth="1"/>
    <col min="8976" max="8976" width="4.44140625" style="278" customWidth="1"/>
    <col min="8977" max="8977" width="3.6640625" style="278" customWidth="1"/>
    <col min="8978" max="8978" width="0.77734375" style="278" customWidth="1"/>
    <col min="8979" max="8979" width="3.33203125" style="278" customWidth="1"/>
    <col min="8980" max="8980" width="3.6640625" style="278" customWidth="1"/>
    <col min="8981" max="8981" width="3" style="278" customWidth="1"/>
    <col min="8982" max="8982" width="3.6640625" style="278" customWidth="1"/>
    <col min="8983" max="8983" width="3.109375" style="278" customWidth="1"/>
    <col min="8984" max="8984" width="1.88671875" style="278" customWidth="1"/>
    <col min="8985" max="8986" width="2.21875" style="278" customWidth="1"/>
    <col min="8987" max="8987" width="7.21875" style="278" customWidth="1"/>
    <col min="8988" max="9222" width="8.88671875" style="278"/>
    <col min="9223" max="9223" width="2.44140625" style="278" customWidth="1"/>
    <col min="9224" max="9224" width="2.33203125" style="278" customWidth="1"/>
    <col min="9225" max="9225" width="1.109375" style="278" customWidth="1"/>
    <col min="9226" max="9226" width="22.6640625" style="278" customWidth="1"/>
    <col min="9227" max="9227" width="1.21875" style="278" customWidth="1"/>
    <col min="9228" max="9229" width="11.77734375" style="278" customWidth="1"/>
    <col min="9230" max="9230" width="1.77734375" style="278" customWidth="1"/>
    <col min="9231" max="9231" width="6.88671875" style="278" customWidth="1"/>
    <col min="9232" max="9232" width="4.44140625" style="278" customWidth="1"/>
    <col min="9233" max="9233" width="3.6640625" style="278" customWidth="1"/>
    <col min="9234" max="9234" width="0.77734375" style="278" customWidth="1"/>
    <col min="9235" max="9235" width="3.33203125" style="278" customWidth="1"/>
    <col min="9236" max="9236" width="3.6640625" style="278" customWidth="1"/>
    <col min="9237" max="9237" width="3" style="278" customWidth="1"/>
    <col min="9238" max="9238" width="3.6640625" style="278" customWidth="1"/>
    <col min="9239" max="9239" width="3.109375" style="278" customWidth="1"/>
    <col min="9240" max="9240" width="1.88671875" style="278" customWidth="1"/>
    <col min="9241" max="9242" width="2.21875" style="278" customWidth="1"/>
    <col min="9243" max="9243" width="7.21875" style="278" customWidth="1"/>
    <col min="9244" max="9478" width="8.88671875" style="278"/>
    <col min="9479" max="9479" width="2.44140625" style="278" customWidth="1"/>
    <col min="9480" max="9480" width="2.33203125" style="278" customWidth="1"/>
    <col min="9481" max="9481" width="1.109375" style="278" customWidth="1"/>
    <col min="9482" max="9482" width="22.6640625" style="278" customWidth="1"/>
    <col min="9483" max="9483" width="1.21875" style="278" customWidth="1"/>
    <col min="9484" max="9485" width="11.77734375" style="278" customWidth="1"/>
    <col min="9486" max="9486" width="1.77734375" style="278" customWidth="1"/>
    <col min="9487" max="9487" width="6.88671875" style="278" customWidth="1"/>
    <col min="9488" max="9488" width="4.44140625" style="278" customWidth="1"/>
    <col min="9489" max="9489" width="3.6640625" style="278" customWidth="1"/>
    <col min="9490" max="9490" width="0.77734375" style="278" customWidth="1"/>
    <col min="9491" max="9491" width="3.33203125" style="278" customWidth="1"/>
    <col min="9492" max="9492" width="3.6640625" style="278" customWidth="1"/>
    <col min="9493" max="9493" width="3" style="278" customWidth="1"/>
    <col min="9494" max="9494" width="3.6640625" style="278" customWidth="1"/>
    <col min="9495" max="9495" width="3.109375" style="278" customWidth="1"/>
    <col min="9496" max="9496" width="1.88671875" style="278" customWidth="1"/>
    <col min="9497" max="9498" width="2.21875" style="278" customWidth="1"/>
    <col min="9499" max="9499" width="7.21875" style="278" customWidth="1"/>
    <col min="9500" max="9734" width="8.88671875" style="278"/>
    <col min="9735" max="9735" width="2.44140625" style="278" customWidth="1"/>
    <col min="9736" max="9736" width="2.33203125" style="278" customWidth="1"/>
    <col min="9737" max="9737" width="1.109375" style="278" customWidth="1"/>
    <col min="9738" max="9738" width="22.6640625" style="278" customWidth="1"/>
    <col min="9739" max="9739" width="1.21875" style="278" customWidth="1"/>
    <col min="9740" max="9741" width="11.77734375" style="278" customWidth="1"/>
    <col min="9742" max="9742" width="1.77734375" style="278" customWidth="1"/>
    <col min="9743" max="9743" width="6.88671875" style="278" customWidth="1"/>
    <col min="9744" max="9744" width="4.44140625" style="278" customWidth="1"/>
    <col min="9745" max="9745" width="3.6640625" style="278" customWidth="1"/>
    <col min="9746" max="9746" width="0.77734375" style="278" customWidth="1"/>
    <col min="9747" max="9747" width="3.33203125" style="278" customWidth="1"/>
    <col min="9748" max="9748" width="3.6640625" style="278" customWidth="1"/>
    <col min="9749" max="9749" width="3" style="278" customWidth="1"/>
    <col min="9750" max="9750" width="3.6640625" style="278" customWidth="1"/>
    <col min="9751" max="9751" width="3.109375" style="278" customWidth="1"/>
    <col min="9752" max="9752" width="1.88671875" style="278" customWidth="1"/>
    <col min="9753" max="9754" width="2.21875" style="278" customWidth="1"/>
    <col min="9755" max="9755" width="7.21875" style="278" customWidth="1"/>
    <col min="9756" max="9990" width="8.88671875" style="278"/>
    <col min="9991" max="9991" width="2.44140625" style="278" customWidth="1"/>
    <col min="9992" max="9992" width="2.33203125" style="278" customWidth="1"/>
    <col min="9993" max="9993" width="1.109375" style="278" customWidth="1"/>
    <col min="9994" max="9994" width="22.6640625" style="278" customWidth="1"/>
    <col min="9995" max="9995" width="1.21875" style="278" customWidth="1"/>
    <col min="9996" max="9997" width="11.77734375" style="278" customWidth="1"/>
    <col min="9998" max="9998" width="1.77734375" style="278" customWidth="1"/>
    <col min="9999" max="9999" width="6.88671875" style="278" customWidth="1"/>
    <col min="10000" max="10000" width="4.44140625" style="278" customWidth="1"/>
    <col min="10001" max="10001" width="3.6640625" style="278" customWidth="1"/>
    <col min="10002" max="10002" width="0.77734375" style="278" customWidth="1"/>
    <col min="10003" max="10003" width="3.33203125" style="278" customWidth="1"/>
    <col min="10004" max="10004" width="3.6640625" style="278" customWidth="1"/>
    <col min="10005" max="10005" width="3" style="278" customWidth="1"/>
    <col min="10006" max="10006" width="3.6640625" style="278" customWidth="1"/>
    <col min="10007" max="10007" width="3.109375" style="278" customWidth="1"/>
    <col min="10008" max="10008" width="1.88671875" style="278" customWidth="1"/>
    <col min="10009" max="10010" width="2.21875" style="278" customWidth="1"/>
    <col min="10011" max="10011" width="7.21875" style="278" customWidth="1"/>
    <col min="10012" max="10246" width="8.88671875" style="278"/>
    <col min="10247" max="10247" width="2.44140625" style="278" customWidth="1"/>
    <col min="10248" max="10248" width="2.33203125" style="278" customWidth="1"/>
    <col min="10249" max="10249" width="1.109375" style="278" customWidth="1"/>
    <col min="10250" max="10250" width="22.6640625" style="278" customWidth="1"/>
    <col min="10251" max="10251" width="1.21875" style="278" customWidth="1"/>
    <col min="10252" max="10253" width="11.77734375" style="278" customWidth="1"/>
    <col min="10254" max="10254" width="1.77734375" style="278" customWidth="1"/>
    <col min="10255" max="10255" width="6.88671875" style="278" customWidth="1"/>
    <col min="10256" max="10256" width="4.44140625" style="278" customWidth="1"/>
    <col min="10257" max="10257" width="3.6640625" style="278" customWidth="1"/>
    <col min="10258" max="10258" width="0.77734375" style="278" customWidth="1"/>
    <col min="10259" max="10259" width="3.33203125" style="278" customWidth="1"/>
    <col min="10260" max="10260" width="3.6640625" style="278" customWidth="1"/>
    <col min="10261" max="10261" width="3" style="278" customWidth="1"/>
    <col min="10262" max="10262" width="3.6640625" style="278" customWidth="1"/>
    <col min="10263" max="10263" width="3.109375" style="278" customWidth="1"/>
    <col min="10264" max="10264" width="1.88671875" style="278" customWidth="1"/>
    <col min="10265" max="10266" width="2.21875" style="278" customWidth="1"/>
    <col min="10267" max="10267" width="7.21875" style="278" customWidth="1"/>
    <col min="10268" max="10502" width="8.88671875" style="278"/>
    <col min="10503" max="10503" width="2.44140625" style="278" customWidth="1"/>
    <col min="10504" max="10504" width="2.33203125" style="278" customWidth="1"/>
    <col min="10505" max="10505" width="1.109375" style="278" customWidth="1"/>
    <col min="10506" max="10506" width="22.6640625" style="278" customWidth="1"/>
    <col min="10507" max="10507" width="1.21875" style="278" customWidth="1"/>
    <col min="10508" max="10509" width="11.77734375" style="278" customWidth="1"/>
    <col min="10510" max="10510" width="1.77734375" style="278" customWidth="1"/>
    <col min="10511" max="10511" width="6.88671875" style="278" customWidth="1"/>
    <col min="10512" max="10512" width="4.44140625" style="278" customWidth="1"/>
    <col min="10513" max="10513" width="3.6640625" style="278" customWidth="1"/>
    <col min="10514" max="10514" width="0.77734375" style="278" customWidth="1"/>
    <col min="10515" max="10515" width="3.33203125" style="278" customWidth="1"/>
    <col min="10516" max="10516" width="3.6640625" style="278" customWidth="1"/>
    <col min="10517" max="10517" width="3" style="278" customWidth="1"/>
    <col min="10518" max="10518" width="3.6640625" style="278" customWidth="1"/>
    <col min="10519" max="10519" width="3.109375" style="278" customWidth="1"/>
    <col min="10520" max="10520" width="1.88671875" style="278" customWidth="1"/>
    <col min="10521" max="10522" width="2.21875" style="278" customWidth="1"/>
    <col min="10523" max="10523" width="7.21875" style="278" customWidth="1"/>
    <col min="10524" max="10758" width="8.88671875" style="278"/>
    <col min="10759" max="10759" width="2.44140625" style="278" customWidth="1"/>
    <col min="10760" max="10760" width="2.33203125" style="278" customWidth="1"/>
    <col min="10761" max="10761" width="1.109375" style="278" customWidth="1"/>
    <col min="10762" max="10762" width="22.6640625" style="278" customWidth="1"/>
    <col min="10763" max="10763" width="1.21875" style="278" customWidth="1"/>
    <col min="10764" max="10765" width="11.77734375" style="278" customWidth="1"/>
    <col min="10766" max="10766" width="1.77734375" style="278" customWidth="1"/>
    <col min="10767" max="10767" width="6.88671875" style="278" customWidth="1"/>
    <col min="10768" max="10768" width="4.44140625" style="278" customWidth="1"/>
    <col min="10769" max="10769" width="3.6640625" style="278" customWidth="1"/>
    <col min="10770" max="10770" width="0.77734375" style="278" customWidth="1"/>
    <col min="10771" max="10771" width="3.33203125" style="278" customWidth="1"/>
    <col min="10772" max="10772" width="3.6640625" style="278" customWidth="1"/>
    <col min="10773" max="10773" width="3" style="278" customWidth="1"/>
    <col min="10774" max="10774" width="3.6640625" style="278" customWidth="1"/>
    <col min="10775" max="10775" width="3.109375" style="278" customWidth="1"/>
    <col min="10776" max="10776" width="1.88671875" style="278" customWidth="1"/>
    <col min="10777" max="10778" width="2.21875" style="278" customWidth="1"/>
    <col min="10779" max="10779" width="7.21875" style="278" customWidth="1"/>
    <col min="10780" max="11014" width="8.88671875" style="278"/>
    <col min="11015" max="11015" width="2.44140625" style="278" customWidth="1"/>
    <col min="11016" max="11016" width="2.33203125" style="278" customWidth="1"/>
    <col min="11017" max="11017" width="1.109375" style="278" customWidth="1"/>
    <col min="11018" max="11018" width="22.6640625" style="278" customWidth="1"/>
    <col min="11019" max="11019" width="1.21875" style="278" customWidth="1"/>
    <col min="11020" max="11021" width="11.77734375" style="278" customWidth="1"/>
    <col min="11022" max="11022" width="1.77734375" style="278" customWidth="1"/>
    <col min="11023" max="11023" width="6.88671875" style="278" customWidth="1"/>
    <col min="11024" max="11024" width="4.44140625" style="278" customWidth="1"/>
    <col min="11025" max="11025" width="3.6640625" style="278" customWidth="1"/>
    <col min="11026" max="11026" width="0.77734375" style="278" customWidth="1"/>
    <col min="11027" max="11027" width="3.33203125" style="278" customWidth="1"/>
    <col min="11028" max="11028" width="3.6640625" style="278" customWidth="1"/>
    <col min="11029" max="11029" width="3" style="278" customWidth="1"/>
    <col min="11030" max="11030" width="3.6640625" style="278" customWidth="1"/>
    <col min="11031" max="11031" width="3.109375" style="278" customWidth="1"/>
    <col min="11032" max="11032" width="1.88671875" style="278" customWidth="1"/>
    <col min="11033" max="11034" width="2.21875" style="278" customWidth="1"/>
    <col min="11035" max="11035" width="7.21875" style="278" customWidth="1"/>
    <col min="11036" max="11270" width="8.88671875" style="278"/>
    <col min="11271" max="11271" width="2.44140625" style="278" customWidth="1"/>
    <col min="11272" max="11272" width="2.33203125" style="278" customWidth="1"/>
    <col min="11273" max="11273" width="1.109375" style="278" customWidth="1"/>
    <col min="11274" max="11274" width="22.6640625" style="278" customWidth="1"/>
    <col min="11275" max="11275" width="1.21875" style="278" customWidth="1"/>
    <col min="11276" max="11277" width="11.77734375" style="278" customWidth="1"/>
    <col min="11278" max="11278" width="1.77734375" style="278" customWidth="1"/>
    <col min="11279" max="11279" width="6.88671875" style="278" customWidth="1"/>
    <col min="11280" max="11280" width="4.44140625" style="278" customWidth="1"/>
    <col min="11281" max="11281" width="3.6640625" style="278" customWidth="1"/>
    <col min="11282" max="11282" width="0.77734375" style="278" customWidth="1"/>
    <col min="11283" max="11283" width="3.33203125" style="278" customWidth="1"/>
    <col min="11284" max="11284" width="3.6640625" style="278" customWidth="1"/>
    <col min="11285" max="11285" width="3" style="278" customWidth="1"/>
    <col min="11286" max="11286" width="3.6640625" style="278" customWidth="1"/>
    <col min="11287" max="11287" width="3.109375" style="278" customWidth="1"/>
    <col min="11288" max="11288" width="1.88671875" style="278" customWidth="1"/>
    <col min="11289" max="11290" width="2.21875" style="278" customWidth="1"/>
    <col min="11291" max="11291" width="7.21875" style="278" customWidth="1"/>
    <col min="11292" max="11526" width="8.88671875" style="278"/>
    <col min="11527" max="11527" width="2.44140625" style="278" customWidth="1"/>
    <col min="11528" max="11528" width="2.33203125" style="278" customWidth="1"/>
    <col min="11529" max="11529" width="1.109375" style="278" customWidth="1"/>
    <col min="11530" max="11530" width="22.6640625" style="278" customWidth="1"/>
    <col min="11531" max="11531" width="1.21875" style="278" customWidth="1"/>
    <col min="11532" max="11533" width="11.77734375" style="278" customWidth="1"/>
    <col min="11534" max="11534" width="1.77734375" style="278" customWidth="1"/>
    <col min="11535" max="11535" width="6.88671875" style="278" customWidth="1"/>
    <col min="11536" max="11536" width="4.44140625" style="278" customWidth="1"/>
    <col min="11537" max="11537" width="3.6640625" style="278" customWidth="1"/>
    <col min="11538" max="11538" width="0.77734375" style="278" customWidth="1"/>
    <col min="11539" max="11539" width="3.33203125" style="278" customWidth="1"/>
    <col min="11540" max="11540" width="3.6640625" style="278" customWidth="1"/>
    <col min="11541" max="11541" width="3" style="278" customWidth="1"/>
    <col min="11542" max="11542" width="3.6640625" style="278" customWidth="1"/>
    <col min="11543" max="11543" width="3.109375" style="278" customWidth="1"/>
    <col min="11544" max="11544" width="1.88671875" style="278" customWidth="1"/>
    <col min="11545" max="11546" width="2.21875" style="278" customWidth="1"/>
    <col min="11547" max="11547" width="7.21875" style="278" customWidth="1"/>
    <col min="11548" max="11782" width="8.88671875" style="278"/>
    <col min="11783" max="11783" width="2.44140625" style="278" customWidth="1"/>
    <col min="11784" max="11784" width="2.33203125" style="278" customWidth="1"/>
    <col min="11785" max="11785" width="1.109375" style="278" customWidth="1"/>
    <col min="11786" max="11786" width="22.6640625" style="278" customWidth="1"/>
    <col min="11787" max="11787" width="1.21875" style="278" customWidth="1"/>
    <col min="11788" max="11789" width="11.77734375" style="278" customWidth="1"/>
    <col min="11790" max="11790" width="1.77734375" style="278" customWidth="1"/>
    <col min="11791" max="11791" width="6.88671875" style="278" customWidth="1"/>
    <col min="11792" max="11792" width="4.44140625" style="278" customWidth="1"/>
    <col min="11793" max="11793" width="3.6640625" style="278" customWidth="1"/>
    <col min="11794" max="11794" width="0.77734375" style="278" customWidth="1"/>
    <col min="11795" max="11795" width="3.33203125" style="278" customWidth="1"/>
    <col min="11796" max="11796" width="3.6640625" style="278" customWidth="1"/>
    <col min="11797" max="11797" width="3" style="278" customWidth="1"/>
    <col min="11798" max="11798" width="3.6640625" style="278" customWidth="1"/>
    <col min="11799" max="11799" width="3.109375" style="278" customWidth="1"/>
    <col min="11800" max="11800" width="1.88671875" style="278" customWidth="1"/>
    <col min="11801" max="11802" width="2.21875" style="278" customWidth="1"/>
    <col min="11803" max="11803" width="7.21875" style="278" customWidth="1"/>
    <col min="11804" max="12038" width="8.88671875" style="278"/>
    <col min="12039" max="12039" width="2.44140625" style="278" customWidth="1"/>
    <col min="12040" max="12040" width="2.33203125" style="278" customWidth="1"/>
    <col min="12041" max="12041" width="1.109375" style="278" customWidth="1"/>
    <col min="12042" max="12042" width="22.6640625" style="278" customWidth="1"/>
    <col min="12043" max="12043" width="1.21875" style="278" customWidth="1"/>
    <col min="12044" max="12045" width="11.77734375" style="278" customWidth="1"/>
    <col min="12046" max="12046" width="1.77734375" style="278" customWidth="1"/>
    <col min="12047" max="12047" width="6.88671875" style="278" customWidth="1"/>
    <col min="12048" max="12048" width="4.44140625" style="278" customWidth="1"/>
    <col min="12049" max="12049" width="3.6640625" style="278" customWidth="1"/>
    <col min="12050" max="12050" width="0.77734375" style="278" customWidth="1"/>
    <col min="12051" max="12051" width="3.33203125" style="278" customWidth="1"/>
    <col min="12052" max="12052" width="3.6640625" style="278" customWidth="1"/>
    <col min="12053" max="12053" width="3" style="278" customWidth="1"/>
    <col min="12054" max="12054" width="3.6640625" style="278" customWidth="1"/>
    <col min="12055" max="12055" width="3.109375" style="278" customWidth="1"/>
    <col min="12056" max="12056" width="1.88671875" style="278" customWidth="1"/>
    <col min="12057" max="12058" width="2.21875" style="278" customWidth="1"/>
    <col min="12059" max="12059" width="7.21875" style="278" customWidth="1"/>
    <col min="12060" max="12294" width="8.88671875" style="278"/>
    <col min="12295" max="12295" width="2.44140625" style="278" customWidth="1"/>
    <col min="12296" max="12296" width="2.33203125" style="278" customWidth="1"/>
    <col min="12297" max="12297" width="1.109375" style="278" customWidth="1"/>
    <col min="12298" max="12298" width="22.6640625" style="278" customWidth="1"/>
    <col min="12299" max="12299" width="1.21875" style="278" customWidth="1"/>
    <col min="12300" max="12301" width="11.77734375" style="278" customWidth="1"/>
    <col min="12302" max="12302" width="1.77734375" style="278" customWidth="1"/>
    <col min="12303" max="12303" width="6.88671875" style="278" customWidth="1"/>
    <col min="12304" max="12304" width="4.44140625" style="278" customWidth="1"/>
    <col min="12305" max="12305" width="3.6640625" style="278" customWidth="1"/>
    <col min="12306" max="12306" width="0.77734375" style="278" customWidth="1"/>
    <col min="12307" max="12307" width="3.33203125" style="278" customWidth="1"/>
    <col min="12308" max="12308" width="3.6640625" style="278" customWidth="1"/>
    <col min="12309" max="12309" width="3" style="278" customWidth="1"/>
    <col min="12310" max="12310" width="3.6640625" style="278" customWidth="1"/>
    <col min="12311" max="12311" width="3.109375" style="278" customWidth="1"/>
    <col min="12312" max="12312" width="1.88671875" style="278" customWidth="1"/>
    <col min="12313" max="12314" width="2.21875" style="278" customWidth="1"/>
    <col min="12315" max="12315" width="7.21875" style="278" customWidth="1"/>
    <col min="12316" max="12550" width="8.88671875" style="278"/>
    <col min="12551" max="12551" width="2.44140625" style="278" customWidth="1"/>
    <col min="12552" max="12552" width="2.33203125" style="278" customWidth="1"/>
    <col min="12553" max="12553" width="1.109375" style="278" customWidth="1"/>
    <col min="12554" max="12554" width="22.6640625" style="278" customWidth="1"/>
    <col min="12555" max="12555" width="1.21875" style="278" customWidth="1"/>
    <col min="12556" max="12557" width="11.77734375" style="278" customWidth="1"/>
    <col min="12558" max="12558" width="1.77734375" style="278" customWidth="1"/>
    <col min="12559" max="12559" width="6.88671875" style="278" customWidth="1"/>
    <col min="12560" max="12560" width="4.44140625" style="278" customWidth="1"/>
    <col min="12561" max="12561" width="3.6640625" style="278" customWidth="1"/>
    <col min="12562" max="12562" width="0.77734375" style="278" customWidth="1"/>
    <col min="12563" max="12563" width="3.33203125" style="278" customWidth="1"/>
    <col min="12564" max="12564" width="3.6640625" style="278" customWidth="1"/>
    <col min="12565" max="12565" width="3" style="278" customWidth="1"/>
    <col min="12566" max="12566" width="3.6640625" style="278" customWidth="1"/>
    <col min="12567" max="12567" width="3.109375" style="278" customWidth="1"/>
    <col min="12568" max="12568" width="1.88671875" style="278" customWidth="1"/>
    <col min="12569" max="12570" width="2.21875" style="278" customWidth="1"/>
    <col min="12571" max="12571" width="7.21875" style="278" customWidth="1"/>
    <col min="12572" max="12806" width="8.88671875" style="278"/>
    <col min="12807" max="12807" width="2.44140625" style="278" customWidth="1"/>
    <col min="12808" max="12808" width="2.33203125" style="278" customWidth="1"/>
    <col min="12809" max="12809" width="1.109375" style="278" customWidth="1"/>
    <col min="12810" max="12810" width="22.6640625" style="278" customWidth="1"/>
    <col min="12811" max="12811" width="1.21875" style="278" customWidth="1"/>
    <col min="12812" max="12813" width="11.77734375" style="278" customWidth="1"/>
    <col min="12814" max="12814" width="1.77734375" style="278" customWidth="1"/>
    <col min="12815" max="12815" width="6.88671875" style="278" customWidth="1"/>
    <col min="12816" max="12816" width="4.44140625" style="278" customWidth="1"/>
    <col min="12817" max="12817" width="3.6640625" style="278" customWidth="1"/>
    <col min="12818" max="12818" width="0.77734375" style="278" customWidth="1"/>
    <col min="12819" max="12819" width="3.33203125" style="278" customWidth="1"/>
    <col min="12820" max="12820" width="3.6640625" style="278" customWidth="1"/>
    <col min="12821" max="12821" width="3" style="278" customWidth="1"/>
    <col min="12822" max="12822" width="3.6640625" style="278" customWidth="1"/>
    <col min="12823" max="12823" width="3.109375" style="278" customWidth="1"/>
    <col min="12824" max="12824" width="1.88671875" style="278" customWidth="1"/>
    <col min="12825" max="12826" width="2.21875" style="278" customWidth="1"/>
    <col min="12827" max="12827" width="7.21875" style="278" customWidth="1"/>
    <col min="12828" max="13062" width="8.88671875" style="278"/>
    <col min="13063" max="13063" width="2.44140625" style="278" customWidth="1"/>
    <col min="13064" max="13064" width="2.33203125" style="278" customWidth="1"/>
    <col min="13065" max="13065" width="1.109375" style="278" customWidth="1"/>
    <col min="13066" max="13066" width="22.6640625" style="278" customWidth="1"/>
    <col min="13067" max="13067" width="1.21875" style="278" customWidth="1"/>
    <col min="13068" max="13069" width="11.77734375" style="278" customWidth="1"/>
    <col min="13070" max="13070" width="1.77734375" style="278" customWidth="1"/>
    <col min="13071" max="13071" width="6.88671875" style="278" customWidth="1"/>
    <col min="13072" max="13072" width="4.44140625" style="278" customWidth="1"/>
    <col min="13073" max="13073" width="3.6640625" style="278" customWidth="1"/>
    <col min="13074" max="13074" width="0.77734375" style="278" customWidth="1"/>
    <col min="13075" max="13075" width="3.33203125" style="278" customWidth="1"/>
    <col min="13076" max="13076" width="3.6640625" style="278" customWidth="1"/>
    <col min="13077" max="13077" width="3" style="278" customWidth="1"/>
    <col min="13078" max="13078" width="3.6640625" style="278" customWidth="1"/>
    <col min="13079" max="13079" width="3.109375" style="278" customWidth="1"/>
    <col min="13080" max="13080" width="1.88671875" style="278" customWidth="1"/>
    <col min="13081" max="13082" width="2.21875" style="278" customWidth="1"/>
    <col min="13083" max="13083" width="7.21875" style="278" customWidth="1"/>
    <col min="13084" max="13318" width="8.88671875" style="278"/>
    <col min="13319" max="13319" width="2.44140625" style="278" customWidth="1"/>
    <col min="13320" max="13320" width="2.33203125" style="278" customWidth="1"/>
    <col min="13321" max="13321" width="1.109375" style="278" customWidth="1"/>
    <col min="13322" max="13322" width="22.6640625" style="278" customWidth="1"/>
    <col min="13323" max="13323" width="1.21875" style="278" customWidth="1"/>
    <col min="13324" max="13325" width="11.77734375" style="278" customWidth="1"/>
    <col min="13326" max="13326" width="1.77734375" style="278" customWidth="1"/>
    <col min="13327" max="13327" width="6.88671875" style="278" customWidth="1"/>
    <col min="13328" max="13328" width="4.44140625" style="278" customWidth="1"/>
    <col min="13329" max="13329" width="3.6640625" style="278" customWidth="1"/>
    <col min="13330" max="13330" width="0.77734375" style="278" customWidth="1"/>
    <col min="13331" max="13331" width="3.33203125" style="278" customWidth="1"/>
    <col min="13332" max="13332" width="3.6640625" style="278" customWidth="1"/>
    <col min="13333" max="13333" width="3" style="278" customWidth="1"/>
    <col min="13334" max="13334" width="3.6640625" style="278" customWidth="1"/>
    <col min="13335" max="13335" width="3.109375" style="278" customWidth="1"/>
    <col min="13336" max="13336" width="1.88671875" style="278" customWidth="1"/>
    <col min="13337" max="13338" width="2.21875" style="278" customWidth="1"/>
    <col min="13339" max="13339" width="7.21875" style="278" customWidth="1"/>
    <col min="13340" max="13574" width="8.88671875" style="278"/>
    <col min="13575" max="13575" width="2.44140625" style="278" customWidth="1"/>
    <col min="13576" max="13576" width="2.33203125" style="278" customWidth="1"/>
    <col min="13577" max="13577" width="1.109375" style="278" customWidth="1"/>
    <col min="13578" max="13578" width="22.6640625" style="278" customWidth="1"/>
    <col min="13579" max="13579" width="1.21875" style="278" customWidth="1"/>
    <col min="13580" max="13581" width="11.77734375" style="278" customWidth="1"/>
    <col min="13582" max="13582" width="1.77734375" style="278" customWidth="1"/>
    <col min="13583" max="13583" width="6.88671875" style="278" customWidth="1"/>
    <col min="13584" max="13584" width="4.44140625" style="278" customWidth="1"/>
    <col min="13585" max="13585" width="3.6640625" style="278" customWidth="1"/>
    <col min="13586" max="13586" width="0.77734375" style="278" customWidth="1"/>
    <col min="13587" max="13587" width="3.33203125" style="278" customWidth="1"/>
    <col min="13588" max="13588" width="3.6640625" style="278" customWidth="1"/>
    <col min="13589" max="13589" width="3" style="278" customWidth="1"/>
    <col min="13590" max="13590" width="3.6640625" style="278" customWidth="1"/>
    <col min="13591" max="13591" width="3.109375" style="278" customWidth="1"/>
    <col min="13592" max="13592" width="1.88671875" style="278" customWidth="1"/>
    <col min="13593" max="13594" width="2.21875" style="278" customWidth="1"/>
    <col min="13595" max="13595" width="7.21875" style="278" customWidth="1"/>
    <col min="13596" max="13830" width="8.88671875" style="278"/>
    <col min="13831" max="13831" width="2.44140625" style="278" customWidth="1"/>
    <col min="13832" max="13832" width="2.33203125" style="278" customWidth="1"/>
    <col min="13833" max="13833" width="1.109375" style="278" customWidth="1"/>
    <col min="13834" max="13834" width="22.6640625" style="278" customWidth="1"/>
    <col min="13835" max="13835" width="1.21875" style="278" customWidth="1"/>
    <col min="13836" max="13837" width="11.77734375" style="278" customWidth="1"/>
    <col min="13838" max="13838" width="1.77734375" style="278" customWidth="1"/>
    <col min="13839" max="13839" width="6.88671875" style="278" customWidth="1"/>
    <col min="13840" max="13840" width="4.44140625" style="278" customWidth="1"/>
    <col min="13841" max="13841" width="3.6640625" style="278" customWidth="1"/>
    <col min="13842" max="13842" width="0.77734375" style="278" customWidth="1"/>
    <col min="13843" max="13843" width="3.33203125" style="278" customWidth="1"/>
    <col min="13844" max="13844" width="3.6640625" style="278" customWidth="1"/>
    <col min="13845" max="13845" width="3" style="278" customWidth="1"/>
    <col min="13846" max="13846" width="3.6640625" style="278" customWidth="1"/>
    <col min="13847" max="13847" width="3.109375" style="278" customWidth="1"/>
    <col min="13848" max="13848" width="1.88671875" style="278" customWidth="1"/>
    <col min="13849" max="13850" width="2.21875" style="278" customWidth="1"/>
    <col min="13851" max="13851" width="7.21875" style="278" customWidth="1"/>
    <col min="13852" max="14086" width="8.88671875" style="278"/>
    <col min="14087" max="14087" width="2.44140625" style="278" customWidth="1"/>
    <col min="14088" max="14088" width="2.33203125" style="278" customWidth="1"/>
    <col min="14089" max="14089" width="1.109375" style="278" customWidth="1"/>
    <col min="14090" max="14090" width="22.6640625" style="278" customWidth="1"/>
    <col min="14091" max="14091" width="1.21875" style="278" customWidth="1"/>
    <col min="14092" max="14093" width="11.77734375" style="278" customWidth="1"/>
    <col min="14094" max="14094" width="1.77734375" style="278" customWidth="1"/>
    <col min="14095" max="14095" width="6.88671875" style="278" customWidth="1"/>
    <col min="14096" max="14096" width="4.44140625" style="278" customWidth="1"/>
    <col min="14097" max="14097" width="3.6640625" style="278" customWidth="1"/>
    <col min="14098" max="14098" width="0.77734375" style="278" customWidth="1"/>
    <col min="14099" max="14099" width="3.33203125" style="278" customWidth="1"/>
    <col min="14100" max="14100" width="3.6640625" style="278" customWidth="1"/>
    <col min="14101" max="14101" width="3" style="278" customWidth="1"/>
    <col min="14102" max="14102" width="3.6640625" style="278" customWidth="1"/>
    <col min="14103" max="14103" width="3.109375" style="278" customWidth="1"/>
    <col min="14104" max="14104" width="1.88671875" style="278" customWidth="1"/>
    <col min="14105" max="14106" width="2.21875" style="278" customWidth="1"/>
    <col min="14107" max="14107" width="7.21875" style="278" customWidth="1"/>
    <col min="14108" max="14342" width="8.88671875" style="278"/>
    <col min="14343" max="14343" width="2.44140625" style="278" customWidth="1"/>
    <col min="14344" max="14344" width="2.33203125" style="278" customWidth="1"/>
    <col min="14345" max="14345" width="1.109375" style="278" customWidth="1"/>
    <col min="14346" max="14346" width="22.6640625" style="278" customWidth="1"/>
    <col min="14347" max="14347" width="1.21875" style="278" customWidth="1"/>
    <col min="14348" max="14349" width="11.77734375" style="278" customWidth="1"/>
    <col min="14350" max="14350" width="1.77734375" style="278" customWidth="1"/>
    <col min="14351" max="14351" width="6.88671875" style="278" customWidth="1"/>
    <col min="14352" max="14352" width="4.44140625" style="278" customWidth="1"/>
    <col min="14353" max="14353" width="3.6640625" style="278" customWidth="1"/>
    <col min="14354" max="14354" width="0.77734375" style="278" customWidth="1"/>
    <col min="14355" max="14355" width="3.33203125" style="278" customWidth="1"/>
    <col min="14356" max="14356" width="3.6640625" style="278" customWidth="1"/>
    <col min="14357" max="14357" width="3" style="278" customWidth="1"/>
    <col min="14358" max="14358" width="3.6640625" style="278" customWidth="1"/>
    <col min="14359" max="14359" width="3.109375" style="278" customWidth="1"/>
    <col min="14360" max="14360" width="1.88671875" style="278" customWidth="1"/>
    <col min="14361" max="14362" width="2.21875" style="278" customWidth="1"/>
    <col min="14363" max="14363" width="7.21875" style="278" customWidth="1"/>
    <col min="14364" max="14598" width="8.88671875" style="278"/>
    <col min="14599" max="14599" width="2.44140625" style="278" customWidth="1"/>
    <col min="14600" max="14600" width="2.33203125" style="278" customWidth="1"/>
    <col min="14601" max="14601" width="1.109375" style="278" customWidth="1"/>
    <col min="14602" max="14602" width="22.6640625" style="278" customWidth="1"/>
    <col min="14603" max="14603" width="1.21875" style="278" customWidth="1"/>
    <col min="14604" max="14605" width="11.77734375" style="278" customWidth="1"/>
    <col min="14606" max="14606" width="1.77734375" style="278" customWidth="1"/>
    <col min="14607" max="14607" width="6.88671875" style="278" customWidth="1"/>
    <col min="14608" max="14608" width="4.44140625" style="278" customWidth="1"/>
    <col min="14609" max="14609" width="3.6640625" style="278" customWidth="1"/>
    <col min="14610" max="14610" width="0.77734375" style="278" customWidth="1"/>
    <col min="14611" max="14611" width="3.33203125" style="278" customWidth="1"/>
    <col min="14612" max="14612" width="3.6640625" style="278" customWidth="1"/>
    <col min="14613" max="14613" width="3" style="278" customWidth="1"/>
    <col min="14614" max="14614" width="3.6640625" style="278" customWidth="1"/>
    <col min="14615" max="14615" width="3.109375" style="278" customWidth="1"/>
    <col min="14616" max="14616" width="1.88671875" style="278" customWidth="1"/>
    <col min="14617" max="14618" width="2.21875" style="278" customWidth="1"/>
    <col min="14619" max="14619" width="7.21875" style="278" customWidth="1"/>
    <col min="14620" max="14854" width="8.88671875" style="278"/>
    <col min="14855" max="14855" width="2.44140625" style="278" customWidth="1"/>
    <col min="14856" max="14856" width="2.33203125" style="278" customWidth="1"/>
    <col min="14857" max="14857" width="1.109375" style="278" customWidth="1"/>
    <col min="14858" max="14858" width="22.6640625" style="278" customWidth="1"/>
    <col min="14859" max="14859" width="1.21875" style="278" customWidth="1"/>
    <col min="14860" max="14861" width="11.77734375" style="278" customWidth="1"/>
    <col min="14862" max="14862" width="1.77734375" style="278" customWidth="1"/>
    <col min="14863" max="14863" width="6.88671875" style="278" customWidth="1"/>
    <col min="14864" max="14864" width="4.44140625" style="278" customWidth="1"/>
    <col min="14865" max="14865" width="3.6640625" style="278" customWidth="1"/>
    <col min="14866" max="14866" width="0.77734375" style="278" customWidth="1"/>
    <col min="14867" max="14867" width="3.33203125" style="278" customWidth="1"/>
    <col min="14868" max="14868" width="3.6640625" style="278" customWidth="1"/>
    <col min="14869" max="14869" width="3" style="278" customWidth="1"/>
    <col min="14870" max="14870" width="3.6640625" style="278" customWidth="1"/>
    <col min="14871" max="14871" width="3.109375" style="278" customWidth="1"/>
    <col min="14872" max="14872" width="1.88671875" style="278" customWidth="1"/>
    <col min="14873" max="14874" width="2.21875" style="278" customWidth="1"/>
    <col min="14875" max="14875" width="7.21875" style="278" customWidth="1"/>
    <col min="14876" max="15110" width="8.88671875" style="278"/>
    <col min="15111" max="15111" width="2.44140625" style="278" customWidth="1"/>
    <col min="15112" max="15112" width="2.33203125" style="278" customWidth="1"/>
    <col min="15113" max="15113" width="1.109375" style="278" customWidth="1"/>
    <col min="15114" max="15114" width="22.6640625" style="278" customWidth="1"/>
    <col min="15115" max="15115" width="1.21875" style="278" customWidth="1"/>
    <col min="15116" max="15117" width="11.77734375" style="278" customWidth="1"/>
    <col min="15118" max="15118" width="1.77734375" style="278" customWidth="1"/>
    <col min="15119" max="15119" width="6.88671875" style="278" customWidth="1"/>
    <col min="15120" max="15120" width="4.44140625" style="278" customWidth="1"/>
    <col min="15121" max="15121" width="3.6640625" style="278" customWidth="1"/>
    <col min="15122" max="15122" width="0.77734375" style="278" customWidth="1"/>
    <col min="15123" max="15123" width="3.33203125" style="278" customWidth="1"/>
    <col min="15124" max="15124" width="3.6640625" style="278" customWidth="1"/>
    <col min="15125" max="15125" width="3" style="278" customWidth="1"/>
    <col min="15126" max="15126" width="3.6640625" style="278" customWidth="1"/>
    <col min="15127" max="15127" width="3.109375" style="278" customWidth="1"/>
    <col min="15128" max="15128" width="1.88671875" style="278" customWidth="1"/>
    <col min="15129" max="15130" width="2.21875" style="278" customWidth="1"/>
    <col min="15131" max="15131" width="7.21875" style="278" customWidth="1"/>
    <col min="15132" max="15366" width="8.88671875" style="278"/>
    <col min="15367" max="15367" width="2.44140625" style="278" customWidth="1"/>
    <col min="15368" max="15368" width="2.33203125" style="278" customWidth="1"/>
    <col min="15369" max="15369" width="1.109375" style="278" customWidth="1"/>
    <col min="15370" max="15370" width="22.6640625" style="278" customWidth="1"/>
    <col min="15371" max="15371" width="1.21875" style="278" customWidth="1"/>
    <col min="15372" max="15373" width="11.77734375" style="278" customWidth="1"/>
    <col min="15374" max="15374" width="1.77734375" style="278" customWidth="1"/>
    <col min="15375" max="15375" width="6.88671875" style="278" customWidth="1"/>
    <col min="15376" max="15376" width="4.44140625" style="278" customWidth="1"/>
    <col min="15377" max="15377" width="3.6640625" style="278" customWidth="1"/>
    <col min="15378" max="15378" width="0.77734375" style="278" customWidth="1"/>
    <col min="15379" max="15379" width="3.33203125" style="278" customWidth="1"/>
    <col min="15380" max="15380" width="3.6640625" style="278" customWidth="1"/>
    <col min="15381" max="15381" width="3" style="278" customWidth="1"/>
    <col min="15382" max="15382" width="3.6640625" style="278" customWidth="1"/>
    <col min="15383" max="15383" width="3.109375" style="278" customWidth="1"/>
    <col min="15384" max="15384" width="1.88671875" style="278" customWidth="1"/>
    <col min="15385" max="15386" width="2.21875" style="278" customWidth="1"/>
    <col min="15387" max="15387" width="7.21875" style="278" customWidth="1"/>
    <col min="15388" max="15622" width="8.88671875" style="278"/>
    <col min="15623" max="15623" width="2.44140625" style="278" customWidth="1"/>
    <col min="15624" max="15624" width="2.33203125" style="278" customWidth="1"/>
    <col min="15625" max="15625" width="1.109375" style="278" customWidth="1"/>
    <col min="15626" max="15626" width="22.6640625" style="278" customWidth="1"/>
    <col min="15627" max="15627" width="1.21875" style="278" customWidth="1"/>
    <col min="15628" max="15629" width="11.77734375" style="278" customWidth="1"/>
    <col min="15630" max="15630" width="1.77734375" style="278" customWidth="1"/>
    <col min="15631" max="15631" width="6.88671875" style="278" customWidth="1"/>
    <col min="15632" max="15632" width="4.44140625" style="278" customWidth="1"/>
    <col min="15633" max="15633" width="3.6640625" style="278" customWidth="1"/>
    <col min="15634" max="15634" width="0.77734375" style="278" customWidth="1"/>
    <col min="15635" max="15635" width="3.33203125" style="278" customWidth="1"/>
    <col min="15636" max="15636" width="3.6640625" style="278" customWidth="1"/>
    <col min="15637" max="15637" width="3" style="278" customWidth="1"/>
    <col min="15638" max="15638" width="3.6640625" style="278" customWidth="1"/>
    <col min="15639" max="15639" width="3.109375" style="278" customWidth="1"/>
    <col min="15640" max="15640" width="1.88671875" style="278" customWidth="1"/>
    <col min="15641" max="15642" width="2.21875" style="278" customWidth="1"/>
    <col min="15643" max="15643" width="7.21875" style="278" customWidth="1"/>
    <col min="15644" max="15878" width="8.88671875" style="278"/>
    <col min="15879" max="15879" width="2.44140625" style="278" customWidth="1"/>
    <col min="15880" max="15880" width="2.33203125" style="278" customWidth="1"/>
    <col min="15881" max="15881" width="1.109375" style="278" customWidth="1"/>
    <col min="15882" max="15882" width="22.6640625" style="278" customWidth="1"/>
    <col min="15883" max="15883" width="1.21875" style="278" customWidth="1"/>
    <col min="15884" max="15885" width="11.77734375" style="278" customWidth="1"/>
    <col min="15886" max="15886" width="1.77734375" style="278" customWidth="1"/>
    <col min="15887" max="15887" width="6.88671875" style="278" customWidth="1"/>
    <col min="15888" max="15888" width="4.44140625" style="278" customWidth="1"/>
    <col min="15889" max="15889" width="3.6640625" style="278" customWidth="1"/>
    <col min="15890" max="15890" width="0.77734375" style="278" customWidth="1"/>
    <col min="15891" max="15891" width="3.33203125" style="278" customWidth="1"/>
    <col min="15892" max="15892" width="3.6640625" style="278" customWidth="1"/>
    <col min="15893" max="15893" width="3" style="278" customWidth="1"/>
    <col min="15894" max="15894" width="3.6640625" style="278" customWidth="1"/>
    <col min="15895" max="15895" width="3.109375" style="278" customWidth="1"/>
    <col min="15896" max="15896" width="1.88671875" style="278" customWidth="1"/>
    <col min="15897" max="15898" width="2.21875" style="278" customWidth="1"/>
    <col min="15899" max="15899" width="7.21875" style="278" customWidth="1"/>
    <col min="15900" max="16134" width="8.88671875" style="278"/>
    <col min="16135" max="16135" width="2.44140625" style="278" customWidth="1"/>
    <col min="16136" max="16136" width="2.33203125" style="278" customWidth="1"/>
    <col min="16137" max="16137" width="1.109375" style="278" customWidth="1"/>
    <col min="16138" max="16138" width="22.6640625" style="278" customWidth="1"/>
    <col min="16139" max="16139" width="1.21875" style="278" customWidth="1"/>
    <col min="16140" max="16141" width="11.77734375" style="278" customWidth="1"/>
    <col min="16142" max="16142" width="1.77734375" style="278" customWidth="1"/>
    <col min="16143" max="16143" width="6.88671875" style="278" customWidth="1"/>
    <col min="16144" max="16144" width="4.44140625" style="278" customWidth="1"/>
    <col min="16145" max="16145" width="3.6640625" style="278" customWidth="1"/>
    <col min="16146" max="16146" width="0.77734375" style="278" customWidth="1"/>
    <col min="16147" max="16147" width="3.33203125" style="278" customWidth="1"/>
    <col min="16148" max="16148" width="3.6640625" style="278" customWidth="1"/>
    <col min="16149" max="16149" width="3" style="278" customWidth="1"/>
    <col min="16150" max="16150" width="3.6640625" style="278" customWidth="1"/>
    <col min="16151" max="16151" width="3.109375" style="278" customWidth="1"/>
    <col min="16152" max="16152" width="1.88671875" style="278" customWidth="1"/>
    <col min="16153" max="16154" width="2.21875" style="278" customWidth="1"/>
    <col min="16155" max="16155" width="7.21875" style="278" customWidth="1"/>
    <col min="16156" max="16384" width="8.88671875" style="278"/>
  </cols>
  <sheetData>
    <row r="1" spans="2:28" ht="18" customHeight="1">
      <c r="B1" s="326" t="s">
        <v>3202</v>
      </c>
    </row>
    <row r="2" spans="2:28" ht="9.75" customHeight="1">
      <c r="S2" s="327"/>
      <c r="T2" s="327"/>
      <c r="X2" s="327"/>
    </row>
    <row r="3" spans="2:28">
      <c r="Q3" s="328"/>
      <c r="R3" s="1199"/>
      <c r="S3" s="1200"/>
      <c r="T3" s="202" t="s">
        <v>2555</v>
      </c>
      <c r="U3" s="643"/>
      <c r="V3" s="202" t="s">
        <v>2556</v>
      </c>
      <c r="W3" s="643"/>
      <c r="X3" s="202" t="s">
        <v>2557</v>
      </c>
      <c r="AB3" s="557"/>
    </row>
    <row r="4" spans="2:28">
      <c r="Q4" s="328"/>
      <c r="R4" s="328"/>
      <c r="S4" s="331"/>
      <c r="T4" s="329"/>
      <c r="U4" s="331"/>
      <c r="V4" s="329"/>
      <c r="W4" s="331"/>
      <c r="X4" s="329"/>
    </row>
    <row r="5" spans="2:28" ht="16.2" customHeight="1">
      <c r="N5" s="278" t="s">
        <v>2627</v>
      </c>
      <c r="T5" s="332"/>
      <c r="U5" s="332"/>
      <c r="V5" s="332"/>
      <c r="W5" s="332"/>
      <c r="X5" s="332"/>
    </row>
    <row r="6" spans="2:28" ht="16.8" customHeight="1">
      <c r="C6" s="278" t="s">
        <v>2558</v>
      </c>
      <c r="N6" s="2214" t="s">
        <v>2576</v>
      </c>
      <c r="O6" s="2215"/>
      <c r="P6" s="1947">
        <f>第1号!$L$9</f>
        <v>0</v>
      </c>
      <c r="Q6" s="1949"/>
      <c r="R6" s="1949"/>
      <c r="S6" s="1949"/>
      <c r="T6" s="1949"/>
      <c r="U6" s="1949"/>
      <c r="V6" s="1949"/>
      <c r="W6" s="1949"/>
      <c r="X6" s="1949"/>
    </row>
    <row r="7" spans="2:28" ht="2.4" customHeight="1">
      <c r="E7" s="281"/>
      <c r="F7" s="281"/>
      <c r="G7" s="281"/>
      <c r="H7" s="281"/>
      <c r="I7" s="281"/>
      <c r="J7" s="281"/>
      <c r="O7" s="281"/>
      <c r="P7" s="205"/>
      <c r="Q7" s="205"/>
      <c r="R7" s="205"/>
      <c r="S7" s="205"/>
      <c r="T7" s="205"/>
      <c r="U7" s="205"/>
      <c r="V7" s="205"/>
      <c r="W7" s="205"/>
      <c r="X7" s="205"/>
    </row>
    <row r="8" spans="2:28" ht="16.8" customHeight="1">
      <c r="C8" s="278" t="s">
        <v>2589</v>
      </c>
      <c r="D8" s="281"/>
      <c r="E8" s="281"/>
      <c r="F8" s="281"/>
      <c r="G8" s="281"/>
      <c r="H8" s="281"/>
      <c r="I8" s="281"/>
      <c r="J8" s="281"/>
      <c r="N8" s="2214" t="s">
        <v>2561</v>
      </c>
      <c r="O8" s="2215"/>
      <c r="P8" s="1947">
        <f>第1号!$J$10</f>
        <v>0</v>
      </c>
      <c r="Q8" s="1949"/>
      <c r="R8" s="1949"/>
      <c r="S8" s="1949"/>
      <c r="T8" s="1949"/>
      <c r="U8" s="1949"/>
      <c r="V8" s="1949"/>
      <c r="W8" s="1949"/>
      <c r="X8" s="1949"/>
    </row>
    <row r="9" spans="2:28" ht="2.4" customHeight="1">
      <c r="D9" s="281"/>
      <c r="E9" s="281"/>
      <c r="F9" s="281"/>
      <c r="G9" s="281"/>
      <c r="H9" s="281"/>
      <c r="I9" s="281"/>
      <c r="J9" s="281"/>
      <c r="O9" s="281"/>
      <c r="P9" s="205"/>
      <c r="Q9" s="205"/>
      <c r="R9" s="205"/>
      <c r="S9" s="205"/>
      <c r="T9" s="205"/>
      <c r="U9" s="205"/>
      <c r="V9" s="205"/>
      <c r="W9" s="205"/>
      <c r="X9" s="205"/>
    </row>
    <row r="10" spans="2:28" ht="25.95" customHeight="1">
      <c r="N10" s="2211" t="s">
        <v>3201</v>
      </c>
      <c r="O10" s="2230"/>
      <c r="P10" s="1947">
        <f>第1号!$J$11</f>
        <v>0</v>
      </c>
      <c r="Q10" s="1949"/>
      <c r="R10" s="1949"/>
      <c r="S10" s="1949"/>
      <c r="T10" s="1947">
        <f>第1号!$M$11</f>
        <v>0</v>
      </c>
      <c r="U10" s="1949"/>
      <c r="V10" s="1949"/>
      <c r="W10" s="1949"/>
      <c r="X10" s="1949"/>
      <c r="AB10" s="334"/>
    </row>
    <row r="11" spans="2:28" ht="7.2" customHeight="1">
      <c r="O11" s="281"/>
      <c r="P11" s="333"/>
      <c r="Q11" s="333"/>
      <c r="R11" s="333"/>
      <c r="S11" s="333"/>
      <c r="T11" s="333"/>
      <c r="U11" s="333"/>
      <c r="V11" s="333"/>
      <c r="W11" s="333"/>
      <c r="X11" s="333"/>
    </row>
    <row r="12" spans="2:28" ht="16.8" customHeight="1">
      <c r="N12" s="278" t="s">
        <v>2598</v>
      </c>
      <c r="O12" s="335"/>
      <c r="P12" s="281"/>
      <c r="Q12" s="281"/>
      <c r="R12" s="333"/>
      <c r="S12" s="333"/>
      <c r="T12" s="333"/>
      <c r="U12" s="333"/>
      <c r="V12" s="333"/>
      <c r="W12" s="333"/>
      <c r="X12" s="333"/>
    </row>
    <row r="13" spans="2:28" ht="2.4" customHeight="1">
      <c r="O13" s="281"/>
      <c r="P13" s="205"/>
      <c r="Q13" s="205"/>
      <c r="R13" s="205"/>
      <c r="S13" s="205"/>
      <c r="T13" s="205"/>
      <c r="U13" s="205"/>
      <c r="V13" s="205"/>
      <c r="W13" s="205"/>
      <c r="X13" s="205"/>
    </row>
    <row r="14" spans="2:28" ht="16.8" customHeight="1">
      <c r="N14" s="2214" t="s">
        <v>2561</v>
      </c>
      <c r="O14" s="2214"/>
      <c r="P14" s="1947">
        <f>第1号!$J$16</f>
        <v>0</v>
      </c>
      <c r="Q14" s="1949"/>
      <c r="R14" s="1949"/>
      <c r="S14" s="1949"/>
      <c r="T14" s="1949"/>
      <c r="U14" s="1949"/>
      <c r="V14" s="1949"/>
      <c r="W14" s="1949"/>
      <c r="X14" s="1949"/>
      <c r="AB14" s="334"/>
    </row>
    <row r="15" spans="2:28" ht="2.4" customHeight="1">
      <c r="O15" s="281"/>
      <c r="P15" s="205"/>
      <c r="Q15" s="205"/>
      <c r="R15" s="205"/>
      <c r="S15" s="205"/>
      <c r="T15" s="205"/>
      <c r="U15" s="205"/>
      <c r="V15" s="205"/>
      <c r="W15" s="205"/>
      <c r="X15" s="205"/>
    </row>
    <row r="16" spans="2:28" ht="25.95" customHeight="1">
      <c r="N16" s="2211" t="s">
        <v>3201</v>
      </c>
      <c r="O16" s="2230"/>
      <c r="P16" s="1947">
        <f>第1号!$J$17</f>
        <v>0</v>
      </c>
      <c r="Q16" s="1949"/>
      <c r="R16" s="1949"/>
      <c r="S16" s="1949"/>
      <c r="T16" s="1947">
        <f>第1号!$M$17</f>
        <v>0</v>
      </c>
      <c r="U16" s="1949"/>
      <c r="V16" s="1949"/>
      <c r="W16" s="1949"/>
      <c r="X16" s="1949"/>
      <c r="AB16" s="334"/>
    </row>
    <row r="17" spans="3:78" ht="8.4" customHeight="1">
      <c r="O17" s="281"/>
      <c r="P17" s="333"/>
      <c r="Q17" s="333"/>
      <c r="R17" s="333"/>
      <c r="S17" s="333"/>
      <c r="T17" s="333"/>
      <c r="U17" s="333"/>
      <c r="V17" s="333"/>
      <c r="W17" s="333"/>
      <c r="X17" s="333"/>
    </row>
    <row r="18" spans="3:78" s="199" customFormat="1" ht="23.4" customHeight="1">
      <c r="D18" s="201"/>
      <c r="N18" s="199" t="s">
        <v>2580</v>
      </c>
      <c r="O18" s="231"/>
      <c r="P18" s="198"/>
      <c r="Q18" s="198"/>
      <c r="R18" s="204"/>
      <c r="S18" s="204"/>
      <c r="T18" s="204"/>
      <c r="U18" s="204"/>
      <c r="V18" s="204"/>
      <c r="W18" s="204"/>
      <c r="X18" s="204"/>
      <c r="Y18" s="200"/>
      <c r="Z18" s="200"/>
      <c r="AA18" s="200"/>
      <c r="AB18" s="219"/>
      <c r="AC18" s="219"/>
      <c r="AD18" s="219"/>
      <c r="AE18" s="219"/>
      <c r="AF18" s="219"/>
      <c r="AG18" s="219"/>
      <c r="BD18" s="201"/>
      <c r="BN18" s="199" t="s">
        <v>2580</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48" t="s">
        <v>2561</v>
      </c>
      <c r="O20" s="1948"/>
      <c r="P20" s="1947">
        <f>第1号!$J$22</f>
        <v>0</v>
      </c>
      <c r="Q20" s="1949"/>
      <c r="R20" s="1949"/>
      <c r="S20" s="1949"/>
      <c r="T20" s="1949"/>
      <c r="U20" s="1949"/>
      <c r="V20" s="1949"/>
      <c r="W20" s="1949"/>
      <c r="X20" s="1949"/>
      <c r="Y20" s="200"/>
      <c r="Z20" s="200"/>
      <c r="AA20" s="200"/>
      <c r="AB20" s="219"/>
      <c r="AC20" s="219"/>
      <c r="AD20" s="219"/>
      <c r="AE20" s="219"/>
      <c r="AF20" s="219"/>
      <c r="AG20" s="219"/>
      <c r="AH20" s="206"/>
      <c r="BN20" s="1948" t="s">
        <v>2561</v>
      </c>
      <c r="BO20" s="1948"/>
      <c r="BP20" s="1947" t="e">
        <f>#REF!</f>
        <v>#REF!</v>
      </c>
      <c r="BQ20" s="1949"/>
      <c r="BR20" s="1949"/>
      <c r="BS20" s="1949"/>
      <c r="BT20" s="1949"/>
      <c r="BU20" s="1949"/>
      <c r="BV20" s="1949"/>
      <c r="BW20" s="1949"/>
      <c r="BX20" s="1949"/>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211" t="s">
        <v>3201</v>
      </c>
      <c r="O22" s="2230"/>
      <c r="P22" s="1947">
        <f>第1号!$J$23</f>
        <v>0</v>
      </c>
      <c r="Q22" s="1949"/>
      <c r="R22" s="1949"/>
      <c r="S22" s="1949"/>
      <c r="T22" s="1947">
        <f>第1号!$M$23</f>
        <v>0</v>
      </c>
      <c r="U22" s="1949"/>
      <c r="V22" s="1949"/>
      <c r="W22" s="1949"/>
      <c r="X22" s="1949"/>
      <c r="Y22" s="200"/>
      <c r="Z22" s="200"/>
      <c r="AA22" s="200"/>
      <c r="AB22" s="219"/>
      <c r="AC22" s="219"/>
      <c r="AD22" s="219"/>
      <c r="AE22" s="219"/>
      <c r="AF22" s="219"/>
      <c r="AG22" s="219"/>
      <c r="BN22" s="1946" t="s">
        <v>2442</v>
      </c>
      <c r="BO22" s="1946"/>
      <c r="BP22" s="1947" t="e">
        <f>#REF!</f>
        <v>#REF!</v>
      </c>
      <c r="BQ22" s="1949"/>
      <c r="BR22" s="1949"/>
      <c r="BS22" s="1949"/>
      <c r="BT22" s="1947" t="e">
        <f>#REF!</f>
        <v>#REF!</v>
      </c>
      <c r="BU22" s="1949"/>
      <c r="BV22" s="1949"/>
      <c r="BW22" s="1949"/>
      <c r="BX22" s="1949"/>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8"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8" customHeight="1">
      <c r="N26" s="2214" t="s">
        <v>2561</v>
      </c>
      <c r="O26" s="2214"/>
      <c r="P26" s="1947">
        <f>第1号!$J$28</f>
        <v>0</v>
      </c>
      <c r="Q26" s="1949"/>
      <c r="R26" s="1949"/>
      <c r="S26" s="1949"/>
      <c r="T26" s="1949"/>
      <c r="U26" s="1949"/>
      <c r="V26" s="1949"/>
      <c r="W26" s="1949"/>
      <c r="X26" s="1949"/>
      <c r="AB26" s="334"/>
      <c r="AF26" s="266"/>
    </row>
    <row r="27" spans="3:78" ht="2.4" customHeight="1">
      <c r="O27" s="281"/>
      <c r="P27" s="205"/>
      <c r="Q27" s="205"/>
      <c r="R27" s="205"/>
      <c r="S27" s="205"/>
      <c r="T27" s="205"/>
      <c r="U27" s="205"/>
      <c r="V27" s="205"/>
      <c r="W27" s="205"/>
      <c r="X27" s="205"/>
      <c r="AF27" s="266"/>
    </row>
    <row r="28" spans="3:78" ht="25.95" customHeight="1">
      <c r="N28" s="2211" t="s">
        <v>3201</v>
      </c>
      <c r="O28" s="2230"/>
      <c r="P28" s="1947">
        <f>第1号!$J$29</f>
        <v>0</v>
      </c>
      <c r="Q28" s="1949"/>
      <c r="R28" s="1949"/>
      <c r="S28" s="1949"/>
      <c r="T28" s="1947">
        <f>第1号!$M$29</f>
        <v>0</v>
      </c>
      <c r="U28" s="1949"/>
      <c r="V28" s="1949"/>
      <c r="W28" s="1949"/>
      <c r="X28" s="1949"/>
      <c r="AB28" s="334"/>
      <c r="AF28" s="266"/>
    </row>
    <row r="29" spans="3:78" ht="6" customHeight="1">
      <c r="AF29" s="266"/>
    </row>
    <row r="30" spans="3:78" ht="25.8">
      <c r="C30" s="2212" t="s">
        <v>2671</v>
      </c>
      <c r="D30" s="2212"/>
      <c r="E30" s="2212"/>
      <c r="F30" s="2212"/>
      <c r="G30" s="2212"/>
      <c r="H30" s="2212"/>
      <c r="I30" s="2212"/>
      <c r="J30" s="2212"/>
      <c r="K30" s="2212"/>
      <c r="L30" s="2212"/>
      <c r="M30" s="2212"/>
      <c r="N30" s="2212"/>
      <c r="O30" s="2212"/>
      <c r="P30" s="2212"/>
      <c r="Q30" s="2212"/>
      <c r="R30" s="2212"/>
      <c r="S30" s="2212"/>
      <c r="T30" s="2212"/>
      <c r="U30" s="2212"/>
      <c r="V30" s="2212"/>
      <c r="W30" s="2212"/>
      <c r="X30" s="2212"/>
      <c r="AF30" s="266"/>
    </row>
    <row r="31" spans="3:78" ht="7.8"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8" customHeight="1">
      <c r="D32" s="337" t="s">
        <v>2635</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67">
        <f>基本情報入力シート!$D$66</f>
        <v>0</v>
      </c>
      <c r="E34" s="1949"/>
      <c r="F34" s="267" t="s">
        <v>2555</v>
      </c>
      <c r="G34" s="480">
        <f>基本情報入力シート!$E$66</f>
        <v>0</v>
      </c>
      <c r="H34" s="267" t="s">
        <v>2556</v>
      </c>
      <c r="I34" s="480">
        <f>基本情報入力シート!$F$66</f>
        <v>0</v>
      </c>
      <c r="J34" s="267" t="s">
        <v>2562</v>
      </c>
      <c r="K34" s="1963">
        <f>基本情報入力シート!$C$69</f>
        <v>0</v>
      </c>
      <c r="L34" s="1963"/>
      <c r="M34" s="2121" t="s">
        <v>2563</v>
      </c>
      <c r="N34" s="2121"/>
      <c r="O34" s="2121"/>
      <c r="P34" s="1963">
        <f>基本情報入力シート!$E$69</f>
        <v>0</v>
      </c>
      <c r="Q34" s="1963"/>
      <c r="R34" s="2214" t="s">
        <v>2636</v>
      </c>
      <c r="S34" s="2214"/>
      <c r="T34" s="2214"/>
      <c r="U34" s="2214"/>
      <c r="V34" s="2214"/>
      <c r="W34" s="2214"/>
      <c r="X34" s="2214"/>
      <c r="Y34" s="278"/>
      <c r="Z34" s="278"/>
      <c r="AB34" s="334"/>
      <c r="AF34" s="266"/>
    </row>
    <row r="35" spans="1:16155" ht="39" customHeight="1">
      <c r="C35" s="2203" t="s">
        <v>3224</v>
      </c>
      <c r="D35" s="2203"/>
      <c r="E35" s="2203"/>
      <c r="F35" s="2203"/>
      <c r="G35" s="2203"/>
      <c r="H35" s="2203"/>
      <c r="I35" s="2203"/>
      <c r="J35" s="2203"/>
      <c r="K35" s="2203"/>
      <c r="L35" s="2203"/>
      <c r="M35" s="2203"/>
      <c r="N35" s="2203"/>
      <c r="O35" s="2203"/>
      <c r="P35" s="2203"/>
      <c r="Q35" s="2203"/>
      <c r="R35" s="2203"/>
      <c r="S35" s="2203"/>
      <c r="T35" s="2203"/>
      <c r="U35" s="2203"/>
      <c r="V35" s="2203"/>
      <c r="W35" s="2203"/>
      <c r="X35" s="2203"/>
      <c r="AF35" s="266"/>
    </row>
    <row r="36" spans="1:16155" ht="16.5" customHeight="1">
      <c r="D36" s="2204" t="s">
        <v>2565</v>
      </c>
      <c r="E36" s="2204"/>
      <c r="F36" s="2204"/>
      <c r="G36" s="2204"/>
      <c r="H36" s="2204"/>
      <c r="I36" s="2204"/>
      <c r="J36" s="2204"/>
      <c r="K36" s="2204"/>
      <c r="L36" s="2204"/>
      <c r="M36" s="2204"/>
      <c r="N36" s="2204"/>
      <c r="O36" s="2204"/>
      <c r="P36" s="2204"/>
      <c r="Q36" s="2204"/>
      <c r="R36" s="2204"/>
      <c r="S36" s="2204"/>
      <c r="T36" s="2204"/>
      <c r="U36" s="2204"/>
      <c r="V36" s="2204"/>
      <c r="W36" s="2204"/>
      <c r="X36" s="2204"/>
      <c r="AF36" s="266"/>
    </row>
    <row r="37" spans="1:16155" ht="30" customHeight="1">
      <c r="C37" s="341"/>
      <c r="D37" s="2205" t="s">
        <v>2566</v>
      </c>
      <c r="E37" s="2205"/>
      <c r="F37" s="2205"/>
      <c r="G37" s="2205"/>
      <c r="H37" s="2205"/>
      <c r="I37" s="2205"/>
      <c r="J37" s="2206"/>
      <c r="K37" s="2108">
        <f>第1号!$G$36</f>
        <v>0</v>
      </c>
      <c r="L37" s="1969"/>
      <c r="M37" s="1969"/>
      <c r="N37" s="1969"/>
      <c r="O37" s="1969"/>
      <c r="P37" s="1969"/>
      <c r="Q37" s="2125">
        <f>第1号!$L$36</f>
        <v>0</v>
      </c>
      <c r="R37" s="1969"/>
      <c r="S37" s="1969"/>
      <c r="T37" s="1969"/>
      <c r="U37" s="2125" t="str">
        <f>第1号!$P$36</f>
        <v>　</v>
      </c>
      <c r="V37" s="1969"/>
      <c r="W37" s="1969"/>
      <c r="X37" s="2210"/>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207" t="s">
        <v>2567</v>
      </c>
      <c r="E39" s="2207"/>
      <c r="F39" s="2207"/>
      <c r="G39" s="2207"/>
      <c r="H39" s="2207"/>
      <c r="I39" s="2207"/>
      <c r="J39" s="2208"/>
      <c r="K39" s="281"/>
      <c r="L39" s="346" t="s">
        <v>2568</v>
      </c>
      <c r="M39" s="2209">
        <f>基本情報入力シート!$B$66</f>
        <v>0</v>
      </c>
      <c r="N39" s="2209"/>
      <c r="O39" s="2209"/>
      <c r="P39" s="2209"/>
      <c r="Q39" s="282" t="s">
        <v>2569</v>
      </c>
      <c r="R39" s="282"/>
      <c r="S39" s="282"/>
      <c r="T39" s="282"/>
      <c r="U39" s="282"/>
      <c r="V39" s="282"/>
      <c r="W39" s="282"/>
      <c r="X39" s="347"/>
    </row>
    <row r="40" spans="1:16155" ht="36" customHeight="1">
      <c r="C40" s="348"/>
      <c r="D40" s="2182" t="s">
        <v>2642</v>
      </c>
      <c r="E40" s="2183"/>
      <c r="F40" s="2183"/>
      <c r="G40" s="2183"/>
      <c r="H40" s="2183"/>
      <c r="I40" s="2183"/>
      <c r="J40" s="2184"/>
      <c r="K40" s="348"/>
      <c r="L40" s="2112">
        <f>基本情報入力シート!$E$3</f>
        <v>0</v>
      </c>
      <c r="M40" s="2112"/>
      <c r="N40" s="2112"/>
      <c r="O40" s="2112"/>
      <c r="P40" s="2112"/>
      <c r="Q40" s="2112"/>
      <c r="R40" s="2112"/>
      <c r="S40" s="2112"/>
      <c r="T40" s="2112"/>
      <c r="U40" s="2112"/>
      <c r="V40" s="2112"/>
      <c r="W40" s="2112"/>
      <c r="X40" s="2113"/>
      <c r="AB40" s="349"/>
    </row>
    <row r="41" spans="1:16155" s="285" customFormat="1" ht="19.5" customHeight="1">
      <c r="A41" s="278"/>
      <c r="B41" s="278"/>
      <c r="C41" s="279"/>
      <c r="D41" s="2224" t="s">
        <v>2645</v>
      </c>
      <c r="E41" s="2224"/>
      <c r="F41" s="2224"/>
      <c r="G41" s="2224"/>
      <c r="H41" s="2224"/>
      <c r="I41" s="2224"/>
      <c r="J41" s="2225"/>
      <c r="K41" s="280"/>
      <c r="L41" s="281" t="s">
        <v>2646</v>
      </c>
      <c r="M41" s="282"/>
      <c r="N41" s="282"/>
      <c r="O41" s="282"/>
      <c r="P41" s="282"/>
      <c r="Q41" s="282"/>
      <c r="R41" s="2114"/>
      <c r="S41" s="2114"/>
      <c r="T41" s="2114"/>
      <c r="U41" s="2114"/>
      <c r="V41" s="2114"/>
      <c r="W41" s="283" t="s">
        <v>2647</v>
      </c>
      <c r="X41" s="394"/>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226"/>
      <c r="E42" s="2226"/>
      <c r="F42" s="2226"/>
      <c r="G42" s="2226"/>
      <c r="H42" s="2226"/>
      <c r="I42" s="2226"/>
      <c r="J42" s="2227"/>
      <c r="K42" s="279"/>
      <c r="L42" s="343"/>
      <c r="M42" s="343"/>
      <c r="N42" s="343"/>
      <c r="O42" s="343"/>
      <c r="P42" s="333"/>
      <c r="Q42" s="344"/>
      <c r="R42" s="340"/>
      <c r="S42" s="474"/>
      <c r="T42" s="340"/>
      <c r="U42" s="340"/>
      <c r="V42" s="340"/>
      <c r="W42" s="345"/>
      <c r="X42" s="395"/>
      <c r="AF42" s="266"/>
    </row>
    <row r="43" spans="1:16155" s="285" customFormat="1" ht="19.5" customHeight="1">
      <c r="A43" s="278"/>
      <c r="B43" s="278"/>
      <c r="C43" s="279"/>
      <c r="D43" s="2226"/>
      <c r="E43" s="2226"/>
      <c r="F43" s="2226"/>
      <c r="G43" s="2226"/>
      <c r="H43" s="2226"/>
      <c r="I43" s="2226"/>
      <c r="J43" s="2227"/>
      <c r="K43" s="281"/>
      <c r="L43" s="281" t="s">
        <v>2649</v>
      </c>
      <c r="M43" s="281"/>
      <c r="N43" s="281"/>
      <c r="O43" s="281"/>
      <c r="P43" s="281"/>
      <c r="Q43" s="281"/>
      <c r="R43" s="2115"/>
      <c r="S43" s="2115"/>
      <c r="T43" s="2115"/>
      <c r="U43" s="2115"/>
      <c r="V43" s="2115"/>
      <c r="W43" s="281" t="s">
        <v>2647</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226"/>
      <c r="E44" s="2226"/>
      <c r="F44" s="2226"/>
      <c r="G44" s="2226"/>
      <c r="H44" s="2226"/>
      <c r="I44" s="2226"/>
      <c r="J44" s="2227"/>
      <c r="K44" s="279"/>
      <c r="L44" s="343"/>
      <c r="M44" s="343"/>
      <c r="N44" s="343"/>
      <c r="O44" s="343"/>
      <c r="P44" s="333"/>
      <c r="Q44" s="344"/>
      <c r="R44" s="340"/>
      <c r="S44" s="474"/>
      <c r="T44" s="340"/>
      <c r="U44" s="340"/>
      <c r="V44" s="340"/>
      <c r="W44" s="345"/>
      <c r="X44" s="342"/>
      <c r="AF44" s="266"/>
    </row>
    <row r="45" spans="1:16155" s="285" customFormat="1" ht="19.5" customHeight="1">
      <c r="A45" s="278"/>
      <c r="B45" s="278"/>
      <c r="C45" s="279"/>
      <c r="D45" s="2226"/>
      <c r="E45" s="2226"/>
      <c r="F45" s="2226"/>
      <c r="G45" s="2226"/>
      <c r="H45" s="2226"/>
      <c r="I45" s="2226"/>
      <c r="J45" s="2227"/>
      <c r="K45" s="281"/>
      <c r="L45" s="281" t="s">
        <v>2650</v>
      </c>
      <c r="M45" s="281"/>
      <c r="N45" s="281"/>
      <c r="O45" s="281"/>
      <c r="P45" s="281"/>
      <c r="Q45" s="281"/>
      <c r="R45" s="2115"/>
      <c r="S45" s="2115"/>
      <c r="T45" s="2115"/>
      <c r="U45" s="2115"/>
      <c r="V45" s="2115"/>
      <c r="W45" s="281" t="s">
        <v>2647</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8" customHeight="1">
      <c r="A46" s="278"/>
      <c r="B46" s="278"/>
      <c r="C46" s="279"/>
      <c r="D46" s="2226"/>
      <c r="E46" s="2226"/>
      <c r="F46" s="2226"/>
      <c r="G46" s="2226"/>
      <c r="H46" s="2226"/>
      <c r="I46" s="2226"/>
      <c r="J46" s="2227"/>
      <c r="K46" s="281"/>
      <c r="L46" s="281"/>
      <c r="M46" s="281"/>
      <c r="N46" s="281"/>
      <c r="O46" s="281"/>
      <c r="P46" s="281"/>
      <c r="Q46" s="281"/>
      <c r="R46" s="359"/>
      <c r="S46" s="359"/>
      <c r="T46" s="359"/>
      <c r="U46" s="359"/>
      <c r="V46" s="35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s="285" customFormat="1" ht="19.5" customHeight="1">
      <c r="A47" s="278"/>
      <c r="B47" s="278"/>
      <c r="C47" s="279"/>
      <c r="D47" s="2226"/>
      <c r="E47" s="2226"/>
      <c r="F47" s="2226"/>
      <c r="G47" s="2226"/>
      <c r="H47" s="2226"/>
      <c r="I47" s="2226"/>
      <c r="J47" s="2227"/>
      <c r="K47" s="281"/>
      <c r="L47" s="326" t="s">
        <v>2672</v>
      </c>
      <c r="M47" s="281"/>
      <c r="N47" s="281"/>
      <c r="O47" s="281"/>
      <c r="P47" s="281"/>
      <c r="Q47" s="281"/>
      <c r="R47" s="2115"/>
      <c r="S47" s="2115"/>
      <c r="T47" s="2115"/>
      <c r="U47" s="2115"/>
      <c r="V47" s="2115"/>
      <c r="W47" s="281" t="s">
        <v>2647</v>
      </c>
      <c r="X47" s="286"/>
      <c r="AB47" s="349"/>
      <c r="AC47" s="278"/>
      <c r="AE47" s="278"/>
      <c r="AF47" s="266"/>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c r="IA47" s="278"/>
      <c r="IB47" s="278"/>
      <c r="IC47" s="278"/>
      <c r="ID47" s="278"/>
      <c r="IE47" s="278"/>
      <c r="IF47" s="278"/>
      <c r="IG47" s="278"/>
      <c r="IH47" s="278"/>
      <c r="II47" s="278"/>
      <c r="IJ47" s="278"/>
      <c r="IK47" s="278"/>
      <c r="IL47" s="278"/>
      <c r="IM47" s="278"/>
      <c r="IN47" s="278"/>
      <c r="IO47" s="278"/>
      <c r="IP47" s="278"/>
      <c r="IQ47" s="278"/>
      <c r="IR47" s="278"/>
      <c r="IS47" s="278"/>
      <c r="IT47" s="278"/>
      <c r="IU47" s="278"/>
      <c r="IV47" s="278"/>
      <c r="IW47" s="278"/>
      <c r="IX47" s="278"/>
      <c r="IY47" s="278"/>
      <c r="IZ47" s="278"/>
      <c r="JA47" s="278"/>
      <c r="JB47" s="278"/>
      <c r="JC47" s="278"/>
      <c r="JD47" s="278"/>
      <c r="JE47" s="278"/>
      <c r="JF47" s="278"/>
      <c r="JG47" s="278"/>
      <c r="JH47" s="278"/>
      <c r="JI47" s="278"/>
      <c r="JJ47" s="278"/>
      <c r="JK47" s="278"/>
      <c r="JL47" s="278"/>
      <c r="JM47" s="278"/>
      <c r="JN47" s="278"/>
      <c r="JO47" s="278"/>
      <c r="JP47" s="278"/>
      <c r="JQ47" s="278"/>
      <c r="JR47" s="278"/>
      <c r="JS47" s="278"/>
      <c r="JT47" s="278"/>
      <c r="JU47" s="278"/>
      <c r="JV47" s="278"/>
      <c r="JW47" s="278"/>
      <c r="JX47" s="278"/>
      <c r="JY47" s="278"/>
      <c r="JZ47" s="278"/>
      <c r="KA47" s="278"/>
      <c r="KB47" s="278"/>
      <c r="KC47" s="278"/>
      <c r="KD47" s="278"/>
      <c r="KE47" s="278"/>
      <c r="KF47" s="278"/>
      <c r="KG47" s="278"/>
      <c r="KH47" s="278"/>
      <c r="KI47" s="278"/>
      <c r="KJ47" s="278"/>
      <c r="KK47" s="278"/>
      <c r="KL47" s="278"/>
      <c r="KM47" s="278"/>
      <c r="KN47" s="278"/>
      <c r="KO47" s="278"/>
      <c r="KP47" s="278"/>
      <c r="KQ47" s="278"/>
      <c r="KR47" s="278"/>
      <c r="KS47" s="278"/>
      <c r="KT47" s="278"/>
      <c r="KU47" s="278"/>
      <c r="KV47" s="278"/>
      <c r="KW47" s="278"/>
      <c r="KX47" s="278"/>
      <c r="KY47" s="278"/>
      <c r="KZ47" s="278"/>
      <c r="LA47" s="278"/>
      <c r="LB47" s="278"/>
      <c r="LC47" s="278"/>
      <c r="LD47" s="278"/>
      <c r="LE47" s="278"/>
      <c r="LF47" s="278"/>
      <c r="LG47" s="278"/>
      <c r="LH47" s="278"/>
      <c r="LI47" s="278"/>
      <c r="LJ47" s="278"/>
      <c r="LK47" s="278"/>
      <c r="LL47" s="278"/>
      <c r="LM47" s="278"/>
      <c r="LN47" s="278"/>
      <c r="LO47" s="278"/>
      <c r="LP47" s="278"/>
      <c r="LQ47" s="278"/>
      <c r="LR47" s="278"/>
      <c r="LS47" s="278"/>
      <c r="LT47" s="278"/>
      <c r="LU47" s="278"/>
      <c r="LV47" s="278"/>
      <c r="LW47" s="278"/>
      <c r="LX47" s="278"/>
      <c r="LY47" s="278"/>
      <c r="LZ47" s="278"/>
      <c r="MA47" s="278"/>
      <c r="MB47" s="278"/>
      <c r="MC47" s="278"/>
      <c r="MD47" s="278"/>
      <c r="ME47" s="278"/>
      <c r="MF47" s="278"/>
      <c r="MG47" s="278"/>
      <c r="MH47" s="278"/>
      <c r="MI47" s="278"/>
      <c r="MJ47" s="278"/>
      <c r="MK47" s="278"/>
      <c r="ML47" s="278"/>
      <c r="MM47" s="278"/>
      <c r="MN47" s="278"/>
      <c r="MO47" s="278"/>
      <c r="MP47" s="278"/>
      <c r="MQ47" s="278"/>
      <c r="MR47" s="278"/>
      <c r="MS47" s="278"/>
      <c r="MT47" s="278"/>
      <c r="MU47" s="278"/>
      <c r="MV47" s="278"/>
      <c r="MW47" s="278"/>
      <c r="MX47" s="278"/>
      <c r="MY47" s="278"/>
      <c r="MZ47" s="278"/>
      <c r="NA47" s="278"/>
      <c r="NB47" s="278"/>
      <c r="NC47" s="278"/>
      <c r="ND47" s="278"/>
      <c r="NE47" s="278"/>
      <c r="NF47" s="278"/>
      <c r="NG47" s="278"/>
      <c r="NH47" s="278"/>
      <c r="NI47" s="278"/>
      <c r="NJ47" s="278"/>
      <c r="NK47" s="278"/>
      <c r="NL47" s="278"/>
      <c r="NM47" s="278"/>
      <c r="NN47" s="278"/>
      <c r="NO47" s="278"/>
      <c r="NP47" s="278"/>
      <c r="NQ47" s="278"/>
      <c r="NR47" s="278"/>
      <c r="NS47" s="278"/>
      <c r="NT47" s="278"/>
      <c r="NU47" s="278"/>
      <c r="NV47" s="278"/>
      <c r="NW47" s="278"/>
      <c r="NX47" s="278"/>
      <c r="NY47" s="278"/>
      <c r="NZ47" s="278"/>
      <c r="OA47" s="278"/>
      <c r="OB47" s="278"/>
      <c r="OC47" s="278"/>
      <c r="OD47" s="278"/>
      <c r="OE47" s="278"/>
      <c r="OF47" s="278"/>
      <c r="OG47" s="278"/>
      <c r="OH47" s="278"/>
      <c r="OI47" s="278"/>
      <c r="OJ47" s="278"/>
      <c r="OK47" s="278"/>
      <c r="OL47" s="278"/>
      <c r="OM47" s="278"/>
      <c r="ON47" s="278"/>
      <c r="OO47" s="278"/>
      <c r="OP47" s="278"/>
      <c r="OQ47" s="278"/>
      <c r="OR47" s="278"/>
      <c r="OS47" s="278"/>
      <c r="OT47" s="278"/>
      <c r="OU47" s="278"/>
      <c r="OV47" s="278"/>
      <c r="OW47" s="278"/>
      <c r="OX47" s="278"/>
      <c r="OY47" s="278"/>
      <c r="OZ47" s="278"/>
      <c r="PA47" s="278"/>
      <c r="PB47" s="278"/>
      <c r="PC47" s="278"/>
      <c r="PD47" s="278"/>
      <c r="PE47" s="278"/>
      <c r="PF47" s="278"/>
      <c r="PG47" s="278"/>
      <c r="PH47" s="278"/>
      <c r="PI47" s="278"/>
      <c r="PJ47" s="278"/>
      <c r="PK47" s="278"/>
      <c r="PL47" s="278"/>
      <c r="PM47" s="278"/>
      <c r="PN47" s="278"/>
      <c r="PO47" s="278"/>
      <c r="PP47" s="278"/>
      <c r="PQ47" s="278"/>
      <c r="PR47" s="278"/>
      <c r="PS47" s="278"/>
      <c r="PT47" s="278"/>
      <c r="PU47" s="278"/>
      <c r="PV47" s="278"/>
      <c r="PW47" s="278"/>
      <c r="PX47" s="278"/>
      <c r="PY47" s="278"/>
      <c r="PZ47" s="278"/>
      <c r="QA47" s="278"/>
      <c r="QB47" s="278"/>
      <c r="QC47" s="278"/>
      <c r="QD47" s="278"/>
      <c r="QE47" s="278"/>
      <c r="QF47" s="278"/>
      <c r="QG47" s="278"/>
      <c r="QH47" s="278"/>
      <c r="QI47" s="278"/>
      <c r="QJ47" s="278"/>
      <c r="QK47" s="278"/>
      <c r="QL47" s="278"/>
      <c r="QM47" s="278"/>
      <c r="QN47" s="278"/>
      <c r="QO47" s="278"/>
      <c r="QP47" s="278"/>
      <c r="QQ47" s="278"/>
      <c r="QR47" s="278"/>
      <c r="QS47" s="278"/>
      <c r="QT47" s="278"/>
      <c r="QU47" s="278"/>
      <c r="QV47" s="278"/>
      <c r="QW47" s="278"/>
      <c r="QX47" s="278"/>
      <c r="QY47" s="278"/>
      <c r="QZ47" s="278"/>
      <c r="RA47" s="278"/>
      <c r="RB47" s="278"/>
      <c r="RC47" s="278"/>
      <c r="RD47" s="278"/>
      <c r="RE47" s="278"/>
      <c r="RF47" s="278"/>
      <c r="RG47" s="278"/>
      <c r="RH47" s="278"/>
      <c r="RI47" s="278"/>
      <c r="RJ47" s="278"/>
      <c r="RK47" s="278"/>
      <c r="RL47" s="278"/>
      <c r="RM47" s="278"/>
      <c r="RN47" s="278"/>
      <c r="RO47" s="278"/>
      <c r="RP47" s="278"/>
      <c r="RQ47" s="278"/>
      <c r="RR47" s="278"/>
      <c r="RS47" s="278"/>
      <c r="RT47" s="278"/>
      <c r="RU47" s="278"/>
      <c r="RV47" s="278"/>
      <c r="RW47" s="278"/>
      <c r="RX47" s="278"/>
      <c r="RY47" s="278"/>
      <c r="RZ47" s="278"/>
      <c r="SA47" s="278"/>
      <c r="SB47" s="278"/>
      <c r="SC47" s="278"/>
      <c r="SD47" s="278"/>
      <c r="SE47" s="278"/>
      <c r="SF47" s="278"/>
      <c r="SG47" s="278"/>
      <c r="SH47" s="278"/>
      <c r="SI47" s="278"/>
      <c r="SJ47" s="278"/>
      <c r="SK47" s="278"/>
      <c r="SL47" s="278"/>
      <c r="SM47" s="278"/>
      <c r="SN47" s="278"/>
      <c r="SO47" s="278"/>
      <c r="SP47" s="278"/>
      <c r="SQ47" s="278"/>
      <c r="SR47" s="278"/>
      <c r="SS47" s="278"/>
      <c r="ST47" s="278"/>
      <c r="SU47" s="278"/>
      <c r="SV47" s="278"/>
      <c r="SW47" s="278"/>
      <c r="SX47" s="278"/>
      <c r="SY47" s="278"/>
      <c r="SZ47" s="278"/>
      <c r="TA47" s="278"/>
      <c r="TB47" s="278"/>
      <c r="TC47" s="278"/>
      <c r="TD47" s="278"/>
      <c r="TE47" s="278"/>
      <c r="TF47" s="278"/>
      <c r="TG47" s="278"/>
      <c r="TH47" s="278"/>
      <c r="TI47" s="278"/>
      <c r="TJ47" s="278"/>
      <c r="TK47" s="278"/>
      <c r="TL47" s="278"/>
      <c r="TM47" s="278"/>
      <c r="TN47" s="278"/>
      <c r="TO47" s="278"/>
      <c r="TP47" s="278"/>
      <c r="TQ47" s="278"/>
      <c r="TR47" s="278"/>
      <c r="TS47" s="278"/>
      <c r="TT47" s="278"/>
      <c r="TU47" s="278"/>
      <c r="TV47" s="278"/>
      <c r="TW47" s="278"/>
      <c r="TX47" s="278"/>
      <c r="TY47" s="278"/>
      <c r="TZ47" s="278"/>
      <c r="UA47" s="278"/>
      <c r="UB47" s="278"/>
      <c r="UC47" s="278"/>
      <c r="UD47" s="278"/>
      <c r="UE47" s="278"/>
      <c r="UF47" s="278"/>
      <c r="UG47" s="278"/>
      <c r="UH47" s="278"/>
      <c r="UI47" s="278"/>
      <c r="UJ47" s="278"/>
      <c r="UK47" s="278"/>
      <c r="UL47" s="278"/>
      <c r="UM47" s="278"/>
      <c r="UN47" s="278"/>
      <c r="UO47" s="278"/>
      <c r="UP47" s="278"/>
      <c r="UQ47" s="278"/>
      <c r="UR47" s="278"/>
      <c r="US47" s="278"/>
      <c r="UT47" s="278"/>
      <c r="UU47" s="278"/>
      <c r="UV47" s="278"/>
      <c r="UW47" s="278"/>
      <c r="UX47" s="278"/>
      <c r="UY47" s="278"/>
      <c r="UZ47" s="278"/>
      <c r="VA47" s="278"/>
      <c r="VB47" s="278"/>
      <c r="VC47" s="278"/>
      <c r="VD47" s="278"/>
      <c r="VE47" s="278"/>
      <c r="VF47" s="278"/>
      <c r="VG47" s="278"/>
      <c r="VH47" s="278"/>
      <c r="VI47" s="278"/>
      <c r="VJ47" s="278"/>
      <c r="VK47" s="278"/>
      <c r="VL47" s="278"/>
      <c r="VM47" s="278"/>
      <c r="VN47" s="278"/>
      <c r="VO47" s="278"/>
      <c r="VP47" s="278"/>
      <c r="VQ47" s="278"/>
      <c r="VR47" s="278"/>
      <c r="VS47" s="278"/>
      <c r="VT47" s="278"/>
      <c r="VU47" s="278"/>
      <c r="VV47" s="278"/>
      <c r="VW47" s="278"/>
      <c r="VX47" s="278"/>
      <c r="VY47" s="278"/>
      <c r="VZ47" s="278"/>
      <c r="WA47" s="278"/>
      <c r="WB47" s="278"/>
      <c r="WC47" s="278"/>
      <c r="WD47" s="278"/>
      <c r="WE47" s="278"/>
      <c r="WF47" s="278"/>
      <c r="WG47" s="278"/>
      <c r="WH47" s="278"/>
      <c r="WI47" s="278"/>
      <c r="WJ47" s="278"/>
      <c r="WK47" s="278"/>
      <c r="WL47" s="278"/>
      <c r="WM47" s="278"/>
      <c r="WN47" s="278"/>
      <c r="WO47" s="278"/>
      <c r="WP47" s="278"/>
      <c r="WQ47" s="278"/>
      <c r="WR47" s="278"/>
      <c r="WS47" s="278"/>
      <c r="WT47" s="278"/>
      <c r="WU47" s="278"/>
      <c r="WV47" s="278"/>
      <c r="WW47" s="278"/>
      <c r="WX47" s="278"/>
      <c r="WY47" s="278"/>
      <c r="WZ47" s="278"/>
      <c r="XA47" s="278"/>
      <c r="XB47" s="278"/>
      <c r="XC47" s="278"/>
      <c r="XD47" s="278"/>
      <c r="XE47" s="278"/>
      <c r="XF47" s="278"/>
      <c r="XG47" s="278"/>
      <c r="XH47" s="278"/>
      <c r="XI47" s="278"/>
      <c r="XJ47" s="278"/>
      <c r="XK47" s="278"/>
      <c r="XL47" s="278"/>
      <c r="XM47" s="278"/>
      <c r="XN47" s="278"/>
      <c r="XO47" s="278"/>
      <c r="XP47" s="278"/>
      <c r="XQ47" s="278"/>
      <c r="XR47" s="278"/>
      <c r="XS47" s="278"/>
      <c r="XT47" s="278"/>
      <c r="XU47" s="278"/>
      <c r="XV47" s="278"/>
      <c r="XW47" s="278"/>
      <c r="XX47" s="278"/>
      <c r="XY47" s="278"/>
      <c r="XZ47" s="278"/>
      <c r="YA47" s="278"/>
      <c r="YB47" s="278"/>
      <c r="YC47" s="278"/>
      <c r="YD47" s="278"/>
      <c r="YE47" s="278"/>
      <c r="YF47" s="278"/>
      <c r="YG47" s="278"/>
      <c r="YH47" s="278"/>
      <c r="YI47" s="278"/>
      <c r="YJ47" s="278"/>
      <c r="YK47" s="278"/>
      <c r="YL47" s="278"/>
      <c r="YM47" s="278"/>
      <c r="YN47" s="278"/>
      <c r="YO47" s="278"/>
      <c r="YP47" s="278"/>
      <c r="YQ47" s="278"/>
      <c r="YR47" s="278"/>
      <c r="YS47" s="278"/>
      <c r="YT47" s="278"/>
      <c r="YU47" s="278"/>
      <c r="YV47" s="278"/>
      <c r="YW47" s="278"/>
      <c r="YX47" s="278"/>
      <c r="YY47" s="278"/>
      <c r="YZ47" s="278"/>
      <c r="ZA47" s="278"/>
      <c r="ZB47" s="278"/>
      <c r="ZC47" s="278"/>
      <c r="ZD47" s="278"/>
      <c r="ZE47" s="278"/>
      <c r="ZF47" s="278"/>
      <c r="ZG47" s="278"/>
      <c r="ZH47" s="278"/>
      <c r="ZI47" s="278"/>
      <c r="ZJ47" s="278"/>
      <c r="ZK47" s="278"/>
      <c r="ZL47" s="278"/>
      <c r="ZM47" s="278"/>
      <c r="ZN47" s="278"/>
      <c r="ZO47" s="278"/>
      <c r="ZP47" s="278"/>
      <c r="ZQ47" s="278"/>
      <c r="ZR47" s="278"/>
      <c r="ZS47" s="278"/>
      <c r="ZT47" s="278"/>
      <c r="ZU47" s="278"/>
      <c r="ZV47" s="278"/>
      <c r="ZW47" s="278"/>
      <c r="ZX47" s="278"/>
      <c r="ZY47" s="278"/>
      <c r="ZZ47" s="278"/>
      <c r="AAA47" s="278"/>
      <c r="AAB47" s="278"/>
      <c r="AAC47" s="278"/>
      <c r="AAD47" s="278"/>
      <c r="AAE47" s="278"/>
      <c r="AAF47" s="278"/>
      <c r="AAG47" s="278"/>
      <c r="AAH47" s="278"/>
      <c r="AAI47" s="278"/>
      <c r="AAJ47" s="278"/>
      <c r="AAK47" s="278"/>
      <c r="AAL47" s="278"/>
      <c r="AAM47" s="278"/>
      <c r="AAN47" s="278"/>
      <c r="AAO47" s="278"/>
      <c r="AAP47" s="278"/>
      <c r="AAQ47" s="278"/>
      <c r="AAR47" s="278"/>
      <c r="AAS47" s="278"/>
      <c r="AAT47" s="278"/>
      <c r="AAU47" s="278"/>
      <c r="AAV47" s="278"/>
      <c r="AAW47" s="278"/>
      <c r="AAX47" s="278"/>
      <c r="AAY47" s="278"/>
      <c r="AAZ47" s="278"/>
      <c r="ABA47" s="278"/>
      <c r="ABB47" s="278"/>
      <c r="ABC47" s="278"/>
      <c r="ABD47" s="278"/>
      <c r="ABE47" s="278"/>
      <c r="ABF47" s="278"/>
      <c r="ABG47" s="278"/>
      <c r="ABH47" s="278"/>
      <c r="ABI47" s="278"/>
      <c r="ABJ47" s="278"/>
      <c r="ABK47" s="278"/>
      <c r="ABL47" s="278"/>
      <c r="ABM47" s="278"/>
      <c r="ABN47" s="278"/>
      <c r="ABO47" s="278"/>
      <c r="ABP47" s="278"/>
      <c r="ABQ47" s="278"/>
      <c r="ABR47" s="278"/>
      <c r="ABS47" s="278"/>
      <c r="ABT47" s="278"/>
      <c r="ABU47" s="278"/>
      <c r="ABV47" s="278"/>
      <c r="ABW47" s="278"/>
      <c r="ABX47" s="278"/>
      <c r="ABY47" s="278"/>
      <c r="ABZ47" s="278"/>
      <c r="ACA47" s="278"/>
      <c r="ACB47" s="278"/>
      <c r="ACC47" s="278"/>
      <c r="ACD47" s="278"/>
      <c r="ACE47" s="278"/>
      <c r="ACF47" s="278"/>
      <c r="ACG47" s="278"/>
      <c r="ACH47" s="278"/>
      <c r="ACI47" s="278"/>
      <c r="ACJ47" s="278"/>
      <c r="ACK47" s="278"/>
      <c r="ACL47" s="278"/>
      <c r="ACM47" s="278"/>
      <c r="ACN47" s="278"/>
      <c r="ACO47" s="278"/>
      <c r="ACP47" s="278"/>
      <c r="ACQ47" s="278"/>
      <c r="ACR47" s="278"/>
      <c r="ACS47" s="278"/>
      <c r="ACT47" s="278"/>
      <c r="ACU47" s="278"/>
      <c r="ACV47" s="278"/>
      <c r="ACW47" s="278"/>
      <c r="ACX47" s="278"/>
      <c r="ACY47" s="278"/>
      <c r="ACZ47" s="278"/>
      <c r="ADA47" s="278"/>
      <c r="ADB47" s="278"/>
      <c r="ADC47" s="278"/>
      <c r="ADD47" s="278"/>
      <c r="ADE47" s="278"/>
      <c r="ADF47" s="278"/>
      <c r="ADG47" s="278"/>
      <c r="ADH47" s="278"/>
      <c r="ADI47" s="278"/>
      <c r="ADJ47" s="278"/>
      <c r="ADK47" s="278"/>
      <c r="ADL47" s="278"/>
      <c r="ADM47" s="278"/>
      <c r="ADN47" s="278"/>
      <c r="ADO47" s="278"/>
      <c r="ADP47" s="278"/>
      <c r="ADQ47" s="278"/>
      <c r="ADR47" s="278"/>
      <c r="ADS47" s="278"/>
      <c r="ADT47" s="278"/>
      <c r="ADU47" s="278"/>
      <c r="ADV47" s="278"/>
      <c r="ADW47" s="278"/>
      <c r="ADX47" s="278"/>
      <c r="ADY47" s="278"/>
      <c r="ADZ47" s="278"/>
      <c r="AEA47" s="278"/>
      <c r="AEB47" s="278"/>
      <c r="AEC47" s="278"/>
      <c r="AED47" s="278"/>
      <c r="AEE47" s="278"/>
      <c r="AEF47" s="278"/>
      <c r="AEG47" s="278"/>
      <c r="AEH47" s="278"/>
      <c r="AEI47" s="278"/>
      <c r="AEJ47" s="278"/>
      <c r="AEK47" s="278"/>
      <c r="AEL47" s="278"/>
      <c r="AEM47" s="278"/>
      <c r="AEN47" s="278"/>
      <c r="AEO47" s="278"/>
      <c r="AEP47" s="278"/>
      <c r="AEQ47" s="278"/>
      <c r="AER47" s="278"/>
      <c r="AES47" s="278"/>
      <c r="AET47" s="278"/>
      <c r="AEU47" s="278"/>
      <c r="AEV47" s="278"/>
      <c r="AEW47" s="278"/>
      <c r="AEX47" s="278"/>
      <c r="AEY47" s="278"/>
      <c r="AEZ47" s="278"/>
      <c r="AFA47" s="278"/>
      <c r="AFB47" s="278"/>
      <c r="AFC47" s="278"/>
      <c r="AFD47" s="278"/>
      <c r="AFE47" s="278"/>
      <c r="AFF47" s="278"/>
      <c r="AFG47" s="278"/>
      <c r="AFH47" s="278"/>
      <c r="AFI47" s="278"/>
      <c r="AFJ47" s="278"/>
      <c r="AFK47" s="278"/>
      <c r="AFL47" s="278"/>
      <c r="AFM47" s="278"/>
      <c r="AFN47" s="278"/>
      <c r="AFO47" s="278"/>
      <c r="AFP47" s="278"/>
      <c r="AFQ47" s="278"/>
      <c r="AFR47" s="278"/>
      <c r="AFS47" s="278"/>
      <c r="AFT47" s="278"/>
      <c r="AFU47" s="278"/>
      <c r="AFV47" s="278"/>
      <c r="AFW47" s="278"/>
      <c r="AFX47" s="278"/>
      <c r="AFY47" s="278"/>
      <c r="AFZ47" s="278"/>
      <c r="AGA47" s="278"/>
      <c r="AGB47" s="278"/>
      <c r="AGC47" s="278"/>
      <c r="AGD47" s="278"/>
      <c r="AGE47" s="278"/>
      <c r="AGF47" s="278"/>
      <c r="AGG47" s="278"/>
      <c r="AGH47" s="278"/>
      <c r="AGI47" s="278"/>
      <c r="AGJ47" s="278"/>
      <c r="AGK47" s="278"/>
      <c r="AGL47" s="278"/>
      <c r="AGM47" s="278"/>
      <c r="AGN47" s="278"/>
      <c r="AGO47" s="278"/>
      <c r="AGP47" s="278"/>
      <c r="AGQ47" s="278"/>
      <c r="AGR47" s="278"/>
      <c r="AGS47" s="278"/>
      <c r="AGT47" s="278"/>
      <c r="AGU47" s="278"/>
      <c r="AGV47" s="278"/>
      <c r="AGW47" s="278"/>
      <c r="AGX47" s="278"/>
      <c r="AGY47" s="278"/>
      <c r="AGZ47" s="278"/>
      <c r="AHA47" s="278"/>
      <c r="AHB47" s="278"/>
      <c r="AHC47" s="278"/>
      <c r="AHD47" s="278"/>
      <c r="AHE47" s="278"/>
      <c r="AHF47" s="278"/>
      <c r="AHG47" s="278"/>
      <c r="AHH47" s="278"/>
      <c r="AHI47" s="278"/>
      <c r="AHJ47" s="278"/>
      <c r="AHK47" s="278"/>
      <c r="AHL47" s="278"/>
      <c r="AHM47" s="278"/>
      <c r="AHN47" s="278"/>
      <c r="AHO47" s="278"/>
      <c r="AHP47" s="278"/>
      <c r="AHQ47" s="278"/>
      <c r="AHR47" s="278"/>
      <c r="AHS47" s="278"/>
      <c r="AHT47" s="278"/>
      <c r="AHU47" s="278"/>
      <c r="AHV47" s="278"/>
      <c r="AHW47" s="278"/>
      <c r="AHX47" s="278"/>
      <c r="AHY47" s="278"/>
      <c r="AHZ47" s="278"/>
      <c r="AIA47" s="278"/>
      <c r="AIB47" s="278"/>
      <c r="AIC47" s="278"/>
      <c r="AID47" s="278"/>
      <c r="AIE47" s="278"/>
      <c r="AIF47" s="278"/>
      <c r="AIG47" s="278"/>
      <c r="AIH47" s="278"/>
      <c r="AII47" s="278"/>
      <c r="AIJ47" s="278"/>
      <c r="AIK47" s="278"/>
      <c r="AIL47" s="278"/>
      <c r="AIM47" s="278"/>
      <c r="AIN47" s="278"/>
      <c r="AIO47" s="278"/>
      <c r="AIP47" s="278"/>
      <c r="AIQ47" s="278"/>
      <c r="AIR47" s="278"/>
      <c r="AIS47" s="278"/>
      <c r="AIT47" s="278"/>
      <c r="AIU47" s="278"/>
      <c r="AIV47" s="278"/>
      <c r="AIW47" s="278"/>
      <c r="AIX47" s="278"/>
      <c r="AIY47" s="278"/>
      <c r="AIZ47" s="278"/>
      <c r="AJA47" s="278"/>
      <c r="AJB47" s="278"/>
      <c r="AJC47" s="278"/>
      <c r="AJD47" s="278"/>
      <c r="AJE47" s="278"/>
      <c r="AJF47" s="278"/>
      <c r="AJG47" s="278"/>
      <c r="AJH47" s="278"/>
      <c r="AJI47" s="278"/>
      <c r="AJJ47" s="278"/>
      <c r="AJK47" s="278"/>
      <c r="AJL47" s="278"/>
      <c r="AJM47" s="278"/>
      <c r="AJN47" s="278"/>
      <c r="AJO47" s="278"/>
      <c r="AJP47" s="278"/>
      <c r="AJQ47" s="278"/>
      <c r="AJR47" s="278"/>
      <c r="AJS47" s="278"/>
      <c r="AJT47" s="278"/>
      <c r="AJU47" s="278"/>
      <c r="AJV47" s="278"/>
      <c r="AJW47" s="278"/>
      <c r="AJX47" s="278"/>
      <c r="AJY47" s="278"/>
      <c r="AJZ47" s="278"/>
      <c r="AKA47" s="278"/>
      <c r="AKB47" s="278"/>
      <c r="AKC47" s="278"/>
      <c r="AKD47" s="278"/>
      <c r="AKE47" s="278"/>
      <c r="AKF47" s="278"/>
      <c r="AKG47" s="278"/>
      <c r="AKH47" s="278"/>
      <c r="AKI47" s="278"/>
      <c r="AKJ47" s="278"/>
      <c r="AKK47" s="278"/>
      <c r="AKL47" s="278"/>
      <c r="AKM47" s="278"/>
      <c r="AKN47" s="278"/>
      <c r="AKO47" s="278"/>
      <c r="AKP47" s="278"/>
      <c r="AKQ47" s="278"/>
      <c r="AKR47" s="278"/>
      <c r="AKS47" s="278"/>
      <c r="AKT47" s="278"/>
      <c r="AKU47" s="278"/>
      <c r="AKV47" s="278"/>
      <c r="AKW47" s="278"/>
      <c r="AKX47" s="278"/>
      <c r="AKY47" s="278"/>
      <c r="AKZ47" s="278"/>
      <c r="ALA47" s="278"/>
      <c r="ALB47" s="278"/>
      <c r="ALC47" s="278"/>
      <c r="ALD47" s="278"/>
      <c r="ALE47" s="278"/>
      <c r="ALF47" s="278"/>
      <c r="ALG47" s="278"/>
      <c r="ALH47" s="278"/>
      <c r="ALI47" s="278"/>
      <c r="ALJ47" s="278"/>
      <c r="ALK47" s="278"/>
      <c r="ALL47" s="278"/>
      <c r="ALM47" s="278"/>
      <c r="ALN47" s="278"/>
      <c r="ALO47" s="278"/>
      <c r="ALP47" s="278"/>
      <c r="ALQ47" s="278"/>
      <c r="ALR47" s="278"/>
      <c r="ALS47" s="278"/>
      <c r="ALT47" s="278"/>
      <c r="ALU47" s="278"/>
      <c r="ALV47" s="278"/>
      <c r="ALW47" s="278"/>
      <c r="ALX47" s="278"/>
      <c r="ALY47" s="278"/>
      <c r="ALZ47" s="278"/>
      <c r="AMA47" s="278"/>
      <c r="AMB47" s="278"/>
      <c r="AMC47" s="278"/>
      <c r="AMD47" s="278"/>
      <c r="AME47" s="278"/>
      <c r="AMF47" s="278"/>
      <c r="AMG47" s="278"/>
      <c r="AMH47" s="278"/>
      <c r="AMI47" s="278"/>
      <c r="AMJ47" s="278"/>
      <c r="AMK47" s="278"/>
      <c r="AML47" s="278"/>
      <c r="AMM47" s="278"/>
      <c r="AMN47" s="278"/>
      <c r="AMO47" s="278"/>
      <c r="AMP47" s="278"/>
      <c r="AMQ47" s="278"/>
      <c r="AMR47" s="278"/>
      <c r="AMS47" s="278"/>
      <c r="AMT47" s="278"/>
      <c r="AMU47" s="278"/>
      <c r="AMV47" s="278"/>
      <c r="AMW47" s="278"/>
      <c r="AMX47" s="278"/>
      <c r="AMY47" s="278"/>
      <c r="AMZ47" s="278"/>
      <c r="ANA47" s="278"/>
      <c r="ANB47" s="278"/>
      <c r="ANC47" s="278"/>
      <c r="AND47" s="278"/>
      <c r="ANE47" s="278"/>
      <c r="ANF47" s="278"/>
      <c r="ANG47" s="278"/>
      <c r="ANH47" s="278"/>
      <c r="ANI47" s="278"/>
      <c r="ANJ47" s="278"/>
      <c r="ANK47" s="278"/>
      <c r="ANL47" s="278"/>
      <c r="ANM47" s="278"/>
      <c r="ANN47" s="278"/>
      <c r="ANO47" s="278"/>
      <c r="ANP47" s="278"/>
      <c r="ANQ47" s="278"/>
      <c r="ANR47" s="278"/>
      <c r="ANS47" s="278"/>
      <c r="ANT47" s="278"/>
      <c r="ANU47" s="278"/>
      <c r="ANV47" s="278"/>
      <c r="ANW47" s="278"/>
      <c r="ANX47" s="278"/>
      <c r="ANY47" s="278"/>
      <c r="ANZ47" s="278"/>
      <c r="AOA47" s="278"/>
      <c r="AOB47" s="278"/>
      <c r="AOC47" s="278"/>
      <c r="AOD47" s="278"/>
      <c r="AOE47" s="278"/>
      <c r="AOF47" s="278"/>
      <c r="AOG47" s="278"/>
      <c r="AOH47" s="278"/>
      <c r="AOI47" s="278"/>
      <c r="AOJ47" s="278"/>
      <c r="AOK47" s="278"/>
      <c r="AOL47" s="278"/>
      <c r="AOM47" s="278"/>
      <c r="AON47" s="278"/>
      <c r="AOO47" s="278"/>
      <c r="AOP47" s="278"/>
      <c r="AOQ47" s="278"/>
      <c r="AOR47" s="278"/>
      <c r="AOS47" s="278"/>
      <c r="AOT47" s="278"/>
      <c r="AOU47" s="278"/>
      <c r="AOV47" s="278"/>
      <c r="AOW47" s="278"/>
      <c r="AOX47" s="278"/>
      <c r="AOY47" s="278"/>
      <c r="AOZ47" s="278"/>
      <c r="APA47" s="278"/>
      <c r="APB47" s="278"/>
      <c r="APC47" s="278"/>
      <c r="APD47" s="278"/>
      <c r="APE47" s="278"/>
      <c r="APF47" s="278"/>
      <c r="APG47" s="278"/>
      <c r="APH47" s="278"/>
      <c r="API47" s="278"/>
      <c r="APJ47" s="278"/>
      <c r="APK47" s="278"/>
      <c r="APL47" s="278"/>
      <c r="APM47" s="278"/>
      <c r="APN47" s="278"/>
      <c r="APO47" s="278"/>
      <c r="APP47" s="278"/>
      <c r="APQ47" s="278"/>
      <c r="APR47" s="278"/>
      <c r="APS47" s="278"/>
      <c r="APT47" s="278"/>
      <c r="APU47" s="278"/>
      <c r="APV47" s="278"/>
      <c r="APW47" s="278"/>
      <c r="APX47" s="278"/>
      <c r="APY47" s="278"/>
      <c r="APZ47" s="278"/>
      <c r="AQA47" s="278"/>
      <c r="AQB47" s="278"/>
      <c r="AQC47" s="278"/>
      <c r="AQD47" s="278"/>
      <c r="AQE47" s="278"/>
      <c r="AQF47" s="278"/>
      <c r="AQG47" s="278"/>
      <c r="AQH47" s="278"/>
      <c r="AQI47" s="278"/>
      <c r="AQJ47" s="278"/>
      <c r="AQK47" s="278"/>
      <c r="AQL47" s="278"/>
      <c r="AQM47" s="278"/>
      <c r="AQN47" s="278"/>
      <c r="AQO47" s="278"/>
      <c r="AQP47" s="278"/>
      <c r="AQQ47" s="278"/>
      <c r="AQR47" s="278"/>
      <c r="AQS47" s="278"/>
      <c r="AQT47" s="278"/>
      <c r="AQU47" s="278"/>
      <c r="AQV47" s="278"/>
      <c r="AQW47" s="278"/>
      <c r="AQX47" s="278"/>
      <c r="AQY47" s="278"/>
      <c r="AQZ47" s="278"/>
      <c r="ARA47" s="278"/>
      <c r="ARB47" s="278"/>
      <c r="ARC47" s="278"/>
      <c r="ARD47" s="278"/>
      <c r="ARE47" s="278"/>
      <c r="ARF47" s="278"/>
      <c r="ARG47" s="278"/>
      <c r="ARH47" s="278"/>
      <c r="ARI47" s="278"/>
      <c r="ARJ47" s="278"/>
      <c r="ARK47" s="278"/>
      <c r="ARL47" s="278"/>
      <c r="ARM47" s="278"/>
      <c r="ARN47" s="278"/>
      <c r="ARO47" s="278"/>
      <c r="ARP47" s="278"/>
      <c r="ARQ47" s="278"/>
      <c r="ARR47" s="278"/>
      <c r="ARS47" s="278"/>
      <c r="ART47" s="278"/>
      <c r="ARU47" s="278"/>
      <c r="ARV47" s="278"/>
      <c r="ARW47" s="278"/>
      <c r="ARX47" s="278"/>
      <c r="ARY47" s="278"/>
      <c r="ARZ47" s="278"/>
      <c r="ASA47" s="278"/>
      <c r="ASB47" s="278"/>
      <c r="ASC47" s="278"/>
      <c r="ASD47" s="278"/>
      <c r="ASE47" s="278"/>
      <c r="ASF47" s="278"/>
      <c r="ASG47" s="278"/>
      <c r="ASH47" s="278"/>
      <c r="ASI47" s="278"/>
      <c r="ASJ47" s="278"/>
      <c r="ASK47" s="278"/>
      <c r="ASL47" s="278"/>
      <c r="ASM47" s="278"/>
      <c r="ASN47" s="278"/>
      <c r="ASO47" s="278"/>
      <c r="ASP47" s="278"/>
      <c r="ASQ47" s="278"/>
      <c r="ASR47" s="278"/>
      <c r="ASS47" s="278"/>
      <c r="AST47" s="278"/>
      <c r="ASU47" s="278"/>
      <c r="ASV47" s="278"/>
      <c r="ASW47" s="278"/>
      <c r="ASX47" s="278"/>
      <c r="ASY47" s="278"/>
      <c r="ASZ47" s="278"/>
      <c r="ATA47" s="278"/>
      <c r="ATB47" s="278"/>
      <c r="ATC47" s="278"/>
      <c r="ATD47" s="278"/>
      <c r="ATE47" s="278"/>
      <c r="ATF47" s="278"/>
      <c r="ATG47" s="278"/>
      <c r="ATH47" s="278"/>
      <c r="ATI47" s="278"/>
      <c r="ATJ47" s="278"/>
      <c r="ATK47" s="278"/>
      <c r="ATL47" s="278"/>
      <c r="ATM47" s="278"/>
      <c r="ATN47" s="278"/>
      <c r="ATO47" s="278"/>
      <c r="ATP47" s="278"/>
      <c r="ATQ47" s="278"/>
      <c r="ATR47" s="278"/>
      <c r="ATS47" s="278"/>
      <c r="ATT47" s="278"/>
      <c r="ATU47" s="278"/>
      <c r="ATV47" s="278"/>
      <c r="ATW47" s="278"/>
      <c r="ATX47" s="278"/>
      <c r="ATY47" s="278"/>
      <c r="ATZ47" s="278"/>
      <c r="AUA47" s="278"/>
      <c r="AUB47" s="278"/>
      <c r="AUC47" s="278"/>
      <c r="AUD47" s="278"/>
      <c r="AUE47" s="278"/>
      <c r="AUF47" s="278"/>
      <c r="AUG47" s="278"/>
      <c r="AUH47" s="278"/>
      <c r="AUI47" s="278"/>
      <c r="AUJ47" s="278"/>
      <c r="AUK47" s="278"/>
      <c r="AUL47" s="278"/>
      <c r="AUM47" s="278"/>
      <c r="AUN47" s="278"/>
      <c r="AUO47" s="278"/>
      <c r="AUP47" s="278"/>
      <c r="AUQ47" s="278"/>
      <c r="AUR47" s="278"/>
      <c r="AUS47" s="278"/>
      <c r="AUT47" s="278"/>
      <c r="AUU47" s="278"/>
      <c r="AUV47" s="278"/>
      <c r="AUW47" s="278"/>
      <c r="AUX47" s="278"/>
      <c r="AUY47" s="278"/>
      <c r="AUZ47" s="278"/>
      <c r="AVA47" s="278"/>
      <c r="AVB47" s="278"/>
      <c r="AVC47" s="278"/>
      <c r="AVD47" s="278"/>
      <c r="AVE47" s="278"/>
      <c r="AVF47" s="278"/>
      <c r="AVG47" s="278"/>
      <c r="AVH47" s="278"/>
      <c r="AVI47" s="278"/>
      <c r="AVJ47" s="278"/>
      <c r="AVK47" s="278"/>
      <c r="AVL47" s="278"/>
      <c r="AVM47" s="278"/>
      <c r="AVN47" s="278"/>
      <c r="AVO47" s="278"/>
      <c r="AVP47" s="278"/>
      <c r="AVQ47" s="278"/>
      <c r="AVR47" s="278"/>
      <c r="AVS47" s="278"/>
      <c r="AVT47" s="278"/>
      <c r="AVU47" s="278"/>
      <c r="AVV47" s="278"/>
      <c r="AVW47" s="278"/>
      <c r="AVX47" s="278"/>
      <c r="AVY47" s="278"/>
      <c r="AVZ47" s="278"/>
      <c r="AWA47" s="278"/>
      <c r="AWB47" s="278"/>
      <c r="AWC47" s="278"/>
      <c r="AWD47" s="278"/>
      <c r="AWE47" s="278"/>
      <c r="AWF47" s="278"/>
      <c r="AWG47" s="278"/>
      <c r="AWH47" s="278"/>
      <c r="AWI47" s="278"/>
      <c r="AWJ47" s="278"/>
      <c r="AWK47" s="278"/>
      <c r="AWL47" s="278"/>
      <c r="AWM47" s="278"/>
      <c r="AWN47" s="278"/>
      <c r="AWO47" s="278"/>
      <c r="AWP47" s="278"/>
      <c r="AWQ47" s="278"/>
      <c r="AWR47" s="278"/>
      <c r="AWS47" s="278"/>
      <c r="AWT47" s="278"/>
      <c r="AWU47" s="278"/>
      <c r="AWV47" s="278"/>
      <c r="AWW47" s="278"/>
      <c r="AWX47" s="278"/>
      <c r="AWY47" s="278"/>
      <c r="AWZ47" s="278"/>
      <c r="AXA47" s="278"/>
      <c r="AXB47" s="278"/>
      <c r="AXC47" s="278"/>
      <c r="AXD47" s="278"/>
      <c r="AXE47" s="278"/>
      <c r="AXF47" s="278"/>
      <c r="AXG47" s="278"/>
      <c r="AXH47" s="278"/>
      <c r="AXI47" s="278"/>
      <c r="AXJ47" s="278"/>
      <c r="AXK47" s="278"/>
      <c r="AXL47" s="278"/>
      <c r="AXM47" s="278"/>
      <c r="AXN47" s="278"/>
      <c r="AXO47" s="278"/>
      <c r="AXP47" s="278"/>
      <c r="AXQ47" s="278"/>
      <c r="AXR47" s="278"/>
      <c r="AXS47" s="278"/>
      <c r="AXT47" s="278"/>
      <c r="AXU47" s="278"/>
      <c r="AXV47" s="278"/>
      <c r="AXW47" s="278"/>
      <c r="AXX47" s="278"/>
      <c r="AXY47" s="278"/>
      <c r="AXZ47" s="278"/>
      <c r="AYA47" s="278"/>
      <c r="AYB47" s="278"/>
      <c r="AYC47" s="278"/>
      <c r="AYD47" s="278"/>
      <c r="AYE47" s="278"/>
      <c r="AYF47" s="278"/>
      <c r="AYG47" s="278"/>
      <c r="AYH47" s="278"/>
      <c r="AYI47" s="278"/>
      <c r="AYJ47" s="278"/>
      <c r="AYK47" s="278"/>
      <c r="AYL47" s="278"/>
      <c r="AYM47" s="278"/>
      <c r="AYN47" s="278"/>
      <c r="AYO47" s="278"/>
      <c r="AYP47" s="278"/>
      <c r="AYQ47" s="278"/>
      <c r="AYR47" s="278"/>
      <c r="AYS47" s="278"/>
      <c r="AYT47" s="278"/>
      <c r="AYU47" s="278"/>
      <c r="AYV47" s="278"/>
      <c r="AYW47" s="278"/>
      <c r="AYX47" s="278"/>
      <c r="AYY47" s="278"/>
      <c r="AYZ47" s="278"/>
      <c r="AZA47" s="278"/>
      <c r="AZB47" s="278"/>
      <c r="AZC47" s="278"/>
      <c r="AZD47" s="278"/>
      <c r="AZE47" s="278"/>
      <c r="AZF47" s="278"/>
      <c r="AZG47" s="278"/>
      <c r="AZH47" s="278"/>
      <c r="AZI47" s="278"/>
      <c r="AZJ47" s="278"/>
      <c r="AZK47" s="278"/>
      <c r="AZL47" s="278"/>
      <c r="AZM47" s="278"/>
      <c r="AZN47" s="278"/>
      <c r="AZO47" s="278"/>
      <c r="AZP47" s="278"/>
      <c r="AZQ47" s="278"/>
      <c r="AZR47" s="278"/>
      <c r="AZS47" s="278"/>
      <c r="AZT47" s="278"/>
      <c r="AZU47" s="278"/>
      <c r="AZV47" s="278"/>
      <c r="AZW47" s="278"/>
      <c r="AZX47" s="278"/>
      <c r="AZY47" s="278"/>
      <c r="AZZ47" s="278"/>
      <c r="BAA47" s="278"/>
      <c r="BAB47" s="278"/>
      <c r="BAC47" s="278"/>
      <c r="BAD47" s="278"/>
      <c r="BAE47" s="278"/>
      <c r="BAF47" s="278"/>
      <c r="BAG47" s="278"/>
      <c r="BAH47" s="278"/>
      <c r="BAI47" s="278"/>
      <c r="BAJ47" s="278"/>
      <c r="BAK47" s="278"/>
      <c r="BAL47" s="278"/>
      <c r="BAM47" s="278"/>
      <c r="BAN47" s="278"/>
      <c r="BAO47" s="278"/>
      <c r="BAP47" s="278"/>
      <c r="BAQ47" s="278"/>
      <c r="BAR47" s="278"/>
      <c r="BAS47" s="278"/>
      <c r="BAT47" s="278"/>
      <c r="BAU47" s="278"/>
      <c r="BAV47" s="278"/>
      <c r="BAW47" s="278"/>
      <c r="BAX47" s="278"/>
      <c r="BAY47" s="278"/>
      <c r="BAZ47" s="278"/>
      <c r="BBA47" s="278"/>
      <c r="BBB47" s="278"/>
      <c r="BBC47" s="278"/>
      <c r="BBD47" s="278"/>
      <c r="BBE47" s="278"/>
      <c r="BBF47" s="278"/>
      <c r="BBG47" s="278"/>
      <c r="BBH47" s="278"/>
      <c r="BBI47" s="278"/>
      <c r="BBJ47" s="278"/>
      <c r="BBK47" s="278"/>
      <c r="BBL47" s="278"/>
      <c r="BBM47" s="278"/>
      <c r="BBN47" s="278"/>
      <c r="BBO47" s="278"/>
      <c r="BBP47" s="278"/>
      <c r="BBQ47" s="278"/>
      <c r="BBR47" s="278"/>
      <c r="BBS47" s="278"/>
      <c r="BBT47" s="278"/>
      <c r="BBU47" s="278"/>
      <c r="BBV47" s="278"/>
      <c r="BBW47" s="278"/>
      <c r="BBX47" s="278"/>
      <c r="BBY47" s="278"/>
      <c r="BBZ47" s="278"/>
      <c r="BCA47" s="278"/>
      <c r="BCB47" s="278"/>
      <c r="BCC47" s="278"/>
      <c r="BCD47" s="278"/>
      <c r="BCE47" s="278"/>
      <c r="BCF47" s="278"/>
      <c r="BCG47" s="278"/>
      <c r="BCH47" s="278"/>
      <c r="BCI47" s="278"/>
      <c r="BCJ47" s="278"/>
      <c r="BCK47" s="278"/>
      <c r="BCL47" s="278"/>
      <c r="BCM47" s="278"/>
      <c r="BCN47" s="278"/>
      <c r="BCO47" s="278"/>
      <c r="BCP47" s="278"/>
      <c r="BCQ47" s="278"/>
      <c r="BCR47" s="278"/>
      <c r="BCS47" s="278"/>
      <c r="BCT47" s="278"/>
      <c r="BCU47" s="278"/>
      <c r="BCV47" s="278"/>
      <c r="BCW47" s="278"/>
      <c r="BCX47" s="278"/>
      <c r="BCY47" s="278"/>
      <c r="BCZ47" s="278"/>
      <c r="BDA47" s="278"/>
      <c r="BDB47" s="278"/>
      <c r="BDC47" s="278"/>
      <c r="BDD47" s="278"/>
      <c r="BDE47" s="278"/>
      <c r="BDF47" s="278"/>
      <c r="BDG47" s="278"/>
      <c r="BDH47" s="278"/>
      <c r="BDI47" s="278"/>
      <c r="BDJ47" s="278"/>
      <c r="BDK47" s="278"/>
      <c r="BDL47" s="278"/>
      <c r="BDM47" s="278"/>
      <c r="BDN47" s="278"/>
      <c r="BDO47" s="278"/>
      <c r="BDP47" s="278"/>
      <c r="BDQ47" s="278"/>
      <c r="BDR47" s="278"/>
      <c r="BDS47" s="278"/>
      <c r="BDT47" s="278"/>
      <c r="BDU47" s="278"/>
      <c r="BDV47" s="278"/>
      <c r="BDW47" s="278"/>
      <c r="BDX47" s="278"/>
      <c r="BDY47" s="278"/>
      <c r="BDZ47" s="278"/>
      <c r="BEA47" s="278"/>
      <c r="BEB47" s="278"/>
      <c r="BEC47" s="278"/>
      <c r="BED47" s="278"/>
      <c r="BEE47" s="278"/>
      <c r="BEF47" s="278"/>
      <c r="BEG47" s="278"/>
      <c r="BEH47" s="278"/>
      <c r="BEI47" s="278"/>
      <c r="BEJ47" s="278"/>
      <c r="BEK47" s="278"/>
      <c r="BEL47" s="278"/>
      <c r="BEM47" s="278"/>
      <c r="BEN47" s="278"/>
      <c r="BEO47" s="278"/>
      <c r="BEP47" s="278"/>
      <c r="BEQ47" s="278"/>
      <c r="BER47" s="278"/>
      <c r="BES47" s="278"/>
      <c r="BET47" s="278"/>
      <c r="BEU47" s="278"/>
      <c r="BEV47" s="278"/>
      <c r="BEW47" s="278"/>
      <c r="BEX47" s="278"/>
      <c r="BEY47" s="278"/>
      <c r="BEZ47" s="278"/>
      <c r="BFA47" s="278"/>
      <c r="BFB47" s="278"/>
      <c r="BFC47" s="278"/>
      <c r="BFD47" s="278"/>
      <c r="BFE47" s="278"/>
      <c r="BFF47" s="278"/>
      <c r="BFG47" s="278"/>
      <c r="BFH47" s="278"/>
      <c r="BFI47" s="278"/>
      <c r="BFJ47" s="278"/>
      <c r="BFK47" s="278"/>
      <c r="BFL47" s="278"/>
      <c r="BFM47" s="278"/>
      <c r="BFN47" s="278"/>
      <c r="BFO47" s="278"/>
      <c r="BFP47" s="278"/>
      <c r="BFQ47" s="278"/>
      <c r="BFR47" s="278"/>
      <c r="BFS47" s="278"/>
      <c r="BFT47" s="278"/>
      <c r="BFU47" s="278"/>
      <c r="BFV47" s="278"/>
      <c r="BFW47" s="278"/>
      <c r="BFX47" s="278"/>
      <c r="BFY47" s="278"/>
      <c r="BFZ47" s="278"/>
      <c r="BGA47" s="278"/>
      <c r="BGB47" s="278"/>
      <c r="BGC47" s="278"/>
      <c r="BGD47" s="278"/>
      <c r="BGE47" s="278"/>
      <c r="BGF47" s="278"/>
      <c r="BGG47" s="278"/>
      <c r="BGH47" s="278"/>
      <c r="BGI47" s="278"/>
      <c r="BGJ47" s="278"/>
      <c r="BGK47" s="278"/>
      <c r="BGL47" s="278"/>
      <c r="BGM47" s="278"/>
      <c r="BGN47" s="278"/>
      <c r="BGO47" s="278"/>
      <c r="BGP47" s="278"/>
      <c r="BGQ47" s="278"/>
      <c r="BGR47" s="278"/>
      <c r="BGS47" s="278"/>
      <c r="BGT47" s="278"/>
      <c r="BGU47" s="278"/>
      <c r="BGV47" s="278"/>
      <c r="BGW47" s="278"/>
      <c r="BGX47" s="278"/>
      <c r="BGY47" s="278"/>
      <c r="BGZ47" s="278"/>
      <c r="BHA47" s="278"/>
      <c r="BHB47" s="278"/>
      <c r="BHC47" s="278"/>
      <c r="BHD47" s="278"/>
      <c r="BHE47" s="278"/>
      <c r="BHF47" s="278"/>
      <c r="BHG47" s="278"/>
      <c r="BHH47" s="278"/>
      <c r="BHI47" s="278"/>
      <c r="BHJ47" s="278"/>
      <c r="BHK47" s="278"/>
      <c r="BHL47" s="278"/>
      <c r="BHM47" s="278"/>
      <c r="BHN47" s="278"/>
      <c r="BHO47" s="278"/>
      <c r="BHP47" s="278"/>
      <c r="BHQ47" s="278"/>
      <c r="BHR47" s="278"/>
      <c r="BHS47" s="278"/>
      <c r="BHT47" s="278"/>
      <c r="BHU47" s="278"/>
      <c r="BHV47" s="278"/>
      <c r="BHW47" s="278"/>
      <c r="BHX47" s="278"/>
      <c r="BHY47" s="278"/>
      <c r="BHZ47" s="278"/>
      <c r="BIA47" s="278"/>
      <c r="BIB47" s="278"/>
      <c r="BIC47" s="278"/>
      <c r="BID47" s="278"/>
      <c r="BIE47" s="278"/>
      <c r="BIF47" s="278"/>
      <c r="BIG47" s="278"/>
      <c r="BIH47" s="278"/>
      <c r="BII47" s="278"/>
      <c r="BIJ47" s="278"/>
      <c r="BIK47" s="278"/>
      <c r="BIL47" s="278"/>
      <c r="BIM47" s="278"/>
      <c r="BIN47" s="278"/>
      <c r="BIO47" s="278"/>
      <c r="BIP47" s="278"/>
      <c r="BIQ47" s="278"/>
      <c r="BIR47" s="278"/>
      <c r="BIS47" s="278"/>
      <c r="BIT47" s="278"/>
      <c r="BIU47" s="278"/>
      <c r="BIV47" s="278"/>
      <c r="BIW47" s="278"/>
      <c r="BIX47" s="278"/>
      <c r="BIY47" s="278"/>
      <c r="BIZ47" s="278"/>
      <c r="BJA47" s="278"/>
      <c r="BJB47" s="278"/>
      <c r="BJC47" s="278"/>
      <c r="BJD47" s="278"/>
      <c r="BJE47" s="278"/>
      <c r="BJF47" s="278"/>
      <c r="BJG47" s="278"/>
      <c r="BJH47" s="278"/>
      <c r="BJI47" s="278"/>
      <c r="BJJ47" s="278"/>
      <c r="BJK47" s="278"/>
      <c r="BJL47" s="278"/>
      <c r="BJM47" s="278"/>
      <c r="BJN47" s="278"/>
      <c r="BJO47" s="278"/>
      <c r="BJP47" s="278"/>
      <c r="BJQ47" s="278"/>
      <c r="BJR47" s="278"/>
      <c r="BJS47" s="278"/>
      <c r="BJT47" s="278"/>
      <c r="BJU47" s="278"/>
      <c r="BJV47" s="278"/>
      <c r="BJW47" s="278"/>
      <c r="BJX47" s="278"/>
      <c r="BJY47" s="278"/>
      <c r="BJZ47" s="278"/>
      <c r="BKA47" s="278"/>
      <c r="BKB47" s="278"/>
      <c r="BKC47" s="278"/>
      <c r="BKD47" s="278"/>
      <c r="BKE47" s="278"/>
      <c r="BKF47" s="278"/>
      <c r="BKG47" s="278"/>
      <c r="BKH47" s="278"/>
      <c r="BKI47" s="278"/>
      <c r="BKJ47" s="278"/>
      <c r="BKK47" s="278"/>
      <c r="BKL47" s="278"/>
      <c r="BKM47" s="278"/>
      <c r="BKN47" s="278"/>
      <c r="BKO47" s="278"/>
      <c r="BKP47" s="278"/>
      <c r="BKQ47" s="278"/>
      <c r="BKR47" s="278"/>
      <c r="BKS47" s="278"/>
      <c r="BKT47" s="278"/>
      <c r="BKU47" s="278"/>
      <c r="BKV47" s="278"/>
      <c r="BKW47" s="278"/>
      <c r="BKX47" s="278"/>
      <c r="BKY47" s="278"/>
      <c r="BKZ47" s="278"/>
      <c r="BLA47" s="278"/>
      <c r="BLB47" s="278"/>
      <c r="BLC47" s="278"/>
      <c r="BLD47" s="278"/>
      <c r="BLE47" s="278"/>
      <c r="BLF47" s="278"/>
      <c r="BLG47" s="278"/>
      <c r="BLH47" s="278"/>
      <c r="BLI47" s="278"/>
      <c r="BLJ47" s="278"/>
      <c r="BLK47" s="278"/>
      <c r="BLL47" s="278"/>
      <c r="BLM47" s="278"/>
      <c r="BLN47" s="278"/>
      <c r="BLO47" s="278"/>
      <c r="BLP47" s="278"/>
      <c r="BLQ47" s="278"/>
      <c r="BLR47" s="278"/>
      <c r="BLS47" s="278"/>
      <c r="BLT47" s="278"/>
      <c r="BLU47" s="278"/>
      <c r="BLV47" s="278"/>
      <c r="BLW47" s="278"/>
      <c r="BLX47" s="278"/>
      <c r="BLY47" s="278"/>
      <c r="BLZ47" s="278"/>
      <c r="BMA47" s="278"/>
      <c r="BMB47" s="278"/>
      <c r="BMC47" s="278"/>
      <c r="BMD47" s="278"/>
      <c r="BME47" s="278"/>
      <c r="BMF47" s="278"/>
      <c r="BMG47" s="278"/>
      <c r="BMH47" s="278"/>
      <c r="BMI47" s="278"/>
      <c r="BMJ47" s="278"/>
      <c r="BMK47" s="278"/>
      <c r="BML47" s="278"/>
      <c r="BMM47" s="278"/>
      <c r="BMN47" s="278"/>
      <c r="BMO47" s="278"/>
      <c r="BMP47" s="278"/>
      <c r="BMQ47" s="278"/>
      <c r="BMR47" s="278"/>
      <c r="BMS47" s="278"/>
      <c r="BMT47" s="278"/>
      <c r="BMU47" s="278"/>
      <c r="BMV47" s="278"/>
      <c r="BMW47" s="278"/>
      <c r="BMX47" s="278"/>
      <c r="BMY47" s="278"/>
      <c r="BMZ47" s="278"/>
      <c r="BNA47" s="278"/>
      <c r="BNB47" s="278"/>
      <c r="BNC47" s="278"/>
      <c r="BND47" s="278"/>
      <c r="BNE47" s="278"/>
      <c r="BNF47" s="278"/>
      <c r="BNG47" s="278"/>
      <c r="BNH47" s="278"/>
      <c r="BNI47" s="278"/>
      <c r="BNJ47" s="278"/>
      <c r="BNK47" s="278"/>
      <c r="BNL47" s="278"/>
      <c r="BNM47" s="278"/>
      <c r="BNN47" s="278"/>
      <c r="BNO47" s="278"/>
      <c r="BNP47" s="278"/>
      <c r="BNQ47" s="278"/>
      <c r="BNR47" s="278"/>
      <c r="BNS47" s="278"/>
      <c r="BNT47" s="278"/>
      <c r="BNU47" s="278"/>
      <c r="BNV47" s="278"/>
      <c r="BNW47" s="278"/>
      <c r="BNX47" s="278"/>
      <c r="BNY47" s="278"/>
      <c r="BNZ47" s="278"/>
      <c r="BOA47" s="278"/>
      <c r="BOB47" s="278"/>
      <c r="BOC47" s="278"/>
      <c r="BOD47" s="278"/>
      <c r="BOE47" s="278"/>
      <c r="BOF47" s="278"/>
      <c r="BOG47" s="278"/>
      <c r="BOH47" s="278"/>
      <c r="BOI47" s="278"/>
      <c r="BOJ47" s="278"/>
      <c r="BOK47" s="278"/>
      <c r="BOL47" s="278"/>
      <c r="BOM47" s="278"/>
      <c r="BON47" s="278"/>
      <c r="BOO47" s="278"/>
      <c r="BOP47" s="278"/>
      <c r="BOQ47" s="278"/>
      <c r="BOR47" s="278"/>
      <c r="BOS47" s="278"/>
      <c r="BOT47" s="278"/>
      <c r="BOU47" s="278"/>
      <c r="BOV47" s="278"/>
      <c r="BOW47" s="278"/>
      <c r="BOX47" s="278"/>
      <c r="BOY47" s="278"/>
      <c r="BOZ47" s="278"/>
      <c r="BPA47" s="278"/>
      <c r="BPB47" s="278"/>
      <c r="BPC47" s="278"/>
      <c r="BPD47" s="278"/>
      <c r="BPE47" s="278"/>
      <c r="BPF47" s="278"/>
      <c r="BPG47" s="278"/>
      <c r="BPH47" s="278"/>
      <c r="BPI47" s="278"/>
      <c r="BPJ47" s="278"/>
      <c r="BPK47" s="278"/>
      <c r="BPL47" s="278"/>
      <c r="BPM47" s="278"/>
      <c r="BPN47" s="278"/>
      <c r="BPO47" s="278"/>
      <c r="BPP47" s="278"/>
      <c r="BPQ47" s="278"/>
      <c r="BPR47" s="278"/>
      <c r="BPS47" s="278"/>
      <c r="BPT47" s="278"/>
      <c r="BPU47" s="278"/>
      <c r="BPV47" s="278"/>
      <c r="BPW47" s="278"/>
      <c r="BPX47" s="278"/>
      <c r="BPY47" s="278"/>
      <c r="BPZ47" s="278"/>
      <c r="BQA47" s="278"/>
      <c r="BQB47" s="278"/>
      <c r="BQC47" s="278"/>
      <c r="BQD47" s="278"/>
      <c r="BQE47" s="278"/>
      <c r="BQF47" s="278"/>
      <c r="BQG47" s="278"/>
      <c r="BQH47" s="278"/>
      <c r="BQI47" s="278"/>
      <c r="BQJ47" s="278"/>
      <c r="BQK47" s="278"/>
      <c r="BQL47" s="278"/>
      <c r="BQM47" s="278"/>
      <c r="BQN47" s="278"/>
      <c r="BQO47" s="278"/>
      <c r="BQP47" s="278"/>
      <c r="BQQ47" s="278"/>
      <c r="BQR47" s="278"/>
      <c r="BQS47" s="278"/>
      <c r="BQT47" s="278"/>
      <c r="BQU47" s="278"/>
      <c r="BQV47" s="278"/>
      <c r="BQW47" s="278"/>
      <c r="BQX47" s="278"/>
      <c r="BQY47" s="278"/>
      <c r="BQZ47" s="278"/>
      <c r="BRA47" s="278"/>
      <c r="BRB47" s="278"/>
      <c r="BRC47" s="278"/>
      <c r="BRD47" s="278"/>
      <c r="BRE47" s="278"/>
      <c r="BRF47" s="278"/>
      <c r="BRG47" s="278"/>
      <c r="BRH47" s="278"/>
      <c r="BRI47" s="278"/>
      <c r="BRJ47" s="278"/>
      <c r="BRK47" s="278"/>
      <c r="BRL47" s="278"/>
      <c r="BRM47" s="278"/>
      <c r="BRN47" s="278"/>
      <c r="BRO47" s="278"/>
      <c r="BRP47" s="278"/>
      <c r="BRQ47" s="278"/>
      <c r="BRR47" s="278"/>
      <c r="BRS47" s="278"/>
      <c r="BRT47" s="278"/>
      <c r="BRU47" s="278"/>
      <c r="BRV47" s="278"/>
      <c r="BRW47" s="278"/>
      <c r="BRX47" s="278"/>
      <c r="BRY47" s="278"/>
      <c r="BRZ47" s="278"/>
      <c r="BSA47" s="278"/>
      <c r="BSB47" s="278"/>
      <c r="BSC47" s="278"/>
      <c r="BSD47" s="278"/>
      <c r="BSE47" s="278"/>
      <c r="BSF47" s="278"/>
      <c r="BSG47" s="278"/>
      <c r="BSH47" s="278"/>
      <c r="BSI47" s="278"/>
      <c r="BSJ47" s="278"/>
      <c r="BSK47" s="278"/>
      <c r="BSL47" s="278"/>
      <c r="BSM47" s="278"/>
      <c r="BSN47" s="278"/>
      <c r="BSO47" s="278"/>
      <c r="BSP47" s="278"/>
      <c r="BSQ47" s="278"/>
      <c r="BSR47" s="278"/>
      <c r="BSS47" s="278"/>
      <c r="BST47" s="278"/>
      <c r="BSU47" s="278"/>
      <c r="BSV47" s="278"/>
      <c r="BSW47" s="278"/>
      <c r="BSX47" s="278"/>
      <c r="BSY47" s="278"/>
      <c r="BSZ47" s="278"/>
      <c r="BTA47" s="278"/>
      <c r="BTB47" s="278"/>
      <c r="BTC47" s="278"/>
      <c r="BTD47" s="278"/>
      <c r="BTE47" s="278"/>
      <c r="BTF47" s="278"/>
      <c r="BTG47" s="278"/>
      <c r="BTH47" s="278"/>
      <c r="BTI47" s="278"/>
      <c r="BTJ47" s="278"/>
      <c r="BTK47" s="278"/>
      <c r="BTL47" s="278"/>
      <c r="BTM47" s="278"/>
      <c r="BTN47" s="278"/>
      <c r="BTO47" s="278"/>
      <c r="BTP47" s="278"/>
      <c r="BTQ47" s="278"/>
      <c r="BTR47" s="278"/>
      <c r="BTS47" s="278"/>
      <c r="BTT47" s="278"/>
      <c r="BTU47" s="278"/>
      <c r="BTV47" s="278"/>
      <c r="BTW47" s="278"/>
      <c r="BTX47" s="278"/>
      <c r="BTY47" s="278"/>
      <c r="BTZ47" s="278"/>
      <c r="BUA47" s="278"/>
      <c r="BUB47" s="278"/>
      <c r="BUC47" s="278"/>
      <c r="BUD47" s="278"/>
      <c r="BUE47" s="278"/>
      <c r="BUF47" s="278"/>
      <c r="BUG47" s="278"/>
      <c r="BUH47" s="278"/>
      <c r="BUI47" s="278"/>
      <c r="BUJ47" s="278"/>
      <c r="BUK47" s="278"/>
      <c r="BUL47" s="278"/>
      <c r="BUM47" s="278"/>
      <c r="BUN47" s="278"/>
      <c r="BUO47" s="278"/>
      <c r="BUP47" s="278"/>
      <c r="BUQ47" s="278"/>
      <c r="BUR47" s="278"/>
      <c r="BUS47" s="278"/>
      <c r="BUT47" s="278"/>
      <c r="BUU47" s="278"/>
      <c r="BUV47" s="278"/>
      <c r="BUW47" s="278"/>
      <c r="BUX47" s="278"/>
      <c r="BUY47" s="278"/>
      <c r="BUZ47" s="278"/>
      <c r="BVA47" s="278"/>
      <c r="BVB47" s="278"/>
      <c r="BVC47" s="278"/>
      <c r="BVD47" s="278"/>
      <c r="BVE47" s="278"/>
      <c r="BVF47" s="278"/>
      <c r="BVG47" s="278"/>
      <c r="BVH47" s="278"/>
      <c r="BVI47" s="278"/>
      <c r="BVJ47" s="278"/>
      <c r="BVK47" s="278"/>
      <c r="BVL47" s="278"/>
      <c r="BVM47" s="278"/>
      <c r="BVN47" s="278"/>
      <c r="BVO47" s="278"/>
      <c r="BVP47" s="278"/>
      <c r="BVQ47" s="278"/>
      <c r="BVR47" s="278"/>
      <c r="BVS47" s="278"/>
      <c r="BVT47" s="278"/>
      <c r="BVU47" s="278"/>
      <c r="BVV47" s="278"/>
      <c r="BVW47" s="278"/>
      <c r="BVX47" s="278"/>
      <c r="BVY47" s="278"/>
      <c r="BVZ47" s="278"/>
      <c r="BWA47" s="278"/>
      <c r="BWB47" s="278"/>
      <c r="BWC47" s="278"/>
      <c r="BWD47" s="278"/>
      <c r="BWE47" s="278"/>
      <c r="BWF47" s="278"/>
      <c r="BWG47" s="278"/>
      <c r="BWH47" s="278"/>
      <c r="BWI47" s="278"/>
      <c r="BWJ47" s="278"/>
      <c r="BWK47" s="278"/>
      <c r="BWL47" s="278"/>
      <c r="BWM47" s="278"/>
      <c r="BWN47" s="278"/>
      <c r="BWO47" s="278"/>
      <c r="BWP47" s="278"/>
      <c r="BWQ47" s="278"/>
      <c r="BWR47" s="278"/>
      <c r="BWS47" s="278"/>
      <c r="BWT47" s="278"/>
      <c r="BWU47" s="278"/>
      <c r="BWV47" s="278"/>
      <c r="BWW47" s="278"/>
      <c r="BWX47" s="278"/>
      <c r="BWY47" s="278"/>
      <c r="BWZ47" s="278"/>
      <c r="BXA47" s="278"/>
      <c r="BXB47" s="278"/>
      <c r="BXC47" s="278"/>
      <c r="BXD47" s="278"/>
      <c r="BXE47" s="278"/>
      <c r="BXF47" s="278"/>
      <c r="BXG47" s="278"/>
      <c r="BXH47" s="278"/>
      <c r="BXI47" s="278"/>
      <c r="BXJ47" s="278"/>
      <c r="BXK47" s="278"/>
      <c r="BXL47" s="278"/>
      <c r="BXM47" s="278"/>
      <c r="BXN47" s="278"/>
      <c r="BXO47" s="278"/>
      <c r="BXP47" s="278"/>
      <c r="BXQ47" s="278"/>
      <c r="BXR47" s="278"/>
      <c r="BXS47" s="278"/>
      <c r="BXT47" s="278"/>
      <c r="BXU47" s="278"/>
      <c r="BXV47" s="278"/>
      <c r="BXW47" s="278"/>
      <c r="BXX47" s="278"/>
      <c r="BXY47" s="278"/>
      <c r="BXZ47" s="278"/>
      <c r="BYA47" s="278"/>
      <c r="BYB47" s="278"/>
      <c r="BYC47" s="278"/>
      <c r="BYD47" s="278"/>
      <c r="BYE47" s="278"/>
      <c r="BYF47" s="278"/>
      <c r="BYG47" s="278"/>
      <c r="BYH47" s="278"/>
      <c r="BYI47" s="278"/>
      <c r="BYJ47" s="278"/>
      <c r="BYK47" s="278"/>
      <c r="BYL47" s="278"/>
      <c r="BYM47" s="278"/>
      <c r="BYN47" s="278"/>
      <c r="BYO47" s="278"/>
      <c r="BYP47" s="278"/>
      <c r="BYQ47" s="278"/>
      <c r="BYR47" s="278"/>
      <c r="BYS47" s="278"/>
      <c r="BYT47" s="278"/>
      <c r="BYU47" s="278"/>
      <c r="BYV47" s="278"/>
      <c r="BYW47" s="278"/>
      <c r="BYX47" s="278"/>
      <c r="BYY47" s="278"/>
      <c r="BYZ47" s="278"/>
      <c r="BZA47" s="278"/>
      <c r="BZB47" s="278"/>
      <c r="BZC47" s="278"/>
      <c r="BZD47" s="278"/>
      <c r="BZE47" s="278"/>
      <c r="BZF47" s="278"/>
      <c r="BZG47" s="278"/>
      <c r="BZH47" s="278"/>
      <c r="BZI47" s="278"/>
      <c r="BZJ47" s="278"/>
      <c r="BZK47" s="278"/>
      <c r="BZL47" s="278"/>
      <c r="BZM47" s="278"/>
      <c r="BZN47" s="278"/>
      <c r="BZO47" s="278"/>
      <c r="BZP47" s="278"/>
      <c r="BZQ47" s="278"/>
      <c r="BZR47" s="278"/>
      <c r="BZS47" s="278"/>
      <c r="BZT47" s="278"/>
      <c r="BZU47" s="278"/>
      <c r="BZV47" s="278"/>
      <c r="BZW47" s="278"/>
      <c r="BZX47" s="278"/>
      <c r="BZY47" s="278"/>
      <c r="BZZ47" s="278"/>
      <c r="CAA47" s="278"/>
      <c r="CAB47" s="278"/>
      <c r="CAC47" s="278"/>
      <c r="CAD47" s="278"/>
      <c r="CAE47" s="278"/>
      <c r="CAF47" s="278"/>
      <c r="CAG47" s="278"/>
      <c r="CAH47" s="278"/>
      <c r="CAI47" s="278"/>
      <c r="CAJ47" s="278"/>
      <c r="CAK47" s="278"/>
      <c r="CAL47" s="278"/>
      <c r="CAM47" s="278"/>
      <c r="CAN47" s="278"/>
      <c r="CAO47" s="278"/>
      <c r="CAP47" s="278"/>
      <c r="CAQ47" s="278"/>
      <c r="CAR47" s="278"/>
      <c r="CAS47" s="278"/>
      <c r="CAT47" s="278"/>
      <c r="CAU47" s="278"/>
      <c r="CAV47" s="278"/>
      <c r="CAW47" s="278"/>
      <c r="CAX47" s="278"/>
      <c r="CAY47" s="278"/>
      <c r="CAZ47" s="278"/>
      <c r="CBA47" s="278"/>
      <c r="CBB47" s="278"/>
      <c r="CBC47" s="278"/>
      <c r="CBD47" s="278"/>
      <c r="CBE47" s="278"/>
      <c r="CBF47" s="278"/>
      <c r="CBG47" s="278"/>
      <c r="CBH47" s="278"/>
      <c r="CBI47" s="278"/>
      <c r="CBJ47" s="278"/>
      <c r="CBK47" s="278"/>
      <c r="CBL47" s="278"/>
      <c r="CBM47" s="278"/>
      <c r="CBN47" s="278"/>
      <c r="CBO47" s="278"/>
      <c r="CBP47" s="278"/>
      <c r="CBQ47" s="278"/>
      <c r="CBR47" s="278"/>
      <c r="CBS47" s="278"/>
      <c r="CBT47" s="278"/>
      <c r="CBU47" s="278"/>
      <c r="CBV47" s="278"/>
      <c r="CBW47" s="278"/>
      <c r="CBX47" s="278"/>
      <c r="CBY47" s="278"/>
      <c r="CBZ47" s="278"/>
      <c r="CCA47" s="278"/>
      <c r="CCB47" s="278"/>
      <c r="CCC47" s="278"/>
      <c r="CCD47" s="278"/>
      <c r="CCE47" s="278"/>
      <c r="CCF47" s="278"/>
      <c r="CCG47" s="278"/>
      <c r="CCH47" s="278"/>
      <c r="CCI47" s="278"/>
      <c r="CCJ47" s="278"/>
      <c r="CCK47" s="278"/>
      <c r="CCL47" s="278"/>
      <c r="CCM47" s="278"/>
      <c r="CCN47" s="278"/>
      <c r="CCO47" s="278"/>
      <c r="CCP47" s="278"/>
      <c r="CCQ47" s="278"/>
      <c r="CCR47" s="278"/>
      <c r="CCS47" s="278"/>
      <c r="CCT47" s="278"/>
      <c r="CCU47" s="278"/>
      <c r="CCV47" s="278"/>
      <c r="CCW47" s="278"/>
      <c r="CCX47" s="278"/>
      <c r="CCY47" s="278"/>
      <c r="CCZ47" s="278"/>
      <c r="CDA47" s="278"/>
      <c r="CDB47" s="278"/>
      <c r="CDC47" s="278"/>
      <c r="CDD47" s="278"/>
      <c r="CDE47" s="278"/>
      <c r="CDF47" s="278"/>
      <c r="CDG47" s="278"/>
      <c r="CDH47" s="278"/>
      <c r="CDI47" s="278"/>
      <c r="CDJ47" s="278"/>
      <c r="CDK47" s="278"/>
      <c r="CDL47" s="278"/>
      <c r="CDM47" s="278"/>
      <c r="CDN47" s="278"/>
      <c r="CDO47" s="278"/>
      <c r="CDP47" s="278"/>
      <c r="CDQ47" s="278"/>
      <c r="CDR47" s="278"/>
      <c r="CDS47" s="278"/>
      <c r="CDT47" s="278"/>
      <c r="CDU47" s="278"/>
      <c r="CDV47" s="278"/>
      <c r="CDW47" s="278"/>
      <c r="CDX47" s="278"/>
      <c r="CDY47" s="278"/>
      <c r="CDZ47" s="278"/>
      <c r="CEA47" s="278"/>
      <c r="CEB47" s="278"/>
      <c r="CEC47" s="278"/>
      <c r="CED47" s="278"/>
      <c r="CEE47" s="278"/>
      <c r="CEF47" s="278"/>
      <c r="CEG47" s="278"/>
      <c r="CEH47" s="278"/>
      <c r="CEI47" s="278"/>
      <c r="CEJ47" s="278"/>
      <c r="CEK47" s="278"/>
      <c r="CEL47" s="278"/>
      <c r="CEM47" s="278"/>
      <c r="CEN47" s="278"/>
      <c r="CEO47" s="278"/>
      <c r="CEP47" s="278"/>
      <c r="CEQ47" s="278"/>
      <c r="CER47" s="278"/>
      <c r="CES47" s="278"/>
      <c r="CET47" s="278"/>
      <c r="CEU47" s="278"/>
      <c r="CEV47" s="278"/>
      <c r="CEW47" s="278"/>
      <c r="CEX47" s="278"/>
      <c r="CEY47" s="278"/>
      <c r="CEZ47" s="278"/>
      <c r="CFA47" s="278"/>
      <c r="CFB47" s="278"/>
      <c r="CFC47" s="278"/>
      <c r="CFD47" s="278"/>
      <c r="CFE47" s="278"/>
      <c r="CFF47" s="278"/>
      <c r="CFG47" s="278"/>
      <c r="CFH47" s="278"/>
      <c r="CFI47" s="278"/>
      <c r="CFJ47" s="278"/>
      <c r="CFK47" s="278"/>
      <c r="CFL47" s="278"/>
      <c r="CFM47" s="278"/>
      <c r="CFN47" s="278"/>
      <c r="CFO47" s="278"/>
      <c r="CFP47" s="278"/>
      <c r="CFQ47" s="278"/>
      <c r="CFR47" s="278"/>
      <c r="CFS47" s="278"/>
      <c r="CFT47" s="278"/>
      <c r="CFU47" s="278"/>
      <c r="CFV47" s="278"/>
      <c r="CFW47" s="278"/>
      <c r="CFX47" s="278"/>
      <c r="CFY47" s="278"/>
      <c r="CFZ47" s="278"/>
      <c r="CGA47" s="278"/>
      <c r="CGB47" s="278"/>
      <c r="CGC47" s="278"/>
      <c r="CGD47" s="278"/>
      <c r="CGE47" s="278"/>
      <c r="CGF47" s="278"/>
      <c r="CGG47" s="278"/>
      <c r="CGH47" s="278"/>
      <c r="CGI47" s="278"/>
      <c r="CGJ47" s="278"/>
      <c r="CGK47" s="278"/>
      <c r="CGL47" s="278"/>
      <c r="CGM47" s="278"/>
      <c r="CGN47" s="278"/>
      <c r="CGO47" s="278"/>
      <c r="CGP47" s="278"/>
      <c r="CGQ47" s="278"/>
      <c r="CGR47" s="278"/>
      <c r="CGS47" s="278"/>
      <c r="CGT47" s="278"/>
      <c r="CGU47" s="278"/>
      <c r="CGV47" s="278"/>
      <c r="CGW47" s="278"/>
      <c r="CGX47" s="278"/>
      <c r="CGY47" s="278"/>
      <c r="CGZ47" s="278"/>
      <c r="CHA47" s="278"/>
      <c r="CHB47" s="278"/>
      <c r="CHC47" s="278"/>
      <c r="CHD47" s="278"/>
      <c r="CHE47" s="278"/>
      <c r="CHF47" s="278"/>
      <c r="CHG47" s="278"/>
      <c r="CHH47" s="278"/>
      <c r="CHI47" s="278"/>
      <c r="CHJ47" s="278"/>
      <c r="CHK47" s="278"/>
      <c r="CHL47" s="278"/>
      <c r="CHM47" s="278"/>
      <c r="CHN47" s="278"/>
      <c r="CHO47" s="278"/>
      <c r="CHP47" s="278"/>
      <c r="CHQ47" s="278"/>
      <c r="CHR47" s="278"/>
      <c r="CHS47" s="278"/>
      <c r="CHT47" s="278"/>
      <c r="CHU47" s="278"/>
      <c r="CHV47" s="278"/>
      <c r="CHW47" s="278"/>
      <c r="CHX47" s="278"/>
      <c r="CHY47" s="278"/>
      <c r="CHZ47" s="278"/>
      <c r="CIA47" s="278"/>
      <c r="CIB47" s="278"/>
      <c r="CIC47" s="278"/>
      <c r="CID47" s="278"/>
      <c r="CIE47" s="278"/>
      <c r="CIF47" s="278"/>
      <c r="CIG47" s="278"/>
      <c r="CIH47" s="278"/>
      <c r="CII47" s="278"/>
      <c r="CIJ47" s="278"/>
      <c r="CIK47" s="278"/>
      <c r="CIL47" s="278"/>
      <c r="CIM47" s="278"/>
      <c r="CIN47" s="278"/>
      <c r="CIO47" s="278"/>
      <c r="CIP47" s="278"/>
      <c r="CIQ47" s="278"/>
      <c r="CIR47" s="278"/>
      <c r="CIS47" s="278"/>
      <c r="CIT47" s="278"/>
      <c r="CIU47" s="278"/>
      <c r="CIV47" s="278"/>
      <c r="CIW47" s="278"/>
      <c r="CIX47" s="278"/>
      <c r="CIY47" s="278"/>
      <c r="CIZ47" s="278"/>
      <c r="CJA47" s="278"/>
      <c r="CJB47" s="278"/>
      <c r="CJC47" s="278"/>
      <c r="CJD47" s="278"/>
      <c r="CJE47" s="278"/>
      <c r="CJF47" s="278"/>
      <c r="CJG47" s="278"/>
      <c r="CJH47" s="278"/>
      <c r="CJI47" s="278"/>
      <c r="CJJ47" s="278"/>
      <c r="CJK47" s="278"/>
      <c r="CJL47" s="278"/>
      <c r="CJM47" s="278"/>
      <c r="CJN47" s="278"/>
      <c r="CJO47" s="278"/>
      <c r="CJP47" s="278"/>
      <c r="CJQ47" s="278"/>
      <c r="CJR47" s="278"/>
      <c r="CJS47" s="278"/>
      <c r="CJT47" s="278"/>
      <c r="CJU47" s="278"/>
      <c r="CJV47" s="278"/>
      <c r="CJW47" s="278"/>
      <c r="CJX47" s="278"/>
      <c r="CJY47" s="278"/>
      <c r="CJZ47" s="278"/>
      <c r="CKA47" s="278"/>
      <c r="CKB47" s="278"/>
      <c r="CKC47" s="278"/>
      <c r="CKD47" s="278"/>
      <c r="CKE47" s="278"/>
      <c r="CKF47" s="278"/>
      <c r="CKG47" s="278"/>
      <c r="CKH47" s="278"/>
      <c r="CKI47" s="278"/>
      <c r="CKJ47" s="278"/>
      <c r="CKK47" s="278"/>
      <c r="CKL47" s="278"/>
      <c r="CKM47" s="278"/>
      <c r="CKN47" s="278"/>
      <c r="CKO47" s="278"/>
      <c r="CKP47" s="278"/>
      <c r="CKQ47" s="278"/>
      <c r="CKR47" s="278"/>
      <c r="CKS47" s="278"/>
      <c r="CKT47" s="278"/>
      <c r="CKU47" s="278"/>
      <c r="CKV47" s="278"/>
      <c r="CKW47" s="278"/>
      <c r="CKX47" s="278"/>
      <c r="CKY47" s="278"/>
      <c r="CKZ47" s="278"/>
      <c r="CLA47" s="278"/>
      <c r="CLB47" s="278"/>
      <c r="CLC47" s="278"/>
      <c r="CLD47" s="278"/>
      <c r="CLE47" s="278"/>
      <c r="CLF47" s="278"/>
      <c r="CLG47" s="278"/>
      <c r="CLH47" s="278"/>
      <c r="CLI47" s="278"/>
      <c r="CLJ47" s="278"/>
      <c r="CLK47" s="278"/>
      <c r="CLL47" s="278"/>
      <c r="CLM47" s="278"/>
      <c r="CLN47" s="278"/>
      <c r="CLO47" s="278"/>
      <c r="CLP47" s="278"/>
      <c r="CLQ47" s="278"/>
      <c r="CLR47" s="278"/>
      <c r="CLS47" s="278"/>
      <c r="CLT47" s="278"/>
      <c r="CLU47" s="278"/>
      <c r="CLV47" s="278"/>
      <c r="CLW47" s="278"/>
      <c r="CLX47" s="278"/>
      <c r="CLY47" s="278"/>
      <c r="CLZ47" s="278"/>
      <c r="CMA47" s="278"/>
      <c r="CMB47" s="278"/>
      <c r="CMC47" s="278"/>
      <c r="CMD47" s="278"/>
      <c r="CME47" s="278"/>
      <c r="CMF47" s="278"/>
      <c r="CMG47" s="278"/>
      <c r="CMH47" s="278"/>
      <c r="CMI47" s="278"/>
      <c r="CMJ47" s="278"/>
      <c r="CMK47" s="278"/>
      <c r="CML47" s="278"/>
      <c r="CMM47" s="278"/>
      <c r="CMN47" s="278"/>
      <c r="CMO47" s="278"/>
      <c r="CMP47" s="278"/>
      <c r="CMQ47" s="278"/>
      <c r="CMR47" s="278"/>
      <c r="CMS47" s="278"/>
      <c r="CMT47" s="278"/>
      <c r="CMU47" s="278"/>
      <c r="CMV47" s="278"/>
      <c r="CMW47" s="278"/>
      <c r="CMX47" s="278"/>
      <c r="CMY47" s="278"/>
      <c r="CMZ47" s="278"/>
      <c r="CNA47" s="278"/>
      <c r="CNB47" s="278"/>
      <c r="CNC47" s="278"/>
      <c r="CND47" s="278"/>
      <c r="CNE47" s="278"/>
      <c r="CNF47" s="278"/>
      <c r="CNG47" s="278"/>
      <c r="CNH47" s="278"/>
      <c r="CNI47" s="278"/>
      <c r="CNJ47" s="278"/>
      <c r="CNK47" s="278"/>
      <c r="CNL47" s="278"/>
      <c r="CNM47" s="278"/>
      <c r="CNN47" s="278"/>
      <c r="CNO47" s="278"/>
      <c r="CNP47" s="278"/>
      <c r="CNQ47" s="278"/>
      <c r="CNR47" s="278"/>
      <c r="CNS47" s="278"/>
      <c r="CNT47" s="278"/>
      <c r="CNU47" s="278"/>
      <c r="CNV47" s="278"/>
      <c r="CNW47" s="278"/>
      <c r="CNX47" s="278"/>
      <c r="CNY47" s="278"/>
      <c r="CNZ47" s="278"/>
      <c r="COA47" s="278"/>
      <c r="COB47" s="278"/>
      <c r="COC47" s="278"/>
      <c r="COD47" s="278"/>
      <c r="COE47" s="278"/>
      <c r="COF47" s="278"/>
      <c r="COG47" s="278"/>
      <c r="COH47" s="278"/>
      <c r="COI47" s="278"/>
      <c r="COJ47" s="278"/>
      <c r="COK47" s="278"/>
      <c r="COL47" s="278"/>
      <c r="COM47" s="278"/>
      <c r="CON47" s="278"/>
      <c r="COO47" s="278"/>
      <c r="COP47" s="278"/>
      <c r="COQ47" s="278"/>
      <c r="COR47" s="278"/>
      <c r="COS47" s="278"/>
      <c r="COT47" s="278"/>
      <c r="COU47" s="278"/>
      <c r="COV47" s="278"/>
      <c r="COW47" s="278"/>
      <c r="COX47" s="278"/>
      <c r="COY47" s="278"/>
      <c r="COZ47" s="278"/>
      <c r="CPA47" s="278"/>
      <c r="CPB47" s="278"/>
      <c r="CPC47" s="278"/>
      <c r="CPD47" s="278"/>
      <c r="CPE47" s="278"/>
      <c r="CPF47" s="278"/>
      <c r="CPG47" s="278"/>
      <c r="CPH47" s="278"/>
      <c r="CPI47" s="278"/>
      <c r="CPJ47" s="278"/>
      <c r="CPK47" s="278"/>
      <c r="CPL47" s="278"/>
      <c r="CPM47" s="278"/>
      <c r="CPN47" s="278"/>
      <c r="CPO47" s="278"/>
      <c r="CPP47" s="278"/>
      <c r="CPQ47" s="278"/>
      <c r="CPR47" s="278"/>
      <c r="CPS47" s="278"/>
      <c r="CPT47" s="278"/>
      <c r="CPU47" s="278"/>
      <c r="CPV47" s="278"/>
      <c r="CPW47" s="278"/>
      <c r="CPX47" s="278"/>
      <c r="CPY47" s="278"/>
      <c r="CPZ47" s="278"/>
      <c r="CQA47" s="278"/>
      <c r="CQB47" s="278"/>
      <c r="CQC47" s="278"/>
      <c r="CQD47" s="278"/>
      <c r="CQE47" s="278"/>
      <c r="CQF47" s="278"/>
      <c r="CQG47" s="278"/>
      <c r="CQH47" s="278"/>
      <c r="CQI47" s="278"/>
      <c r="CQJ47" s="278"/>
      <c r="CQK47" s="278"/>
      <c r="CQL47" s="278"/>
      <c r="CQM47" s="278"/>
      <c r="CQN47" s="278"/>
      <c r="CQO47" s="278"/>
      <c r="CQP47" s="278"/>
      <c r="CQQ47" s="278"/>
      <c r="CQR47" s="278"/>
      <c r="CQS47" s="278"/>
      <c r="CQT47" s="278"/>
      <c r="CQU47" s="278"/>
      <c r="CQV47" s="278"/>
      <c r="CQW47" s="278"/>
      <c r="CQX47" s="278"/>
      <c r="CQY47" s="278"/>
      <c r="CQZ47" s="278"/>
      <c r="CRA47" s="278"/>
      <c r="CRB47" s="278"/>
      <c r="CRC47" s="278"/>
      <c r="CRD47" s="278"/>
      <c r="CRE47" s="278"/>
      <c r="CRF47" s="278"/>
      <c r="CRG47" s="278"/>
      <c r="CRH47" s="278"/>
      <c r="CRI47" s="278"/>
      <c r="CRJ47" s="278"/>
      <c r="CRK47" s="278"/>
      <c r="CRL47" s="278"/>
      <c r="CRM47" s="278"/>
      <c r="CRN47" s="278"/>
      <c r="CRO47" s="278"/>
      <c r="CRP47" s="278"/>
      <c r="CRQ47" s="278"/>
      <c r="CRR47" s="278"/>
      <c r="CRS47" s="278"/>
      <c r="CRT47" s="278"/>
      <c r="CRU47" s="278"/>
      <c r="CRV47" s="278"/>
      <c r="CRW47" s="278"/>
      <c r="CRX47" s="278"/>
      <c r="CRY47" s="278"/>
      <c r="CRZ47" s="278"/>
      <c r="CSA47" s="278"/>
      <c r="CSB47" s="278"/>
      <c r="CSC47" s="278"/>
      <c r="CSD47" s="278"/>
      <c r="CSE47" s="278"/>
      <c r="CSF47" s="278"/>
      <c r="CSG47" s="278"/>
      <c r="CSH47" s="278"/>
      <c r="CSI47" s="278"/>
      <c r="CSJ47" s="278"/>
      <c r="CSK47" s="278"/>
      <c r="CSL47" s="278"/>
      <c r="CSM47" s="278"/>
      <c r="CSN47" s="278"/>
      <c r="CSO47" s="278"/>
      <c r="CSP47" s="278"/>
      <c r="CSQ47" s="278"/>
      <c r="CSR47" s="278"/>
      <c r="CSS47" s="278"/>
      <c r="CST47" s="278"/>
      <c r="CSU47" s="278"/>
      <c r="CSV47" s="278"/>
      <c r="CSW47" s="278"/>
      <c r="CSX47" s="278"/>
      <c r="CSY47" s="278"/>
      <c r="CSZ47" s="278"/>
      <c r="CTA47" s="278"/>
      <c r="CTB47" s="278"/>
      <c r="CTC47" s="278"/>
      <c r="CTD47" s="278"/>
      <c r="CTE47" s="278"/>
      <c r="CTF47" s="278"/>
      <c r="CTG47" s="278"/>
      <c r="CTH47" s="278"/>
      <c r="CTI47" s="278"/>
      <c r="CTJ47" s="278"/>
      <c r="CTK47" s="278"/>
      <c r="CTL47" s="278"/>
      <c r="CTM47" s="278"/>
      <c r="CTN47" s="278"/>
      <c r="CTO47" s="278"/>
      <c r="CTP47" s="278"/>
      <c r="CTQ47" s="278"/>
      <c r="CTR47" s="278"/>
      <c r="CTS47" s="278"/>
      <c r="CTT47" s="278"/>
      <c r="CTU47" s="278"/>
      <c r="CTV47" s="278"/>
      <c r="CTW47" s="278"/>
      <c r="CTX47" s="278"/>
      <c r="CTY47" s="278"/>
      <c r="CTZ47" s="278"/>
      <c r="CUA47" s="278"/>
      <c r="CUB47" s="278"/>
      <c r="CUC47" s="278"/>
      <c r="CUD47" s="278"/>
      <c r="CUE47" s="278"/>
      <c r="CUF47" s="278"/>
      <c r="CUG47" s="278"/>
      <c r="CUH47" s="278"/>
      <c r="CUI47" s="278"/>
      <c r="CUJ47" s="278"/>
      <c r="CUK47" s="278"/>
      <c r="CUL47" s="278"/>
      <c r="CUM47" s="278"/>
      <c r="CUN47" s="278"/>
      <c r="CUO47" s="278"/>
      <c r="CUP47" s="278"/>
      <c r="CUQ47" s="278"/>
      <c r="CUR47" s="278"/>
      <c r="CUS47" s="278"/>
      <c r="CUT47" s="278"/>
      <c r="CUU47" s="278"/>
      <c r="CUV47" s="278"/>
      <c r="CUW47" s="278"/>
      <c r="CUX47" s="278"/>
      <c r="CUY47" s="278"/>
      <c r="CUZ47" s="278"/>
      <c r="CVA47" s="278"/>
      <c r="CVB47" s="278"/>
      <c r="CVC47" s="278"/>
      <c r="CVD47" s="278"/>
      <c r="CVE47" s="278"/>
      <c r="CVF47" s="278"/>
      <c r="CVG47" s="278"/>
      <c r="CVH47" s="278"/>
      <c r="CVI47" s="278"/>
      <c r="CVJ47" s="278"/>
      <c r="CVK47" s="278"/>
      <c r="CVL47" s="278"/>
      <c r="CVM47" s="278"/>
      <c r="CVN47" s="278"/>
      <c r="CVO47" s="278"/>
      <c r="CVP47" s="278"/>
      <c r="CVQ47" s="278"/>
      <c r="CVR47" s="278"/>
      <c r="CVS47" s="278"/>
      <c r="CVT47" s="278"/>
      <c r="CVU47" s="278"/>
      <c r="CVV47" s="278"/>
      <c r="CVW47" s="278"/>
      <c r="CVX47" s="278"/>
      <c r="CVY47" s="278"/>
      <c r="CVZ47" s="278"/>
      <c r="CWA47" s="278"/>
      <c r="CWB47" s="278"/>
      <c r="CWC47" s="278"/>
      <c r="CWD47" s="278"/>
      <c r="CWE47" s="278"/>
      <c r="CWF47" s="278"/>
      <c r="CWG47" s="278"/>
      <c r="CWH47" s="278"/>
      <c r="CWI47" s="278"/>
      <c r="CWJ47" s="278"/>
      <c r="CWK47" s="278"/>
      <c r="CWL47" s="278"/>
      <c r="CWM47" s="278"/>
      <c r="CWN47" s="278"/>
      <c r="CWO47" s="278"/>
      <c r="CWP47" s="278"/>
      <c r="CWQ47" s="278"/>
      <c r="CWR47" s="278"/>
      <c r="CWS47" s="278"/>
      <c r="CWT47" s="278"/>
      <c r="CWU47" s="278"/>
      <c r="CWV47" s="278"/>
      <c r="CWW47" s="278"/>
      <c r="CWX47" s="278"/>
      <c r="CWY47" s="278"/>
      <c r="CWZ47" s="278"/>
      <c r="CXA47" s="278"/>
      <c r="CXB47" s="278"/>
      <c r="CXC47" s="278"/>
      <c r="CXD47" s="278"/>
      <c r="CXE47" s="278"/>
      <c r="CXF47" s="278"/>
      <c r="CXG47" s="278"/>
      <c r="CXH47" s="278"/>
      <c r="CXI47" s="278"/>
      <c r="CXJ47" s="278"/>
      <c r="CXK47" s="278"/>
      <c r="CXL47" s="278"/>
      <c r="CXM47" s="278"/>
      <c r="CXN47" s="278"/>
      <c r="CXO47" s="278"/>
      <c r="CXP47" s="278"/>
      <c r="CXQ47" s="278"/>
      <c r="CXR47" s="278"/>
      <c r="CXS47" s="278"/>
      <c r="CXT47" s="278"/>
      <c r="CXU47" s="278"/>
      <c r="CXV47" s="278"/>
      <c r="CXW47" s="278"/>
      <c r="CXX47" s="278"/>
      <c r="CXY47" s="278"/>
      <c r="CXZ47" s="278"/>
      <c r="CYA47" s="278"/>
      <c r="CYB47" s="278"/>
      <c r="CYC47" s="278"/>
      <c r="CYD47" s="278"/>
      <c r="CYE47" s="278"/>
      <c r="CYF47" s="278"/>
      <c r="CYG47" s="278"/>
      <c r="CYH47" s="278"/>
      <c r="CYI47" s="278"/>
      <c r="CYJ47" s="278"/>
      <c r="CYK47" s="278"/>
      <c r="CYL47" s="278"/>
      <c r="CYM47" s="278"/>
      <c r="CYN47" s="278"/>
      <c r="CYO47" s="278"/>
      <c r="CYP47" s="278"/>
      <c r="CYQ47" s="278"/>
      <c r="CYR47" s="278"/>
      <c r="CYS47" s="278"/>
      <c r="CYT47" s="278"/>
      <c r="CYU47" s="278"/>
      <c r="CYV47" s="278"/>
      <c r="CYW47" s="278"/>
      <c r="CYX47" s="278"/>
      <c r="CYY47" s="278"/>
      <c r="CYZ47" s="278"/>
      <c r="CZA47" s="278"/>
      <c r="CZB47" s="278"/>
      <c r="CZC47" s="278"/>
      <c r="CZD47" s="278"/>
      <c r="CZE47" s="278"/>
      <c r="CZF47" s="278"/>
      <c r="CZG47" s="278"/>
      <c r="CZH47" s="278"/>
      <c r="CZI47" s="278"/>
      <c r="CZJ47" s="278"/>
      <c r="CZK47" s="278"/>
      <c r="CZL47" s="278"/>
      <c r="CZM47" s="278"/>
      <c r="CZN47" s="278"/>
      <c r="CZO47" s="278"/>
      <c r="CZP47" s="278"/>
      <c r="CZQ47" s="278"/>
      <c r="CZR47" s="278"/>
      <c r="CZS47" s="278"/>
      <c r="CZT47" s="278"/>
      <c r="CZU47" s="278"/>
      <c r="CZV47" s="278"/>
      <c r="CZW47" s="278"/>
      <c r="CZX47" s="278"/>
      <c r="CZY47" s="278"/>
      <c r="CZZ47" s="278"/>
      <c r="DAA47" s="278"/>
      <c r="DAB47" s="278"/>
      <c r="DAC47" s="278"/>
      <c r="DAD47" s="278"/>
      <c r="DAE47" s="278"/>
      <c r="DAF47" s="278"/>
      <c r="DAG47" s="278"/>
      <c r="DAH47" s="278"/>
      <c r="DAI47" s="278"/>
      <c r="DAJ47" s="278"/>
      <c r="DAK47" s="278"/>
      <c r="DAL47" s="278"/>
      <c r="DAM47" s="278"/>
      <c r="DAN47" s="278"/>
      <c r="DAO47" s="278"/>
      <c r="DAP47" s="278"/>
      <c r="DAQ47" s="278"/>
      <c r="DAR47" s="278"/>
      <c r="DAS47" s="278"/>
      <c r="DAT47" s="278"/>
      <c r="DAU47" s="278"/>
      <c r="DAV47" s="278"/>
      <c r="DAW47" s="278"/>
      <c r="DAX47" s="278"/>
      <c r="DAY47" s="278"/>
      <c r="DAZ47" s="278"/>
      <c r="DBA47" s="278"/>
      <c r="DBB47" s="278"/>
      <c r="DBC47" s="278"/>
      <c r="DBD47" s="278"/>
      <c r="DBE47" s="278"/>
      <c r="DBF47" s="278"/>
      <c r="DBG47" s="278"/>
      <c r="DBH47" s="278"/>
      <c r="DBI47" s="278"/>
      <c r="DBJ47" s="278"/>
      <c r="DBK47" s="278"/>
      <c r="DBL47" s="278"/>
      <c r="DBM47" s="278"/>
      <c r="DBN47" s="278"/>
      <c r="DBO47" s="278"/>
      <c r="DBP47" s="278"/>
      <c r="DBQ47" s="278"/>
      <c r="DBR47" s="278"/>
      <c r="DBS47" s="278"/>
      <c r="DBT47" s="278"/>
      <c r="DBU47" s="278"/>
      <c r="DBV47" s="278"/>
      <c r="DBW47" s="278"/>
      <c r="DBX47" s="278"/>
      <c r="DBY47" s="278"/>
      <c r="DBZ47" s="278"/>
      <c r="DCA47" s="278"/>
      <c r="DCB47" s="278"/>
      <c r="DCC47" s="278"/>
      <c r="DCD47" s="278"/>
      <c r="DCE47" s="278"/>
      <c r="DCF47" s="278"/>
      <c r="DCG47" s="278"/>
      <c r="DCH47" s="278"/>
      <c r="DCI47" s="278"/>
      <c r="DCJ47" s="278"/>
      <c r="DCK47" s="278"/>
      <c r="DCL47" s="278"/>
      <c r="DCM47" s="278"/>
      <c r="DCN47" s="278"/>
      <c r="DCO47" s="278"/>
      <c r="DCP47" s="278"/>
      <c r="DCQ47" s="278"/>
      <c r="DCR47" s="278"/>
      <c r="DCS47" s="278"/>
      <c r="DCT47" s="278"/>
      <c r="DCU47" s="278"/>
      <c r="DCV47" s="278"/>
      <c r="DCW47" s="278"/>
      <c r="DCX47" s="278"/>
      <c r="DCY47" s="278"/>
      <c r="DCZ47" s="278"/>
      <c r="DDA47" s="278"/>
      <c r="DDB47" s="278"/>
      <c r="DDC47" s="278"/>
      <c r="DDD47" s="278"/>
      <c r="DDE47" s="278"/>
      <c r="DDF47" s="278"/>
      <c r="DDG47" s="278"/>
      <c r="DDH47" s="278"/>
      <c r="DDI47" s="278"/>
      <c r="DDJ47" s="278"/>
      <c r="DDK47" s="278"/>
      <c r="DDL47" s="278"/>
      <c r="DDM47" s="278"/>
      <c r="DDN47" s="278"/>
      <c r="DDO47" s="278"/>
      <c r="DDP47" s="278"/>
      <c r="DDQ47" s="278"/>
      <c r="DDR47" s="278"/>
      <c r="DDS47" s="278"/>
      <c r="DDT47" s="278"/>
      <c r="DDU47" s="278"/>
      <c r="DDV47" s="278"/>
      <c r="DDW47" s="278"/>
      <c r="DDX47" s="278"/>
      <c r="DDY47" s="278"/>
      <c r="DDZ47" s="278"/>
      <c r="DEA47" s="278"/>
      <c r="DEB47" s="278"/>
      <c r="DEC47" s="278"/>
      <c r="DED47" s="278"/>
      <c r="DEE47" s="278"/>
      <c r="DEF47" s="278"/>
      <c r="DEG47" s="278"/>
      <c r="DEH47" s="278"/>
      <c r="DEI47" s="278"/>
      <c r="DEJ47" s="278"/>
      <c r="DEK47" s="278"/>
      <c r="DEL47" s="278"/>
      <c r="DEM47" s="278"/>
      <c r="DEN47" s="278"/>
      <c r="DEO47" s="278"/>
      <c r="DEP47" s="278"/>
      <c r="DEQ47" s="278"/>
      <c r="DER47" s="278"/>
      <c r="DES47" s="278"/>
      <c r="DET47" s="278"/>
      <c r="DEU47" s="278"/>
      <c r="DEV47" s="278"/>
      <c r="DEW47" s="278"/>
      <c r="DEX47" s="278"/>
      <c r="DEY47" s="278"/>
      <c r="DEZ47" s="278"/>
      <c r="DFA47" s="278"/>
      <c r="DFB47" s="278"/>
      <c r="DFC47" s="278"/>
      <c r="DFD47" s="278"/>
      <c r="DFE47" s="278"/>
      <c r="DFF47" s="278"/>
      <c r="DFG47" s="278"/>
      <c r="DFH47" s="278"/>
      <c r="DFI47" s="278"/>
      <c r="DFJ47" s="278"/>
      <c r="DFK47" s="278"/>
      <c r="DFL47" s="278"/>
      <c r="DFM47" s="278"/>
      <c r="DFN47" s="278"/>
      <c r="DFO47" s="278"/>
      <c r="DFP47" s="278"/>
      <c r="DFQ47" s="278"/>
      <c r="DFR47" s="278"/>
      <c r="DFS47" s="278"/>
      <c r="DFT47" s="278"/>
      <c r="DFU47" s="278"/>
      <c r="DFV47" s="278"/>
      <c r="DFW47" s="278"/>
      <c r="DFX47" s="278"/>
      <c r="DFY47" s="278"/>
      <c r="DFZ47" s="278"/>
      <c r="DGA47" s="278"/>
      <c r="DGB47" s="278"/>
      <c r="DGC47" s="278"/>
      <c r="DGD47" s="278"/>
      <c r="DGE47" s="278"/>
      <c r="DGF47" s="278"/>
      <c r="DGG47" s="278"/>
      <c r="DGH47" s="278"/>
      <c r="DGI47" s="278"/>
      <c r="DGJ47" s="278"/>
      <c r="DGK47" s="278"/>
      <c r="DGL47" s="278"/>
      <c r="DGM47" s="278"/>
      <c r="DGN47" s="278"/>
      <c r="DGO47" s="278"/>
      <c r="DGP47" s="278"/>
      <c r="DGQ47" s="278"/>
      <c r="DGR47" s="278"/>
      <c r="DGS47" s="278"/>
      <c r="DGT47" s="278"/>
      <c r="DGU47" s="278"/>
      <c r="DGV47" s="278"/>
      <c r="DGW47" s="278"/>
      <c r="DGX47" s="278"/>
      <c r="DGY47" s="278"/>
      <c r="DGZ47" s="278"/>
      <c r="DHA47" s="278"/>
      <c r="DHB47" s="278"/>
      <c r="DHC47" s="278"/>
      <c r="DHD47" s="278"/>
      <c r="DHE47" s="278"/>
      <c r="DHF47" s="278"/>
      <c r="DHG47" s="278"/>
      <c r="DHH47" s="278"/>
      <c r="DHI47" s="278"/>
      <c r="DHJ47" s="278"/>
      <c r="DHK47" s="278"/>
      <c r="DHL47" s="278"/>
      <c r="DHM47" s="278"/>
      <c r="DHN47" s="278"/>
      <c r="DHO47" s="278"/>
      <c r="DHP47" s="278"/>
      <c r="DHQ47" s="278"/>
      <c r="DHR47" s="278"/>
      <c r="DHS47" s="278"/>
      <c r="DHT47" s="278"/>
      <c r="DHU47" s="278"/>
      <c r="DHV47" s="278"/>
      <c r="DHW47" s="278"/>
      <c r="DHX47" s="278"/>
      <c r="DHY47" s="278"/>
      <c r="DHZ47" s="278"/>
      <c r="DIA47" s="278"/>
      <c r="DIB47" s="278"/>
      <c r="DIC47" s="278"/>
      <c r="DID47" s="278"/>
      <c r="DIE47" s="278"/>
      <c r="DIF47" s="278"/>
      <c r="DIG47" s="278"/>
      <c r="DIH47" s="278"/>
      <c r="DII47" s="278"/>
      <c r="DIJ47" s="278"/>
      <c r="DIK47" s="278"/>
      <c r="DIL47" s="278"/>
      <c r="DIM47" s="278"/>
      <c r="DIN47" s="278"/>
      <c r="DIO47" s="278"/>
      <c r="DIP47" s="278"/>
      <c r="DIQ47" s="278"/>
      <c r="DIR47" s="278"/>
      <c r="DIS47" s="278"/>
      <c r="DIT47" s="278"/>
      <c r="DIU47" s="278"/>
      <c r="DIV47" s="278"/>
      <c r="DIW47" s="278"/>
      <c r="DIX47" s="278"/>
      <c r="DIY47" s="278"/>
      <c r="DIZ47" s="278"/>
      <c r="DJA47" s="278"/>
      <c r="DJB47" s="278"/>
      <c r="DJC47" s="278"/>
      <c r="DJD47" s="278"/>
      <c r="DJE47" s="278"/>
      <c r="DJF47" s="278"/>
      <c r="DJG47" s="278"/>
      <c r="DJH47" s="278"/>
      <c r="DJI47" s="278"/>
      <c r="DJJ47" s="278"/>
      <c r="DJK47" s="278"/>
      <c r="DJL47" s="278"/>
      <c r="DJM47" s="278"/>
      <c r="DJN47" s="278"/>
      <c r="DJO47" s="278"/>
      <c r="DJP47" s="278"/>
      <c r="DJQ47" s="278"/>
      <c r="DJR47" s="278"/>
      <c r="DJS47" s="278"/>
      <c r="DJT47" s="278"/>
      <c r="DJU47" s="278"/>
      <c r="DJV47" s="278"/>
      <c r="DJW47" s="278"/>
      <c r="DJX47" s="278"/>
      <c r="DJY47" s="278"/>
      <c r="DJZ47" s="278"/>
      <c r="DKA47" s="278"/>
      <c r="DKB47" s="278"/>
      <c r="DKC47" s="278"/>
      <c r="DKD47" s="278"/>
      <c r="DKE47" s="278"/>
      <c r="DKF47" s="278"/>
      <c r="DKG47" s="278"/>
      <c r="DKH47" s="278"/>
      <c r="DKI47" s="278"/>
      <c r="DKJ47" s="278"/>
      <c r="DKK47" s="278"/>
      <c r="DKL47" s="278"/>
      <c r="DKM47" s="278"/>
      <c r="DKN47" s="278"/>
      <c r="DKO47" s="278"/>
      <c r="DKP47" s="278"/>
      <c r="DKQ47" s="278"/>
      <c r="DKR47" s="278"/>
      <c r="DKS47" s="278"/>
      <c r="DKT47" s="278"/>
      <c r="DKU47" s="278"/>
      <c r="DKV47" s="278"/>
      <c r="DKW47" s="278"/>
      <c r="DKX47" s="278"/>
      <c r="DKY47" s="278"/>
      <c r="DKZ47" s="278"/>
      <c r="DLA47" s="278"/>
      <c r="DLB47" s="278"/>
      <c r="DLC47" s="278"/>
      <c r="DLD47" s="278"/>
      <c r="DLE47" s="278"/>
      <c r="DLF47" s="278"/>
      <c r="DLG47" s="278"/>
      <c r="DLH47" s="278"/>
      <c r="DLI47" s="278"/>
      <c r="DLJ47" s="278"/>
      <c r="DLK47" s="278"/>
      <c r="DLL47" s="278"/>
      <c r="DLM47" s="278"/>
      <c r="DLN47" s="278"/>
      <c r="DLO47" s="278"/>
      <c r="DLP47" s="278"/>
      <c r="DLQ47" s="278"/>
      <c r="DLR47" s="278"/>
      <c r="DLS47" s="278"/>
      <c r="DLT47" s="278"/>
      <c r="DLU47" s="278"/>
      <c r="DLV47" s="278"/>
      <c r="DLW47" s="278"/>
      <c r="DLX47" s="278"/>
      <c r="DLY47" s="278"/>
      <c r="DLZ47" s="278"/>
      <c r="DMA47" s="278"/>
      <c r="DMB47" s="278"/>
      <c r="DMC47" s="278"/>
      <c r="DMD47" s="278"/>
      <c r="DME47" s="278"/>
      <c r="DMF47" s="278"/>
      <c r="DMG47" s="278"/>
      <c r="DMH47" s="278"/>
      <c r="DMI47" s="278"/>
      <c r="DMJ47" s="278"/>
      <c r="DMK47" s="278"/>
      <c r="DML47" s="278"/>
      <c r="DMM47" s="278"/>
      <c r="DMN47" s="278"/>
      <c r="DMO47" s="278"/>
      <c r="DMP47" s="278"/>
      <c r="DMQ47" s="278"/>
      <c r="DMR47" s="278"/>
      <c r="DMS47" s="278"/>
      <c r="DMT47" s="278"/>
      <c r="DMU47" s="278"/>
      <c r="DMV47" s="278"/>
      <c r="DMW47" s="278"/>
      <c r="DMX47" s="278"/>
      <c r="DMY47" s="278"/>
      <c r="DMZ47" s="278"/>
      <c r="DNA47" s="278"/>
      <c r="DNB47" s="278"/>
      <c r="DNC47" s="278"/>
      <c r="DND47" s="278"/>
      <c r="DNE47" s="278"/>
      <c r="DNF47" s="278"/>
      <c r="DNG47" s="278"/>
      <c r="DNH47" s="278"/>
      <c r="DNI47" s="278"/>
      <c r="DNJ47" s="278"/>
      <c r="DNK47" s="278"/>
      <c r="DNL47" s="278"/>
      <c r="DNM47" s="278"/>
      <c r="DNN47" s="278"/>
      <c r="DNO47" s="278"/>
      <c r="DNP47" s="278"/>
      <c r="DNQ47" s="278"/>
      <c r="DNR47" s="278"/>
      <c r="DNS47" s="278"/>
      <c r="DNT47" s="278"/>
      <c r="DNU47" s="278"/>
      <c r="DNV47" s="278"/>
      <c r="DNW47" s="278"/>
      <c r="DNX47" s="278"/>
      <c r="DNY47" s="278"/>
      <c r="DNZ47" s="278"/>
      <c r="DOA47" s="278"/>
      <c r="DOB47" s="278"/>
      <c r="DOC47" s="278"/>
      <c r="DOD47" s="278"/>
      <c r="DOE47" s="278"/>
      <c r="DOF47" s="278"/>
      <c r="DOG47" s="278"/>
      <c r="DOH47" s="278"/>
      <c r="DOI47" s="278"/>
      <c r="DOJ47" s="278"/>
      <c r="DOK47" s="278"/>
      <c r="DOL47" s="278"/>
      <c r="DOM47" s="278"/>
      <c r="DON47" s="278"/>
      <c r="DOO47" s="278"/>
      <c r="DOP47" s="278"/>
      <c r="DOQ47" s="278"/>
      <c r="DOR47" s="278"/>
      <c r="DOS47" s="278"/>
      <c r="DOT47" s="278"/>
      <c r="DOU47" s="278"/>
      <c r="DOV47" s="278"/>
      <c r="DOW47" s="278"/>
      <c r="DOX47" s="278"/>
      <c r="DOY47" s="278"/>
      <c r="DOZ47" s="278"/>
      <c r="DPA47" s="278"/>
      <c r="DPB47" s="278"/>
      <c r="DPC47" s="278"/>
      <c r="DPD47" s="278"/>
      <c r="DPE47" s="278"/>
      <c r="DPF47" s="278"/>
      <c r="DPG47" s="278"/>
      <c r="DPH47" s="278"/>
      <c r="DPI47" s="278"/>
      <c r="DPJ47" s="278"/>
      <c r="DPK47" s="278"/>
      <c r="DPL47" s="278"/>
      <c r="DPM47" s="278"/>
      <c r="DPN47" s="278"/>
      <c r="DPO47" s="278"/>
      <c r="DPP47" s="278"/>
      <c r="DPQ47" s="278"/>
      <c r="DPR47" s="278"/>
      <c r="DPS47" s="278"/>
      <c r="DPT47" s="278"/>
      <c r="DPU47" s="278"/>
      <c r="DPV47" s="278"/>
      <c r="DPW47" s="278"/>
      <c r="DPX47" s="278"/>
      <c r="DPY47" s="278"/>
      <c r="DPZ47" s="278"/>
      <c r="DQA47" s="278"/>
      <c r="DQB47" s="278"/>
      <c r="DQC47" s="278"/>
      <c r="DQD47" s="278"/>
      <c r="DQE47" s="278"/>
      <c r="DQF47" s="278"/>
      <c r="DQG47" s="278"/>
      <c r="DQH47" s="278"/>
      <c r="DQI47" s="278"/>
      <c r="DQJ47" s="278"/>
      <c r="DQK47" s="278"/>
      <c r="DQL47" s="278"/>
      <c r="DQM47" s="278"/>
      <c r="DQN47" s="278"/>
      <c r="DQO47" s="278"/>
      <c r="DQP47" s="278"/>
      <c r="DQQ47" s="278"/>
      <c r="DQR47" s="278"/>
      <c r="DQS47" s="278"/>
      <c r="DQT47" s="278"/>
      <c r="DQU47" s="278"/>
      <c r="DQV47" s="278"/>
      <c r="DQW47" s="278"/>
      <c r="DQX47" s="278"/>
      <c r="DQY47" s="278"/>
      <c r="DQZ47" s="278"/>
      <c r="DRA47" s="278"/>
      <c r="DRB47" s="278"/>
      <c r="DRC47" s="278"/>
      <c r="DRD47" s="278"/>
      <c r="DRE47" s="278"/>
      <c r="DRF47" s="278"/>
      <c r="DRG47" s="278"/>
      <c r="DRH47" s="278"/>
      <c r="DRI47" s="278"/>
      <c r="DRJ47" s="278"/>
      <c r="DRK47" s="278"/>
      <c r="DRL47" s="278"/>
      <c r="DRM47" s="278"/>
      <c r="DRN47" s="278"/>
      <c r="DRO47" s="278"/>
      <c r="DRP47" s="278"/>
      <c r="DRQ47" s="278"/>
      <c r="DRR47" s="278"/>
      <c r="DRS47" s="278"/>
      <c r="DRT47" s="278"/>
      <c r="DRU47" s="278"/>
      <c r="DRV47" s="278"/>
      <c r="DRW47" s="278"/>
      <c r="DRX47" s="278"/>
      <c r="DRY47" s="278"/>
      <c r="DRZ47" s="278"/>
      <c r="DSA47" s="278"/>
      <c r="DSB47" s="278"/>
      <c r="DSC47" s="278"/>
      <c r="DSD47" s="278"/>
      <c r="DSE47" s="278"/>
      <c r="DSF47" s="278"/>
      <c r="DSG47" s="278"/>
      <c r="DSH47" s="278"/>
      <c r="DSI47" s="278"/>
      <c r="DSJ47" s="278"/>
      <c r="DSK47" s="278"/>
      <c r="DSL47" s="278"/>
      <c r="DSM47" s="278"/>
      <c r="DSN47" s="278"/>
      <c r="DSO47" s="278"/>
      <c r="DSP47" s="278"/>
      <c r="DSQ47" s="278"/>
      <c r="DSR47" s="278"/>
      <c r="DSS47" s="278"/>
      <c r="DST47" s="278"/>
      <c r="DSU47" s="278"/>
      <c r="DSV47" s="278"/>
      <c r="DSW47" s="278"/>
      <c r="DSX47" s="278"/>
      <c r="DSY47" s="278"/>
      <c r="DSZ47" s="278"/>
      <c r="DTA47" s="278"/>
      <c r="DTB47" s="278"/>
      <c r="DTC47" s="278"/>
      <c r="DTD47" s="278"/>
      <c r="DTE47" s="278"/>
      <c r="DTF47" s="278"/>
      <c r="DTG47" s="278"/>
      <c r="DTH47" s="278"/>
      <c r="DTI47" s="278"/>
      <c r="DTJ47" s="278"/>
      <c r="DTK47" s="278"/>
      <c r="DTL47" s="278"/>
      <c r="DTM47" s="278"/>
      <c r="DTN47" s="278"/>
      <c r="DTO47" s="278"/>
      <c r="DTP47" s="278"/>
      <c r="DTQ47" s="278"/>
      <c r="DTR47" s="278"/>
      <c r="DTS47" s="278"/>
      <c r="DTT47" s="278"/>
      <c r="DTU47" s="278"/>
      <c r="DTV47" s="278"/>
      <c r="DTW47" s="278"/>
      <c r="DTX47" s="278"/>
      <c r="DTY47" s="278"/>
      <c r="DTZ47" s="278"/>
      <c r="DUA47" s="278"/>
      <c r="DUB47" s="278"/>
      <c r="DUC47" s="278"/>
      <c r="DUD47" s="278"/>
      <c r="DUE47" s="278"/>
      <c r="DUF47" s="278"/>
      <c r="DUG47" s="278"/>
      <c r="DUH47" s="278"/>
      <c r="DUI47" s="278"/>
      <c r="DUJ47" s="278"/>
      <c r="DUK47" s="278"/>
      <c r="DUL47" s="278"/>
      <c r="DUM47" s="278"/>
      <c r="DUN47" s="278"/>
      <c r="DUO47" s="278"/>
      <c r="DUP47" s="278"/>
      <c r="DUQ47" s="278"/>
      <c r="DUR47" s="278"/>
      <c r="DUS47" s="278"/>
      <c r="DUT47" s="278"/>
      <c r="DUU47" s="278"/>
      <c r="DUV47" s="278"/>
      <c r="DUW47" s="278"/>
      <c r="DUX47" s="278"/>
      <c r="DUY47" s="278"/>
      <c r="DUZ47" s="278"/>
      <c r="DVA47" s="278"/>
      <c r="DVB47" s="278"/>
      <c r="DVC47" s="278"/>
      <c r="DVD47" s="278"/>
      <c r="DVE47" s="278"/>
      <c r="DVF47" s="278"/>
      <c r="DVG47" s="278"/>
      <c r="DVH47" s="278"/>
      <c r="DVI47" s="278"/>
      <c r="DVJ47" s="278"/>
      <c r="DVK47" s="278"/>
      <c r="DVL47" s="278"/>
      <c r="DVM47" s="278"/>
      <c r="DVN47" s="278"/>
      <c r="DVO47" s="278"/>
      <c r="DVP47" s="278"/>
      <c r="DVQ47" s="278"/>
      <c r="DVR47" s="278"/>
      <c r="DVS47" s="278"/>
      <c r="DVT47" s="278"/>
      <c r="DVU47" s="278"/>
      <c r="DVV47" s="278"/>
      <c r="DVW47" s="278"/>
      <c r="DVX47" s="278"/>
      <c r="DVY47" s="278"/>
      <c r="DVZ47" s="278"/>
      <c r="DWA47" s="278"/>
      <c r="DWB47" s="278"/>
      <c r="DWC47" s="278"/>
      <c r="DWD47" s="278"/>
      <c r="DWE47" s="278"/>
      <c r="DWF47" s="278"/>
      <c r="DWG47" s="278"/>
      <c r="DWH47" s="278"/>
      <c r="DWI47" s="278"/>
      <c r="DWJ47" s="278"/>
      <c r="DWK47" s="278"/>
      <c r="DWL47" s="278"/>
      <c r="DWM47" s="278"/>
      <c r="DWN47" s="278"/>
      <c r="DWO47" s="278"/>
      <c r="DWP47" s="278"/>
      <c r="DWQ47" s="278"/>
      <c r="DWR47" s="278"/>
      <c r="DWS47" s="278"/>
      <c r="DWT47" s="278"/>
      <c r="DWU47" s="278"/>
      <c r="DWV47" s="278"/>
      <c r="DWW47" s="278"/>
      <c r="DWX47" s="278"/>
      <c r="DWY47" s="278"/>
      <c r="DWZ47" s="278"/>
      <c r="DXA47" s="278"/>
      <c r="DXB47" s="278"/>
      <c r="DXC47" s="278"/>
      <c r="DXD47" s="278"/>
      <c r="DXE47" s="278"/>
      <c r="DXF47" s="278"/>
      <c r="DXG47" s="278"/>
      <c r="DXH47" s="278"/>
      <c r="DXI47" s="278"/>
      <c r="DXJ47" s="278"/>
      <c r="DXK47" s="278"/>
      <c r="DXL47" s="278"/>
      <c r="DXM47" s="278"/>
      <c r="DXN47" s="278"/>
      <c r="DXO47" s="278"/>
      <c r="DXP47" s="278"/>
      <c r="DXQ47" s="278"/>
      <c r="DXR47" s="278"/>
      <c r="DXS47" s="278"/>
      <c r="DXT47" s="278"/>
      <c r="DXU47" s="278"/>
      <c r="DXV47" s="278"/>
      <c r="DXW47" s="278"/>
      <c r="DXX47" s="278"/>
      <c r="DXY47" s="278"/>
      <c r="DXZ47" s="278"/>
      <c r="DYA47" s="278"/>
      <c r="DYB47" s="278"/>
      <c r="DYC47" s="278"/>
      <c r="DYD47" s="278"/>
      <c r="DYE47" s="278"/>
      <c r="DYF47" s="278"/>
      <c r="DYG47" s="278"/>
      <c r="DYH47" s="278"/>
      <c r="DYI47" s="278"/>
      <c r="DYJ47" s="278"/>
      <c r="DYK47" s="278"/>
      <c r="DYL47" s="278"/>
      <c r="DYM47" s="278"/>
      <c r="DYN47" s="278"/>
      <c r="DYO47" s="278"/>
      <c r="DYP47" s="278"/>
      <c r="DYQ47" s="278"/>
      <c r="DYR47" s="278"/>
      <c r="DYS47" s="278"/>
      <c r="DYT47" s="278"/>
      <c r="DYU47" s="278"/>
      <c r="DYV47" s="278"/>
      <c r="DYW47" s="278"/>
      <c r="DYX47" s="278"/>
      <c r="DYY47" s="278"/>
      <c r="DYZ47" s="278"/>
      <c r="DZA47" s="278"/>
      <c r="DZB47" s="278"/>
      <c r="DZC47" s="278"/>
      <c r="DZD47" s="278"/>
      <c r="DZE47" s="278"/>
      <c r="DZF47" s="278"/>
      <c r="DZG47" s="278"/>
      <c r="DZH47" s="278"/>
      <c r="DZI47" s="278"/>
      <c r="DZJ47" s="278"/>
      <c r="DZK47" s="278"/>
      <c r="DZL47" s="278"/>
      <c r="DZM47" s="278"/>
      <c r="DZN47" s="278"/>
      <c r="DZO47" s="278"/>
      <c r="DZP47" s="278"/>
      <c r="DZQ47" s="278"/>
      <c r="DZR47" s="278"/>
      <c r="DZS47" s="278"/>
      <c r="DZT47" s="278"/>
      <c r="DZU47" s="278"/>
      <c r="DZV47" s="278"/>
      <c r="DZW47" s="278"/>
      <c r="DZX47" s="278"/>
      <c r="DZY47" s="278"/>
      <c r="DZZ47" s="278"/>
      <c r="EAA47" s="278"/>
      <c r="EAB47" s="278"/>
      <c r="EAC47" s="278"/>
      <c r="EAD47" s="278"/>
      <c r="EAE47" s="278"/>
      <c r="EAF47" s="278"/>
      <c r="EAG47" s="278"/>
      <c r="EAH47" s="278"/>
      <c r="EAI47" s="278"/>
      <c r="EAJ47" s="278"/>
      <c r="EAK47" s="278"/>
      <c r="EAL47" s="278"/>
      <c r="EAM47" s="278"/>
      <c r="EAN47" s="278"/>
      <c r="EAO47" s="278"/>
      <c r="EAP47" s="278"/>
      <c r="EAQ47" s="278"/>
      <c r="EAR47" s="278"/>
      <c r="EAS47" s="278"/>
      <c r="EAT47" s="278"/>
      <c r="EAU47" s="278"/>
      <c r="EAV47" s="278"/>
      <c r="EAW47" s="278"/>
      <c r="EAX47" s="278"/>
      <c r="EAY47" s="278"/>
      <c r="EAZ47" s="278"/>
      <c r="EBA47" s="278"/>
      <c r="EBB47" s="278"/>
      <c r="EBC47" s="278"/>
      <c r="EBD47" s="278"/>
      <c r="EBE47" s="278"/>
      <c r="EBF47" s="278"/>
      <c r="EBG47" s="278"/>
      <c r="EBH47" s="278"/>
      <c r="EBI47" s="278"/>
      <c r="EBJ47" s="278"/>
      <c r="EBK47" s="278"/>
      <c r="EBL47" s="278"/>
      <c r="EBM47" s="278"/>
      <c r="EBN47" s="278"/>
      <c r="EBO47" s="278"/>
      <c r="EBP47" s="278"/>
      <c r="EBQ47" s="278"/>
      <c r="EBR47" s="278"/>
      <c r="EBS47" s="278"/>
      <c r="EBT47" s="278"/>
      <c r="EBU47" s="278"/>
      <c r="EBV47" s="278"/>
      <c r="EBW47" s="278"/>
      <c r="EBX47" s="278"/>
      <c r="EBY47" s="278"/>
      <c r="EBZ47" s="278"/>
      <c r="ECA47" s="278"/>
      <c r="ECB47" s="278"/>
      <c r="ECC47" s="278"/>
      <c r="ECD47" s="278"/>
      <c r="ECE47" s="278"/>
      <c r="ECF47" s="278"/>
      <c r="ECG47" s="278"/>
      <c r="ECH47" s="278"/>
      <c r="ECI47" s="278"/>
      <c r="ECJ47" s="278"/>
      <c r="ECK47" s="278"/>
      <c r="ECL47" s="278"/>
      <c r="ECM47" s="278"/>
      <c r="ECN47" s="278"/>
      <c r="ECO47" s="278"/>
      <c r="ECP47" s="278"/>
      <c r="ECQ47" s="278"/>
      <c r="ECR47" s="278"/>
      <c r="ECS47" s="278"/>
      <c r="ECT47" s="278"/>
      <c r="ECU47" s="278"/>
      <c r="ECV47" s="278"/>
      <c r="ECW47" s="278"/>
      <c r="ECX47" s="278"/>
      <c r="ECY47" s="278"/>
      <c r="ECZ47" s="278"/>
      <c r="EDA47" s="278"/>
      <c r="EDB47" s="278"/>
      <c r="EDC47" s="278"/>
      <c r="EDD47" s="278"/>
      <c r="EDE47" s="278"/>
      <c r="EDF47" s="278"/>
      <c r="EDG47" s="278"/>
      <c r="EDH47" s="278"/>
      <c r="EDI47" s="278"/>
      <c r="EDJ47" s="278"/>
      <c r="EDK47" s="278"/>
      <c r="EDL47" s="278"/>
      <c r="EDM47" s="278"/>
      <c r="EDN47" s="278"/>
      <c r="EDO47" s="278"/>
      <c r="EDP47" s="278"/>
      <c r="EDQ47" s="278"/>
      <c r="EDR47" s="278"/>
      <c r="EDS47" s="278"/>
      <c r="EDT47" s="278"/>
      <c r="EDU47" s="278"/>
      <c r="EDV47" s="278"/>
      <c r="EDW47" s="278"/>
      <c r="EDX47" s="278"/>
      <c r="EDY47" s="278"/>
      <c r="EDZ47" s="278"/>
      <c r="EEA47" s="278"/>
      <c r="EEB47" s="278"/>
      <c r="EEC47" s="278"/>
      <c r="EED47" s="278"/>
      <c r="EEE47" s="278"/>
      <c r="EEF47" s="278"/>
      <c r="EEG47" s="278"/>
      <c r="EEH47" s="278"/>
      <c r="EEI47" s="278"/>
      <c r="EEJ47" s="278"/>
      <c r="EEK47" s="278"/>
      <c r="EEL47" s="278"/>
      <c r="EEM47" s="278"/>
      <c r="EEN47" s="278"/>
      <c r="EEO47" s="278"/>
      <c r="EEP47" s="278"/>
      <c r="EEQ47" s="278"/>
      <c r="EER47" s="278"/>
      <c r="EES47" s="278"/>
      <c r="EET47" s="278"/>
      <c r="EEU47" s="278"/>
      <c r="EEV47" s="278"/>
      <c r="EEW47" s="278"/>
      <c r="EEX47" s="278"/>
      <c r="EEY47" s="278"/>
      <c r="EEZ47" s="278"/>
      <c r="EFA47" s="278"/>
      <c r="EFB47" s="278"/>
      <c r="EFC47" s="278"/>
      <c r="EFD47" s="278"/>
      <c r="EFE47" s="278"/>
      <c r="EFF47" s="278"/>
      <c r="EFG47" s="278"/>
      <c r="EFH47" s="278"/>
      <c r="EFI47" s="278"/>
      <c r="EFJ47" s="278"/>
      <c r="EFK47" s="278"/>
      <c r="EFL47" s="278"/>
      <c r="EFM47" s="278"/>
      <c r="EFN47" s="278"/>
      <c r="EFO47" s="278"/>
      <c r="EFP47" s="278"/>
      <c r="EFQ47" s="278"/>
      <c r="EFR47" s="278"/>
      <c r="EFS47" s="278"/>
      <c r="EFT47" s="278"/>
      <c r="EFU47" s="278"/>
      <c r="EFV47" s="278"/>
      <c r="EFW47" s="278"/>
      <c r="EFX47" s="278"/>
      <c r="EFY47" s="278"/>
      <c r="EFZ47" s="278"/>
      <c r="EGA47" s="278"/>
      <c r="EGB47" s="278"/>
      <c r="EGC47" s="278"/>
      <c r="EGD47" s="278"/>
      <c r="EGE47" s="278"/>
      <c r="EGF47" s="278"/>
      <c r="EGG47" s="278"/>
      <c r="EGH47" s="278"/>
      <c r="EGI47" s="278"/>
      <c r="EGJ47" s="278"/>
      <c r="EGK47" s="278"/>
      <c r="EGL47" s="278"/>
      <c r="EGM47" s="278"/>
      <c r="EGN47" s="278"/>
      <c r="EGO47" s="278"/>
      <c r="EGP47" s="278"/>
      <c r="EGQ47" s="278"/>
      <c r="EGR47" s="278"/>
      <c r="EGS47" s="278"/>
      <c r="EGT47" s="278"/>
      <c r="EGU47" s="278"/>
      <c r="EGV47" s="278"/>
      <c r="EGW47" s="278"/>
      <c r="EGX47" s="278"/>
      <c r="EGY47" s="278"/>
      <c r="EGZ47" s="278"/>
      <c r="EHA47" s="278"/>
      <c r="EHB47" s="278"/>
      <c r="EHC47" s="278"/>
      <c r="EHD47" s="278"/>
      <c r="EHE47" s="278"/>
      <c r="EHF47" s="278"/>
      <c r="EHG47" s="278"/>
      <c r="EHH47" s="278"/>
      <c r="EHI47" s="278"/>
      <c r="EHJ47" s="278"/>
      <c r="EHK47" s="278"/>
      <c r="EHL47" s="278"/>
      <c r="EHM47" s="278"/>
      <c r="EHN47" s="278"/>
      <c r="EHO47" s="278"/>
      <c r="EHP47" s="278"/>
      <c r="EHQ47" s="278"/>
      <c r="EHR47" s="278"/>
      <c r="EHS47" s="278"/>
      <c r="EHT47" s="278"/>
      <c r="EHU47" s="278"/>
      <c r="EHV47" s="278"/>
      <c r="EHW47" s="278"/>
      <c r="EHX47" s="278"/>
      <c r="EHY47" s="278"/>
      <c r="EHZ47" s="278"/>
      <c r="EIA47" s="278"/>
      <c r="EIB47" s="278"/>
      <c r="EIC47" s="278"/>
      <c r="EID47" s="278"/>
      <c r="EIE47" s="278"/>
      <c r="EIF47" s="278"/>
      <c r="EIG47" s="278"/>
      <c r="EIH47" s="278"/>
      <c r="EII47" s="278"/>
      <c r="EIJ47" s="278"/>
      <c r="EIK47" s="278"/>
      <c r="EIL47" s="278"/>
      <c r="EIM47" s="278"/>
      <c r="EIN47" s="278"/>
      <c r="EIO47" s="278"/>
      <c r="EIP47" s="278"/>
      <c r="EIQ47" s="278"/>
      <c r="EIR47" s="278"/>
      <c r="EIS47" s="278"/>
      <c r="EIT47" s="278"/>
      <c r="EIU47" s="278"/>
      <c r="EIV47" s="278"/>
      <c r="EIW47" s="278"/>
      <c r="EIX47" s="278"/>
      <c r="EIY47" s="278"/>
      <c r="EIZ47" s="278"/>
      <c r="EJA47" s="278"/>
      <c r="EJB47" s="278"/>
      <c r="EJC47" s="278"/>
      <c r="EJD47" s="278"/>
      <c r="EJE47" s="278"/>
      <c r="EJF47" s="278"/>
      <c r="EJG47" s="278"/>
      <c r="EJH47" s="278"/>
      <c r="EJI47" s="278"/>
      <c r="EJJ47" s="278"/>
      <c r="EJK47" s="278"/>
      <c r="EJL47" s="278"/>
      <c r="EJM47" s="278"/>
      <c r="EJN47" s="278"/>
      <c r="EJO47" s="278"/>
      <c r="EJP47" s="278"/>
      <c r="EJQ47" s="278"/>
      <c r="EJR47" s="278"/>
      <c r="EJS47" s="278"/>
      <c r="EJT47" s="278"/>
      <c r="EJU47" s="278"/>
      <c r="EJV47" s="278"/>
      <c r="EJW47" s="278"/>
      <c r="EJX47" s="278"/>
      <c r="EJY47" s="278"/>
      <c r="EJZ47" s="278"/>
      <c r="EKA47" s="278"/>
      <c r="EKB47" s="278"/>
      <c r="EKC47" s="278"/>
      <c r="EKD47" s="278"/>
      <c r="EKE47" s="278"/>
      <c r="EKF47" s="278"/>
      <c r="EKG47" s="278"/>
      <c r="EKH47" s="278"/>
      <c r="EKI47" s="278"/>
      <c r="EKJ47" s="278"/>
      <c r="EKK47" s="278"/>
      <c r="EKL47" s="278"/>
      <c r="EKM47" s="278"/>
      <c r="EKN47" s="278"/>
      <c r="EKO47" s="278"/>
      <c r="EKP47" s="278"/>
      <c r="EKQ47" s="278"/>
      <c r="EKR47" s="278"/>
      <c r="EKS47" s="278"/>
      <c r="EKT47" s="278"/>
      <c r="EKU47" s="278"/>
      <c r="EKV47" s="278"/>
      <c r="EKW47" s="278"/>
      <c r="EKX47" s="278"/>
      <c r="EKY47" s="278"/>
      <c r="EKZ47" s="278"/>
      <c r="ELA47" s="278"/>
      <c r="ELB47" s="278"/>
      <c r="ELC47" s="278"/>
      <c r="ELD47" s="278"/>
      <c r="ELE47" s="278"/>
      <c r="ELF47" s="278"/>
      <c r="ELG47" s="278"/>
      <c r="ELH47" s="278"/>
      <c r="ELI47" s="278"/>
      <c r="ELJ47" s="278"/>
      <c r="ELK47" s="278"/>
      <c r="ELL47" s="278"/>
      <c r="ELM47" s="278"/>
      <c r="ELN47" s="278"/>
      <c r="ELO47" s="278"/>
      <c r="ELP47" s="278"/>
      <c r="ELQ47" s="278"/>
      <c r="ELR47" s="278"/>
      <c r="ELS47" s="278"/>
      <c r="ELT47" s="278"/>
      <c r="ELU47" s="278"/>
      <c r="ELV47" s="278"/>
      <c r="ELW47" s="278"/>
      <c r="ELX47" s="278"/>
      <c r="ELY47" s="278"/>
      <c r="ELZ47" s="278"/>
      <c r="EMA47" s="278"/>
      <c r="EMB47" s="278"/>
      <c r="EMC47" s="278"/>
      <c r="EMD47" s="278"/>
      <c r="EME47" s="278"/>
      <c r="EMF47" s="278"/>
      <c r="EMG47" s="278"/>
      <c r="EMH47" s="278"/>
      <c r="EMI47" s="278"/>
      <c r="EMJ47" s="278"/>
      <c r="EMK47" s="278"/>
      <c r="EML47" s="278"/>
      <c r="EMM47" s="278"/>
      <c r="EMN47" s="278"/>
      <c r="EMO47" s="278"/>
      <c r="EMP47" s="278"/>
      <c r="EMQ47" s="278"/>
      <c r="EMR47" s="278"/>
      <c r="EMS47" s="278"/>
      <c r="EMT47" s="278"/>
      <c r="EMU47" s="278"/>
      <c r="EMV47" s="278"/>
      <c r="EMW47" s="278"/>
      <c r="EMX47" s="278"/>
      <c r="EMY47" s="278"/>
      <c r="EMZ47" s="278"/>
      <c r="ENA47" s="278"/>
      <c r="ENB47" s="278"/>
      <c r="ENC47" s="278"/>
      <c r="END47" s="278"/>
      <c r="ENE47" s="278"/>
      <c r="ENF47" s="278"/>
      <c r="ENG47" s="278"/>
      <c r="ENH47" s="278"/>
      <c r="ENI47" s="278"/>
      <c r="ENJ47" s="278"/>
      <c r="ENK47" s="278"/>
      <c r="ENL47" s="278"/>
      <c r="ENM47" s="278"/>
      <c r="ENN47" s="278"/>
      <c r="ENO47" s="278"/>
      <c r="ENP47" s="278"/>
      <c r="ENQ47" s="278"/>
      <c r="ENR47" s="278"/>
      <c r="ENS47" s="278"/>
      <c r="ENT47" s="278"/>
      <c r="ENU47" s="278"/>
      <c r="ENV47" s="278"/>
      <c r="ENW47" s="278"/>
      <c r="ENX47" s="278"/>
      <c r="ENY47" s="278"/>
      <c r="ENZ47" s="278"/>
      <c r="EOA47" s="278"/>
      <c r="EOB47" s="278"/>
      <c r="EOC47" s="278"/>
      <c r="EOD47" s="278"/>
      <c r="EOE47" s="278"/>
      <c r="EOF47" s="278"/>
      <c r="EOG47" s="278"/>
      <c r="EOH47" s="278"/>
      <c r="EOI47" s="278"/>
      <c r="EOJ47" s="278"/>
      <c r="EOK47" s="278"/>
      <c r="EOL47" s="278"/>
      <c r="EOM47" s="278"/>
      <c r="EON47" s="278"/>
      <c r="EOO47" s="278"/>
      <c r="EOP47" s="278"/>
      <c r="EOQ47" s="278"/>
      <c r="EOR47" s="278"/>
      <c r="EOS47" s="278"/>
      <c r="EOT47" s="278"/>
      <c r="EOU47" s="278"/>
      <c r="EOV47" s="278"/>
      <c r="EOW47" s="278"/>
      <c r="EOX47" s="278"/>
      <c r="EOY47" s="278"/>
      <c r="EOZ47" s="278"/>
      <c r="EPA47" s="278"/>
      <c r="EPB47" s="278"/>
      <c r="EPC47" s="278"/>
      <c r="EPD47" s="278"/>
      <c r="EPE47" s="278"/>
      <c r="EPF47" s="278"/>
      <c r="EPG47" s="278"/>
      <c r="EPH47" s="278"/>
      <c r="EPI47" s="278"/>
      <c r="EPJ47" s="278"/>
      <c r="EPK47" s="278"/>
      <c r="EPL47" s="278"/>
      <c r="EPM47" s="278"/>
      <c r="EPN47" s="278"/>
      <c r="EPO47" s="278"/>
      <c r="EPP47" s="278"/>
      <c r="EPQ47" s="278"/>
      <c r="EPR47" s="278"/>
      <c r="EPS47" s="278"/>
      <c r="EPT47" s="278"/>
      <c r="EPU47" s="278"/>
      <c r="EPV47" s="278"/>
      <c r="EPW47" s="278"/>
      <c r="EPX47" s="278"/>
      <c r="EPY47" s="278"/>
      <c r="EPZ47" s="278"/>
      <c r="EQA47" s="278"/>
      <c r="EQB47" s="278"/>
      <c r="EQC47" s="278"/>
      <c r="EQD47" s="278"/>
      <c r="EQE47" s="278"/>
      <c r="EQF47" s="278"/>
      <c r="EQG47" s="278"/>
      <c r="EQH47" s="278"/>
      <c r="EQI47" s="278"/>
      <c r="EQJ47" s="278"/>
      <c r="EQK47" s="278"/>
      <c r="EQL47" s="278"/>
      <c r="EQM47" s="278"/>
      <c r="EQN47" s="278"/>
      <c r="EQO47" s="278"/>
      <c r="EQP47" s="278"/>
      <c r="EQQ47" s="278"/>
      <c r="EQR47" s="278"/>
      <c r="EQS47" s="278"/>
      <c r="EQT47" s="278"/>
      <c r="EQU47" s="278"/>
      <c r="EQV47" s="278"/>
      <c r="EQW47" s="278"/>
      <c r="EQX47" s="278"/>
      <c r="EQY47" s="278"/>
      <c r="EQZ47" s="278"/>
      <c r="ERA47" s="278"/>
      <c r="ERB47" s="278"/>
      <c r="ERC47" s="278"/>
      <c r="ERD47" s="278"/>
      <c r="ERE47" s="278"/>
      <c r="ERF47" s="278"/>
      <c r="ERG47" s="278"/>
      <c r="ERH47" s="278"/>
      <c r="ERI47" s="278"/>
      <c r="ERJ47" s="278"/>
      <c r="ERK47" s="278"/>
      <c r="ERL47" s="278"/>
      <c r="ERM47" s="278"/>
      <c r="ERN47" s="278"/>
      <c r="ERO47" s="278"/>
      <c r="ERP47" s="278"/>
      <c r="ERQ47" s="278"/>
      <c r="ERR47" s="278"/>
      <c r="ERS47" s="278"/>
      <c r="ERT47" s="278"/>
      <c r="ERU47" s="278"/>
      <c r="ERV47" s="278"/>
      <c r="ERW47" s="278"/>
      <c r="ERX47" s="278"/>
      <c r="ERY47" s="278"/>
      <c r="ERZ47" s="278"/>
      <c r="ESA47" s="278"/>
      <c r="ESB47" s="278"/>
      <c r="ESC47" s="278"/>
      <c r="ESD47" s="278"/>
      <c r="ESE47" s="278"/>
      <c r="ESF47" s="278"/>
      <c r="ESG47" s="278"/>
      <c r="ESH47" s="278"/>
      <c r="ESI47" s="278"/>
      <c r="ESJ47" s="278"/>
      <c r="ESK47" s="278"/>
      <c r="ESL47" s="278"/>
      <c r="ESM47" s="278"/>
      <c r="ESN47" s="278"/>
      <c r="ESO47" s="278"/>
      <c r="ESP47" s="278"/>
      <c r="ESQ47" s="278"/>
      <c r="ESR47" s="278"/>
      <c r="ESS47" s="278"/>
      <c r="EST47" s="278"/>
      <c r="ESU47" s="278"/>
      <c r="ESV47" s="278"/>
      <c r="ESW47" s="278"/>
      <c r="ESX47" s="278"/>
      <c r="ESY47" s="278"/>
      <c r="ESZ47" s="278"/>
      <c r="ETA47" s="278"/>
      <c r="ETB47" s="278"/>
      <c r="ETC47" s="278"/>
      <c r="ETD47" s="278"/>
      <c r="ETE47" s="278"/>
      <c r="ETF47" s="278"/>
      <c r="ETG47" s="278"/>
      <c r="ETH47" s="278"/>
      <c r="ETI47" s="278"/>
      <c r="ETJ47" s="278"/>
      <c r="ETK47" s="278"/>
      <c r="ETL47" s="278"/>
      <c r="ETM47" s="278"/>
      <c r="ETN47" s="278"/>
      <c r="ETO47" s="278"/>
      <c r="ETP47" s="278"/>
      <c r="ETQ47" s="278"/>
      <c r="ETR47" s="278"/>
      <c r="ETS47" s="278"/>
      <c r="ETT47" s="278"/>
      <c r="ETU47" s="278"/>
      <c r="ETV47" s="278"/>
      <c r="ETW47" s="278"/>
      <c r="ETX47" s="278"/>
      <c r="ETY47" s="278"/>
      <c r="ETZ47" s="278"/>
      <c r="EUA47" s="278"/>
      <c r="EUB47" s="278"/>
      <c r="EUC47" s="278"/>
      <c r="EUD47" s="278"/>
      <c r="EUE47" s="278"/>
      <c r="EUF47" s="278"/>
      <c r="EUG47" s="278"/>
      <c r="EUH47" s="278"/>
      <c r="EUI47" s="278"/>
      <c r="EUJ47" s="278"/>
      <c r="EUK47" s="278"/>
      <c r="EUL47" s="278"/>
      <c r="EUM47" s="278"/>
      <c r="EUN47" s="278"/>
      <c r="EUO47" s="278"/>
      <c r="EUP47" s="278"/>
      <c r="EUQ47" s="278"/>
      <c r="EUR47" s="278"/>
      <c r="EUS47" s="278"/>
      <c r="EUT47" s="278"/>
      <c r="EUU47" s="278"/>
      <c r="EUV47" s="278"/>
      <c r="EUW47" s="278"/>
      <c r="EUX47" s="278"/>
      <c r="EUY47" s="278"/>
      <c r="EUZ47" s="278"/>
      <c r="EVA47" s="278"/>
      <c r="EVB47" s="278"/>
      <c r="EVC47" s="278"/>
      <c r="EVD47" s="278"/>
      <c r="EVE47" s="278"/>
      <c r="EVF47" s="278"/>
      <c r="EVG47" s="278"/>
      <c r="EVH47" s="278"/>
      <c r="EVI47" s="278"/>
      <c r="EVJ47" s="278"/>
      <c r="EVK47" s="278"/>
      <c r="EVL47" s="278"/>
      <c r="EVM47" s="278"/>
      <c r="EVN47" s="278"/>
      <c r="EVO47" s="278"/>
      <c r="EVP47" s="278"/>
      <c r="EVQ47" s="278"/>
      <c r="EVR47" s="278"/>
      <c r="EVS47" s="278"/>
      <c r="EVT47" s="278"/>
      <c r="EVU47" s="278"/>
      <c r="EVV47" s="278"/>
      <c r="EVW47" s="278"/>
      <c r="EVX47" s="278"/>
      <c r="EVY47" s="278"/>
      <c r="EVZ47" s="278"/>
      <c r="EWA47" s="278"/>
      <c r="EWB47" s="278"/>
      <c r="EWC47" s="278"/>
      <c r="EWD47" s="278"/>
      <c r="EWE47" s="278"/>
      <c r="EWF47" s="278"/>
      <c r="EWG47" s="278"/>
      <c r="EWH47" s="278"/>
      <c r="EWI47" s="278"/>
      <c r="EWJ47" s="278"/>
      <c r="EWK47" s="278"/>
      <c r="EWL47" s="278"/>
      <c r="EWM47" s="278"/>
      <c r="EWN47" s="278"/>
      <c r="EWO47" s="278"/>
      <c r="EWP47" s="278"/>
      <c r="EWQ47" s="278"/>
      <c r="EWR47" s="278"/>
      <c r="EWS47" s="278"/>
      <c r="EWT47" s="278"/>
      <c r="EWU47" s="278"/>
      <c r="EWV47" s="278"/>
      <c r="EWW47" s="278"/>
      <c r="EWX47" s="278"/>
      <c r="EWY47" s="278"/>
      <c r="EWZ47" s="278"/>
      <c r="EXA47" s="278"/>
      <c r="EXB47" s="278"/>
      <c r="EXC47" s="278"/>
      <c r="EXD47" s="278"/>
      <c r="EXE47" s="278"/>
      <c r="EXF47" s="278"/>
      <c r="EXG47" s="278"/>
      <c r="EXH47" s="278"/>
      <c r="EXI47" s="278"/>
      <c r="EXJ47" s="278"/>
      <c r="EXK47" s="278"/>
      <c r="EXL47" s="278"/>
      <c r="EXM47" s="278"/>
      <c r="EXN47" s="278"/>
      <c r="EXO47" s="278"/>
      <c r="EXP47" s="278"/>
      <c r="EXQ47" s="278"/>
      <c r="EXR47" s="278"/>
      <c r="EXS47" s="278"/>
      <c r="EXT47" s="278"/>
      <c r="EXU47" s="278"/>
      <c r="EXV47" s="278"/>
      <c r="EXW47" s="278"/>
      <c r="EXX47" s="278"/>
      <c r="EXY47" s="278"/>
      <c r="EXZ47" s="278"/>
      <c r="EYA47" s="278"/>
      <c r="EYB47" s="278"/>
      <c r="EYC47" s="278"/>
      <c r="EYD47" s="278"/>
      <c r="EYE47" s="278"/>
      <c r="EYF47" s="278"/>
      <c r="EYG47" s="278"/>
      <c r="EYH47" s="278"/>
      <c r="EYI47" s="278"/>
      <c r="EYJ47" s="278"/>
      <c r="EYK47" s="278"/>
      <c r="EYL47" s="278"/>
      <c r="EYM47" s="278"/>
      <c r="EYN47" s="278"/>
      <c r="EYO47" s="278"/>
      <c r="EYP47" s="278"/>
      <c r="EYQ47" s="278"/>
      <c r="EYR47" s="278"/>
      <c r="EYS47" s="278"/>
      <c r="EYT47" s="278"/>
      <c r="EYU47" s="278"/>
      <c r="EYV47" s="278"/>
      <c r="EYW47" s="278"/>
      <c r="EYX47" s="278"/>
      <c r="EYY47" s="278"/>
      <c r="EYZ47" s="278"/>
      <c r="EZA47" s="278"/>
      <c r="EZB47" s="278"/>
      <c r="EZC47" s="278"/>
      <c r="EZD47" s="278"/>
      <c r="EZE47" s="278"/>
      <c r="EZF47" s="278"/>
      <c r="EZG47" s="278"/>
      <c r="EZH47" s="278"/>
      <c r="EZI47" s="278"/>
      <c r="EZJ47" s="278"/>
      <c r="EZK47" s="278"/>
      <c r="EZL47" s="278"/>
      <c r="EZM47" s="278"/>
      <c r="EZN47" s="278"/>
      <c r="EZO47" s="278"/>
      <c r="EZP47" s="278"/>
      <c r="EZQ47" s="278"/>
      <c r="EZR47" s="278"/>
      <c r="EZS47" s="278"/>
      <c r="EZT47" s="278"/>
      <c r="EZU47" s="278"/>
      <c r="EZV47" s="278"/>
      <c r="EZW47" s="278"/>
      <c r="EZX47" s="278"/>
      <c r="EZY47" s="278"/>
      <c r="EZZ47" s="278"/>
      <c r="FAA47" s="278"/>
      <c r="FAB47" s="278"/>
      <c r="FAC47" s="278"/>
      <c r="FAD47" s="278"/>
      <c r="FAE47" s="278"/>
      <c r="FAF47" s="278"/>
      <c r="FAG47" s="278"/>
      <c r="FAH47" s="278"/>
      <c r="FAI47" s="278"/>
      <c r="FAJ47" s="278"/>
      <c r="FAK47" s="278"/>
      <c r="FAL47" s="278"/>
      <c r="FAM47" s="278"/>
      <c r="FAN47" s="278"/>
      <c r="FAO47" s="278"/>
      <c r="FAP47" s="278"/>
      <c r="FAQ47" s="278"/>
      <c r="FAR47" s="278"/>
      <c r="FAS47" s="278"/>
      <c r="FAT47" s="278"/>
      <c r="FAU47" s="278"/>
      <c r="FAV47" s="278"/>
      <c r="FAW47" s="278"/>
      <c r="FAX47" s="278"/>
      <c r="FAY47" s="278"/>
      <c r="FAZ47" s="278"/>
      <c r="FBA47" s="278"/>
      <c r="FBB47" s="278"/>
      <c r="FBC47" s="278"/>
      <c r="FBD47" s="278"/>
      <c r="FBE47" s="278"/>
      <c r="FBF47" s="278"/>
      <c r="FBG47" s="278"/>
      <c r="FBH47" s="278"/>
      <c r="FBI47" s="278"/>
      <c r="FBJ47" s="278"/>
      <c r="FBK47" s="278"/>
      <c r="FBL47" s="278"/>
      <c r="FBM47" s="278"/>
      <c r="FBN47" s="278"/>
      <c r="FBO47" s="278"/>
      <c r="FBP47" s="278"/>
      <c r="FBQ47" s="278"/>
      <c r="FBR47" s="278"/>
      <c r="FBS47" s="278"/>
      <c r="FBT47" s="278"/>
      <c r="FBU47" s="278"/>
      <c r="FBV47" s="278"/>
      <c r="FBW47" s="278"/>
      <c r="FBX47" s="278"/>
      <c r="FBY47" s="278"/>
      <c r="FBZ47" s="278"/>
      <c r="FCA47" s="278"/>
      <c r="FCB47" s="278"/>
      <c r="FCC47" s="278"/>
      <c r="FCD47" s="278"/>
      <c r="FCE47" s="278"/>
      <c r="FCF47" s="278"/>
      <c r="FCG47" s="278"/>
      <c r="FCH47" s="278"/>
      <c r="FCI47" s="278"/>
      <c r="FCJ47" s="278"/>
      <c r="FCK47" s="278"/>
      <c r="FCL47" s="278"/>
      <c r="FCM47" s="278"/>
      <c r="FCN47" s="278"/>
      <c r="FCO47" s="278"/>
      <c r="FCP47" s="278"/>
      <c r="FCQ47" s="278"/>
      <c r="FCR47" s="278"/>
      <c r="FCS47" s="278"/>
      <c r="FCT47" s="278"/>
      <c r="FCU47" s="278"/>
      <c r="FCV47" s="278"/>
      <c r="FCW47" s="278"/>
      <c r="FCX47" s="278"/>
      <c r="FCY47" s="278"/>
      <c r="FCZ47" s="278"/>
      <c r="FDA47" s="278"/>
      <c r="FDB47" s="278"/>
      <c r="FDC47" s="278"/>
      <c r="FDD47" s="278"/>
      <c r="FDE47" s="278"/>
      <c r="FDF47" s="278"/>
      <c r="FDG47" s="278"/>
      <c r="FDH47" s="278"/>
      <c r="FDI47" s="278"/>
      <c r="FDJ47" s="278"/>
      <c r="FDK47" s="278"/>
      <c r="FDL47" s="278"/>
      <c r="FDM47" s="278"/>
      <c r="FDN47" s="278"/>
      <c r="FDO47" s="278"/>
      <c r="FDP47" s="278"/>
      <c r="FDQ47" s="278"/>
      <c r="FDR47" s="278"/>
      <c r="FDS47" s="278"/>
      <c r="FDT47" s="278"/>
      <c r="FDU47" s="278"/>
      <c r="FDV47" s="278"/>
      <c r="FDW47" s="278"/>
      <c r="FDX47" s="278"/>
      <c r="FDY47" s="278"/>
      <c r="FDZ47" s="278"/>
      <c r="FEA47" s="278"/>
      <c r="FEB47" s="278"/>
      <c r="FEC47" s="278"/>
      <c r="FED47" s="278"/>
      <c r="FEE47" s="278"/>
      <c r="FEF47" s="278"/>
      <c r="FEG47" s="278"/>
      <c r="FEH47" s="278"/>
      <c r="FEI47" s="278"/>
      <c r="FEJ47" s="278"/>
      <c r="FEK47" s="278"/>
      <c r="FEL47" s="278"/>
      <c r="FEM47" s="278"/>
      <c r="FEN47" s="278"/>
      <c r="FEO47" s="278"/>
      <c r="FEP47" s="278"/>
      <c r="FEQ47" s="278"/>
      <c r="FER47" s="278"/>
      <c r="FES47" s="278"/>
      <c r="FET47" s="278"/>
      <c r="FEU47" s="278"/>
      <c r="FEV47" s="278"/>
      <c r="FEW47" s="278"/>
      <c r="FEX47" s="278"/>
      <c r="FEY47" s="278"/>
      <c r="FEZ47" s="278"/>
      <c r="FFA47" s="278"/>
      <c r="FFB47" s="278"/>
      <c r="FFC47" s="278"/>
      <c r="FFD47" s="278"/>
      <c r="FFE47" s="278"/>
      <c r="FFF47" s="278"/>
      <c r="FFG47" s="278"/>
      <c r="FFH47" s="278"/>
      <c r="FFI47" s="278"/>
      <c r="FFJ47" s="278"/>
      <c r="FFK47" s="278"/>
      <c r="FFL47" s="278"/>
      <c r="FFM47" s="278"/>
      <c r="FFN47" s="278"/>
      <c r="FFO47" s="278"/>
      <c r="FFP47" s="278"/>
      <c r="FFQ47" s="278"/>
      <c r="FFR47" s="278"/>
      <c r="FFS47" s="278"/>
      <c r="FFT47" s="278"/>
      <c r="FFU47" s="278"/>
      <c r="FFV47" s="278"/>
      <c r="FFW47" s="278"/>
      <c r="FFX47" s="278"/>
      <c r="FFY47" s="278"/>
      <c r="FFZ47" s="278"/>
      <c r="FGA47" s="278"/>
      <c r="FGB47" s="278"/>
      <c r="FGC47" s="278"/>
      <c r="FGD47" s="278"/>
      <c r="FGE47" s="278"/>
      <c r="FGF47" s="278"/>
      <c r="FGG47" s="278"/>
      <c r="FGH47" s="278"/>
      <c r="FGI47" s="278"/>
      <c r="FGJ47" s="278"/>
      <c r="FGK47" s="278"/>
      <c r="FGL47" s="278"/>
      <c r="FGM47" s="278"/>
      <c r="FGN47" s="278"/>
      <c r="FGO47" s="278"/>
      <c r="FGP47" s="278"/>
      <c r="FGQ47" s="278"/>
      <c r="FGR47" s="278"/>
      <c r="FGS47" s="278"/>
      <c r="FGT47" s="278"/>
      <c r="FGU47" s="278"/>
      <c r="FGV47" s="278"/>
      <c r="FGW47" s="278"/>
      <c r="FGX47" s="278"/>
      <c r="FGY47" s="278"/>
      <c r="FGZ47" s="278"/>
      <c r="FHA47" s="278"/>
      <c r="FHB47" s="278"/>
      <c r="FHC47" s="278"/>
      <c r="FHD47" s="278"/>
      <c r="FHE47" s="278"/>
      <c r="FHF47" s="278"/>
      <c r="FHG47" s="278"/>
      <c r="FHH47" s="278"/>
      <c r="FHI47" s="278"/>
      <c r="FHJ47" s="278"/>
      <c r="FHK47" s="278"/>
      <c r="FHL47" s="278"/>
      <c r="FHM47" s="278"/>
      <c r="FHN47" s="278"/>
      <c r="FHO47" s="278"/>
      <c r="FHP47" s="278"/>
      <c r="FHQ47" s="278"/>
      <c r="FHR47" s="278"/>
      <c r="FHS47" s="278"/>
      <c r="FHT47" s="278"/>
      <c r="FHU47" s="278"/>
      <c r="FHV47" s="278"/>
      <c r="FHW47" s="278"/>
      <c r="FHX47" s="278"/>
      <c r="FHY47" s="278"/>
      <c r="FHZ47" s="278"/>
      <c r="FIA47" s="278"/>
      <c r="FIB47" s="278"/>
      <c r="FIC47" s="278"/>
      <c r="FID47" s="278"/>
      <c r="FIE47" s="278"/>
      <c r="FIF47" s="278"/>
      <c r="FIG47" s="278"/>
      <c r="FIH47" s="278"/>
      <c r="FII47" s="278"/>
      <c r="FIJ47" s="278"/>
      <c r="FIK47" s="278"/>
      <c r="FIL47" s="278"/>
      <c r="FIM47" s="278"/>
      <c r="FIN47" s="278"/>
      <c r="FIO47" s="278"/>
      <c r="FIP47" s="278"/>
      <c r="FIQ47" s="278"/>
      <c r="FIR47" s="278"/>
      <c r="FIS47" s="278"/>
      <c r="FIT47" s="278"/>
      <c r="FIU47" s="278"/>
      <c r="FIV47" s="278"/>
      <c r="FIW47" s="278"/>
      <c r="FIX47" s="278"/>
      <c r="FIY47" s="278"/>
      <c r="FIZ47" s="278"/>
      <c r="FJA47" s="278"/>
      <c r="FJB47" s="278"/>
      <c r="FJC47" s="278"/>
      <c r="FJD47" s="278"/>
      <c r="FJE47" s="278"/>
      <c r="FJF47" s="278"/>
      <c r="FJG47" s="278"/>
      <c r="FJH47" s="278"/>
      <c r="FJI47" s="278"/>
      <c r="FJJ47" s="278"/>
      <c r="FJK47" s="278"/>
      <c r="FJL47" s="278"/>
      <c r="FJM47" s="278"/>
      <c r="FJN47" s="278"/>
      <c r="FJO47" s="278"/>
      <c r="FJP47" s="278"/>
      <c r="FJQ47" s="278"/>
      <c r="FJR47" s="278"/>
      <c r="FJS47" s="278"/>
      <c r="FJT47" s="278"/>
      <c r="FJU47" s="278"/>
      <c r="FJV47" s="278"/>
      <c r="FJW47" s="278"/>
      <c r="FJX47" s="278"/>
      <c r="FJY47" s="278"/>
      <c r="FJZ47" s="278"/>
      <c r="FKA47" s="278"/>
      <c r="FKB47" s="278"/>
      <c r="FKC47" s="278"/>
      <c r="FKD47" s="278"/>
      <c r="FKE47" s="278"/>
      <c r="FKF47" s="278"/>
      <c r="FKG47" s="278"/>
      <c r="FKH47" s="278"/>
      <c r="FKI47" s="278"/>
      <c r="FKJ47" s="278"/>
      <c r="FKK47" s="278"/>
      <c r="FKL47" s="278"/>
      <c r="FKM47" s="278"/>
      <c r="FKN47" s="278"/>
      <c r="FKO47" s="278"/>
      <c r="FKP47" s="278"/>
      <c r="FKQ47" s="278"/>
      <c r="FKR47" s="278"/>
      <c r="FKS47" s="278"/>
      <c r="FKT47" s="278"/>
      <c r="FKU47" s="278"/>
      <c r="FKV47" s="278"/>
      <c r="FKW47" s="278"/>
      <c r="FKX47" s="278"/>
      <c r="FKY47" s="278"/>
      <c r="FKZ47" s="278"/>
      <c r="FLA47" s="278"/>
      <c r="FLB47" s="278"/>
      <c r="FLC47" s="278"/>
      <c r="FLD47" s="278"/>
      <c r="FLE47" s="278"/>
      <c r="FLF47" s="278"/>
      <c r="FLG47" s="278"/>
      <c r="FLH47" s="278"/>
      <c r="FLI47" s="278"/>
      <c r="FLJ47" s="278"/>
      <c r="FLK47" s="278"/>
      <c r="FLL47" s="278"/>
      <c r="FLM47" s="278"/>
      <c r="FLN47" s="278"/>
      <c r="FLO47" s="278"/>
      <c r="FLP47" s="278"/>
      <c r="FLQ47" s="278"/>
      <c r="FLR47" s="278"/>
      <c r="FLS47" s="278"/>
      <c r="FLT47" s="278"/>
      <c r="FLU47" s="278"/>
      <c r="FLV47" s="278"/>
      <c r="FLW47" s="278"/>
      <c r="FLX47" s="278"/>
      <c r="FLY47" s="278"/>
      <c r="FLZ47" s="278"/>
      <c r="FMA47" s="278"/>
      <c r="FMB47" s="278"/>
      <c r="FMC47" s="278"/>
      <c r="FMD47" s="278"/>
      <c r="FME47" s="278"/>
      <c r="FMF47" s="278"/>
      <c r="FMG47" s="278"/>
      <c r="FMH47" s="278"/>
      <c r="FMI47" s="278"/>
      <c r="FMJ47" s="278"/>
      <c r="FMK47" s="278"/>
      <c r="FML47" s="278"/>
      <c r="FMM47" s="278"/>
      <c r="FMN47" s="278"/>
      <c r="FMO47" s="278"/>
      <c r="FMP47" s="278"/>
      <c r="FMQ47" s="278"/>
      <c r="FMR47" s="278"/>
      <c r="FMS47" s="278"/>
      <c r="FMT47" s="278"/>
      <c r="FMU47" s="278"/>
      <c r="FMV47" s="278"/>
      <c r="FMW47" s="278"/>
      <c r="FMX47" s="278"/>
      <c r="FMY47" s="278"/>
      <c r="FMZ47" s="278"/>
      <c r="FNA47" s="278"/>
      <c r="FNB47" s="278"/>
      <c r="FNC47" s="278"/>
      <c r="FND47" s="278"/>
      <c r="FNE47" s="278"/>
      <c r="FNF47" s="278"/>
      <c r="FNG47" s="278"/>
      <c r="FNH47" s="278"/>
      <c r="FNI47" s="278"/>
      <c r="FNJ47" s="278"/>
      <c r="FNK47" s="278"/>
      <c r="FNL47" s="278"/>
      <c r="FNM47" s="278"/>
      <c r="FNN47" s="278"/>
      <c r="FNO47" s="278"/>
      <c r="FNP47" s="278"/>
      <c r="FNQ47" s="278"/>
      <c r="FNR47" s="278"/>
      <c r="FNS47" s="278"/>
      <c r="FNT47" s="278"/>
      <c r="FNU47" s="278"/>
      <c r="FNV47" s="278"/>
      <c r="FNW47" s="278"/>
      <c r="FNX47" s="278"/>
      <c r="FNY47" s="278"/>
      <c r="FNZ47" s="278"/>
      <c r="FOA47" s="278"/>
      <c r="FOB47" s="278"/>
      <c r="FOC47" s="278"/>
      <c r="FOD47" s="278"/>
      <c r="FOE47" s="278"/>
      <c r="FOF47" s="278"/>
      <c r="FOG47" s="278"/>
      <c r="FOH47" s="278"/>
      <c r="FOI47" s="278"/>
      <c r="FOJ47" s="278"/>
      <c r="FOK47" s="278"/>
      <c r="FOL47" s="278"/>
      <c r="FOM47" s="278"/>
      <c r="FON47" s="278"/>
      <c r="FOO47" s="278"/>
      <c r="FOP47" s="278"/>
      <c r="FOQ47" s="278"/>
      <c r="FOR47" s="278"/>
      <c r="FOS47" s="278"/>
      <c r="FOT47" s="278"/>
      <c r="FOU47" s="278"/>
      <c r="FOV47" s="278"/>
      <c r="FOW47" s="278"/>
      <c r="FOX47" s="278"/>
      <c r="FOY47" s="278"/>
      <c r="FOZ47" s="278"/>
      <c r="FPA47" s="278"/>
      <c r="FPB47" s="278"/>
      <c r="FPC47" s="278"/>
      <c r="FPD47" s="278"/>
      <c r="FPE47" s="278"/>
      <c r="FPF47" s="278"/>
      <c r="FPG47" s="278"/>
      <c r="FPH47" s="278"/>
      <c r="FPI47" s="278"/>
      <c r="FPJ47" s="278"/>
      <c r="FPK47" s="278"/>
      <c r="FPL47" s="278"/>
      <c r="FPM47" s="278"/>
      <c r="FPN47" s="278"/>
      <c r="FPO47" s="278"/>
      <c r="FPP47" s="278"/>
      <c r="FPQ47" s="278"/>
      <c r="FPR47" s="278"/>
      <c r="FPS47" s="278"/>
      <c r="FPT47" s="278"/>
      <c r="FPU47" s="278"/>
      <c r="FPV47" s="278"/>
      <c r="FPW47" s="278"/>
      <c r="FPX47" s="278"/>
      <c r="FPY47" s="278"/>
      <c r="FPZ47" s="278"/>
      <c r="FQA47" s="278"/>
      <c r="FQB47" s="278"/>
      <c r="FQC47" s="278"/>
      <c r="FQD47" s="278"/>
      <c r="FQE47" s="278"/>
      <c r="FQF47" s="278"/>
      <c r="FQG47" s="278"/>
      <c r="FQH47" s="278"/>
      <c r="FQI47" s="278"/>
      <c r="FQJ47" s="278"/>
      <c r="FQK47" s="278"/>
      <c r="FQL47" s="278"/>
      <c r="FQM47" s="278"/>
      <c r="FQN47" s="278"/>
      <c r="FQO47" s="278"/>
      <c r="FQP47" s="278"/>
      <c r="FQQ47" s="278"/>
      <c r="FQR47" s="278"/>
      <c r="FQS47" s="278"/>
      <c r="FQT47" s="278"/>
      <c r="FQU47" s="278"/>
      <c r="FQV47" s="278"/>
      <c r="FQW47" s="278"/>
      <c r="FQX47" s="278"/>
      <c r="FQY47" s="278"/>
      <c r="FQZ47" s="278"/>
      <c r="FRA47" s="278"/>
      <c r="FRB47" s="278"/>
      <c r="FRC47" s="278"/>
      <c r="FRD47" s="278"/>
      <c r="FRE47" s="278"/>
      <c r="FRF47" s="278"/>
      <c r="FRG47" s="278"/>
      <c r="FRH47" s="278"/>
      <c r="FRI47" s="278"/>
      <c r="FRJ47" s="278"/>
      <c r="FRK47" s="278"/>
      <c r="FRL47" s="278"/>
      <c r="FRM47" s="278"/>
      <c r="FRN47" s="278"/>
      <c r="FRO47" s="278"/>
      <c r="FRP47" s="278"/>
      <c r="FRQ47" s="278"/>
      <c r="FRR47" s="278"/>
      <c r="FRS47" s="278"/>
      <c r="FRT47" s="278"/>
      <c r="FRU47" s="278"/>
      <c r="FRV47" s="278"/>
      <c r="FRW47" s="278"/>
      <c r="FRX47" s="278"/>
      <c r="FRY47" s="278"/>
      <c r="FRZ47" s="278"/>
      <c r="FSA47" s="278"/>
      <c r="FSB47" s="278"/>
      <c r="FSC47" s="278"/>
      <c r="FSD47" s="278"/>
      <c r="FSE47" s="278"/>
      <c r="FSF47" s="278"/>
      <c r="FSG47" s="278"/>
      <c r="FSH47" s="278"/>
      <c r="FSI47" s="278"/>
      <c r="FSJ47" s="278"/>
      <c r="FSK47" s="278"/>
      <c r="FSL47" s="278"/>
      <c r="FSM47" s="278"/>
      <c r="FSN47" s="278"/>
      <c r="FSO47" s="278"/>
      <c r="FSP47" s="278"/>
      <c r="FSQ47" s="278"/>
      <c r="FSR47" s="278"/>
      <c r="FSS47" s="278"/>
      <c r="FST47" s="278"/>
      <c r="FSU47" s="278"/>
      <c r="FSV47" s="278"/>
      <c r="FSW47" s="278"/>
      <c r="FSX47" s="278"/>
      <c r="FSY47" s="278"/>
      <c r="FSZ47" s="278"/>
      <c r="FTA47" s="278"/>
      <c r="FTB47" s="278"/>
      <c r="FTC47" s="278"/>
      <c r="FTD47" s="278"/>
      <c r="FTE47" s="278"/>
      <c r="FTF47" s="278"/>
      <c r="FTG47" s="278"/>
      <c r="FTH47" s="278"/>
      <c r="FTI47" s="278"/>
      <c r="FTJ47" s="278"/>
      <c r="FTK47" s="278"/>
      <c r="FTL47" s="278"/>
      <c r="FTM47" s="278"/>
      <c r="FTN47" s="278"/>
      <c r="FTO47" s="278"/>
      <c r="FTP47" s="278"/>
      <c r="FTQ47" s="278"/>
      <c r="FTR47" s="278"/>
      <c r="FTS47" s="278"/>
      <c r="FTT47" s="278"/>
      <c r="FTU47" s="278"/>
      <c r="FTV47" s="278"/>
      <c r="FTW47" s="278"/>
      <c r="FTX47" s="278"/>
      <c r="FTY47" s="278"/>
      <c r="FTZ47" s="278"/>
      <c r="FUA47" s="278"/>
      <c r="FUB47" s="278"/>
      <c r="FUC47" s="278"/>
      <c r="FUD47" s="278"/>
      <c r="FUE47" s="278"/>
      <c r="FUF47" s="278"/>
      <c r="FUG47" s="278"/>
      <c r="FUH47" s="278"/>
      <c r="FUI47" s="278"/>
      <c r="FUJ47" s="278"/>
      <c r="FUK47" s="278"/>
      <c r="FUL47" s="278"/>
      <c r="FUM47" s="278"/>
      <c r="FUN47" s="278"/>
      <c r="FUO47" s="278"/>
      <c r="FUP47" s="278"/>
      <c r="FUQ47" s="278"/>
      <c r="FUR47" s="278"/>
      <c r="FUS47" s="278"/>
      <c r="FUT47" s="278"/>
      <c r="FUU47" s="278"/>
      <c r="FUV47" s="278"/>
      <c r="FUW47" s="278"/>
      <c r="FUX47" s="278"/>
      <c r="FUY47" s="278"/>
      <c r="FUZ47" s="278"/>
      <c r="FVA47" s="278"/>
      <c r="FVB47" s="278"/>
      <c r="FVC47" s="278"/>
      <c r="FVD47" s="278"/>
      <c r="FVE47" s="278"/>
      <c r="FVF47" s="278"/>
      <c r="FVG47" s="278"/>
      <c r="FVH47" s="278"/>
      <c r="FVI47" s="278"/>
      <c r="FVJ47" s="278"/>
      <c r="FVK47" s="278"/>
      <c r="FVL47" s="278"/>
      <c r="FVM47" s="278"/>
      <c r="FVN47" s="278"/>
      <c r="FVO47" s="278"/>
      <c r="FVP47" s="278"/>
      <c r="FVQ47" s="278"/>
      <c r="FVR47" s="278"/>
      <c r="FVS47" s="278"/>
      <c r="FVT47" s="278"/>
      <c r="FVU47" s="278"/>
      <c r="FVV47" s="278"/>
      <c r="FVW47" s="278"/>
      <c r="FVX47" s="278"/>
      <c r="FVY47" s="278"/>
      <c r="FVZ47" s="278"/>
      <c r="FWA47" s="278"/>
      <c r="FWB47" s="278"/>
      <c r="FWC47" s="278"/>
      <c r="FWD47" s="278"/>
      <c r="FWE47" s="278"/>
      <c r="FWF47" s="278"/>
      <c r="FWG47" s="278"/>
      <c r="FWH47" s="278"/>
      <c r="FWI47" s="278"/>
      <c r="FWJ47" s="278"/>
      <c r="FWK47" s="278"/>
      <c r="FWL47" s="278"/>
      <c r="FWM47" s="278"/>
      <c r="FWN47" s="278"/>
      <c r="FWO47" s="278"/>
      <c r="FWP47" s="278"/>
      <c r="FWQ47" s="278"/>
      <c r="FWR47" s="278"/>
      <c r="FWS47" s="278"/>
      <c r="FWT47" s="278"/>
      <c r="FWU47" s="278"/>
      <c r="FWV47" s="278"/>
      <c r="FWW47" s="278"/>
      <c r="FWX47" s="278"/>
      <c r="FWY47" s="278"/>
      <c r="FWZ47" s="278"/>
      <c r="FXA47" s="278"/>
      <c r="FXB47" s="278"/>
      <c r="FXC47" s="278"/>
      <c r="FXD47" s="278"/>
      <c r="FXE47" s="278"/>
      <c r="FXF47" s="278"/>
      <c r="FXG47" s="278"/>
      <c r="FXH47" s="278"/>
      <c r="FXI47" s="278"/>
      <c r="FXJ47" s="278"/>
      <c r="FXK47" s="278"/>
      <c r="FXL47" s="278"/>
      <c r="FXM47" s="278"/>
      <c r="FXN47" s="278"/>
      <c r="FXO47" s="278"/>
      <c r="FXP47" s="278"/>
      <c r="FXQ47" s="278"/>
      <c r="FXR47" s="278"/>
      <c r="FXS47" s="278"/>
      <c r="FXT47" s="278"/>
      <c r="FXU47" s="278"/>
      <c r="FXV47" s="278"/>
      <c r="FXW47" s="278"/>
      <c r="FXX47" s="278"/>
      <c r="FXY47" s="278"/>
      <c r="FXZ47" s="278"/>
      <c r="FYA47" s="278"/>
      <c r="FYB47" s="278"/>
      <c r="FYC47" s="278"/>
      <c r="FYD47" s="278"/>
      <c r="FYE47" s="278"/>
      <c r="FYF47" s="278"/>
      <c r="FYG47" s="278"/>
      <c r="FYH47" s="278"/>
      <c r="FYI47" s="278"/>
      <c r="FYJ47" s="278"/>
      <c r="FYK47" s="278"/>
      <c r="FYL47" s="278"/>
      <c r="FYM47" s="278"/>
      <c r="FYN47" s="278"/>
      <c r="FYO47" s="278"/>
      <c r="FYP47" s="278"/>
      <c r="FYQ47" s="278"/>
      <c r="FYR47" s="278"/>
      <c r="FYS47" s="278"/>
      <c r="FYT47" s="278"/>
      <c r="FYU47" s="278"/>
      <c r="FYV47" s="278"/>
      <c r="FYW47" s="278"/>
      <c r="FYX47" s="278"/>
      <c r="FYY47" s="278"/>
      <c r="FYZ47" s="278"/>
      <c r="FZA47" s="278"/>
      <c r="FZB47" s="278"/>
      <c r="FZC47" s="278"/>
      <c r="FZD47" s="278"/>
      <c r="FZE47" s="278"/>
      <c r="FZF47" s="278"/>
      <c r="FZG47" s="278"/>
      <c r="FZH47" s="278"/>
      <c r="FZI47" s="278"/>
      <c r="FZJ47" s="278"/>
      <c r="FZK47" s="278"/>
      <c r="FZL47" s="278"/>
      <c r="FZM47" s="278"/>
      <c r="FZN47" s="278"/>
      <c r="FZO47" s="278"/>
      <c r="FZP47" s="278"/>
      <c r="FZQ47" s="278"/>
      <c r="FZR47" s="278"/>
      <c r="FZS47" s="278"/>
      <c r="FZT47" s="278"/>
      <c r="FZU47" s="278"/>
      <c r="FZV47" s="278"/>
      <c r="FZW47" s="278"/>
      <c r="FZX47" s="278"/>
      <c r="FZY47" s="278"/>
      <c r="FZZ47" s="278"/>
      <c r="GAA47" s="278"/>
      <c r="GAB47" s="278"/>
      <c r="GAC47" s="278"/>
      <c r="GAD47" s="278"/>
      <c r="GAE47" s="278"/>
      <c r="GAF47" s="278"/>
      <c r="GAG47" s="278"/>
      <c r="GAH47" s="278"/>
      <c r="GAI47" s="278"/>
      <c r="GAJ47" s="278"/>
      <c r="GAK47" s="278"/>
      <c r="GAL47" s="278"/>
      <c r="GAM47" s="278"/>
      <c r="GAN47" s="278"/>
      <c r="GAO47" s="278"/>
      <c r="GAP47" s="278"/>
      <c r="GAQ47" s="278"/>
      <c r="GAR47" s="278"/>
      <c r="GAS47" s="278"/>
      <c r="GAT47" s="278"/>
      <c r="GAU47" s="278"/>
      <c r="GAV47" s="278"/>
      <c r="GAW47" s="278"/>
      <c r="GAX47" s="278"/>
      <c r="GAY47" s="278"/>
      <c r="GAZ47" s="278"/>
      <c r="GBA47" s="278"/>
      <c r="GBB47" s="278"/>
      <c r="GBC47" s="278"/>
      <c r="GBD47" s="278"/>
      <c r="GBE47" s="278"/>
      <c r="GBF47" s="278"/>
      <c r="GBG47" s="278"/>
      <c r="GBH47" s="278"/>
      <c r="GBI47" s="278"/>
      <c r="GBJ47" s="278"/>
      <c r="GBK47" s="278"/>
      <c r="GBL47" s="278"/>
      <c r="GBM47" s="278"/>
      <c r="GBN47" s="278"/>
      <c r="GBO47" s="278"/>
      <c r="GBP47" s="278"/>
      <c r="GBQ47" s="278"/>
      <c r="GBR47" s="278"/>
      <c r="GBS47" s="278"/>
      <c r="GBT47" s="278"/>
      <c r="GBU47" s="278"/>
      <c r="GBV47" s="278"/>
      <c r="GBW47" s="278"/>
      <c r="GBX47" s="278"/>
      <c r="GBY47" s="278"/>
      <c r="GBZ47" s="278"/>
      <c r="GCA47" s="278"/>
      <c r="GCB47" s="278"/>
      <c r="GCC47" s="278"/>
      <c r="GCD47" s="278"/>
      <c r="GCE47" s="278"/>
      <c r="GCF47" s="278"/>
      <c r="GCG47" s="278"/>
      <c r="GCH47" s="278"/>
      <c r="GCI47" s="278"/>
      <c r="GCJ47" s="278"/>
      <c r="GCK47" s="278"/>
      <c r="GCL47" s="278"/>
      <c r="GCM47" s="278"/>
      <c r="GCN47" s="278"/>
      <c r="GCO47" s="278"/>
      <c r="GCP47" s="278"/>
      <c r="GCQ47" s="278"/>
      <c r="GCR47" s="278"/>
      <c r="GCS47" s="278"/>
      <c r="GCT47" s="278"/>
      <c r="GCU47" s="278"/>
      <c r="GCV47" s="278"/>
      <c r="GCW47" s="278"/>
      <c r="GCX47" s="278"/>
      <c r="GCY47" s="278"/>
      <c r="GCZ47" s="278"/>
      <c r="GDA47" s="278"/>
      <c r="GDB47" s="278"/>
      <c r="GDC47" s="278"/>
      <c r="GDD47" s="278"/>
      <c r="GDE47" s="278"/>
      <c r="GDF47" s="278"/>
      <c r="GDG47" s="278"/>
      <c r="GDH47" s="278"/>
      <c r="GDI47" s="278"/>
      <c r="GDJ47" s="278"/>
      <c r="GDK47" s="278"/>
      <c r="GDL47" s="278"/>
      <c r="GDM47" s="278"/>
      <c r="GDN47" s="278"/>
      <c r="GDO47" s="278"/>
      <c r="GDP47" s="278"/>
      <c r="GDQ47" s="278"/>
      <c r="GDR47" s="278"/>
      <c r="GDS47" s="278"/>
      <c r="GDT47" s="278"/>
      <c r="GDU47" s="278"/>
      <c r="GDV47" s="278"/>
      <c r="GDW47" s="278"/>
      <c r="GDX47" s="278"/>
      <c r="GDY47" s="278"/>
      <c r="GDZ47" s="278"/>
      <c r="GEA47" s="278"/>
      <c r="GEB47" s="278"/>
      <c r="GEC47" s="278"/>
      <c r="GED47" s="278"/>
      <c r="GEE47" s="278"/>
      <c r="GEF47" s="278"/>
      <c r="GEG47" s="278"/>
      <c r="GEH47" s="278"/>
      <c r="GEI47" s="278"/>
      <c r="GEJ47" s="278"/>
      <c r="GEK47" s="278"/>
      <c r="GEL47" s="278"/>
      <c r="GEM47" s="278"/>
      <c r="GEN47" s="278"/>
      <c r="GEO47" s="278"/>
      <c r="GEP47" s="278"/>
      <c r="GEQ47" s="278"/>
      <c r="GER47" s="278"/>
      <c r="GES47" s="278"/>
      <c r="GET47" s="278"/>
      <c r="GEU47" s="278"/>
      <c r="GEV47" s="278"/>
      <c r="GEW47" s="278"/>
      <c r="GEX47" s="278"/>
      <c r="GEY47" s="278"/>
      <c r="GEZ47" s="278"/>
      <c r="GFA47" s="278"/>
      <c r="GFB47" s="278"/>
      <c r="GFC47" s="278"/>
      <c r="GFD47" s="278"/>
      <c r="GFE47" s="278"/>
      <c r="GFF47" s="278"/>
      <c r="GFG47" s="278"/>
      <c r="GFH47" s="278"/>
      <c r="GFI47" s="278"/>
      <c r="GFJ47" s="278"/>
      <c r="GFK47" s="278"/>
      <c r="GFL47" s="278"/>
      <c r="GFM47" s="278"/>
      <c r="GFN47" s="278"/>
      <c r="GFO47" s="278"/>
      <c r="GFP47" s="278"/>
      <c r="GFQ47" s="278"/>
      <c r="GFR47" s="278"/>
      <c r="GFS47" s="278"/>
      <c r="GFT47" s="278"/>
      <c r="GFU47" s="278"/>
      <c r="GFV47" s="278"/>
      <c r="GFW47" s="278"/>
      <c r="GFX47" s="278"/>
      <c r="GFY47" s="278"/>
      <c r="GFZ47" s="278"/>
      <c r="GGA47" s="278"/>
      <c r="GGB47" s="278"/>
      <c r="GGC47" s="278"/>
      <c r="GGD47" s="278"/>
      <c r="GGE47" s="278"/>
      <c r="GGF47" s="278"/>
      <c r="GGG47" s="278"/>
      <c r="GGH47" s="278"/>
      <c r="GGI47" s="278"/>
      <c r="GGJ47" s="278"/>
      <c r="GGK47" s="278"/>
      <c r="GGL47" s="278"/>
      <c r="GGM47" s="278"/>
      <c r="GGN47" s="278"/>
      <c r="GGO47" s="278"/>
      <c r="GGP47" s="278"/>
      <c r="GGQ47" s="278"/>
      <c r="GGR47" s="278"/>
      <c r="GGS47" s="278"/>
      <c r="GGT47" s="278"/>
      <c r="GGU47" s="278"/>
      <c r="GGV47" s="278"/>
      <c r="GGW47" s="278"/>
      <c r="GGX47" s="278"/>
      <c r="GGY47" s="278"/>
      <c r="GGZ47" s="278"/>
      <c r="GHA47" s="278"/>
      <c r="GHB47" s="278"/>
      <c r="GHC47" s="278"/>
      <c r="GHD47" s="278"/>
      <c r="GHE47" s="278"/>
      <c r="GHF47" s="278"/>
      <c r="GHG47" s="278"/>
      <c r="GHH47" s="278"/>
      <c r="GHI47" s="278"/>
      <c r="GHJ47" s="278"/>
      <c r="GHK47" s="278"/>
      <c r="GHL47" s="278"/>
      <c r="GHM47" s="278"/>
      <c r="GHN47" s="278"/>
      <c r="GHO47" s="278"/>
      <c r="GHP47" s="278"/>
      <c r="GHQ47" s="278"/>
      <c r="GHR47" s="278"/>
      <c r="GHS47" s="278"/>
      <c r="GHT47" s="278"/>
      <c r="GHU47" s="278"/>
      <c r="GHV47" s="278"/>
      <c r="GHW47" s="278"/>
      <c r="GHX47" s="278"/>
      <c r="GHY47" s="278"/>
      <c r="GHZ47" s="278"/>
      <c r="GIA47" s="278"/>
      <c r="GIB47" s="278"/>
      <c r="GIC47" s="278"/>
      <c r="GID47" s="278"/>
      <c r="GIE47" s="278"/>
      <c r="GIF47" s="278"/>
      <c r="GIG47" s="278"/>
      <c r="GIH47" s="278"/>
      <c r="GII47" s="278"/>
      <c r="GIJ47" s="278"/>
      <c r="GIK47" s="278"/>
      <c r="GIL47" s="278"/>
      <c r="GIM47" s="278"/>
      <c r="GIN47" s="278"/>
      <c r="GIO47" s="278"/>
      <c r="GIP47" s="278"/>
      <c r="GIQ47" s="278"/>
      <c r="GIR47" s="278"/>
      <c r="GIS47" s="278"/>
      <c r="GIT47" s="278"/>
      <c r="GIU47" s="278"/>
      <c r="GIV47" s="278"/>
      <c r="GIW47" s="278"/>
      <c r="GIX47" s="278"/>
      <c r="GIY47" s="278"/>
      <c r="GIZ47" s="278"/>
      <c r="GJA47" s="278"/>
      <c r="GJB47" s="278"/>
      <c r="GJC47" s="278"/>
      <c r="GJD47" s="278"/>
      <c r="GJE47" s="278"/>
      <c r="GJF47" s="278"/>
      <c r="GJG47" s="278"/>
      <c r="GJH47" s="278"/>
      <c r="GJI47" s="278"/>
      <c r="GJJ47" s="278"/>
      <c r="GJK47" s="278"/>
      <c r="GJL47" s="278"/>
      <c r="GJM47" s="278"/>
      <c r="GJN47" s="278"/>
      <c r="GJO47" s="278"/>
      <c r="GJP47" s="278"/>
      <c r="GJQ47" s="278"/>
      <c r="GJR47" s="278"/>
      <c r="GJS47" s="278"/>
      <c r="GJT47" s="278"/>
      <c r="GJU47" s="278"/>
      <c r="GJV47" s="278"/>
      <c r="GJW47" s="278"/>
      <c r="GJX47" s="278"/>
      <c r="GJY47" s="278"/>
      <c r="GJZ47" s="278"/>
      <c r="GKA47" s="278"/>
      <c r="GKB47" s="278"/>
      <c r="GKC47" s="278"/>
      <c r="GKD47" s="278"/>
      <c r="GKE47" s="278"/>
      <c r="GKF47" s="278"/>
      <c r="GKG47" s="278"/>
      <c r="GKH47" s="278"/>
      <c r="GKI47" s="278"/>
      <c r="GKJ47" s="278"/>
      <c r="GKK47" s="278"/>
      <c r="GKL47" s="278"/>
      <c r="GKM47" s="278"/>
      <c r="GKN47" s="278"/>
      <c r="GKO47" s="278"/>
      <c r="GKP47" s="278"/>
      <c r="GKQ47" s="278"/>
      <c r="GKR47" s="278"/>
      <c r="GKS47" s="278"/>
      <c r="GKT47" s="278"/>
      <c r="GKU47" s="278"/>
      <c r="GKV47" s="278"/>
      <c r="GKW47" s="278"/>
      <c r="GKX47" s="278"/>
      <c r="GKY47" s="278"/>
      <c r="GKZ47" s="278"/>
      <c r="GLA47" s="278"/>
      <c r="GLB47" s="278"/>
      <c r="GLC47" s="278"/>
      <c r="GLD47" s="278"/>
      <c r="GLE47" s="278"/>
      <c r="GLF47" s="278"/>
      <c r="GLG47" s="278"/>
      <c r="GLH47" s="278"/>
      <c r="GLI47" s="278"/>
      <c r="GLJ47" s="278"/>
      <c r="GLK47" s="278"/>
      <c r="GLL47" s="278"/>
      <c r="GLM47" s="278"/>
      <c r="GLN47" s="278"/>
      <c r="GLO47" s="278"/>
      <c r="GLP47" s="278"/>
      <c r="GLQ47" s="278"/>
      <c r="GLR47" s="278"/>
      <c r="GLS47" s="278"/>
      <c r="GLT47" s="278"/>
      <c r="GLU47" s="278"/>
      <c r="GLV47" s="278"/>
      <c r="GLW47" s="278"/>
      <c r="GLX47" s="278"/>
      <c r="GLY47" s="278"/>
      <c r="GLZ47" s="278"/>
      <c r="GMA47" s="278"/>
      <c r="GMB47" s="278"/>
      <c r="GMC47" s="278"/>
      <c r="GMD47" s="278"/>
      <c r="GME47" s="278"/>
      <c r="GMF47" s="278"/>
      <c r="GMG47" s="278"/>
      <c r="GMH47" s="278"/>
      <c r="GMI47" s="278"/>
      <c r="GMJ47" s="278"/>
      <c r="GMK47" s="278"/>
      <c r="GML47" s="278"/>
      <c r="GMM47" s="278"/>
      <c r="GMN47" s="278"/>
      <c r="GMO47" s="278"/>
      <c r="GMP47" s="278"/>
      <c r="GMQ47" s="278"/>
      <c r="GMR47" s="278"/>
      <c r="GMS47" s="278"/>
      <c r="GMT47" s="278"/>
      <c r="GMU47" s="278"/>
      <c r="GMV47" s="278"/>
      <c r="GMW47" s="278"/>
      <c r="GMX47" s="278"/>
      <c r="GMY47" s="278"/>
      <c r="GMZ47" s="278"/>
      <c r="GNA47" s="278"/>
      <c r="GNB47" s="278"/>
      <c r="GNC47" s="278"/>
      <c r="GND47" s="278"/>
      <c r="GNE47" s="278"/>
      <c r="GNF47" s="278"/>
      <c r="GNG47" s="278"/>
      <c r="GNH47" s="278"/>
      <c r="GNI47" s="278"/>
      <c r="GNJ47" s="278"/>
      <c r="GNK47" s="278"/>
      <c r="GNL47" s="278"/>
      <c r="GNM47" s="278"/>
      <c r="GNN47" s="278"/>
      <c r="GNO47" s="278"/>
      <c r="GNP47" s="278"/>
      <c r="GNQ47" s="278"/>
      <c r="GNR47" s="278"/>
      <c r="GNS47" s="278"/>
      <c r="GNT47" s="278"/>
      <c r="GNU47" s="278"/>
      <c r="GNV47" s="278"/>
      <c r="GNW47" s="278"/>
      <c r="GNX47" s="278"/>
      <c r="GNY47" s="278"/>
      <c r="GNZ47" s="278"/>
      <c r="GOA47" s="278"/>
      <c r="GOB47" s="278"/>
      <c r="GOC47" s="278"/>
      <c r="GOD47" s="278"/>
      <c r="GOE47" s="278"/>
      <c r="GOF47" s="278"/>
      <c r="GOG47" s="278"/>
      <c r="GOH47" s="278"/>
      <c r="GOI47" s="278"/>
      <c r="GOJ47" s="278"/>
      <c r="GOK47" s="278"/>
      <c r="GOL47" s="278"/>
      <c r="GOM47" s="278"/>
      <c r="GON47" s="278"/>
      <c r="GOO47" s="278"/>
      <c r="GOP47" s="278"/>
      <c r="GOQ47" s="278"/>
      <c r="GOR47" s="278"/>
      <c r="GOS47" s="278"/>
      <c r="GOT47" s="278"/>
      <c r="GOU47" s="278"/>
      <c r="GOV47" s="278"/>
      <c r="GOW47" s="278"/>
      <c r="GOX47" s="278"/>
      <c r="GOY47" s="278"/>
      <c r="GOZ47" s="278"/>
      <c r="GPA47" s="278"/>
      <c r="GPB47" s="278"/>
      <c r="GPC47" s="278"/>
      <c r="GPD47" s="278"/>
      <c r="GPE47" s="278"/>
      <c r="GPF47" s="278"/>
      <c r="GPG47" s="278"/>
      <c r="GPH47" s="278"/>
      <c r="GPI47" s="278"/>
      <c r="GPJ47" s="278"/>
      <c r="GPK47" s="278"/>
      <c r="GPL47" s="278"/>
      <c r="GPM47" s="278"/>
      <c r="GPN47" s="278"/>
      <c r="GPO47" s="278"/>
      <c r="GPP47" s="278"/>
      <c r="GPQ47" s="278"/>
      <c r="GPR47" s="278"/>
      <c r="GPS47" s="278"/>
      <c r="GPT47" s="278"/>
      <c r="GPU47" s="278"/>
      <c r="GPV47" s="278"/>
      <c r="GPW47" s="278"/>
      <c r="GPX47" s="278"/>
      <c r="GPY47" s="278"/>
      <c r="GPZ47" s="278"/>
      <c r="GQA47" s="278"/>
      <c r="GQB47" s="278"/>
      <c r="GQC47" s="278"/>
      <c r="GQD47" s="278"/>
      <c r="GQE47" s="278"/>
      <c r="GQF47" s="278"/>
      <c r="GQG47" s="278"/>
      <c r="GQH47" s="278"/>
      <c r="GQI47" s="278"/>
      <c r="GQJ47" s="278"/>
      <c r="GQK47" s="278"/>
      <c r="GQL47" s="278"/>
      <c r="GQM47" s="278"/>
      <c r="GQN47" s="278"/>
      <c r="GQO47" s="278"/>
      <c r="GQP47" s="278"/>
      <c r="GQQ47" s="278"/>
      <c r="GQR47" s="278"/>
      <c r="GQS47" s="278"/>
      <c r="GQT47" s="278"/>
      <c r="GQU47" s="278"/>
      <c r="GQV47" s="278"/>
      <c r="GQW47" s="278"/>
      <c r="GQX47" s="278"/>
      <c r="GQY47" s="278"/>
      <c r="GQZ47" s="278"/>
      <c r="GRA47" s="278"/>
      <c r="GRB47" s="278"/>
      <c r="GRC47" s="278"/>
      <c r="GRD47" s="278"/>
      <c r="GRE47" s="278"/>
      <c r="GRF47" s="278"/>
      <c r="GRG47" s="278"/>
      <c r="GRH47" s="278"/>
      <c r="GRI47" s="278"/>
      <c r="GRJ47" s="278"/>
      <c r="GRK47" s="278"/>
      <c r="GRL47" s="278"/>
      <c r="GRM47" s="278"/>
      <c r="GRN47" s="278"/>
      <c r="GRO47" s="278"/>
      <c r="GRP47" s="278"/>
      <c r="GRQ47" s="278"/>
      <c r="GRR47" s="278"/>
      <c r="GRS47" s="278"/>
      <c r="GRT47" s="278"/>
      <c r="GRU47" s="278"/>
      <c r="GRV47" s="278"/>
      <c r="GRW47" s="278"/>
      <c r="GRX47" s="278"/>
      <c r="GRY47" s="278"/>
      <c r="GRZ47" s="278"/>
      <c r="GSA47" s="278"/>
      <c r="GSB47" s="278"/>
      <c r="GSC47" s="278"/>
      <c r="GSD47" s="278"/>
      <c r="GSE47" s="278"/>
      <c r="GSF47" s="278"/>
      <c r="GSG47" s="278"/>
      <c r="GSH47" s="278"/>
      <c r="GSI47" s="278"/>
      <c r="GSJ47" s="278"/>
      <c r="GSK47" s="278"/>
      <c r="GSL47" s="278"/>
      <c r="GSM47" s="278"/>
      <c r="GSN47" s="278"/>
      <c r="GSO47" s="278"/>
      <c r="GSP47" s="278"/>
      <c r="GSQ47" s="278"/>
      <c r="GSR47" s="278"/>
      <c r="GSS47" s="278"/>
      <c r="GST47" s="278"/>
      <c r="GSU47" s="278"/>
      <c r="GSV47" s="278"/>
      <c r="GSW47" s="278"/>
      <c r="GSX47" s="278"/>
      <c r="GSY47" s="278"/>
      <c r="GSZ47" s="278"/>
      <c r="GTA47" s="278"/>
      <c r="GTB47" s="278"/>
      <c r="GTC47" s="278"/>
      <c r="GTD47" s="278"/>
      <c r="GTE47" s="278"/>
      <c r="GTF47" s="278"/>
      <c r="GTG47" s="278"/>
      <c r="GTH47" s="278"/>
      <c r="GTI47" s="278"/>
      <c r="GTJ47" s="278"/>
      <c r="GTK47" s="278"/>
      <c r="GTL47" s="278"/>
      <c r="GTM47" s="278"/>
      <c r="GTN47" s="278"/>
      <c r="GTO47" s="278"/>
      <c r="GTP47" s="278"/>
      <c r="GTQ47" s="278"/>
      <c r="GTR47" s="278"/>
      <c r="GTS47" s="278"/>
      <c r="GTT47" s="278"/>
      <c r="GTU47" s="278"/>
      <c r="GTV47" s="278"/>
      <c r="GTW47" s="278"/>
      <c r="GTX47" s="278"/>
      <c r="GTY47" s="278"/>
      <c r="GTZ47" s="278"/>
      <c r="GUA47" s="278"/>
      <c r="GUB47" s="278"/>
      <c r="GUC47" s="278"/>
      <c r="GUD47" s="278"/>
      <c r="GUE47" s="278"/>
      <c r="GUF47" s="278"/>
      <c r="GUG47" s="278"/>
      <c r="GUH47" s="278"/>
      <c r="GUI47" s="278"/>
      <c r="GUJ47" s="278"/>
      <c r="GUK47" s="278"/>
      <c r="GUL47" s="278"/>
      <c r="GUM47" s="278"/>
      <c r="GUN47" s="278"/>
      <c r="GUO47" s="278"/>
      <c r="GUP47" s="278"/>
      <c r="GUQ47" s="278"/>
      <c r="GUR47" s="278"/>
      <c r="GUS47" s="278"/>
      <c r="GUT47" s="278"/>
      <c r="GUU47" s="278"/>
      <c r="GUV47" s="278"/>
      <c r="GUW47" s="278"/>
      <c r="GUX47" s="278"/>
      <c r="GUY47" s="278"/>
      <c r="GUZ47" s="278"/>
      <c r="GVA47" s="278"/>
      <c r="GVB47" s="278"/>
      <c r="GVC47" s="278"/>
      <c r="GVD47" s="278"/>
      <c r="GVE47" s="278"/>
      <c r="GVF47" s="278"/>
      <c r="GVG47" s="278"/>
      <c r="GVH47" s="278"/>
      <c r="GVI47" s="278"/>
      <c r="GVJ47" s="278"/>
      <c r="GVK47" s="278"/>
      <c r="GVL47" s="278"/>
      <c r="GVM47" s="278"/>
      <c r="GVN47" s="278"/>
      <c r="GVO47" s="278"/>
      <c r="GVP47" s="278"/>
      <c r="GVQ47" s="278"/>
      <c r="GVR47" s="278"/>
      <c r="GVS47" s="278"/>
      <c r="GVT47" s="278"/>
      <c r="GVU47" s="278"/>
      <c r="GVV47" s="278"/>
      <c r="GVW47" s="278"/>
      <c r="GVX47" s="278"/>
      <c r="GVY47" s="278"/>
      <c r="GVZ47" s="278"/>
      <c r="GWA47" s="278"/>
      <c r="GWB47" s="278"/>
      <c r="GWC47" s="278"/>
      <c r="GWD47" s="278"/>
      <c r="GWE47" s="278"/>
      <c r="GWF47" s="278"/>
      <c r="GWG47" s="278"/>
      <c r="GWH47" s="278"/>
      <c r="GWI47" s="278"/>
      <c r="GWJ47" s="278"/>
      <c r="GWK47" s="278"/>
      <c r="GWL47" s="278"/>
      <c r="GWM47" s="278"/>
      <c r="GWN47" s="278"/>
      <c r="GWO47" s="278"/>
      <c r="GWP47" s="278"/>
      <c r="GWQ47" s="278"/>
      <c r="GWR47" s="278"/>
      <c r="GWS47" s="278"/>
      <c r="GWT47" s="278"/>
      <c r="GWU47" s="278"/>
      <c r="GWV47" s="278"/>
      <c r="GWW47" s="278"/>
      <c r="GWX47" s="278"/>
      <c r="GWY47" s="278"/>
      <c r="GWZ47" s="278"/>
      <c r="GXA47" s="278"/>
      <c r="GXB47" s="278"/>
      <c r="GXC47" s="278"/>
      <c r="GXD47" s="278"/>
      <c r="GXE47" s="278"/>
      <c r="GXF47" s="278"/>
      <c r="GXG47" s="278"/>
      <c r="GXH47" s="278"/>
      <c r="GXI47" s="278"/>
      <c r="GXJ47" s="278"/>
      <c r="GXK47" s="278"/>
      <c r="GXL47" s="278"/>
      <c r="GXM47" s="278"/>
      <c r="GXN47" s="278"/>
      <c r="GXO47" s="278"/>
      <c r="GXP47" s="278"/>
      <c r="GXQ47" s="278"/>
      <c r="GXR47" s="278"/>
      <c r="GXS47" s="278"/>
      <c r="GXT47" s="278"/>
      <c r="GXU47" s="278"/>
      <c r="GXV47" s="278"/>
      <c r="GXW47" s="278"/>
      <c r="GXX47" s="278"/>
      <c r="GXY47" s="278"/>
      <c r="GXZ47" s="278"/>
      <c r="GYA47" s="278"/>
      <c r="GYB47" s="278"/>
      <c r="GYC47" s="278"/>
      <c r="GYD47" s="278"/>
      <c r="GYE47" s="278"/>
      <c r="GYF47" s="278"/>
      <c r="GYG47" s="278"/>
      <c r="GYH47" s="278"/>
      <c r="GYI47" s="278"/>
      <c r="GYJ47" s="278"/>
      <c r="GYK47" s="278"/>
      <c r="GYL47" s="278"/>
      <c r="GYM47" s="278"/>
      <c r="GYN47" s="278"/>
      <c r="GYO47" s="278"/>
      <c r="GYP47" s="278"/>
      <c r="GYQ47" s="278"/>
      <c r="GYR47" s="278"/>
      <c r="GYS47" s="278"/>
      <c r="GYT47" s="278"/>
      <c r="GYU47" s="278"/>
      <c r="GYV47" s="278"/>
      <c r="GYW47" s="278"/>
      <c r="GYX47" s="278"/>
      <c r="GYY47" s="278"/>
      <c r="GYZ47" s="278"/>
      <c r="GZA47" s="278"/>
      <c r="GZB47" s="278"/>
      <c r="GZC47" s="278"/>
      <c r="GZD47" s="278"/>
      <c r="GZE47" s="278"/>
      <c r="GZF47" s="278"/>
      <c r="GZG47" s="278"/>
      <c r="GZH47" s="278"/>
      <c r="GZI47" s="278"/>
      <c r="GZJ47" s="278"/>
      <c r="GZK47" s="278"/>
      <c r="GZL47" s="278"/>
      <c r="GZM47" s="278"/>
      <c r="GZN47" s="278"/>
      <c r="GZO47" s="278"/>
      <c r="GZP47" s="278"/>
      <c r="GZQ47" s="278"/>
      <c r="GZR47" s="278"/>
      <c r="GZS47" s="278"/>
      <c r="GZT47" s="278"/>
      <c r="GZU47" s="278"/>
      <c r="GZV47" s="278"/>
      <c r="GZW47" s="278"/>
      <c r="GZX47" s="278"/>
      <c r="GZY47" s="278"/>
      <c r="GZZ47" s="278"/>
      <c r="HAA47" s="278"/>
      <c r="HAB47" s="278"/>
      <c r="HAC47" s="278"/>
      <c r="HAD47" s="278"/>
      <c r="HAE47" s="278"/>
      <c r="HAF47" s="278"/>
      <c r="HAG47" s="278"/>
      <c r="HAH47" s="278"/>
      <c r="HAI47" s="278"/>
      <c r="HAJ47" s="278"/>
      <c r="HAK47" s="278"/>
      <c r="HAL47" s="278"/>
      <c r="HAM47" s="278"/>
      <c r="HAN47" s="278"/>
      <c r="HAO47" s="278"/>
      <c r="HAP47" s="278"/>
      <c r="HAQ47" s="278"/>
      <c r="HAR47" s="278"/>
      <c r="HAS47" s="278"/>
      <c r="HAT47" s="278"/>
      <c r="HAU47" s="278"/>
      <c r="HAV47" s="278"/>
      <c r="HAW47" s="278"/>
      <c r="HAX47" s="278"/>
      <c r="HAY47" s="278"/>
      <c r="HAZ47" s="278"/>
      <c r="HBA47" s="278"/>
      <c r="HBB47" s="278"/>
      <c r="HBC47" s="278"/>
      <c r="HBD47" s="278"/>
      <c r="HBE47" s="278"/>
      <c r="HBF47" s="278"/>
      <c r="HBG47" s="278"/>
      <c r="HBH47" s="278"/>
      <c r="HBI47" s="278"/>
      <c r="HBJ47" s="278"/>
      <c r="HBK47" s="278"/>
      <c r="HBL47" s="278"/>
      <c r="HBM47" s="278"/>
      <c r="HBN47" s="278"/>
      <c r="HBO47" s="278"/>
      <c r="HBP47" s="278"/>
      <c r="HBQ47" s="278"/>
      <c r="HBR47" s="278"/>
      <c r="HBS47" s="278"/>
      <c r="HBT47" s="278"/>
      <c r="HBU47" s="278"/>
      <c r="HBV47" s="278"/>
      <c r="HBW47" s="278"/>
      <c r="HBX47" s="278"/>
      <c r="HBY47" s="278"/>
      <c r="HBZ47" s="278"/>
      <c r="HCA47" s="278"/>
      <c r="HCB47" s="278"/>
      <c r="HCC47" s="278"/>
      <c r="HCD47" s="278"/>
      <c r="HCE47" s="278"/>
      <c r="HCF47" s="278"/>
      <c r="HCG47" s="278"/>
      <c r="HCH47" s="278"/>
      <c r="HCI47" s="278"/>
      <c r="HCJ47" s="278"/>
      <c r="HCK47" s="278"/>
      <c r="HCL47" s="278"/>
      <c r="HCM47" s="278"/>
      <c r="HCN47" s="278"/>
      <c r="HCO47" s="278"/>
      <c r="HCP47" s="278"/>
      <c r="HCQ47" s="278"/>
      <c r="HCR47" s="278"/>
      <c r="HCS47" s="278"/>
      <c r="HCT47" s="278"/>
      <c r="HCU47" s="278"/>
      <c r="HCV47" s="278"/>
      <c r="HCW47" s="278"/>
      <c r="HCX47" s="278"/>
      <c r="HCY47" s="278"/>
      <c r="HCZ47" s="278"/>
      <c r="HDA47" s="278"/>
      <c r="HDB47" s="278"/>
      <c r="HDC47" s="278"/>
      <c r="HDD47" s="278"/>
      <c r="HDE47" s="278"/>
      <c r="HDF47" s="278"/>
      <c r="HDG47" s="278"/>
      <c r="HDH47" s="278"/>
      <c r="HDI47" s="278"/>
      <c r="HDJ47" s="278"/>
      <c r="HDK47" s="278"/>
      <c r="HDL47" s="278"/>
      <c r="HDM47" s="278"/>
      <c r="HDN47" s="278"/>
      <c r="HDO47" s="278"/>
      <c r="HDP47" s="278"/>
      <c r="HDQ47" s="278"/>
      <c r="HDR47" s="278"/>
      <c r="HDS47" s="278"/>
      <c r="HDT47" s="278"/>
      <c r="HDU47" s="278"/>
      <c r="HDV47" s="278"/>
      <c r="HDW47" s="278"/>
      <c r="HDX47" s="278"/>
      <c r="HDY47" s="278"/>
      <c r="HDZ47" s="278"/>
      <c r="HEA47" s="278"/>
      <c r="HEB47" s="278"/>
      <c r="HEC47" s="278"/>
      <c r="HED47" s="278"/>
      <c r="HEE47" s="278"/>
      <c r="HEF47" s="278"/>
      <c r="HEG47" s="278"/>
      <c r="HEH47" s="278"/>
      <c r="HEI47" s="278"/>
      <c r="HEJ47" s="278"/>
      <c r="HEK47" s="278"/>
      <c r="HEL47" s="278"/>
      <c r="HEM47" s="278"/>
      <c r="HEN47" s="278"/>
      <c r="HEO47" s="278"/>
      <c r="HEP47" s="278"/>
      <c r="HEQ47" s="278"/>
      <c r="HER47" s="278"/>
      <c r="HES47" s="278"/>
      <c r="HET47" s="278"/>
      <c r="HEU47" s="278"/>
      <c r="HEV47" s="278"/>
      <c r="HEW47" s="278"/>
      <c r="HEX47" s="278"/>
      <c r="HEY47" s="278"/>
      <c r="HEZ47" s="278"/>
      <c r="HFA47" s="278"/>
      <c r="HFB47" s="278"/>
      <c r="HFC47" s="278"/>
      <c r="HFD47" s="278"/>
      <c r="HFE47" s="278"/>
      <c r="HFF47" s="278"/>
      <c r="HFG47" s="278"/>
      <c r="HFH47" s="278"/>
      <c r="HFI47" s="278"/>
      <c r="HFJ47" s="278"/>
      <c r="HFK47" s="278"/>
      <c r="HFL47" s="278"/>
      <c r="HFM47" s="278"/>
      <c r="HFN47" s="278"/>
      <c r="HFO47" s="278"/>
      <c r="HFP47" s="278"/>
      <c r="HFQ47" s="278"/>
      <c r="HFR47" s="278"/>
      <c r="HFS47" s="278"/>
      <c r="HFT47" s="278"/>
      <c r="HFU47" s="278"/>
      <c r="HFV47" s="278"/>
      <c r="HFW47" s="278"/>
      <c r="HFX47" s="278"/>
      <c r="HFY47" s="278"/>
      <c r="HFZ47" s="278"/>
      <c r="HGA47" s="278"/>
      <c r="HGB47" s="278"/>
      <c r="HGC47" s="278"/>
      <c r="HGD47" s="278"/>
      <c r="HGE47" s="278"/>
      <c r="HGF47" s="278"/>
      <c r="HGG47" s="278"/>
      <c r="HGH47" s="278"/>
      <c r="HGI47" s="278"/>
      <c r="HGJ47" s="278"/>
      <c r="HGK47" s="278"/>
      <c r="HGL47" s="278"/>
      <c r="HGM47" s="278"/>
      <c r="HGN47" s="278"/>
      <c r="HGO47" s="278"/>
      <c r="HGP47" s="278"/>
      <c r="HGQ47" s="278"/>
      <c r="HGR47" s="278"/>
      <c r="HGS47" s="278"/>
      <c r="HGT47" s="278"/>
      <c r="HGU47" s="278"/>
      <c r="HGV47" s="278"/>
      <c r="HGW47" s="278"/>
      <c r="HGX47" s="278"/>
      <c r="HGY47" s="278"/>
      <c r="HGZ47" s="278"/>
      <c r="HHA47" s="278"/>
      <c r="HHB47" s="278"/>
      <c r="HHC47" s="278"/>
      <c r="HHD47" s="278"/>
      <c r="HHE47" s="278"/>
      <c r="HHF47" s="278"/>
      <c r="HHG47" s="278"/>
      <c r="HHH47" s="278"/>
      <c r="HHI47" s="278"/>
      <c r="HHJ47" s="278"/>
      <c r="HHK47" s="278"/>
      <c r="HHL47" s="278"/>
      <c r="HHM47" s="278"/>
      <c r="HHN47" s="278"/>
      <c r="HHO47" s="278"/>
      <c r="HHP47" s="278"/>
      <c r="HHQ47" s="278"/>
      <c r="HHR47" s="278"/>
      <c r="HHS47" s="278"/>
      <c r="HHT47" s="278"/>
      <c r="HHU47" s="278"/>
      <c r="HHV47" s="278"/>
      <c r="HHW47" s="278"/>
      <c r="HHX47" s="278"/>
      <c r="HHY47" s="278"/>
      <c r="HHZ47" s="278"/>
      <c r="HIA47" s="278"/>
      <c r="HIB47" s="278"/>
      <c r="HIC47" s="278"/>
      <c r="HID47" s="278"/>
      <c r="HIE47" s="278"/>
      <c r="HIF47" s="278"/>
      <c r="HIG47" s="278"/>
      <c r="HIH47" s="278"/>
      <c r="HII47" s="278"/>
      <c r="HIJ47" s="278"/>
      <c r="HIK47" s="278"/>
      <c r="HIL47" s="278"/>
      <c r="HIM47" s="278"/>
      <c r="HIN47" s="278"/>
      <c r="HIO47" s="278"/>
      <c r="HIP47" s="278"/>
      <c r="HIQ47" s="278"/>
      <c r="HIR47" s="278"/>
      <c r="HIS47" s="278"/>
      <c r="HIT47" s="278"/>
      <c r="HIU47" s="278"/>
      <c r="HIV47" s="278"/>
      <c r="HIW47" s="278"/>
      <c r="HIX47" s="278"/>
      <c r="HIY47" s="278"/>
      <c r="HIZ47" s="278"/>
      <c r="HJA47" s="278"/>
      <c r="HJB47" s="278"/>
      <c r="HJC47" s="278"/>
      <c r="HJD47" s="278"/>
      <c r="HJE47" s="278"/>
      <c r="HJF47" s="278"/>
      <c r="HJG47" s="278"/>
      <c r="HJH47" s="278"/>
      <c r="HJI47" s="278"/>
      <c r="HJJ47" s="278"/>
      <c r="HJK47" s="278"/>
      <c r="HJL47" s="278"/>
      <c r="HJM47" s="278"/>
      <c r="HJN47" s="278"/>
      <c r="HJO47" s="278"/>
      <c r="HJP47" s="278"/>
      <c r="HJQ47" s="278"/>
      <c r="HJR47" s="278"/>
      <c r="HJS47" s="278"/>
      <c r="HJT47" s="278"/>
      <c r="HJU47" s="278"/>
      <c r="HJV47" s="278"/>
      <c r="HJW47" s="278"/>
      <c r="HJX47" s="278"/>
      <c r="HJY47" s="278"/>
      <c r="HJZ47" s="278"/>
      <c r="HKA47" s="278"/>
      <c r="HKB47" s="278"/>
      <c r="HKC47" s="278"/>
      <c r="HKD47" s="278"/>
      <c r="HKE47" s="278"/>
      <c r="HKF47" s="278"/>
      <c r="HKG47" s="278"/>
      <c r="HKH47" s="278"/>
      <c r="HKI47" s="278"/>
      <c r="HKJ47" s="278"/>
      <c r="HKK47" s="278"/>
      <c r="HKL47" s="278"/>
      <c r="HKM47" s="278"/>
      <c r="HKN47" s="278"/>
      <c r="HKO47" s="278"/>
      <c r="HKP47" s="278"/>
      <c r="HKQ47" s="278"/>
      <c r="HKR47" s="278"/>
      <c r="HKS47" s="278"/>
      <c r="HKT47" s="278"/>
      <c r="HKU47" s="278"/>
      <c r="HKV47" s="278"/>
      <c r="HKW47" s="278"/>
      <c r="HKX47" s="278"/>
      <c r="HKY47" s="278"/>
      <c r="HKZ47" s="278"/>
      <c r="HLA47" s="278"/>
      <c r="HLB47" s="278"/>
      <c r="HLC47" s="278"/>
      <c r="HLD47" s="278"/>
      <c r="HLE47" s="278"/>
      <c r="HLF47" s="278"/>
      <c r="HLG47" s="278"/>
      <c r="HLH47" s="278"/>
      <c r="HLI47" s="278"/>
      <c r="HLJ47" s="278"/>
      <c r="HLK47" s="278"/>
      <c r="HLL47" s="278"/>
      <c r="HLM47" s="278"/>
      <c r="HLN47" s="278"/>
      <c r="HLO47" s="278"/>
      <c r="HLP47" s="278"/>
      <c r="HLQ47" s="278"/>
      <c r="HLR47" s="278"/>
      <c r="HLS47" s="278"/>
      <c r="HLT47" s="278"/>
      <c r="HLU47" s="278"/>
      <c r="HLV47" s="278"/>
      <c r="HLW47" s="278"/>
      <c r="HLX47" s="278"/>
      <c r="HLY47" s="278"/>
      <c r="HLZ47" s="278"/>
      <c r="HMA47" s="278"/>
      <c r="HMB47" s="278"/>
      <c r="HMC47" s="278"/>
      <c r="HMD47" s="278"/>
      <c r="HME47" s="278"/>
      <c r="HMF47" s="278"/>
      <c r="HMG47" s="278"/>
      <c r="HMH47" s="278"/>
      <c r="HMI47" s="278"/>
      <c r="HMJ47" s="278"/>
      <c r="HMK47" s="278"/>
      <c r="HML47" s="278"/>
      <c r="HMM47" s="278"/>
      <c r="HMN47" s="278"/>
      <c r="HMO47" s="278"/>
      <c r="HMP47" s="278"/>
      <c r="HMQ47" s="278"/>
      <c r="HMR47" s="278"/>
      <c r="HMS47" s="278"/>
      <c r="HMT47" s="278"/>
      <c r="HMU47" s="278"/>
      <c r="HMV47" s="278"/>
      <c r="HMW47" s="278"/>
      <c r="HMX47" s="278"/>
      <c r="HMY47" s="278"/>
      <c r="HMZ47" s="278"/>
      <c r="HNA47" s="278"/>
      <c r="HNB47" s="278"/>
      <c r="HNC47" s="278"/>
      <c r="HND47" s="278"/>
      <c r="HNE47" s="278"/>
      <c r="HNF47" s="278"/>
      <c r="HNG47" s="278"/>
      <c r="HNH47" s="278"/>
      <c r="HNI47" s="278"/>
      <c r="HNJ47" s="278"/>
      <c r="HNK47" s="278"/>
      <c r="HNL47" s="278"/>
      <c r="HNM47" s="278"/>
      <c r="HNN47" s="278"/>
      <c r="HNO47" s="278"/>
      <c r="HNP47" s="278"/>
      <c r="HNQ47" s="278"/>
      <c r="HNR47" s="278"/>
      <c r="HNS47" s="278"/>
      <c r="HNT47" s="278"/>
      <c r="HNU47" s="278"/>
      <c r="HNV47" s="278"/>
      <c r="HNW47" s="278"/>
      <c r="HNX47" s="278"/>
      <c r="HNY47" s="278"/>
      <c r="HNZ47" s="278"/>
      <c r="HOA47" s="278"/>
      <c r="HOB47" s="278"/>
      <c r="HOC47" s="278"/>
      <c r="HOD47" s="278"/>
      <c r="HOE47" s="278"/>
      <c r="HOF47" s="278"/>
      <c r="HOG47" s="278"/>
      <c r="HOH47" s="278"/>
      <c r="HOI47" s="278"/>
      <c r="HOJ47" s="278"/>
      <c r="HOK47" s="278"/>
      <c r="HOL47" s="278"/>
      <c r="HOM47" s="278"/>
      <c r="HON47" s="278"/>
      <c r="HOO47" s="278"/>
      <c r="HOP47" s="278"/>
      <c r="HOQ47" s="278"/>
      <c r="HOR47" s="278"/>
      <c r="HOS47" s="278"/>
      <c r="HOT47" s="278"/>
      <c r="HOU47" s="278"/>
      <c r="HOV47" s="278"/>
      <c r="HOW47" s="278"/>
      <c r="HOX47" s="278"/>
      <c r="HOY47" s="278"/>
      <c r="HOZ47" s="278"/>
      <c r="HPA47" s="278"/>
      <c r="HPB47" s="278"/>
      <c r="HPC47" s="278"/>
      <c r="HPD47" s="278"/>
      <c r="HPE47" s="278"/>
      <c r="HPF47" s="278"/>
      <c r="HPG47" s="278"/>
      <c r="HPH47" s="278"/>
      <c r="HPI47" s="278"/>
      <c r="HPJ47" s="278"/>
      <c r="HPK47" s="278"/>
      <c r="HPL47" s="278"/>
      <c r="HPM47" s="278"/>
      <c r="HPN47" s="278"/>
      <c r="HPO47" s="278"/>
      <c r="HPP47" s="278"/>
      <c r="HPQ47" s="278"/>
      <c r="HPR47" s="278"/>
      <c r="HPS47" s="278"/>
      <c r="HPT47" s="278"/>
      <c r="HPU47" s="278"/>
      <c r="HPV47" s="278"/>
      <c r="HPW47" s="278"/>
      <c r="HPX47" s="278"/>
      <c r="HPY47" s="278"/>
      <c r="HPZ47" s="278"/>
      <c r="HQA47" s="278"/>
      <c r="HQB47" s="278"/>
      <c r="HQC47" s="278"/>
      <c r="HQD47" s="278"/>
      <c r="HQE47" s="278"/>
      <c r="HQF47" s="278"/>
      <c r="HQG47" s="278"/>
      <c r="HQH47" s="278"/>
      <c r="HQI47" s="278"/>
      <c r="HQJ47" s="278"/>
      <c r="HQK47" s="278"/>
      <c r="HQL47" s="278"/>
      <c r="HQM47" s="278"/>
      <c r="HQN47" s="278"/>
      <c r="HQO47" s="278"/>
      <c r="HQP47" s="278"/>
      <c r="HQQ47" s="278"/>
      <c r="HQR47" s="278"/>
      <c r="HQS47" s="278"/>
      <c r="HQT47" s="278"/>
      <c r="HQU47" s="278"/>
      <c r="HQV47" s="278"/>
      <c r="HQW47" s="278"/>
      <c r="HQX47" s="278"/>
      <c r="HQY47" s="278"/>
      <c r="HQZ47" s="278"/>
      <c r="HRA47" s="278"/>
      <c r="HRB47" s="278"/>
      <c r="HRC47" s="278"/>
      <c r="HRD47" s="278"/>
      <c r="HRE47" s="278"/>
      <c r="HRF47" s="278"/>
      <c r="HRG47" s="278"/>
      <c r="HRH47" s="278"/>
      <c r="HRI47" s="278"/>
      <c r="HRJ47" s="278"/>
      <c r="HRK47" s="278"/>
      <c r="HRL47" s="278"/>
      <c r="HRM47" s="278"/>
      <c r="HRN47" s="278"/>
      <c r="HRO47" s="278"/>
      <c r="HRP47" s="278"/>
      <c r="HRQ47" s="278"/>
      <c r="HRR47" s="278"/>
      <c r="HRS47" s="278"/>
      <c r="HRT47" s="278"/>
      <c r="HRU47" s="278"/>
      <c r="HRV47" s="278"/>
      <c r="HRW47" s="278"/>
      <c r="HRX47" s="278"/>
      <c r="HRY47" s="278"/>
      <c r="HRZ47" s="278"/>
      <c r="HSA47" s="278"/>
      <c r="HSB47" s="278"/>
      <c r="HSC47" s="278"/>
      <c r="HSD47" s="278"/>
      <c r="HSE47" s="278"/>
      <c r="HSF47" s="278"/>
      <c r="HSG47" s="278"/>
      <c r="HSH47" s="278"/>
      <c r="HSI47" s="278"/>
      <c r="HSJ47" s="278"/>
      <c r="HSK47" s="278"/>
      <c r="HSL47" s="278"/>
      <c r="HSM47" s="278"/>
      <c r="HSN47" s="278"/>
      <c r="HSO47" s="278"/>
      <c r="HSP47" s="278"/>
      <c r="HSQ47" s="278"/>
      <c r="HSR47" s="278"/>
      <c r="HSS47" s="278"/>
      <c r="HST47" s="278"/>
      <c r="HSU47" s="278"/>
      <c r="HSV47" s="278"/>
      <c r="HSW47" s="278"/>
      <c r="HSX47" s="278"/>
      <c r="HSY47" s="278"/>
      <c r="HSZ47" s="278"/>
      <c r="HTA47" s="278"/>
      <c r="HTB47" s="278"/>
      <c r="HTC47" s="278"/>
      <c r="HTD47" s="278"/>
      <c r="HTE47" s="278"/>
      <c r="HTF47" s="278"/>
      <c r="HTG47" s="278"/>
      <c r="HTH47" s="278"/>
      <c r="HTI47" s="278"/>
      <c r="HTJ47" s="278"/>
      <c r="HTK47" s="278"/>
      <c r="HTL47" s="278"/>
      <c r="HTM47" s="278"/>
      <c r="HTN47" s="278"/>
      <c r="HTO47" s="278"/>
      <c r="HTP47" s="278"/>
      <c r="HTQ47" s="278"/>
      <c r="HTR47" s="278"/>
      <c r="HTS47" s="278"/>
      <c r="HTT47" s="278"/>
      <c r="HTU47" s="278"/>
      <c r="HTV47" s="278"/>
      <c r="HTW47" s="278"/>
      <c r="HTX47" s="278"/>
      <c r="HTY47" s="278"/>
      <c r="HTZ47" s="278"/>
      <c r="HUA47" s="278"/>
      <c r="HUB47" s="278"/>
      <c r="HUC47" s="278"/>
      <c r="HUD47" s="278"/>
      <c r="HUE47" s="278"/>
      <c r="HUF47" s="278"/>
      <c r="HUG47" s="278"/>
      <c r="HUH47" s="278"/>
      <c r="HUI47" s="278"/>
      <c r="HUJ47" s="278"/>
      <c r="HUK47" s="278"/>
      <c r="HUL47" s="278"/>
      <c r="HUM47" s="278"/>
      <c r="HUN47" s="278"/>
      <c r="HUO47" s="278"/>
      <c r="HUP47" s="278"/>
      <c r="HUQ47" s="278"/>
      <c r="HUR47" s="278"/>
      <c r="HUS47" s="278"/>
      <c r="HUT47" s="278"/>
      <c r="HUU47" s="278"/>
      <c r="HUV47" s="278"/>
      <c r="HUW47" s="278"/>
      <c r="HUX47" s="278"/>
      <c r="HUY47" s="278"/>
      <c r="HUZ47" s="278"/>
      <c r="HVA47" s="278"/>
      <c r="HVB47" s="278"/>
      <c r="HVC47" s="278"/>
      <c r="HVD47" s="278"/>
      <c r="HVE47" s="278"/>
      <c r="HVF47" s="278"/>
      <c r="HVG47" s="278"/>
      <c r="HVH47" s="278"/>
      <c r="HVI47" s="278"/>
      <c r="HVJ47" s="278"/>
      <c r="HVK47" s="278"/>
      <c r="HVL47" s="278"/>
      <c r="HVM47" s="278"/>
      <c r="HVN47" s="278"/>
      <c r="HVO47" s="278"/>
      <c r="HVP47" s="278"/>
      <c r="HVQ47" s="278"/>
      <c r="HVR47" s="278"/>
      <c r="HVS47" s="278"/>
      <c r="HVT47" s="278"/>
      <c r="HVU47" s="278"/>
      <c r="HVV47" s="278"/>
      <c r="HVW47" s="278"/>
      <c r="HVX47" s="278"/>
      <c r="HVY47" s="278"/>
      <c r="HVZ47" s="278"/>
      <c r="HWA47" s="278"/>
      <c r="HWB47" s="278"/>
      <c r="HWC47" s="278"/>
      <c r="HWD47" s="278"/>
      <c r="HWE47" s="278"/>
      <c r="HWF47" s="278"/>
      <c r="HWG47" s="278"/>
      <c r="HWH47" s="278"/>
      <c r="HWI47" s="278"/>
      <c r="HWJ47" s="278"/>
      <c r="HWK47" s="278"/>
      <c r="HWL47" s="278"/>
      <c r="HWM47" s="278"/>
      <c r="HWN47" s="278"/>
      <c r="HWO47" s="278"/>
      <c r="HWP47" s="278"/>
      <c r="HWQ47" s="278"/>
      <c r="HWR47" s="278"/>
      <c r="HWS47" s="278"/>
      <c r="HWT47" s="278"/>
      <c r="HWU47" s="278"/>
      <c r="HWV47" s="278"/>
      <c r="HWW47" s="278"/>
      <c r="HWX47" s="278"/>
      <c r="HWY47" s="278"/>
      <c r="HWZ47" s="278"/>
      <c r="HXA47" s="278"/>
      <c r="HXB47" s="278"/>
      <c r="HXC47" s="278"/>
      <c r="HXD47" s="278"/>
      <c r="HXE47" s="278"/>
      <c r="HXF47" s="278"/>
      <c r="HXG47" s="278"/>
      <c r="HXH47" s="278"/>
      <c r="HXI47" s="278"/>
      <c r="HXJ47" s="278"/>
      <c r="HXK47" s="278"/>
      <c r="HXL47" s="278"/>
      <c r="HXM47" s="278"/>
      <c r="HXN47" s="278"/>
      <c r="HXO47" s="278"/>
      <c r="HXP47" s="278"/>
      <c r="HXQ47" s="278"/>
      <c r="HXR47" s="278"/>
      <c r="HXS47" s="278"/>
      <c r="HXT47" s="278"/>
      <c r="HXU47" s="278"/>
      <c r="HXV47" s="278"/>
      <c r="HXW47" s="278"/>
      <c r="HXX47" s="278"/>
      <c r="HXY47" s="278"/>
      <c r="HXZ47" s="278"/>
      <c r="HYA47" s="278"/>
      <c r="HYB47" s="278"/>
      <c r="HYC47" s="278"/>
      <c r="HYD47" s="278"/>
      <c r="HYE47" s="278"/>
      <c r="HYF47" s="278"/>
      <c r="HYG47" s="278"/>
      <c r="HYH47" s="278"/>
      <c r="HYI47" s="278"/>
      <c r="HYJ47" s="278"/>
      <c r="HYK47" s="278"/>
      <c r="HYL47" s="278"/>
      <c r="HYM47" s="278"/>
      <c r="HYN47" s="278"/>
      <c r="HYO47" s="278"/>
      <c r="HYP47" s="278"/>
      <c r="HYQ47" s="278"/>
      <c r="HYR47" s="278"/>
      <c r="HYS47" s="278"/>
      <c r="HYT47" s="278"/>
      <c r="HYU47" s="278"/>
      <c r="HYV47" s="278"/>
      <c r="HYW47" s="278"/>
      <c r="HYX47" s="278"/>
      <c r="HYY47" s="278"/>
      <c r="HYZ47" s="278"/>
      <c r="HZA47" s="278"/>
      <c r="HZB47" s="278"/>
      <c r="HZC47" s="278"/>
      <c r="HZD47" s="278"/>
      <c r="HZE47" s="278"/>
      <c r="HZF47" s="278"/>
      <c r="HZG47" s="278"/>
      <c r="HZH47" s="278"/>
      <c r="HZI47" s="278"/>
      <c r="HZJ47" s="278"/>
      <c r="HZK47" s="278"/>
      <c r="HZL47" s="278"/>
      <c r="HZM47" s="278"/>
      <c r="HZN47" s="278"/>
      <c r="HZO47" s="278"/>
      <c r="HZP47" s="278"/>
      <c r="HZQ47" s="278"/>
      <c r="HZR47" s="278"/>
      <c r="HZS47" s="278"/>
      <c r="HZT47" s="278"/>
      <c r="HZU47" s="278"/>
      <c r="HZV47" s="278"/>
      <c r="HZW47" s="278"/>
      <c r="HZX47" s="278"/>
      <c r="HZY47" s="278"/>
      <c r="HZZ47" s="278"/>
      <c r="IAA47" s="278"/>
      <c r="IAB47" s="278"/>
      <c r="IAC47" s="278"/>
      <c r="IAD47" s="278"/>
      <c r="IAE47" s="278"/>
      <c r="IAF47" s="278"/>
      <c r="IAG47" s="278"/>
      <c r="IAH47" s="278"/>
      <c r="IAI47" s="278"/>
      <c r="IAJ47" s="278"/>
      <c r="IAK47" s="278"/>
      <c r="IAL47" s="278"/>
      <c r="IAM47" s="278"/>
      <c r="IAN47" s="278"/>
      <c r="IAO47" s="278"/>
      <c r="IAP47" s="278"/>
      <c r="IAQ47" s="278"/>
      <c r="IAR47" s="278"/>
      <c r="IAS47" s="278"/>
      <c r="IAT47" s="278"/>
      <c r="IAU47" s="278"/>
      <c r="IAV47" s="278"/>
      <c r="IAW47" s="278"/>
      <c r="IAX47" s="278"/>
      <c r="IAY47" s="278"/>
      <c r="IAZ47" s="278"/>
      <c r="IBA47" s="278"/>
      <c r="IBB47" s="278"/>
      <c r="IBC47" s="278"/>
      <c r="IBD47" s="278"/>
      <c r="IBE47" s="278"/>
      <c r="IBF47" s="278"/>
      <c r="IBG47" s="278"/>
      <c r="IBH47" s="278"/>
      <c r="IBI47" s="278"/>
      <c r="IBJ47" s="278"/>
      <c r="IBK47" s="278"/>
      <c r="IBL47" s="278"/>
      <c r="IBM47" s="278"/>
      <c r="IBN47" s="278"/>
      <c r="IBO47" s="278"/>
      <c r="IBP47" s="278"/>
      <c r="IBQ47" s="278"/>
      <c r="IBR47" s="278"/>
      <c r="IBS47" s="278"/>
      <c r="IBT47" s="278"/>
      <c r="IBU47" s="278"/>
      <c r="IBV47" s="278"/>
      <c r="IBW47" s="278"/>
      <c r="IBX47" s="278"/>
      <c r="IBY47" s="278"/>
      <c r="IBZ47" s="278"/>
      <c r="ICA47" s="278"/>
      <c r="ICB47" s="278"/>
      <c r="ICC47" s="278"/>
      <c r="ICD47" s="278"/>
      <c r="ICE47" s="278"/>
      <c r="ICF47" s="278"/>
      <c r="ICG47" s="278"/>
      <c r="ICH47" s="278"/>
      <c r="ICI47" s="278"/>
      <c r="ICJ47" s="278"/>
      <c r="ICK47" s="278"/>
      <c r="ICL47" s="278"/>
      <c r="ICM47" s="278"/>
      <c r="ICN47" s="278"/>
      <c r="ICO47" s="278"/>
      <c r="ICP47" s="278"/>
      <c r="ICQ47" s="278"/>
      <c r="ICR47" s="278"/>
      <c r="ICS47" s="278"/>
      <c r="ICT47" s="278"/>
      <c r="ICU47" s="278"/>
      <c r="ICV47" s="278"/>
      <c r="ICW47" s="278"/>
      <c r="ICX47" s="278"/>
      <c r="ICY47" s="278"/>
      <c r="ICZ47" s="278"/>
      <c r="IDA47" s="278"/>
      <c r="IDB47" s="278"/>
      <c r="IDC47" s="278"/>
      <c r="IDD47" s="278"/>
      <c r="IDE47" s="278"/>
      <c r="IDF47" s="278"/>
      <c r="IDG47" s="278"/>
      <c r="IDH47" s="278"/>
      <c r="IDI47" s="278"/>
      <c r="IDJ47" s="278"/>
      <c r="IDK47" s="278"/>
      <c r="IDL47" s="278"/>
      <c r="IDM47" s="278"/>
      <c r="IDN47" s="278"/>
      <c r="IDO47" s="278"/>
      <c r="IDP47" s="278"/>
      <c r="IDQ47" s="278"/>
      <c r="IDR47" s="278"/>
      <c r="IDS47" s="278"/>
      <c r="IDT47" s="278"/>
      <c r="IDU47" s="278"/>
      <c r="IDV47" s="278"/>
      <c r="IDW47" s="278"/>
      <c r="IDX47" s="278"/>
      <c r="IDY47" s="278"/>
      <c r="IDZ47" s="278"/>
      <c r="IEA47" s="278"/>
      <c r="IEB47" s="278"/>
      <c r="IEC47" s="278"/>
      <c r="IED47" s="278"/>
      <c r="IEE47" s="278"/>
      <c r="IEF47" s="278"/>
      <c r="IEG47" s="278"/>
      <c r="IEH47" s="278"/>
      <c r="IEI47" s="278"/>
      <c r="IEJ47" s="278"/>
      <c r="IEK47" s="278"/>
      <c r="IEL47" s="278"/>
      <c r="IEM47" s="278"/>
      <c r="IEN47" s="278"/>
      <c r="IEO47" s="278"/>
      <c r="IEP47" s="278"/>
      <c r="IEQ47" s="278"/>
      <c r="IER47" s="278"/>
      <c r="IES47" s="278"/>
      <c r="IET47" s="278"/>
      <c r="IEU47" s="278"/>
      <c r="IEV47" s="278"/>
      <c r="IEW47" s="278"/>
      <c r="IEX47" s="278"/>
      <c r="IEY47" s="278"/>
      <c r="IEZ47" s="278"/>
      <c r="IFA47" s="278"/>
      <c r="IFB47" s="278"/>
      <c r="IFC47" s="278"/>
      <c r="IFD47" s="278"/>
      <c r="IFE47" s="278"/>
      <c r="IFF47" s="278"/>
      <c r="IFG47" s="278"/>
      <c r="IFH47" s="278"/>
      <c r="IFI47" s="278"/>
      <c r="IFJ47" s="278"/>
      <c r="IFK47" s="278"/>
      <c r="IFL47" s="278"/>
      <c r="IFM47" s="278"/>
      <c r="IFN47" s="278"/>
      <c r="IFO47" s="278"/>
      <c r="IFP47" s="278"/>
      <c r="IFQ47" s="278"/>
      <c r="IFR47" s="278"/>
      <c r="IFS47" s="278"/>
      <c r="IFT47" s="278"/>
      <c r="IFU47" s="278"/>
      <c r="IFV47" s="278"/>
      <c r="IFW47" s="278"/>
      <c r="IFX47" s="278"/>
      <c r="IFY47" s="278"/>
      <c r="IFZ47" s="278"/>
      <c r="IGA47" s="278"/>
      <c r="IGB47" s="278"/>
      <c r="IGC47" s="278"/>
      <c r="IGD47" s="278"/>
      <c r="IGE47" s="278"/>
      <c r="IGF47" s="278"/>
      <c r="IGG47" s="278"/>
      <c r="IGH47" s="278"/>
      <c r="IGI47" s="278"/>
      <c r="IGJ47" s="278"/>
      <c r="IGK47" s="278"/>
      <c r="IGL47" s="278"/>
      <c r="IGM47" s="278"/>
      <c r="IGN47" s="278"/>
      <c r="IGO47" s="278"/>
      <c r="IGP47" s="278"/>
      <c r="IGQ47" s="278"/>
      <c r="IGR47" s="278"/>
      <c r="IGS47" s="278"/>
      <c r="IGT47" s="278"/>
      <c r="IGU47" s="278"/>
      <c r="IGV47" s="278"/>
      <c r="IGW47" s="278"/>
      <c r="IGX47" s="278"/>
      <c r="IGY47" s="278"/>
      <c r="IGZ47" s="278"/>
      <c r="IHA47" s="278"/>
      <c r="IHB47" s="278"/>
      <c r="IHC47" s="278"/>
      <c r="IHD47" s="278"/>
      <c r="IHE47" s="278"/>
      <c r="IHF47" s="278"/>
      <c r="IHG47" s="278"/>
      <c r="IHH47" s="278"/>
      <c r="IHI47" s="278"/>
      <c r="IHJ47" s="278"/>
      <c r="IHK47" s="278"/>
      <c r="IHL47" s="278"/>
      <c r="IHM47" s="278"/>
      <c r="IHN47" s="278"/>
      <c r="IHO47" s="278"/>
      <c r="IHP47" s="278"/>
      <c r="IHQ47" s="278"/>
      <c r="IHR47" s="278"/>
      <c r="IHS47" s="278"/>
      <c r="IHT47" s="278"/>
      <c r="IHU47" s="278"/>
      <c r="IHV47" s="278"/>
      <c r="IHW47" s="278"/>
      <c r="IHX47" s="278"/>
      <c r="IHY47" s="278"/>
      <c r="IHZ47" s="278"/>
      <c r="IIA47" s="278"/>
      <c r="IIB47" s="278"/>
      <c r="IIC47" s="278"/>
      <c r="IID47" s="278"/>
      <c r="IIE47" s="278"/>
      <c r="IIF47" s="278"/>
      <c r="IIG47" s="278"/>
      <c r="IIH47" s="278"/>
      <c r="III47" s="278"/>
      <c r="IIJ47" s="278"/>
      <c r="IIK47" s="278"/>
      <c r="IIL47" s="278"/>
      <c r="IIM47" s="278"/>
      <c r="IIN47" s="278"/>
      <c r="IIO47" s="278"/>
      <c r="IIP47" s="278"/>
      <c r="IIQ47" s="278"/>
      <c r="IIR47" s="278"/>
      <c r="IIS47" s="278"/>
      <c r="IIT47" s="278"/>
      <c r="IIU47" s="278"/>
      <c r="IIV47" s="278"/>
      <c r="IIW47" s="278"/>
      <c r="IIX47" s="278"/>
      <c r="IIY47" s="278"/>
      <c r="IIZ47" s="278"/>
      <c r="IJA47" s="278"/>
      <c r="IJB47" s="278"/>
      <c r="IJC47" s="278"/>
      <c r="IJD47" s="278"/>
      <c r="IJE47" s="278"/>
      <c r="IJF47" s="278"/>
      <c r="IJG47" s="278"/>
      <c r="IJH47" s="278"/>
      <c r="IJI47" s="278"/>
      <c r="IJJ47" s="278"/>
      <c r="IJK47" s="278"/>
      <c r="IJL47" s="278"/>
      <c r="IJM47" s="278"/>
      <c r="IJN47" s="278"/>
      <c r="IJO47" s="278"/>
      <c r="IJP47" s="278"/>
      <c r="IJQ47" s="278"/>
      <c r="IJR47" s="278"/>
      <c r="IJS47" s="278"/>
      <c r="IJT47" s="278"/>
      <c r="IJU47" s="278"/>
      <c r="IJV47" s="278"/>
      <c r="IJW47" s="278"/>
      <c r="IJX47" s="278"/>
      <c r="IJY47" s="278"/>
      <c r="IJZ47" s="278"/>
      <c r="IKA47" s="278"/>
      <c r="IKB47" s="278"/>
      <c r="IKC47" s="278"/>
      <c r="IKD47" s="278"/>
      <c r="IKE47" s="278"/>
      <c r="IKF47" s="278"/>
      <c r="IKG47" s="278"/>
      <c r="IKH47" s="278"/>
      <c r="IKI47" s="278"/>
      <c r="IKJ47" s="278"/>
      <c r="IKK47" s="278"/>
      <c r="IKL47" s="278"/>
      <c r="IKM47" s="278"/>
      <c r="IKN47" s="278"/>
      <c r="IKO47" s="278"/>
      <c r="IKP47" s="278"/>
      <c r="IKQ47" s="278"/>
      <c r="IKR47" s="278"/>
      <c r="IKS47" s="278"/>
      <c r="IKT47" s="278"/>
      <c r="IKU47" s="278"/>
      <c r="IKV47" s="278"/>
      <c r="IKW47" s="278"/>
      <c r="IKX47" s="278"/>
      <c r="IKY47" s="278"/>
      <c r="IKZ47" s="278"/>
      <c r="ILA47" s="278"/>
      <c r="ILB47" s="278"/>
      <c r="ILC47" s="278"/>
      <c r="ILD47" s="278"/>
      <c r="ILE47" s="278"/>
      <c r="ILF47" s="278"/>
      <c r="ILG47" s="278"/>
      <c r="ILH47" s="278"/>
      <c r="ILI47" s="278"/>
      <c r="ILJ47" s="278"/>
      <c r="ILK47" s="278"/>
      <c r="ILL47" s="278"/>
      <c r="ILM47" s="278"/>
      <c r="ILN47" s="278"/>
      <c r="ILO47" s="278"/>
      <c r="ILP47" s="278"/>
      <c r="ILQ47" s="278"/>
      <c r="ILR47" s="278"/>
      <c r="ILS47" s="278"/>
      <c r="ILT47" s="278"/>
      <c r="ILU47" s="278"/>
      <c r="ILV47" s="278"/>
      <c r="ILW47" s="278"/>
      <c r="ILX47" s="278"/>
      <c r="ILY47" s="278"/>
      <c r="ILZ47" s="278"/>
      <c r="IMA47" s="278"/>
      <c r="IMB47" s="278"/>
      <c r="IMC47" s="278"/>
      <c r="IMD47" s="278"/>
      <c r="IME47" s="278"/>
      <c r="IMF47" s="278"/>
      <c r="IMG47" s="278"/>
      <c r="IMH47" s="278"/>
      <c r="IMI47" s="278"/>
      <c r="IMJ47" s="278"/>
      <c r="IMK47" s="278"/>
      <c r="IML47" s="278"/>
      <c r="IMM47" s="278"/>
      <c r="IMN47" s="278"/>
      <c r="IMO47" s="278"/>
      <c r="IMP47" s="278"/>
      <c r="IMQ47" s="278"/>
      <c r="IMR47" s="278"/>
      <c r="IMS47" s="278"/>
      <c r="IMT47" s="278"/>
      <c r="IMU47" s="278"/>
      <c r="IMV47" s="278"/>
      <c r="IMW47" s="278"/>
      <c r="IMX47" s="278"/>
      <c r="IMY47" s="278"/>
      <c r="IMZ47" s="278"/>
      <c r="INA47" s="278"/>
      <c r="INB47" s="278"/>
      <c r="INC47" s="278"/>
      <c r="IND47" s="278"/>
      <c r="INE47" s="278"/>
      <c r="INF47" s="278"/>
      <c r="ING47" s="278"/>
      <c r="INH47" s="278"/>
      <c r="INI47" s="278"/>
      <c r="INJ47" s="278"/>
      <c r="INK47" s="278"/>
      <c r="INL47" s="278"/>
      <c r="INM47" s="278"/>
      <c r="INN47" s="278"/>
      <c r="INO47" s="278"/>
      <c r="INP47" s="278"/>
      <c r="INQ47" s="278"/>
      <c r="INR47" s="278"/>
      <c r="INS47" s="278"/>
      <c r="INT47" s="278"/>
      <c r="INU47" s="278"/>
      <c r="INV47" s="278"/>
      <c r="INW47" s="278"/>
      <c r="INX47" s="278"/>
      <c r="INY47" s="278"/>
      <c r="INZ47" s="278"/>
      <c r="IOA47" s="278"/>
      <c r="IOB47" s="278"/>
      <c r="IOC47" s="278"/>
      <c r="IOD47" s="278"/>
      <c r="IOE47" s="278"/>
      <c r="IOF47" s="278"/>
      <c r="IOG47" s="278"/>
      <c r="IOH47" s="278"/>
      <c r="IOI47" s="278"/>
      <c r="IOJ47" s="278"/>
      <c r="IOK47" s="278"/>
      <c r="IOL47" s="278"/>
      <c r="IOM47" s="278"/>
      <c r="ION47" s="278"/>
      <c r="IOO47" s="278"/>
      <c r="IOP47" s="278"/>
      <c r="IOQ47" s="278"/>
      <c r="IOR47" s="278"/>
      <c r="IOS47" s="278"/>
      <c r="IOT47" s="278"/>
      <c r="IOU47" s="278"/>
      <c r="IOV47" s="278"/>
      <c r="IOW47" s="278"/>
      <c r="IOX47" s="278"/>
      <c r="IOY47" s="278"/>
      <c r="IOZ47" s="278"/>
      <c r="IPA47" s="278"/>
      <c r="IPB47" s="278"/>
      <c r="IPC47" s="278"/>
      <c r="IPD47" s="278"/>
      <c r="IPE47" s="278"/>
      <c r="IPF47" s="278"/>
      <c r="IPG47" s="278"/>
      <c r="IPH47" s="278"/>
      <c r="IPI47" s="278"/>
      <c r="IPJ47" s="278"/>
      <c r="IPK47" s="278"/>
      <c r="IPL47" s="278"/>
      <c r="IPM47" s="278"/>
      <c r="IPN47" s="278"/>
      <c r="IPO47" s="278"/>
      <c r="IPP47" s="278"/>
      <c r="IPQ47" s="278"/>
      <c r="IPR47" s="278"/>
      <c r="IPS47" s="278"/>
      <c r="IPT47" s="278"/>
      <c r="IPU47" s="278"/>
      <c r="IPV47" s="278"/>
      <c r="IPW47" s="278"/>
      <c r="IPX47" s="278"/>
      <c r="IPY47" s="278"/>
      <c r="IPZ47" s="278"/>
      <c r="IQA47" s="278"/>
      <c r="IQB47" s="278"/>
      <c r="IQC47" s="278"/>
      <c r="IQD47" s="278"/>
      <c r="IQE47" s="278"/>
      <c r="IQF47" s="278"/>
      <c r="IQG47" s="278"/>
      <c r="IQH47" s="278"/>
      <c r="IQI47" s="278"/>
      <c r="IQJ47" s="278"/>
      <c r="IQK47" s="278"/>
      <c r="IQL47" s="278"/>
      <c r="IQM47" s="278"/>
      <c r="IQN47" s="278"/>
      <c r="IQO47" s="278"/>
      <c r="IQP47" s="278"/>
      <c r="IQQ47" s="278"/>
      <c r="IQR47" s="278"/>
      <c r="IQS47" s="278"/>
      <c r="IQT47" s="278"/>
      <c r="IQU47" s="278"/>
      <c r="IQV47" s="278"/>
      <c r="IQW47" s="278"/>
      <c r="IQX47" s="278"/>
      <c r="IQY47" s="278"/>
      <c r="IQZ47" s="278"/>
      <c r="IRA47" s="278"/>
      <c r="IRB47" s="278"/>
      <c r="IRC47" s="278"/>
      <c r="IRD47" s="278"/>
      <c r="IRE47" s="278"/>
      <c r="IRF47" s="278"/>
      <c r="IRG47" s="278"/>
      <c r="IRH47" s="278"/>
      <c r="IRI47" s="278"/>
      <c r="IRJ47" s="278"/>
      <c r="IRK47" s="278"/>
      <c r="IRL47" s="278"/>
      <c r="IRM47" s="278"/>
      <c r="IRN47" s="278"/>
      <c r="IRO47" s="278"/>
      <c r="IRP47" s="278"/>
      <c r="IRQ47" s="278"/>
      <c r="IRR47" s="278"/>
      <c r="IRS47" s="278"/>
      <c r="IRT47" s="278"/>
      <c r="IRU47" s="278"/>
      <c r="IRV47" s="278"/>
      <c r="IRW47" s="278"/>
      <c r="IRX47" s="278"/>
      <c r="IRY47" s="278"/>
      <c r="IRZ47" s="278"/>
      <c r="ISA47" s="278"/>
      <c r="ISB47" s="278"/>
      <c r="ISC47" s="278"/>
      <c r="ISD47" s="278"/>
      <c r="ISE47" s="278"/>
      <c r="ISF47" s="278"/>
      <c r="ISG47" s="278"/>
      <c r="ISH47" s="278"/>
      <c r="ISI47" s="278"/>
      <c r="ISJ47" s="278"/>
      <c r="ISK47" s="278"/>
      <c r="ISL47" s="278"/>
      <c r="ISM47" s="278"/>
      <c r="ISN47" s="278"/>
      <c r="ISO47" s="278"/>
      <c r="ISP47" s="278"/>
      <c r="ISQ47" s="278"/>
      <c r="ISR47" s="278"/>
      <c r="ISS47" s="278"/>
      <c r="IST47" s="278"/>
      <c r="ISU47" s="278"/>
      <c r="ISV47" s="278"/>
      <c r="ISW47" s="278"/>
      <c r="ISX47" s="278"/>
      <c r="ISY47" s="278"/>
      <c r="ISZ47" s="278"/>
      <c r="ITA47" s="278"/>
      <c r="ITB47" s="278"/>
      <c r="ITC47" s="278"/>
      <c r="ITD47" s="278"/>
      <c r="ITE47" s="278"/>
      <c r="ITF47" s="278"/>
      <c r="ITG47" s="278"/>
      <c r="ITH47" s="278"/>
      <c r="ITI47" s="278"/>
      <c r="ITJ47" s="278"/>
      <c r="ITK47" s="278"/>
      <c r="ITL47" s="278"/>
      <c r="ITM47" s="278"/>
      <c r="ITN47" s="278"/>
      <c r="ITO47" s="278"/>
      <c r="ITP47" s="278"/>
      <c r="ITQ47" s="278"/>
      <c r="ITR47" s="278"/>
      <c r="ITS47" s="278"/>
      <c r="ITT47" s="278"/>
      <c r="ITU47" s="278"/>
      <c r="ITV47" s="278"/>
      <c r="ITW47" s="278"/>
      <c r="ITX47" s="278"/>
      <c r="ITY47" s="278"/>
      <c r="ITZ47" s="278"/>
      <c r="IUA47" s="278"/>
      <c r="IUB47" s="278"/>
      <c r="IUC47" s="278"/>
      <c r="IUD47" s="278"/>
      <c r="IUE47" s="278"/>
      <c r="IUF47" s="278"/>
      <c r="IUG47" s="278"/>
      <c r="IUH47" s="278"/>
      <c r="IUI47" s="278"/>
      <c r="IUJ47" s="278"/>
      <c r="IUK47" s="278"/>
      <c r="IUL47" s="278"/>
      <c r="IUM47" s="278"/>
      <c r="IUN47" s="278"/>
      <c r="IUO47" s="278"/>
      <c r="IUP47" s="278"/>
      <c r="IUQ47" s="278"/>
      <c r="IUR47" s="278"/>
      <c r="IUS47" s="278"/>
      <c r="IUT47" s="278"/>
      <c r="IUU47" s="278"/>
      <c r="IUV47" s="278"/>
      <c r="IUW47" s="278"/>
      <c r="IUX47" s="278"/>
      <c r="IUY47" s="278"/>
      <c r="IUZ47" s="278"/>
      <c r="IVA47" s="278"/>
      <c r="IVB47" s="278"/>
      <c r="IVC47" s="278"/>
      <c r="IVD47" s="278"/>
      <c r="IVE47" s="278"/>
      <c r="IVF47" s="278"/>
      <c r="IVG47" s="278"/>
      <c r="IVH47" s="278"/>
      <c r="IVI47" s="278"/>
      <c r="IVJ47" s="278"/>
      <c r="IVK47" s="278"/>
      <c r="IVL47" s="278"/>
      <c r="IVM47" s="278"/>
      <c r="IVN47" s="278"/>
      <c r="IVO47" s="278"/>
      <c r="IVP47" s="278"/>
      <c r="IVQ47" s="278"/>
      <c r="IVR47" s="278"/>
      <c r="IVS47" s="278"/>
      <c r="IVT47" s="278"/>
      <c r="IVU47" s="278"/>
      <c r="IVV47" s="278"/>
      <c r="IVW47" s="278"/>
      <c r="IVX47" s="278"/>
      <c r="IVY47" s="278"/>
      <c r="IVZ47" s="278"/>
      <c r="IWA47" s="278"/>
      <c r="IWB47" s="278"/>
      <c r="IWC47" s="278"/>
      <c r="IWD47" s="278"/>
      <c r="IWE47" s="278"/>
      <c r="IWF47" s="278"/>
      <c r="IWG47" s="278"/>
      <c r="IWH47" s="278"/>
      <c r="IWI47" s="278"/>
      <c r="IWJ47" s="278"/>
      <c r="IWK47" s="278"/>
      <c r="IWL47" s="278"/>
      <c r="IWM47" s="278"/>
      <c r="IWN47" s="278"/>
      <c r="IWO47" s="278"/>
      <c r="IWP47" s="278"/>
      <c r="IWQ47" s="278"/>
      <c r="IWR47" s="278"/>
      <c r="IWS47" s="278"/>
      <c r="IWT47" s="278"/>
      <c r="IWU47" s="278"/>
      <c r="IWV47" s="278"/>
      <c r="IWW47" s="278"/>
      <c r="IWX47" s="278"/>
      <c r="IWY47" s="278"/>
      <c r="IWZ47" s="278"/>
      <c r="IXA47" s="278"/>
      <c r="IXB47" s="278"/>
      <c r="IXC47" s="278"/>
      <c r="IXD47" s="278"/>
      <c r="IXE47" s="278"/>
      <c r="IXF47" s="278"/>
      <c r="IXG47" s="278"/>
      <c r="IXH47" s="278"/>
      <c r="IXI47" s="278"/>
      <c r="IXJ47" s="278"/>
      <c r="IXK47" s="278"/>
      <c r="IXL47" s="278"/>
      <c r="IXM47" s="278"/>
      <c r="IXN47" s="278"/>
      <c r="IXO47" s="278"/>
      <c r="IXP47" s="278"/>
      <c r="IXQ47" s="278"/>
      <c r="IXR47" s="278"/>
      <c r="IXS47" s="278"/>
      <c r="IXT47" s="278"/>
      <c r="IXU47" s="278"/>
      <c r="IXV47" s="278"/>
      <c r="IXW47" s="278"/>
      <c r="IXX47" s="278"/>
      <c r="IXY47" s="278"/>
      <c r="IXZ47" s="278"/>
      <c r="IYA47" s="278"/>
      <c r="IYB47" s="278"/>
      <c r="IYC47" s="278"/>
      <c r="IYD47" s="278"/>
      <c r="IYE47" s="278"/>
      <c r="IYF47" s="278"/>
      <c r="IYG47" s="278"/>
      <c r="IYH47" s="278"/>
      <c r="IYI47" s="278"/>
      <c r="IYJ47" s="278"/>
      <c r="IYK47" s="278"/>
      <c r="IYL47" s="278"/>
      <c r="IYM47" s="278"/>
      <c r="IYN47" s="278"/>
      <c r="IYO47" s="278"/>
      <c r="IYP47" s="278"/>
      <c r="IYQ47" s="278"/>
      <c r="IYR47" s="278"/>
      <c r="IYS47" s="278"/>
      <c r="IYT47" s="278"/>
      <c r="IYU47" s="278"/>
      <c r="IYV47" s="278"/>
      <c r="IYW47" s="278"/>
      <c r="IYX47" s="278"/>
      <c r="IYY47" s="278"/>
      <c r="IYZ47" s="278"/>
      <c r="IZA47" s="278"/>
      <c r="IZB47" s="278"/>
      <c r="IZC47" s="278"/>
      <c r="IZD47" s="278"/>
      <c r="IZE47" s="278"/>
      <c r="IZF47" s="278"/>
      <c r="IZG47" s="278"/>
      <c r="IZH47" s="278"/>
      <c r="IZI47" s="278"/>
      <c r="IZJ47" s="278"/>
      <c r="IZK47" s="278"/>
      <c r="IZL47" s="278"/>
      <c r="IZM47" s="278"/>
      <c r="IZN47" s="278"/>
      <c r="IZO47" s="278"/>
      <c r="IZP47" s="278"/>
      <c r="IZQ47" s="278"/>
      <c r="IZR47" s="278"/>
      <c r="IZS47" s="278"/>
      <c r="IZT47" s="278"/>
      <c r="IZU47" s="278"/>
      <c r="IZV47" s="278"/>
      <c r="IZW47" s="278"/>
      <c r="IZX47" s="278"/>
      <c r="IZY47" s="278"/>
      <c r="IZZ47" s="278"/>
      <c r="JAA47" s="278"/>
      <c r="JAB47" s="278"/>
      <c r="JAC47" s="278"/>
      <c r="JAD47" s="278"/>
      <c r="JAE47" s="278"/>
      <c r="JAF47" s="278"/>
      <c r="JAG47" s="278"/>
      <c r="JAH47" s="278"/>
      <c r="JAI47" s="278"/>
      <c r="JAJ47" s="278"/>
      <c r="JAK47" s="278"/>
      <c r="JAL47" s="278"/>
      <c r="JAM47" s="278"/>
      <c r="JAN47" s="278"/>
      <c r="JAO47" s="278"/>
      <c r="JAP47" s="278"/>
      <c r="JAQ47" s="278"/>
      <c r="JAR47" s="278"/>
      <c r="JAS47" s="278"/>
      <c r="JAT47" s="278"/>
      <c r="JAU47" s="278"/>
      <c r="JAV47" s="278"/>
      <c r="JAW47" s="278"/>
      <c r="JAX47" s="278"/>
      <c r="JAY47" s="278"/>
      <c r="JAZ47" s="278"/>
      <c r="JBA47" s="278"/>
      <c r="JBB47" s="278"/>
      <c r="JBC47" s="278"/>
      <c r="JBD47" s="278"/>
      <c r="JBE47" s="278"/>
      <c r="JBF47" s="278"/>
      <c r="JBG47" s="278"/>
      <c r="JBH47" s="278"/>
      <c r="JBI47" s="278"/>
      <c r="JBJ47" s="278"/>
      <c r="JBK47" s="278"/>
      <c r="JBL47" s="278"/>
      <c r="JBM47" s="278"/>
      <c r="JBN47" s="278"/>
      <c r="JBO47" s="278"/>
      <c r="JBP47" s="278"/>
      <c r="JBQ47" s="278"/>
      <c r="JBR47" s="278"/>
      <c r="JBS47" s="278"/>
      <c r="JBT47" s="278"/>
      <c r="JBU47" s="278"/>
      <c r="JBV47" s="278"/>
      <c r="JBW47" s="278"/>
      <c r="JBX47" s="278"/>
      <c r="JBY47" s="278"/>
      <c r="JBZ47" s="278"/>
      <c r="JCA47" s="278"/>
      <c r="JCB47" s="278"/>
      <c r="JCC47" s="278"/>
      <c r="JCD47" s="278"/>
      <c r="JCE47" s="278"/>
      <c r="JCF47" s="278"/>
      <c r="JCG47" s="278"/>
      <c r="JCH47" s="278"/>
      <c r="JCI47" s="278"/>
      <c r="JCJ47" s="278"/>
      <c r="JCK47" s="278"/>
      <c r="JCL47" s="278"/>
      <c r="JCM47" s="278"/>
      <c r="JCN47" s="278"/>
      <c r="JCO47" s="278"/>
      <c r="JCP47" s="278"/>
      <c r="JCQ47" s="278"/>
      <c r="JCR47" s="278"/>
      <c r="JCS47" s="278"/>
      <c r="JCT47" s="278"/>
      <c r="JCU47" s="278"/>
      <c r="JCV47" s="278"/>
      <c r="JCW47" s="278"/>
      <c r="JCX47" s="278"/>
      <c r="JCY47" s="278"/>
      <c r="JCZ47" s="278"/>
      <c r="JDA47" s="278"/>
      <c r="JDB47" s="278"/>
      <c r="JDC47" s="278"/>
      <c r="JDD47" s="278"/>
      <c r="JDE47" s="278"/>
      <c r="JDF47" s="278"/>
      <c r="JDG47" s="278"/>
      <c r="JDH47" s="278"/>
      <c r="JDI47" s="278"/>
      <c r="JDJ47" s="278"/>
      <c r="JDK47" s="278"/>
      <c r="JDL47" s="278"/>
      <c r="JDM47" s="278"/>
      <c r="JDN47" s="278"/>
      <c r="JDO47" s="278"/>
      <c r="JDP47" s="278"/>
      <c r="JDQ47" s="278"/>
      <c r="JDR47" s="278"/>
      <c r="JDS47" s="278"/>
      <c r="JDT47" s="278"/>
      <c r="JDU47" s="278"/>
      <c r="JDV47" s="278"/>
      <c r="JDW47" s="278"/>
      <c r="JDX47" s="278"/>
      <c r="JDY47" s="278"/>
      <c r="JDZ47" s="278"/>
      <c r="JEA47" s="278"/>
      <c r="JEB47" s="278"/>
      <c r="JEC47" s="278"/>
      <c r="JED47" s="278"/>
      <c r="JEE47" s="278"/>
      <c r="JEF47" s="278"/>
      <c r="JEG47" s="278"/>
      <c r="JEH47" s="278"/>
      <c r="JEI47" s="278"/>
      <c r="JEJ47" s="278"/>
      <c r="JEK47" s="278"/>
      <c r="JEL47" s="278"/>
      <c r="JEM47" s="278"/>
      <c r="JEN47" s="278"/>
      <c r="JEO47" s="278"/>
      <c r="JEP47" s="278"/>
      <c r="JEQ47" s="278"/>
      <c r="JER47" s="278"/>
      <c r="JES47" s="278"/>
      <c r="JET47" s="278"/>
      <c r="JEU47" s="278"/>
      <c r="JEV47" s="278"/>
      <c r="JEW47" s="278"/>
      <c r="JEX47" s="278"/>
      <c r="JEY47" s="278"/>
      <c r="JEZ47" s="278"/>
      <c r="JFA47" s="278"/>
      <c r="JFB47" s="278"/>
      <c r="JFC47" s="278"/>
      <c r="JFD47" s="278"/>
      <c r="JFE47" s="278"/>
      <c r="JFF47" s="278"/>
      <c r="JFG47" s="278"/>
      <c r="JFH47" s="278"/>
      <c r="JFI47" s="278"/>
      <c r="JFJ47" s="278"/>
      <c r="JFK47" s="278"/>
      <c r="JFL47" s="278"/>
      <c r="JFM47" s="278"/>
      <c r="JFN47" s="278"/>
      <c r="JFO47" s="278"/>
      <c r="JFP47" s="278"/>
      <c r="JFQ47" s="278"/>
      <c r="JFR47" s="278"/>
      <c r="JFS47" s="278"/>
      <c r="JFT47" s="278"/>
      <c r="JFU47" s="278"/>
      <c r="JFV47" s="278"/>
      <c r="JFW47" s="278"/>
      <c r="JFX47" s="278"/>
      <c r="JFY47" s="278"/>
      <c r="JFZ47" s="278"/>
      <c r="JGA47" s="278"/>
      <c r="JGB47" s="278"/>
      <c r="JGC47" s="278"/>
      <c r="JGD47" s="278"/>
      <c r="JGE47" s="278"/>
      <c r="JGF47" s="278"/>
      <c r="JGG47" s="278"/>
      <c r="JGH47" s="278"/>
      <c r="JGI47" s="278"/>
      <c r="JGJ47" s="278"/>
      <c r="JGK47" s="278"/>
      <c r="JGL47" s="278"/>
      <c r="JGM47" s="278"/>
      <c r="JGN47" s="278"/>
      <c r="JGO47" s="278"/>
      <c r="JGP47" s="278"/>
      <c r="JGQ47" s="278"/>
      <c r="JGR47" s="278"/>
      <c r="JGS47" s="278"/>
      <c r="JGT47" s="278"/>
      <c r="JGU47" s="278"/>
      <c r="JGV47" s="278"/>
      <c r="JGW47" s="278"/>
      <c r="JGX47" s="278"/>
      <c r="JGY47" s="278"/>
      <c r="JGZ47" s="278"/>
      <c r="JHA47" s="278"/>
      <c r="JHB47" s="278"/>
      <c r="JHC47" s="278"/>
      <c r="JHD47" s="278"/>
      <c r="JHE47" s="278"/>
      <c r="JHF47" s="278"/>
      <c r="JHG47" s="278"/>
      <c r="JHH47" s="278"/>
      <c r="JHI47" s="278"/>
      <c r="JHJ47" s="278"/>
      <c r="JHK47" s="278"/>
      <c r="JHL47" s="278"/>
      <c r="JHM47" s="278"/>
      <c r="JHN47" s="278"/>
      <c r="JHO47" s="278"/>
      <c r="JHP47" s="278"/>
      <c r="JHQ47" s="278"/>
      <c r="JHR47" s="278"/>
      <c r="JHS47" s="278"/>
      <c r="JHT47" s="278"/>
      <c r="JHU47" s="278"/>
      <c r="JHV47" s="278"/>
      <c r="JHW47" s="278"/>
      <c r="JHX47" s="278"/>
      <c r="JHY47" s="278"/>
      <c r="JHZ47" s="278"/>
      <c r="JIA47" s="278"/>
      <c r="JIB47" s="278"/>
      <c r="JIC47" s="278"/>
      <c r="JID47" s="278"/>
      <c r="JIE47" s="278"/>
      <c r="JIF47" s="278"/>
      <c r="JIG47" s="278"/>
      <c r="JIH47" s="278"/>
      <c r="JII47" s="278"/>
      <c r="JIJ47" s="278"/>
      <c r="JIK47" s="278"/>
      <c r="JIL47" s="278"/>
      <c r="JIM47" s="278"/>
      <c r="JIN47" s="278"/>
      <c r="JIO47" s="278"/>
      <c r="JIP47" s="278"/>
      <c r="JIQ47" s="278"/>
      <c r="JIR47" s="278"/>
      <c r="JIS47" s="278"/>
      <c r="JIT47" s="278"/>
      <c r="JIU47" s="278"/>
      <c r="JIV47" s="278"/>
      <c r="JIW47" s="278"/>
      <c r="JIX47" s="278"/>
      <c r="JIY47" s="278"/>
      <c r="JIZ47" s="278"/>
      <c r="JJA47" s="278"/>
      <c r="JJB47" s="278"/>
      <c r="JJC47" s="278"/>
      <c r="JJD47" s="278"/>
      <c r="JJE47" s="278"/>
      <c r="JJF47" s="278"/>
      <c r="JJG47" s="278"/>
      <c r="JJH47" s="278"/>
      <c r="JJI47" s="278"/>
      <c r="JJJ47" s="278"/>
      <c r="JJK47" s="278"/>
      <c r="JJL47" s="278"/>
      <c r="JJM47" s="278"/>
      <c r="JJN47" s="278"/>
      <c r="JJO47" s="278"/>
      <c r="JJP47" s="278"/>
      <c r="JJQ47" s="278"/>
      <c r="JJR47" s="278"/>
      <c r="JJS47" s="278"/>
      <c r="JJT47" s="278"/>
      <c r="JJU47" s="278"/>
      <c r="JJV47" s="278"/>
      <c r="JJW47" s="278"/>
      <c r="JJX47" s="278"/>
      <c r="JJY47" s="278"/>
      <c r="JJZ47" s="278"/>
      <c r="JKA47" s="278"/>
      <c r="JKB47" s="278"/>
      <c r="JKC47" s="278"/>
      <c r="JKD47" s="278"/>
      <c r="JKE47" s="278"/>
      <c r="JKF47" s="278"/>
      <c r="JKG47" s="278"/>
      <c r="JKH47" s="278"/>
      <c r="JKI47" s="278"/>
      <c r="JKJ47" s="278"/>
      <c r="JKK47" s="278"/>
      <c r="JKL47" s="278"/>
      <c r="JKM47" s="278"/>
      <c r="JKN47" s="278"/>
      <c r="JKO47" s="278"/>
      <c r="JKP47" s="278"/>
      <c r="JKQ47" s="278"/>
      <c r="JKR47" s="278"/>
      <c r="JKS47" s="278"/>
      <c r="JKT47" s="278"/>
      <c r="JKU47" s="278"/>
      <c r="JKV47" s="278"/>
      <c r="JKW47" s="278"/>
      <c r="JKX47" s="278"/>
      <c r="JKY47" s="278"/>
      <c r="JKZ47" s="278"/>
      <c r="JLA47" s="278"/>
      <c r="JLB47" s="278"/>
      <c r="JLC47" s="278"/>
      <c r="JLD47" s="278"/>
      <c r="JLE47" s="278"/>
      <c r="JLF47" s="278"/>
      <c r="JLG47" s="278"/>
      <c r="JLH47" s="278"/>
      <c r="JLI47" s="278"/>
      <c r="JLJ47" s="278"/>
      <c r="JLK47" s="278"/>
      <c r="JLL47" s="278"/>
      <c r="JLM47" s="278"/>
      <c r="JLN47" s="278"/>
      <c r="JLO47" s="278"/>
      <c r="JLP47" s="278"/>
      <c r="JLQ47" s="278"/>
      <c r="JLR47" s="278"/>
      <c r="JLS47" s="278"/>
      <c r="JLT47" s="278"/>
      <c r="JLU47" s="278"/>
      <c r="JLV47" s="278"/>
      <c r="JLW47" s="278"/>
      <c r="JLX47" s="278"/>
      <c r="JLY47" s="278"/>
      <c r="JLZ47" s="278"/>
      <c r="JMA47" s="278"/>
      <c r="JMB47" s="278"/>
      <c r="JMC47" s="278"/>
      <c r="JMD47" s="278"/>
      <c r="JME47" s="278"/>
      <c r="JMF47" s="278"/>
      <c r="JMG47" s="278"/>
      <c r="JMH47" s="278"/>
      <c r="JMI47" s="278"/>
      <c r="JMJ47" s="278"/>
      <c r="JMK47" s="278"/>
      <c r="JML47" s="278"/>
      <c r="JMM47" s="278"/>
      <c r="JMN47" s="278"/>
      <c r="JMO47" s="278"/>
      <c r="JMP47" s="278"/>
      <c r="JMQ47" s="278"/>
      <c r="JMR47" s="278"/>
      <c r="JMS47" s="278"/>
      <c r="JMT47" s="278"/>
      <c r="JMU47" s="278"/>
      <c r="JMV47" s="278"/>
      <c r="JMW47" s="278"/>
      <c r="JMX47" s="278"/>
      <c r="JMY47" s="278"/>
      <c r="JMZ47" s="278"/>
      <c r="JNA47" s="278"/>
      <c r="JNB47" s="278"/>
      <c r="JNC47" s="278"/>
      <c r="JND47" s="278"/>
      <c r="JNE47" s="278"/>
      <c r="JNF47" s="278"/>
      <c r="JNG47" s="278"/>
      <c r="JNH47" s="278"/>
      <c r="JNI47" s="278"/>
      <c r="JNJ47" s="278"/>
      <c r="JNK47" s="278"/>
      <c r="JNL47" s="278"/>
      <c r="JNM47" s="278"/>
      <c r="JNN47" s="278"/>
      <c r="JNO47" s="278"/>
      <c r="JNP47" s="278"/>
      <c r="JNQ47" s="278"/>
      <c r="JNR47" s="278"/>
      <c r="JNS47" s="278"/>
      <c r="JNT47" s="278"/>
      <c r="JNU47" s="278"/>
      <c r="JNV47" s="278"/>
      <c r="JNW47" s="278"/>
      <c r="JNX47" s="278"/>
      <c r="JNY47" s="278"/>
      <c r="JNZ47" s="278"/>
      <c r="JOA47" s="278"/>
      <c r="JOB47" s="278"/>
      <c r="JOC47" s="278"/>
      <c r="JOD47" s="278"/>
      <c r="JOE47" s="278"/>
      <c r="JOF47" s="278"/>
      <c r="JOG47" s="278"/>
      <c r="JOH47" s="278"/>
      <c r="JOI47" s="278"/>
      <c r="JOJ47" s="278"/>
      <c r="JOK47" s="278"/>
      <c r="JOL47" s="278"/>
      <c r="JOM47" s="278"/>
      <c r="JON47" s="278"/>
      <c r="JOO47" s="278"/>
      <c r="JOP47" s="278"/>
      <c r="JOQ47" s="278"/>
      <c r="JOR47" s="278"/>
      <c r="JOS47" s="278"/>
      <c r="JOT47" s="278"/>
      <c r="JOU47" s="278"/>
      <c r="JOV47" s="278"/>
      <c r="JOW47" s="278"/>
      <c r="JOX47" s="278"/>
      <c r="JOY47" s="278"/>
      <c r="JOZ47" s="278"/>
      <c r="JPA47" s="278"/>
      <c r="JPB47" s="278"/>
      <c r="JPC47" s="278"/>
      <c r="JPD47" s="278"/>
      <c r="JPE47" s="278"/>
      <c r="JPF47" s="278"/>
      <c r="JPG47" s="278"/>
      <c r="JPH47" s="278"/>
      <c r="JPI47" s="278"/>
      <c r="JPJ47" s="278"/>
      <c r="JPK47" s="278"/>
      <c r="JPL47" s="278"/>
      <c r="JPM47" s="278"/>
      <c r="JPN47" s="278"/>
      <c r="JPO47" s="278"/>
      <c r="JPP47" s="278"/>
      <c r="JPQ47" s="278"/>
      <c r="JPR47" s="278"/>
      <c r="JPS47" s="278"/>
      <c r="JPT47" s="278"/>
      <c r="JPU47" s="278"/>
      <c r="JPV47" s="278"/>
      <c r="JPW47" s="278"/>
      <c r="JPX47" s="278"/>
      <c r="JPY47" s="278"/>
      <c r="JPZ47" s="278"/>
      <c r="JQA47" s="278"/>
      <c r="JQB47" s="278"/>
      <c r="JQC47" s="278"/>
      <c r="JQD47" s="278"/>
      <c r="JQE47" s="278"/>
      <c r="JQF47" s="278"/>
      <c r="JQG47" s="278"/>
      <c r="JQH47" s="278"/>
      <c r="JQI47" s="278"/>
      <c r="JQJ47" s="278"/>
      <c r="JQK47" s="278"/>
      <c r="JQL47" s="278"/>
      <c r="JQM47" s="278"/>
      <c r="JQN47" s="278"/>
      <c r="JQO47" s="278"/>
      <c r="JQP47" s="278"/>
      <c r="JQQ47" s="278"/>
      <c r="JQR47" s="278"/>
      <c r="JQS47" s="278"/>
      <c r="JQT47" s="278"/>
      <c r="JQU47" s="278"/>
      <c r="JQV47" s="278"/>
      <c r="JQW47" s="278"/>
      <c r="JQX47" s="278"/>
      <c r="JQY47" s="278"/>
      <c r="JQZ47" s="278"/>
      <c r="JRA47" s="278"/>
      <c r="JRB47" s="278"/>
      <c r="JRC47" s="278"/>
      <c r="JRD47" s="278"/>
      <c r="JRE47" s="278"/>
      <c r="JRF47" s="278"/>
      <c r="JRG47" s="278"/>
      <c r="JRH47" s="278"/>
      <c r="JRI47" s="278"/>
      <c r="JRJ47" s="278"/>
      <c r="JRK47" s="278"/>
      <c r="JRL47" s="278"/>
      <c r="JRM47" s="278"/>
      <c r="JRN47" s="278"/>
      <c r="JRO47" s="278"/>
      <c r="JRP47" s="278"/>
      <c r="JRQ47" s="278"/>
      <c r="JRR47" s="278"/>
      <c r="JRS47" s="278"/>
      <c r="JRT47" s="278"/>
      <c r="JRU47" s="278"/>
      <c r="JRV47" s="278"/>
      <c r="JRW47" s="278"/>
      <c r="JRX47" s="278"/>
      <c r="JRY47" s="278"/>
      <c r="JRZ47" s="278"/>
      <c r="JSA47" s="278"/>
      <c r="JSB47" s="278"/>
      <c r="JSC47" s="278"/>
      <c r="JSD47" s="278"/>
      <c r="JSE47" s="278"/>
      <c r="JSF47" s="278"/>
      <c r="JSG47" s="278"/>
      <c r="JSH47" s="278"/>
      <c r="JSI47" s="278"/>
      <c r="JSJ47" s="278"/>
      <c r="JSK47" s="278"/>
      <c r="JSL47" s="278"/>
      <c r="JSM47" s="278"/>
      <c r="JSN47" s="278"/>
      <c r="JSO47" s="278"/>
      <c r="JSP47" s="278"/>
      <c r="JSQ47" s="278"/>
      <c r="JSR47" s="278"/>
      <c r="JSS47" s="278"/>
      <c r="JST47" s="278"/>
      <c r="JSU47" s="278"/>
      <c r="JSV47" s="278"/>
      <c r="JSW47" s="278"/>
      <c r="JSX47" s="278"/>
      <c r="JSY47" s="278"/>
      <c r="JSZ47" s="278"/>
      <c r="JTA47" s="278"/>
      <c r="JTB47" s="278"/>
      <c r="JTC47" s="278"/>
      <c r="JTD47" s="278"/>
      <c r="JTE47" s="278"/>
      <c r="JTF47" s="278"/>
      <c r="JTG47" s="278"/>
      <c r="JTH47" s="278"/>
      <c r="JTI47" s="278"/>
      <c r="JTJ47" s="278"/>
      <c r="JTK47" s="278"/>
      <c r="JTL47" s="278"/>
      <c r="JTM47" s="278"/>
      <c r="JTN47" s="278"/>
      <c r="JTO47" s="278"/>
      <c r="JTP47" s="278"/>
      <c r="JTQ47" s="278"/>
      <c r="JTR47" s="278"/>
      <c r="JTS47" s="278"/>
      <c r="JTT47" s="278"/>
      <c r="JTU47" s="278"/>
      <c r="JTV47" s="278"/>
      <c r="JTW47" s="278"/>
      <c r="JTX47" s="278"/>
      <c r="JTY47" s="278"/>
      <c r="JTZ47" s="278"/>
      <c r="JUA47" s="278"/>
      <c r="JUB47" s="278"/>
      <c r="JUC47" s="278"/>
      <c r="JUD47" s="278"/>
      <c r="JUE47" s="278"/>
      <c r="JUF47" s="278"/>
      <c r="JUG47" s="278"/>
      <c r="JUH47" s="278"/>
      <c r="JUI47" s="278"/>
      <c r="JUJ47" s="278"/>
      <c r="JUK47" s="278"/>
      <c r="JUL47" s="278"/>
      <c r="JUM47" s="278"/>
      <c r="JUN47" s="278"/>
      <c r="JUO47" s="278"/>
      <c r="JUP47" s="278"/>
      <c r="JUQ47" s="278"/>
      <c r="JUR47" s="278"/>
      <c r="JUS47" s="278"/>
      <c r="JUT47" s="278"/>
      <c r="JUU47" s="278"/>
      <c r="JUV47" s="278"/>
      <c r="JUW47" s="278"/>
      <c r="JUX47" s="278"/>
      <c r="JUY47" s="278"/>
      <c r="JUZ47" s="278"/>
      <c r="JVA47" s="278"/>
      <c r="JVB47" s="278"/>
      <c r="JVC47" s="278"/>
      <c r="JVD47" s="278"/>
      <c r="JVE47" s="278"/>
      <c r="JVF47" s="278"/>
      <c r="JVG47" s="278"/>
      <c r="JVH47" s="278"/>
      <c r="JVI47" s="278"/>
      <c r="JVJ47" s="278"/>
      <c r="JVK47" s="278"/>
      <c r="JVL47" s="278"/>
      <c r="JVM47" s="278"/>
      <c r="JVN47" s="278"/>
      <c r="JVO47" s="278"/>
      <c r="JVP47" s="278"/>
      <c r="JVQ47" s="278"/>
      <c r="JVR47" s="278"/>
      <c r="JVS47" s="278"/>
      <c r="JVT47" s="278"/>
      <c r="JVU47" s="278"/>
      <c r="JVV47" s="278"/>
      <c r="JVW47" s="278"/>
      <c r="JVX47" s="278"/>
      <c r="JVY47" s="278"/>
      <c r="JVZ47" s="278"/>
      <c r="JWA47" s="278"/>
      <c r="JWB47" s="278"/>
      <c r="JWC47" s="278"/>
      <c r="JWD47" s="278"/>
      <c r="JWE47" s="278"/>
      <c r="JWF47" s="278"/>
      <c r="JWG47" s="278"/>
      <c r="JWH47" s="278"/>
      <c r="JWI47" s="278"/>
      <c r="JWJ47" s="278"/>
      <c r="JWK47" s="278"/>
      <c r="JWL47" s="278"/>
      <c r="JWM47" s="278"/>
      <c r="JWN47" s="278"/>
      <c r="JWO47" s="278"/>
      <c r="JWP47" s="278"/>
      <c r="JWQ47" s="278"/>
      <c r="JWR47" s="278"/>
      <c r="JWS47" s="278"/>
      <c r="JWT47" s="278"/>
      <c r="JWU47" s="278"/>
      <c r="JWV47" s="278"/>
      <c r="JWW47" s="278"/>
      <c r="JWX47" s="278"/>
      <c r="JWY47" s="278"/>
      <c r="JWZ47" s="278"/>
      <c r="JXA47" s="278"/>
      <c r="JXB47" s="278"/>
      <c r="JXC47" s="278"/>
      <c r="JXD47" s="278"/>
      <c r="JXE47" s="278"/>
      <c r="JXF47" s="278"/>
      <c r="JXG47" s="278"/>
      <c r="JXH47" s="278"/>
      <c r="JXI47" s="278"/>
      <c r="JXJ47" s="278"/>
      <c r="JXK47" s="278"/>
      <c r="JXL47" s="278"/>
      <c r="JXM47" s="278"/>
      <c r="JXN47" s="278"/>
      <c r="JXO47" s="278"/>
      <c r="JXP47" s="278"/>
      <c r="JXQ47" s="278"/>
      <c r="JXR47" s="278"/>
      <c r="JXS47" s="278"/>
      <c r="JXT47" s="278"/>
      <c r="JXU47" s="278"/>
      <c r="JXV47" s="278"/>
      <c r="JXW47" s="278"/>
      <c r="JXX47" s="278"/>
      <c r="JXY47" s="278"/>
      <c r="JXZ47" s="278"/>
      <c r="JYA47" s="278"/>
      <c r="JYB47" s="278"/>
      <c r="JYC47" s="278"/>
      <c r="JYD47" s="278"/>
      <c r="JYE47" s="278"/>
      <c r="JYF47" s="278"/>
      <c r="JYG47" s="278"/>
      <c r="JYH47" s="278"/>
      <c r="JYI47" s="278"/>
      <c r="JYJ47" s="278"/>
      <c r="JYK47" s="278"/>
      <c r="JYL47" s="278"/>
      <c r="JYM47" s="278"/>
      <c r="JYN47" s="278"/>
      <c r="JYO47" s="278"/>
      <c r="JYP47" s="278"/>
      <c r="JYQ47" s="278"/>
      <c r="JYR47" s="278"/>
      <c r="JYS47" s="278"/>
      <c r="JYT47" s="278"/>
      <c r="JYU47" s="278"/>
      <c r="JYV47" s="278"/>
      <c r="JYW47" s="278"/>
      <c r="JYX47" s="278"/>
      <c r="JYY47" s="278"/>
      <c r="JYZ47" s="278"/>
      <c r="JZA47" s="278"/>
      <c r="JZB47" s="278"/>
      <c r="JZC47" s="278"/>
      <c r="JZD47" s="278"/>
      <c r="JZE47" s="278"/>
      <c r="JZF47" s="278"/>
      <c r="JZG47" s="278"/>
      <c r="JZH47" s="278"/>
      <c r="JZI47" s="278"/>
      <c r="JZJ47" s="278"/>
      <c r="JZK47" s="278"/>
      <c r="JZL47" s="278"/>
      <c r="JZM47" s="278"/>
      <c r="JZN47" s="278"/>
      <c r="JZO47" s="278"/>
      <c r="JZP47" s="278"/>
      <c r="JZQ47" s="278"/>
      <c r="JZR47" s="278"/>
      <c r="JZS47" s="278"/>
      <c r="JZT47" s="278"/>
      <c r="JZU47" s="278"/>
      <c r="JZV47" s="278"/>
      <c r="JZW47" s="278"/>
      <c r="JZX47" s="278"/>
      <c r="JZY47" s="278"/>
      <c r="JZZ47" s="278"/>
      <c r="KAA47" s="278"/>
      <c r="KAB47" s="278"/>
      <c r="KAC47" s="278"/>
      <c r="KAD47" s="278"/>
      <c r="KAE47" s="278"/>
      <c r="KAF47" s="278"/>
      <c r="KAG47" s="278"/>
      <c r="KAH47" s="278"/>
      <c r="KAI47" s="278"/>
      <c r="KAJ47" s="278"/>
      <c r="KAK47" s="278"/>
      <c r="KAL47" s="278"/>
      <c r="KAM47" s="278"/>
      <c r="KAN47" s="278"/>
      <c r="KAO47" s="278"/>
      <c r="KAP47" s="278"/>
      <c r="KAQ47" s="278"/>
      <c r="KAR47" s="278"/>
      <c r="KAS47" s="278"/>
      <c r="KAT47" s="278"/>
      <c r="KAU47" s="278"/>
      <c r="KAV47" s="278"/>
      <c r="KAW47" s="278"/>
      <c r="KAX47" s="278"/>
      <c r="KAY47" s="278"/>
      <c r="KAZ47" s="278"/>
      <c r="KBA47" s="278"/>
      <c r="KBB47" s="278"/>
      <c r="KBC47" s="278"/>
      <c r="KBD47" s="278"/>
      <c r="KBE47" s="278"/>
      <c r="KBF47" s="278"/>
      <c r="KBG47" s="278"/>
      <c r="KBH47" s="278"/>
      <c r="KBI47" s="278"/>
      <c r="KBJ47" s="278"/>
      <c r="KBK47" s="278"/>
      <c r="KBL47" s="278"/>
      <c r="KBM47" s="278"/>
      <c r="KBN47" s="278"/>
      <c r="KBO47" s="278"/>
      <c r="KBP47" s="278"/>
      <c r="KBQ47" s="278"/>
      <c r="KBR47" s="278"/>
      <c r="KBS47" s="278"/>
      <c r="KBT47" s="278"/>
      <c r="KBU47" s="278"/>
      <c r="KBV47" s="278"/>
      <c r="KBW47" s="278"/>
      <c r="KBX47" s="278"/>
      <c r="KBY47" s="278"/>
      <c r="KBZ47" s="278"/>
      <c r="KCA47" s="278"/>
      <c r="KCB47" s="278"/>
      <c r="KCC47" s="278"/>
      <c r="KCD47" s="278"/>
      <c r="KCE47" s="278"/>
      <c r="KCF47" s="278"/>
      <c r="KCG47" s="278"/>
      <c r="KCH47" s="278"/>
      <c r="KCI47" s="278"/>
      <c r="KCJ47" s="278"/>
      <c r="KCK47" s="278"/>
      <c r="KCL47" s="278"/>
      <c r="KCM47" s="278"/>
      <c r="KCN47" s="278"/>
      <c r="KCO47" s="278"/>
      <c r="KCP47" s="278"/>
      <c r="KCQ47" s="278"/>
      <c r="KCR47" s="278"/>
      <c r="KCS47" s="278"/>
      <c r="KCT47" s="278"/>
      <c r="KCU47" s="278"/>
      <c r="KCV47" s="278"/>
      <c r="KCW47" s="278"/>
      <c r="KCX47" s="278"/>
      <c r="KCY47" s="278"/>
      <c r="KCZ47" s="278"/>
      <c r="KDA47" s="278"/>
      <c r="KDB47" s="278"/>
      <c r="KDC47" s="278"/>
      <c r="KDD47" s="278"/>
      <c r="KDE47" s="278"/>
      <c r="KDF47" s="278"/>
      <c r="KDG47" s="278"/>
      <c r="KDH47" s="278"/>
      <c r="KDI47" s="278"/>
      <c r="KDJ47" s="278"/>
      <c r="KDK47" s="278"/>
      <c r="KDL47" s="278"/>
      <c r="KDM47" s="278"/>
      <c r="KDN47" s="278"/>
      <c r="KDO47" s="278"/>
      <c r="KDP47" s="278"/>
      <c r="KDQ47" s="278"/>
      <c r="KDR47" s="278"/>
      <c r="KDS47" s="278"/>
      <c r="KDT47" s="278"/>
      <c r="KDU47" s="278"/>
      <c r="KDV47" s="278"/>
      <c r="KDW47" s="278"/>
      <c r="KDX47" s="278"/>
      <c r="KDY47" s="278"/>
      <c r="KDZ47" s="278"/>
      <c r="KEA47" s="278"/>
      <c r="KEB47" s="278"/>
      <c r="KEC47" s="278"/>
      <c r="KED47" s="278"/>
      <c r="KEE47" s="278"/>
      <c r="KEF47" s="278"/>
      <c r="KEG47" s="278"/>
      <c r="KEH47" s="278"/>
      <c r="KEI47" s="278"/>
      <c r="KEJ47" s="278"/>
      <c r="KEK47" s="278"/>
      <c r="KEL47" s="278"/>
      <c r="KEM47" s="278"/>
      <c r="KEN47" s="278"/>
      <c r="KEO47" s="278"/>
      <c r="KEP47" s="278"/>
      <c r="KEQ47" s="278"/>
      <c r="KER47" s="278"/>
      <c r="KES47" s="278"/>
      <c r="KET47" s="278"/>
      <c r="KEU47" s="278"/>
      <c r="KEV47" s="278"/>
      <c r="KEW47" s="278"/>
      <c r="KEX47" s="278"/>
      <c r="KEY47" s="278"/>
      <c r="KEZ47" s="278"/>
      <c r="KFA47" s="278"/>
      <c r="KFB47" s="278"/>
      <c r="KFC47" s="278"/>
      <c r="KFD47" s="278"/>
      <c r="KFE47" s="278"/>
      <c r="KFF47" s="278"/>
      <c r="KFG47" s="278"/>
      <c r="KFH47" s="278"/>
      <c r="KFI47" s="278"/>
      <c r="KFJ47" s="278"/>
      <c r="KFK47" s="278"/>
      <c r="KFL47" s="278"/>
      <c r="KFM47" s="278"/>
      <c r="KFN47" s="278"/>
      <c r="KFO47" s="278"/>
      <c r="KFP47" s="278"/>
      <c r="KFQ47" s="278"/>
      <c r="KFR47" s="278"/>
      <c r="KFS47" s="278"/>
      <c r="KFT47" s="278"/>
      <c r="KFU47" s="278"/>
      <c r="KFV47" s="278"/>
      <c r="KFW47" s="278"/>
      <c r="KFX47" s="278"/>
      <c r="KFY47" s="278"/>
      <c r="KFZ47" s="278"/>
      <c r="KGA47" s="278"/>
      <c r="KGB47" s="278"/>
      <c r="KGC47" s="278"/>
      <c r="KGD47" s="278"/>
      <c r="KGE47" s="278"/>
      <c r="KGF47" s="278"/>
      <c r="KGG47" s="278"/>
      <c r="KGH47" s="278"/>
      <c r="KGI47" s="278"/>
      <c r="KGJ47" s="278"/>
      <c r="KGK47" s="278"/>
      <c r="KGL47" s="278"/>
      <c r="KGM47" s="278"/>
      <c r="KGN47" s="278"/>
      <c r="KGO47" s="278"/>
      <c r="KGP47" s="278"/>
      <c r="KGQ47" s="278"/>
      <c r="KGR47" s="278"/>
      <c r="KGS47" s="278"/>
      <c r="KGT47" s="278"/>
      <c r="KGU47" s="278"/>
      <c r="KGV47" s="278"/>
      <c r="KGW47" s="278"/>
      <c r="KGX47" s="278"/>
      <c r="KGY47" s="278"/>
      <c r="KGZ47" s="278"/>
      <c r="KHA47" s="278"/>
      <c r="KHB47" s="278"/>
      <c r="KHC47" s="278"/>
      <c r="KHD47" s="278"/>
      <c r="KHE47" s="278"/>
      <c r="KHF47" s="278"/>
      <c r="KHG47" s="278"/>
      <c r="KHH47" s="278"/>
      <c r="KHI47" s="278"/>
      <c r="KHJ47" s="278"/>
      <c r="KHK47" s="278"/>
      <c r="KHL47" s="278"/>
      <c r="KHM47" s="278"/>
      <c r="KHN47" s="278"/>
      <c r="KHO47" s="278"/>
      <c r="KHP47" s="278"/>
      <c r="KHQ47" s="278"/>
      <c r="KHR47" s="278"/>
      <c r="KHS47" s="278"/>
      <c r="KHT47" s="278"/>
      <c r="KHU47" s="278"/>
      <c r="KHV47" s="278"/>
      <c r="KHW47" s="278"/>
      <c r="KHX47" s="278"/>
      <c r="KHY47" s="278"/>
      <c r="KHZ47" s="278"/>
      <c r="KIA47" s="278"/>
      <c r="KIB47" s="278"/>
      <c r="KIC47" s="278"/>
      <c r="KID47" s="278"/>
      <c r="KIE47" s="278"/>
      <c r="KIF47" s="278"/>
      <c r="KIG47" s="278"/>
      <c r="KIH47" s="278"/>
      <c r="KII47" s="278"/>
      <c r="KIJ47" s="278"/>
      <c r="KIK47" s="278"/>
      <c r="KIL47" s="278"/>
      <c r="KIM47" s="278"/>
      <c r="KIN47" s="278"/>
      <c r="KIO47" s="278"/>
      <c r="KIP47" s="278"/>
      <c r="KIQ47" s="278"/>
      <c r="KIR47" s="278"/>
      <c r="KIS47" s="278"/>
      <c r="KIT47" s="278"/>
      <c r="KIU47" s="278"/>
      <c r="KIV47" s="278"/>
      <c r="KIW47" s="278"/>
      <c r="KIX47" s="278"/>
      <c r="KIY47" s="278"/>
      <c r="KIZ47" s="278"/>
      <c r="KJA47" s="278"/>
      <c r="KJB47" s="278"/>
      <c r="KJC47" s="278"/>
      <c r="KJD47" s="278"/>
      <c r="KJE47" s="278"/>
      <c r="KJF47" s="278"/>
      <c r="KJG47" s="278"/>
      <c r="KJH47" s="278"/>
      <c r="KJI47" s="278"/>
      <c r="KJJ47" s="278"/>
      <c r="KJK47" s="278"/>
      <c r="KJL47" s="278"/>
      <c r="KJM47" s="278"/>
      <c r="KJN47" s="278"/>
      <c r="KJO47" s="278"/>
      <c r="KJP47" s="278"/>
      <c r="KJQ47" s="278"/>
      <c r="KJR47" s="278"/>
      <c r="KJS47" s="278"/>
      <c r="KJT47" s="278"/>
      <c r="KJU47" s="278"/>
      <c r="KJV47" s="278"/>
      <c r="KJW47" s="278"/>
      <c r="KJX47" s="278"/>
      <c r="KJY47" s="278"/>
      <c r="KJZ47" s="278"/>
      <c r="KKA47" s="278"/>
      <c r="KKB47" s="278"/>
      <c r="KKC47" s="278"/>
      <c r="KKD47" s="278"/>
      <c r="KKE47" s="278"/>
      <c r="KKF47" s="278"/>
      <c r="KKG47" s="278"/>
      <c r="KKH47" s="278"/>
      <c r="KKI47" s="278"/>
      <c r="KKJ47" s="278"/>
      <c r="KKK47" s="278"/>
      <c r="KKL47" s="278"/>
      <c r="KKM47" s="278"/>
      <c r="KKN47" s="278"/>
      <c r="KKO47" s="278"/>
      <c r="KKP47" s="278"/>
      <c r="KKQ47" s="278"/>
      <c r="KKR47" s="278"/>
      <c r="KKS47" s="278"/>
      <c r="KKT47" s="278"/>
      <c r="KKU47" s="278"/>
      <c r="KKV47" s="278"/>
      <c r="KKW47" s="278"/>
      <c r="KKX47" s="278"/>
      <c r="KKY47" s="278"/>
      <c r="KKZ47" s="278"/>
      <c r="KLA47" s="278"/>
      <c r="KLB47" s="278"/>
      <c r="KLC47" s="278"/>
      <c r="KLD47" s="278"/>
      <c r="KLE47" s="278"/>
      <c r="KLF47" s="278"/>
      <c r="KLG47" s="278"/>
      <c r="KLH47" s="278"/>
      <c r="KLI47" s="278"/>
      <c r="KLJ47" s="278"/>
      <c r="KLK47" s="278"/>
      <c r="KLL47" s="278"/>
      <c r="KLM47" s="278"/>
      <c r="KLN47" s="278"/>
      <c r="KLO47" s="278"/>
      <c r="KLP47" s="278"/>
      <c r="KLQ47" s="278"/>
      <c r="KLR47" s="278"/>
      <c r="KLS47" s="278"/>
      <c r="KLT47" s="278"/>
      <c r="KLU47" s="278"/>
      <c r="KLV47" s="278"/>
      <c r="KLW47" s="278"/>
      <c r="KLX47" s="278"/>
      <c r="KLY47" s="278"/>
      <c r="KLZ47" s="278"/>
      <c r="KMA47" s="278"/>
      <c r="KMB47" s="278"/>
      <c r="KMC47" s="278"/>
      <c r="KMD47" s="278"/>
      <c r="KME47" s="278"/>
      <c r="KMF47" s="278"/>
      <c r="KMG47" s="278"/>
      <c r="KMH47" s="278"/>
      <c r="KMI47" s="278"/>
      <c r="KMJ47" s="278"/>
      <c r="KMK47" s="278"/>
      <c r="KML47" s="278"/>
      <c r="KMM47" s="278"/>
      <c r="KMN47" s="278"/>
      <c r="KMO47" s="278"/>
      <c r="KMP47" s="278"/>
      <c r="KMQ47" s="278"/>
      <c r="KMR47" s="278"/>
      <c r="KMS47" s="278"/>
      <c r="KMT47" s="278"/>
      <c r="KMU47" s="278"/>
      <c r="KMV47" s="278"/>
      <c r="KMW47" s="278"/>
      <c r="KMX47" s="278"/>
      <c r="KMY47" s="278"/>
      <c r="KMZ47" s="278"/>
      <c r="KNA47" s="278"/>
      <c r="KNB47" s="278"/>
      <c r="KNC47" s="278"/>
      <c r="KND47" s="278"/>
      <c r="KNE47" s="278"/>
      <c r="KNF47" s="278"/>
      <c r="KNG47" s="278"/>
      <c r="KNH47" s="278"/>
      <c r="KNI47" s="278"/>
      <c r="KNJ47" s="278"/>
      <c r="KNK47" s="278"/>
      <c r="KNL47" s="278"/>
      <c r="KNM47" s="278"/>
      <c r="KNN47" s="278"/>
      <c r="KNO47" s="278"/>
      <c r="KNP47" s="278"/>
      <c r="KNQ47" s="278"/>
      <c r="KNR47" s="278"/>
      <c r="KNS47" s="278"/>
      <c r="KNT47" s="278"/>
      <c r="KNU47" s="278"/>
      <c r="KNV47" s="278"/>
      <c r="KNW47" s="278"/>
      <c r="KNX47" s="278"/>
      <c r="KNY47" s="278"/>
      <c r="KNZ47" s="278"/>
      <c r="KOA47" s="278"/>
      <c r="KOB47" s="278"/>
      <c r="KOC47" s="278"/>
      <c r="KOD47" s="278"/>
      <c r="KOE47" s="278"/>
      <c r="KOF47" s="278"/>
      <c r="KOG47" s="278"/>
      <c r="KOH47" s="278"/>
      <c r="KOI47" s="278"/>
      <c r="KOJ47" s="278"/>
      <c r="KOK47" s="278"/>
      <c r="KOL47" s="278"/>
      <c r="KOM47" s="278"/>
      <c r="KON47" s="278"/>
      <c r="KOO47" s="278"/>
      <c r="KOP47" s="278"/>
      <c r="KOQ47" s="278"/>
      <c r="KOR47" s="278"/>
      <c r="KOS47" s="278"/>
      <c r="KOT47" s="278"/>
      <c r="KOU47" s="278"/>
      <c r="KOV47" s="278"/>
      <c r="KOW47" s="278"/>
      <c r="KOX47" s="278"/>
      <c r="KOY47" s="278"/>
      <c r="KOZ47" s="278"/>
      <c r="KPA47" s="278"/>
      <c r="KPB47" s="278"/>
      <c r="KPC47" s="278"/>
      <c r="KPD47" s="278"/>
      <c r="KPE47" s="278"/>
      <c r="KPF47" s="278"/>
      <c r="KPG47" s="278"/>
      <c r="KPH47" s="278"/>
      <c r="KPI47" s="278"/>
      <c r="KPJ47" s="278"/>
      <c r="KPK47" s="278"/>
      <c r="KPL47" s="278"/>
      <c r="KPM47" s="278"/>
      <c r="KPN47" s="278"/>
      <c r="KPO47" s="278"/>
      <c r="KPP47" s="278"/>
      <c r="KPQ47" s="278"/>
      <c r="KPR47" s="278"/>
      <c r="KPS47" s="278"/>
      <c r="KPT47" s="278"/>
      <c r="KPU47" s="278"/>
      <c r="KPV47" s="278"/>
      <c r="KPW47" s="278"/>
      <c r="KPX47" s="278"/>
      <c r="KPY47" s="278"/>
      <c r="KPZ47" s="278"/>
      <c r="KQA47" s="278"/>
      <c r="KQB47" s="278"/>
      <c r="KQC47" s="278"/>
      <c r="KQD47" s="278"/>
      <c r="KQE47" s="278"/>
      <c r="KQF47" s="278"/>
      <c r="KQG47" s="278"/>
      <c r="KQH47" s="278"/>
      <c r="KQI47" s="278"/>
      <c r="KQJ47" s="278"/>
      <c r="KQK47" s="278"/>
      <c r="KQL47" s="278"/>
      <c r="KQM47" s="278"/>
      <c r="KQN47" s="278"/>
      <c r="KQO47" s="278"/>
      <c r="KQP47" s="278"/>
      <c r="KQQ47" s="278"/>
      <c r="KQR47" s="278"/>
      <c r="KQS47" s="278"/>
      <c r="KQT47" s="278"/>
      <c r="KQU47" s="278"/>
      <c r="KQV47" s="278"/>
      <c r="KQW47" s="278"/>
      <c r="KQX47" s="278"/>
      <c r="KQY47" s="278"/>
      <c r="KQZ47" s="278"/>
      <c r="KRA47" s="278"/>
      <c r="KRB47" s="278"/>
      <c r="KRC47" s="278"/>
      <c r="KRD47" s="278"/>
      <c r="KRE47" s="278"/>
      <c r="KRF47" s="278"/>
      <c r="KRG47" s="278"/>
      <c r="KRH47" s="278"/>
      <c r="KRI47" s="278"/>
      <c r="KRJ47" s="278"/>
      <c r="KRK47" s="278"/>
      <c r="KRL47" s="278"/>
      <c r="KRM47" s="278"/>
      <c r="KRN47" s="278"/>
      <c r="KRO47" s="278"/>
      <c r="KRP47" s="278"/>
      <c r="KRQ47" s="278"/>
      <c r="KRR47" s="278"/>
      <c r="KRS47" s="278"/>
      <c r="KRT47" s="278"/>
      <c r="KRU47" s="278"/>
      <c r="KRV47" s="278"/>
      <c r="KRW47" s="278"/>
      <c r="KRX47" s="278"/>
      <c r="KRY47" s="278"/>
      <c r="KRZ47" s="278"/>
      <c r="KSA47" s="278"/>
      <c r="KSB47" s="278"/>
      <c r="KSC47" s="278"/>
      <c r="KSD47" s="278"/>
      <c r="KSE47" s="278"/>
      <c r="KSF47" s="278"/>
      <c r="KSG47" s="278"/>
      <c r="KSH47" s="278"/>
      <c r="KSI47" s="278"/>
      <c r="KSJ47" s="278"/>
      <c r="KSK47" s="278"/>
      <c r="KSL47" s="278"/>
      <c r="KSM47" s="278"/>
      <c r="KSN47" s="278"/>
      <c r="KSO47" s="278"/>
      <c r="KSP47" s="278"/>
      <c r="KSQ47" s="278"/>
      <c r="KSR47" s="278"/>
      <c r="KSS47" s="278"/>
      <c r="KST47" s="278"/>
      <c r="KSU47" s="278"/>
      <c r="KSV47" s="278"/>
      <c r="KSW47" s="278"/>
      <c r="KSX47" s="278"/>
      <c r="KSY47" s="278"/>
      <c r="KSZ47" s="278"/>
      <c r="KTA47" s="278"/>
      <c r="KTB47" s="278"/>
      <c r="KTC47" s="278"/>
      <c r="KTD47" s="278"/>
      <c r="KTE47" s="278"/>
      <c r="KTF47" s="278"/>
      <c r="KTG47" s="278"/>
      <c r="KTH47" s="278"/>
      <c r="KTI47" s="278"/>
      <c r="KTJ47" s="278"/>
      <c r="KTK47" s="278"/>
      <c r="KTL47" s="278"/>
      <c r="KTM47" s="278"/>
      <c r="KTN47" s="278"/>
      <c r="KTO47" s="278"/>
      <c r="KTP47" s="278"/>
      <c r="KTQ47" s="278"/>
      <c r="KTR47" s="278"/>
      <c r="KTS47" s="278"/>
      <c r="KTT47" s="278"/>
      <c r="KTU47" s="278"/>
      <c r="KTV47" s="278"/>
      <c r="KTW47" s="278"/>
      <c r="KTX47" s="278"/>
      <c r="KTY47" s="278"/>
      <c r="KTZ47" s="278"/>
      <c r="KUA47" s="278"/>
      <c r="KUB47" s="278"/>
      <c r="KUC47" s="278"/>
      <c r="KUD47" s="278"/>
      <c r="KUE47" s="278"/>
      <c r="KUF47" s="278"/>
      <c r="KUG47" s="278"/>
      <c r="KUH47" s="278"/>
      <c r="KUI47" s="278"/>
      <c r="KUJ47" s="278"/>
      <c r="KUK47" s="278"/>
      <c r="KUL47" s="278"/>
      <c r="KUM47" s="278"/>
      <c r="KUN47" s="278"/>
      <c r="KUO47" s="278"/>
      <c r="KUP47" s="278"/>
      <c r="KUQ47" s="278"/>
      <c r="KUR47" s="278"/>
      <c r="KUS47" s="278"/>
      <c r="KUT47" s="278"/>
      <c r="KUU47" s="278"/>
      <c r="KUV47" s="278"/>
      <c r="KUW47" s="278"/>
      <c r="KUX47" s="278"/>
      <c r="KUY47" s="278"/>
      <c r="KUZ47" s="278"/>
      <c r="KVA47" s="278"/>
      <c r="KVB47" s="278"/>
      <c r="KVC47" s="278"/>
      <c r="KVD47" s="278"/>
      <c r="KVE47" s="278"/>
      <c r="KVF47" s="278"/>
      <c r="KVG47" s="278"/>
      <c r="KVH47" s="278"/>
      <c r="KVI47" s="278"/>
      <c r="KVJ47" s="278"/>
      <c r="KVK47" s="278"/>
      <c r="KVL47" s="278"/>
      <c r="KVM47" s="278"/>
      <c r="KVN47" s="278"/>
      <c r="KVO47" s="278"/>
      <c r="KVP47" s="278"/>
      <c r="KVQ47" s="278"/>
      <c r="KVR47" s="278"/>
      <c r="KVS47" s="278"/>
      <c r="KVT47" s="278"/>
      <c r="KVU47" s="278"/>
      <c r="KVV47" s="278"/>
      <c r="KVW47" s="278"/>
      <c r="KVX47" s="278"/>
      <c r="KVY47" s="278"/>
      <c r="KVZ47" s="278"/>
      <c r="KWA47" s="278"/>
      <c r="KWB47" s="278"/>
      <c r="KWC47" s="278"/>
      <c r="KWD47" s="278"/>
      <c r="KWE47" s="278"/>
      <c r="KWF47" s="278"/>
      <c r="KWG47" s="278"/>
      <c r="KWH47" s="278"/>
      <c r="KWI47" s="278"/>
      <c r="KWJ47" s="278"/>
      <c r="KWK47" s="278"/>
      <c r="KWL47" s="278"/>
      <c r="KWM47" s="278"/>
      <c r="KWN47" s="278"/>
      <c r="KWO47" s="278"/>
      <c r="KWP47" s="278"/>
      <c r="KWQ47" s="278"/>
      <c r="KWR47" s="278"/>
      <c r="KWS47" s="278"/>
      <c r="KWT47" s="278"/>
      <c r="KWU47" s="278"/>
      <c r="KWV47" s="278"/>
      <c r="KWW47" s="278"/>
      <c r="KWX47" s="278"/>
      <c r="KWY47" s="278"/>
      <c r="KWZ47" s="278"/>
      <c r="KXA47" s="278"/>
      <c r="KXB47" s="278"/>
      <c r="KXC47" s="278"/>
      <c r="KXD47" s="278"/>
      <c r="KXE47" s="278"/>
      <c r="KXF47" s="278"/>
      <c r="KXG47" s="278"/>
      <c r="KXH47" s="278"/>
      <c r="KXI47" s="278"/>
      <c r="KXJ47" s="278"/>
      <c r="KXK47" s="278"/>
      <c r="KXL47" s="278"/>
      <c r="KXM47" s="278"/>
      <c r="KXN47" s="278"/>
      <c r="KXO47" s="278"/>
      <c r="KXP47" s="278"/>
      <c r="KXQ47" s="278"/>
      <c r="KXR47" s="278"/>
      <c r="KXS47" s="278"/>
      <c r="KXT47" s="278"/>
      <c r="KXU47" s="278"/>
      <c r="KXV47" s="278"/>
      <c r="KXW47" s="278"/>
      <c r="KXX47" s="278"/>
      <c r="KXY47" s="278"/>
      <c r="KXZ47" s="278"/>
      <c r="KYA47" s="278"/>
      <c r="KYB47" s="278"/>
      <c r="KYC47" s="278"/>
      <c r="KYD47" s="278"/>
      <c r="KYE47" s="278"/>
      <c r="KYF47" s="278"/>
      <c r="KYG47" s="278"/>
      <c r="KYH47" s="278"/>
      <c r="KYI47" s="278"/>
      <c r="KYJ47" s="278"/>
      <c r="KYK47" s="278"/>
      <c r="KYL47" s="278"/>
      <c r="KYM47" s="278"/>
      <c r="KYN47" s="278"/>
      <c r="KYO47" s="278"/>
      <c r="KYP47" s="278"/>
      <c r="KYQ47" s="278"/>
      <c r="KYR47" s="278"/>
      <c r="KYS47" s="278"/>
      <c r="KYT47" s="278"/>
      <c r="KYU47" s="278"/>
      <c r="KYV47" s="278"/>
      <c r="KYW47" s="278"/>
      <c r="KYX47" s="278"/>
      <c r="KYY47" s="278"/>
      <c r="KYZ47" s="278"/>
      <c r="KZA47" s="278"/>
      <c r="KZB47" s="278"/>
      <c r="KZC47" s="278"/>
      <c r="KZD47" s="278"/>
      <c r="KZE47" s="278"/>
      <c r="KZF47" s="278"/>
      <c r="KZG47" s="278"/>
      <c r="KZH47" s="278"/>
      <c r="KZI47" s="278"/>
      <c r="KZJ47" s="278"/>
      <c r="KZK47" s="278"/>
      <c r="KZL47" s="278"/>
      <c r="KZM47" s="278"/>
      <c r="KZN47" s="278"/>
      <c r="KZO47" s="278"/>
      <c r="KZP47" s="278"/>
      <c r="KZQ47" s="278"/>
      <c r="KZR47" s="278"/>
      <c r="KZS47" s="278"/>
      <c r="KZT47" s="278"/>
      <c r="KZU47" s="278"/>
      <c r="KZV47" s="278"/>
      <c r="KZW47" s="278"/>
      <c r="KZX47" s="278"/>
      <c r="KZY47" s="278"/>
      <c r="KZZ47" s="278"/>
      <c r="LAA47" s="278"/>
      <c r="LAB47" s="278"/>
      <c r="LAC47" s="278"/>
      <c r="LAD47" s="278"/>
      <c r="LAE47" s="278"/>
      <c r="LAF47" s="278"/>
      <c r="LAG47" s="278"/>
      <c r="LAH47" s="278"/>
      <c r="LAI47" s="278"/>
      <c r="LAJ47" s="278"/>
      <c r="LAK47" s="278"/>
      <c r="LAL47" s="278"/>
      <c r="LAM47" s="278"/>
      <c r="LAN47" s="278"/>
      <c r="LAO47" s="278"/>
      <c r="LAP47" s="278"/>
      <c r="LAQ47" s="278"/>
      <c r="LAR47" s="278"/>
      <c r="LAS47" s="278"/>
      <c r="LAT47" s="278"/>
      <c r="LAU47" s="278"/>
      <c r="LAV47" s="278"/>
      <c r="LAW47" s="278"/>
      <c r="LAX47" s="278"/>
      <c r="LAY47" s="278"/>
      <c r="LAZ47" s="278"/>
      <c r="LBA47" s="278"/>
      <c r="LBB47" s="278"/>
      <c r="LBC47" s="278"/>
      <c r="LBD47" s="278"/>
      <c r="LBE47" s="278"/>
      <c r="LBF47" s="278"/>
      <c r="LBG47" s="278"/>
      <c r="LBH47" s="278"/>
      <c r="LBI47" s="278"/>
      <c r="LBJ47" s="278"/>
      <c r="LBK47" s="278"/>
      <c r="LBL47" s="278"/>
      <c r="LBM47" s="278"/>
      <c r="LBN47" s="278"/>
      <c r="LBO47" s="278"/>
      <c r="LBP47" s="278"/>
      <c r="LBQ47" s="278"/>
      <c r="LBR47" s="278"/>
      <c r="LBS47" s="278"/>
      <c r="LBT47" s="278"/>
      <c r="LBU47" s="278"/>
      <c r="LBV47" s="278"/>
      <c r="LBW47" s="278"/>
      <c r="LBX47" s="278"/>
      <c r="LBY47" s="278"/>
      <c r="LBZ47" s="278"/>
      <c r="LCA47" s="278"/>
      <c r="LCB47" s="278"/>
      <c r="LCC47" s="278"/>
      <c r="LCD47" s="278"/>
      <c r="LCE47" s="278"/>
      <c r="LCF47" s="278"/>
      <c r="LCG47" s="278"/>
      <c r="LCH47" s="278"/>
      <c r="LCI47" s="278"/>
      <c r="LCJ47" s="278"/>
      <c r="LCK47" s="278"/>
      <c r="LCL47" s="278"/>
      <c r="LCM47" s="278"/>
      <c r="LCN47" s="278"/>
      <c r="LCO47" s="278"/>
      <c r="LCP47" s="278"/>
      <c r="LCQ47" s="278"/>
      <c r="LCR47" s="278"/>
      <c r="LCS47" s="278"/>
      <c r="LCT47" s="278"/>
      <c r="LCU47" s="278"/>
      <c r="LCV47" s="278"/>
      <c r="LCW47" s="278"/>
      <c r="LCX47" s="278"/>
      <c r="LCY47" s="278"/>
      <c r="LCZ47" s="278"/>
      <c r="LDA47" s="278"/>
      <c r="LDB47" s="278"/>
      <c r="LDC47" s="278"/>
      <c r="LDD47" s="278"/>
      <c r="LDE47" s="278"/>
      <c r="LDF47" s="278"/>
      <c r="LDG47" s="278"/>
      <c r="LDH47" s="278"/>
      <c r="LDI47" s="278"/>
      <c r="LDJ47" s="278"/>
      <c r="LDK47" s="278"/>
      <c r="LDL47" s="278"/>
      <c r="LDM47" s="278"/>
      <c r="LDN47" s="278"/>
      <c r="LDO47" s="278"/>
      <c r="LDP47" s="278"/>
      <c r="LDQ47" s="278"/>
      <c r="LDR47" s="278"/>
      <c r="LDS47" s="278"/>
      <c r="LDT47" s="278"/>
      <c r="LDU47" s="278"/>
      <c r="LDV47" s="278"/>
      <c r="LDW47" s="278"/>
      <c r="LDX47" s="278"/>
      <c r="LDY47" s="278"/>
      <c r="LDZ47" s="278"/>
      <c r="LEA47" s="278"/>
      <c r="LEB47" s="278"/>
      <c r="LEC47" s="278"/>
      <c r="LED47" s="278"/>
      <c r="LEE47" s="278"/>
      <c r="LEF47" s="278"/>
      <c r="LEG47" s="278"/>
      <c r="LEH47" s="278"/>
      <c r="LEI47" s="278"/>
      <c r="LEJ47" s="278"/>
      <c r="LEK47" s="278"/>
      <c r="LEL47" s="278"/>
      <c r="LEM47" s="278"/>
      <c r="LEN47" s="278"/>
      <c r="LEO47" s="278"/>
      <c r="LEP47" s="278"/>
      <c r="LEQ47" s="278"/>
      <c r="LER47" s="278"/>
      <c r="LES47" s="278"/>
      <c r="LET47" s="278"/>
      <c r="LEU47" s="278"/>
      <c r="LEV47" s="278"/>
      <c r="LEW47" s="278"/>
      <c r="LEX47" s="278"/>
      <c r="LEY47" s="278"/>
      <c r="LEZ47" s="278"/>
      <c r="LFA47" s="278"/>
      <c r="LFB47" s="278"/>
      <c r="LFC47" s="278"/>
      <c r="LFD47" s="278"/>
      <c r="LFE47" s="278"/>
      <c r="LFF47" s="278"/>
      <c r="LFG47" s="278"/>
      <c r="LFH47" s="278"/>
      <c r="LFI47" s="278"/>
      <c r="LFJ47" s="278"/>
      <c r="LFK47" s="278"/>
      <c r="LFL47" s="278"/>
      <c r="LFM47" s="278"/>
      <c r="LFN47" s="278"/>
      <c r="LFO47" s="278"/>
      <c r="LFP47" s="278"/>
      <c r="LFQ47" s="278"/>
      <c r="LFR47" s="278"/>
      <c r="LFS47" s="278"/>
      <c r="LFT47" s="278"/>
      <c r="LFU47" s="278"/>
      <c r="LFV47" s="278"/>
      <c r="LFW47" s="278"/>
      <c r="LFX47" s="278"/>
      <c r="LFY47" s="278"/>
      <c r="LFZ47" s="278"/>
      <c r="LGA47" s="278"/>
      <c r="LGB47" s="278"/>
      <c r="LGC47" s="278"/>
      <c r="LGD47" s="278"/>
      <c r="LGE47" s="278"/>
      <c r="LGF47" s="278"/>
      <c r="LGG47" s="278"/>
      <c r="LGH47" s="278"/>
      <c r="LGI47" s="278"/>
      <c r="LGJ47" s="278"/>
      <c r="LGK47" s="278"/>
      <c r="LGL47" s="278"/>
      <c r="LGM47" s="278"/>
      <c r="LGN47" s="278"/>
      <c r="LGO47" s="278"/>
      <c r="LGP47" s="278"/>
      <c r="LGQ47" s="278"/>
      <c r="LGR47" s="278"/>
      <c r="LGS47" s="278"/>
      <c r="LGT47" s="278"/>
      <c r="LGU47" s="278"/>
      <c r="LGV47" s="278"/>
      <c r="LGW47" s="278"/>
      <c r="LGX47" s="278"/>
      <c r="LGY47" s="278"/>
      <c r="LGZ47" s="278"/>
      <c r="LHA47" s="278"/>
      <c r="LHB47" s="278"/>
      <c r="LHC47" s="278"/>
      <c r="LHD47" s="278"/>
      <c r="LHE47" s="278"/>
      <c r="LHF47" s="278"/>
      <c r="LHG47" s="278"/>
      <c r="LHH47" s="278"/>
      <c r="LHI47" s="278"/>
      <c r="LHJ47" s="278"/>
      <c r="LHK47" s="278"/>
      <c r="LHL47" s="278"/>
      <c r="LHM47" s="278"/>
      <c r="LHN47" s="278"/>
      <c r="LHO47" s="278"/>
      <c r="LHP47" s="278"/>
      <c r="LHQ47" s="278"/>
      <c r="LHR47" s="278"/>
      <c r="LHS47" s="278"/>
      <c r="LHT47" s="278"/>
      <c r="LHU47" s="278"/>
      <c r="LHV47" s="278"/>
      <c r="LHW47" s="278"/>
      <c r="LHX47" s="278"/>
      <c r="LHY47" s="278"/>
      <c r="LHZ47" s="278"/>
      <c r="LIA47" s="278"/>
      <c r="LIB47" s="278"/>
      <c r="LIC47" s="278"/>
      <c r="LID47" s="278"/>
      <c r="LIE47" s="278"/>
      <c r="LIF47" s="278"/>
      <c r="LIG47" s="278"/>
      <c r="LIH47" s="278"/>
      <c r="LII47" s="278"/>
      <c r="LIJ47" s="278"/>
      <c r="LIK47" s="278"/>
      <c r="LIL47" s="278"/>
      <c r="LIM47" s="278"/>
      <c r="LIN47" s="278"/>
      <c r="LIO47" s="278"/>
      <c r="LIP47" s="278"/>
      <c r="LIQ47" s="278"/>
      <c r="LIR47" s="278"/>
      <c r="LIS47" s="278"/>
      <c r="LIT47" s="278"/>
      <c r="LIU47" s="278"/>
      <c r="LIV47" s="278"/>
      <c r="LIW47" s="278"/>
      <c r="LIX47" s="278"/>
      <c r="LIY47" s="278"/>
      <c r="LIZ47" s="278"/>
      <c r="LJA47" s="278"/>
      <c r="LJB47" s="278"/>
      <c r="LJC47" s="278"/>
      <c r="LJD47" s="278"/>
      <c r="LJE47" s="278"/>
      <c r="LJF47" s="278"/>
      <c r="LJG47" s="278"/>
      <c r="LJH47" s="278"/>
      <c r="LJI47" s="278"/>
      <c r="LJJ47" s="278"/>
      <c r="LJK47" s="278"/>
      <c r="LJL47" s="278"/>
      <c r="LJM47" s="278"/>
      <c r="LJN47" s="278"/>
      <c r="LJO47" s="278"/>
      <c r="LJP47" s="278"/>
      <c r="LJQ47" s="278"/>
      <c r="LJR47" s="278"/>
      <c r="LJS47" s="278"/>
      <c r="LJT47" s="278"/>
      <c r="LJU47" s="278"/>
      <c r="LJV47" s="278"/>
      <c r="LJW47" s="278"/>
      <c r="LJX47" s="278"/>
      <c r="LJY47" s="278"/>
      <c r="LJZ47" s="278"/>
      <c r="LKA47" s="278"/>
      <c r="LKB47" s="278"/>
      <c r="LKC47" s="278"/>
      <c r="LKD47" s="278"/>
      <c r="LKE47" s="278"/>
      <c r="LKF47" s="278"/>
      <c r="LKG47" s="278"/>
      <c r="LKH47" s="278"/>
      <c r="LKI47" s="278"/>
      <c r="LKJ47" s="278"/>
      <c r="LKK47" s="278"/>
      <c r="LKL47" s="278"/>
      <c r="LKM47" s="278"/>
      <c r="LKN47" s="278"/>
      <c r="LKO47" s="278"/>
      <c r="LKP47" s="278"/>
      <c r="LKQ47" s="278"/>
      <c r="LKR47" s="278"/>
      <c r="LKS47" s="278"/>
      <c r="LKT47" s="278"/>
      <c r="LKU47" s="278"/>
      <c r="LKV47" s="278"/>
      <c r="LKW47" s="278"/>
      <c r="LKX47" s="278"/>
      <c r="LKY47" s="278"/>
      <c r="LKZ47" s="278"/>
      <c r="LLA47" s="278"/>
      <c r="LLB47" s="278"/>
      <c r="LLC47" s="278"/>
      <c r="LLD47" s="278"/>
      <c r="LLE47" s="278"/>
      <c r="LLF47" s="278"/>
      <c r="LLG47" s="278"/>
      <c r="LLH47" s="278"/>
      <c r="LLI47" s="278"/>
      <c r="LLJ47" s="278"/>
      <c r="LLK47" s="278"/>
      <c r="LLL47" s="278"/>
      <c r="LLM47" s="278"/>
      <c r="LLN47" s="278"/>
      <c r="LLO47" s="278"/>
      <c r="LLP47" s="278"/>
      <c r="LLQ47" s="278"/>
      <c r="LLR47" s="278"/>
      <c r="LLS47" s="278"/>
      <c r="LLT47" s="278"/>
      <c r="LLU47" s="278"/>
      <c r="LLV47" s="278"/>
      <c r="LLW47" s="278"/>
      <c r="LLX47" s="278"/>
      <c r="LLY47" s="278"/>
      <c r="LLZ47" s="278"/>
      <c r="LMA47" s="278"/>
      <c r="LMB47" s="278"/>
      <c r="LMC47" s="278"/>
      <c r="LMD47" s="278"/>
      <c r="LME47" s="278"/>
      <c r="LMF47" s="278"/>
      <c r="LMG47" s="278"/>
      <c r="LMH47" s="278"/>
      <c r="LMI47" s="278"/>
      <c r="LMJ47" s="278"/>
      <c r="LMK47" s="278"/>
      <c r="LML47" s="278"/>
      <c r="LMM47" s="278"/>
      <c r="LMN47" s="278"/>
      <c r="LMO47" s="278"/>
      <c r="LMP47" s="278"/>
      <c r="LMQ47" s="278"/>
      <c r="LMR47" s="278"/>
      <c r="LMS47" s="278"/>
      <c r="LMT47" s="278"/>
      <c r="LMU47" s="278"/>
      <c r="LMV47" s="278"/>
      <c r="LMW47" s="278"/>
      <c r="LMX47" s="278"/>
      <c r="LMY47" s="278"/>
      <c r="LMZ47" s="278"/>
      <c r="LNA47" s="278"/>
      <c r="LNB47" s="278"/>
      <c r="LNC47" s="278"/>
      <c r="LND47" s="278"/>
      <c r="LNE47" s="278"/>
      <c r="LNF47" s="278"/>
      <c r="LNG47" s="278"/>
      <c r="LNH47" s="278"/>
      <c r="LNI47" s="278"/>
      <c r="LNJ47" s="278"/>
      <c r="LNK47" s="278"/>
      <c r="LNL47" s="278"/>
      <c r="LNM47" s="278"/>
      <c r="LNN47" s="278"/>
      <c r="LNO47" s="278"/>
      <c r="LNP47" s="278"/>
      <c r="LNQ47" s="278"/>
      <c r="LNR47" s="278"/>
      <c r="LNS47" s="278"/>
      <c r="LNT47" s="278"/>
      <c r="LNU47" s="278"/>
      <c r="LNV47" s="278"/>
      <c r="LNW47" s="278"/>
      <c r="LNX47" s="278"/>
      <c r="LNY47" s="278"/>
      <c r="LNZ47" s="278"/>
      <c r="LOA47" s="278"/>
      <c r="LOB47" s="278"/>
      <c r="LOC47" s="278"/>
      <c r="LOD47" s="278"/>
      <c r="LOE47" s="278"/>
      <c r="LOF47" s="278"/>
      <c r="LOG47" s="278"/>
      <c r="LOH47" s="278"/>
      <c r="LOI47" s="278"/>
      <c r="LOJ47" s="278"/>
      <c r="LOK47" s="278"/>
      <c r="LOL47" s="278"/>
      <c r="LOM47" s="278"/>
      <c r="LON47" s="278"/>
      <c r="LOO47" s="278"/>
      <c r="LOP47" s="278"/>
      <c r="LOQ47" s="278"/>
      <c r="LOR47" s="278"/>
      <c r="LOS47" s="278"/>
      <c r="LOT47" s="278"/>
      <c r="LOU47" s="278"/>
      <c r="LOV47" s="278"/>
      <c r="LOW47" s="278"/>
      <c r="LOX47" s="278"/>
      <c r="LOY47" s="278"/>
      <c r="LOZ47" s="278"/>
      <c r="LPA47" s="278"/>
      <c r="LPB47" s="278"/>
      <c r="LPC47" s="278"/>
      <c r="LPD47" s="278"/>
      <c r="LPE47" s="278"/>
      <c r="LPF47" s="278"/>
      <c r="LPG47" s="278"/>
      <c r="LPH47" s="278"/>
      <c r="LPI47" s="278"/>
      <c r="LPJ47" s="278"/>
      <c r="LPK47" s="278"/>
      <c r="LPL47" s="278"/>
      <c r="LPM47" s="278"/>
      <c r="LPN47" s="278"/>
      <c r="LPO47" s="278"/>
      <c r="LPP47" s="278"/>
      <c r="LPQ47" s="278"/>
      <c r="LPR47" s="278"/>
      <c r="LPS47" s="278"/>
      <c r="LPT47" s="278"/>
      <c r="LPU47" s="278"/>
      <c r="LPV47" s="278"/>
      <c r="LPW47" s="278"/>
      <c r="LPX47" s="278"/>
      <c r="LPY47" s="278"/>
      <c r="LPZ47" s="278"/>
      <c r="LQA47" s="278"/>
      <c r="LQB47" s="278"/>
      <c r="LQC47" s="278"/>
      <c r="LQD47" s="278"/>
      <c r="LQE47" s="278"/>
      <c r="LQF47" s="278"/>
      <c r="LQG47" s="278"/>
      <c r="LQH47" s="278"/>
      <c r="LQI47" s="278"/>
      <c r="LQJ47" s="278"/>
      <c r="LQK47" s="278"/>
      <c r="LQL47" s="278"/>
      <c r="LQM47" s="278"/>
      <c r="LQN47" s="278"/>
      <c r="LQO47" s="278"/>
      <c r="LQP47" s="278"/>
      <c r="LQQ47" s="278"/>
      <c r="LQR47" s="278"/>
      <c r="LQS47" s="278"/>
      <c r="LQT47" s="278"/>
      <c r="LQU47" s="278"/>
      <c r="LQV47" s="278"/>
      <c r="LQW47" s="278"/>
      <c r="LQX47" s="278"/>
      <c r="LQY47" s="278"/>
      <c r="LQZ47" s="278"/>
      <c r="LRA47" s="278"/>
      <c r="LRB47" s="278"/>
      <c r="LRC47" s="278"/>
      <c r="LRD47" s="278"/>
      <c r="LRE47" s="278"/>
      <c r="LRF47" s="278"/>
      <c r="LRG47" s="278"/>
      <c r="LRH47" s="278"/>
      <c r="LRI47" s="278"/>
      <c r="LRJ47" s="278"/>
      <c r="LRK47" s="278"/>
      <c r="LRL47" s="278"/>
      <c r="LRM47" s="278"/>
      <c r="LRN47" s="278"/>
      <c r="LRO47" s="278"/>
      <c r="LRP47" s="278"/>
      <c r="LRQ47" s="278"/>
      <c r="LRR47" s="278"/>
      <c r="LRS47" s="278"/>
      <c r="LRT47" s="278"/>
      <c r="LRU47" s="278"/>
      <c r="LRV47" s="278"/>
      <c r="LRW47" s="278"/>
      <c r="LRX47" s="278"/>
      <c r="LRY47" s="278"/>
      <c r="LRZ47" s="278"/>
      <c r="LSA47" s="278"/>
      <c r="LSB47" s="278"/>
      <c r="LSC47" s="278"/>
      <c r="LSD47" s="278"/>
      <c r="LSE47" s="278"/>
      <c r="LSF47" s="278"/>
      <c r="LSG47" s="278"/>
      <c r="LSH47" s="278"/>
      <c r="LSI47" s="278"/>
      <c r="LSJ47" s="278"/>
      <c r="LSK47" s="278"/>
      <c r="LSL47" s="278"/>
      <c r="LSM47" s="278"/>
      <c r="LSN47" s="278"/>
      <c r="LSO47" s="278"/>
      <c r="LSP47" s="278"/>
      <c r="LSQ47" s="278"/>
      <c r="LSR47" s="278"/>
      <c r="LSS47" s="278"/>
      <c r="LST47" s="278"/>
      <c r="LSU47" s="278"/>
      <c r="LSV47" s="278"/>
      <c r="LSW47" s="278"/>
      <c r="LSX47" s="278"/>
      <c r="LSY47" s="278"/>
      <c r="LSZ47" s="278"/>
      <c r="LTA47" s="278"/>
      <c r="LTB47" s="278"/>
      <c r="LTC47" s="278"/>
      <c r="LTD47" s="278"/>
      <c r="LTE47" s="278"/>
      <c r="LTF47" s="278"/>
      <c r="LTG47" s="278"/>
      <c r="LTH47" s="278"/>
      <c r="LTI47" s="278"/>
      <c r="LTJ47" s="278"/>
      <c r="LTK47" s="278"/>
      <c r="LTL47" s="278"/>
      <c r="LTM47" s="278"/>
      <c r="LTN47" s="278"/>
      <c r="LTO47" s="278"/>
      <c r="LTP47" s="278"/>
      <c r="LTQ47" s="278"/>
      <c r="LTR47" s="278"/>
      <c r="LTS47" s="278"/>
      <c r="LTT47" s="278"/>
      <c r="LTU47" s="278"/>
      <c r="LTV47" s="278"/>
      <c r="LTW47" s="278"/>
      <c r="LTX47" s="278"/>
      <c r="LTY47" s="278"/>
      <c r="LTZ47" s="278"/>
      <c r="LUA47" s="278"/>
      <c r="LUB47" s="278"/>
      <c r="LUC47" s="278"/>
      <c r="LUD47" s="278"/>
      <c r="LUE47" s="278"/>
      <c r="LUF47" s="278"/>
      <c r="LUG47" s="278"/>
      <c r="LUH47" s="278"/>
      <c r="LUI47" s="278"/>
      <c r="LUJ47" s="278"/>
      <c r="LUK47" s="278"/>
      <c r="LUL47" s="278"/>
      <c r="LUM47" s="278"/>
      <c r="LUN47" s="278"/>
      <c r="LUO47" s="278"/>
      <c r="LUP47" s="278"/>
      <c r="LUQ47" s="278"/>
      <c r="LUR47" s="278"/>
      <c r="LUS47" s="278"/>
      <c r="LUT47" s="278"/>
      <c r="LUU47" s="278"/>
      <c r="LUV47" s="278"/>
      <c r="LUW47" s="278"/>
      <c r="LUX47" s="278"/>
      <c r="LUY47" s="278"/>
      <c r="LUZ47" s="278"/>
      <c r="LVA47" s="278"/>
      <c r="LVB47" s="278"/>
      <c r="LVC47" s="278"/>
      <c r="LVD47" s="278"/>
      <c r="LVE47" s="278"/>
      <c r="LVF47" s="278"/>
      <c r="LVG47" s="278"/>
      <c r="LVH47" s="278"/>
      <c r="LVI47" s="278"/>
      <c r="LVJ47" s="278"/>
      <c r="LVK47" s="278"/>
      <c r="LVL47" s="278"/>
      <c r="LVM47" s="278"/>
      <c r="LVN47" s="278"/>
      <c r="LVO47" s="278"/>
      <c r="LVP47" s="278"/>
      <c r="LVQ47" s="278"/>
      <c r="LVR47" s="278"/>
      <c r="LVS47" s="278"/>
      <c r="LVT47" s="278"/>
      <c r="LVU47" s="278"/>
      <c r="LVV47" s="278"/>
      <c r="LVW47" s="278"/>
      <c r="LVX47" s="278"/>
      <c r="LVY47" s="278"/>
      <c r="LVZ47" s="278"/>
      <c r="LWA47" s="278"/>
      <c r="LWB47" s="278"/>
      <c r="LWC47" s="278"/>
      <c r="LWD47" s="278"/>
      <c r="LWE47" s="278"/>
      <c r="LWF47" s="278"/>
      <c r="LWG47" s="278"/>
      <c r="LWH47" s="278"/>
      <c r="LWI47" s="278"/>
      <c r="LWJ47" s="278"/>
      <c r="LWK47" s="278"/>
      <c r="LWL47" s="278"/>
      <c r="LWM47" s="278"/>
      <c r="LWN47" s="278"/>
      <c r="LWO47" s="278"/>
      <c r="LWP47" s="278"/>
      <c r="LWQ47" s="278"/>
      <c r="LWR47" s="278"/>
      <c r="LWS47" s="278"/>
      <c r="LWT47" s="278"/>
      <c r="LWU47" s="278"/>
      <c r="LWV47" s="278"/>
      <c r="LWW47" s="278"/>
      <c r="LWX47" s="278"/>
      <c r="LWY47" s="278"/>
      <c r="LWZ47" s="278"/>
      <c r="LXA47" s="278"/>
      <c r="LXB47" s="278"/>
      <c r="LXC47" s="278"/>
      <c r="LXD47" s="278"/>
      <c r="LXE47" s="278"/>
      <c r="LXF47" s="278"/>
      <c r="LXG47" s="278"/>
      <c r="LXH47" s="278"/>
      <c r="LXI47" s="278"/>
      <c r="LXJ47" s="278"/>
      <c r="LXK47" s="278"/>
      <c r="LXL47" s="278"/>
      <c r="LXM47" s="278"/>
      <c r="LXN47" s="278"/>
      <c r="LXO47" s="278"/>
      <c r="LXP47" s="278"/>
      <c r="LXQ47" s="278"/>
      <c r="LXR47" s="278"/>
      <c r="LXS47" s="278"/>
      <c r="LXT47" s="278"/>
      <c r="LXU47" s="278"/>
      <c r="LXV47" s="278"/>
      <c r="LXW47" s="278"/>
      <c r="LXX47" s="278"/>
      <c r="LXY47" s="278"/>
      <c r="LXZ47" s="278"/>
      <c r="LYA47" s="278"/>
      <c r="LYB47" s="278"/>
      <c r="LYC47" s="278"/>
      <c r="LYD47" s="278"/>
      <c r="LYE47" s="278"/>
      <c r="LYF47" s="278"/>
      <c r="LYG47" s="278"/>
      <c r="LYH47" s="278"/>
      <c r="LYI47" s="278"/>
      <c r="LYJ47" s="278"/>
      <c r="LYK47" s="278"/>
      <c r="LYL47" s="278"/>
      <c r="LYM47" s="278"/>
      <c r="LYN47" s="278"/>
      <c r="LYO47" s="278"/>
      <c r="LYP47" s="278"/>
      <c r="LYQ47" s="278"/>
      <c r="LYR47" s="278"/>
      <c r="LYS47" s="278"/>
      <c r="LYT47" s="278"/>
      <c r="LYU47" s="278"/>
      <c r="LYV47" s="278"/>
      <c r="LYW47" s="278"/>
      <c r="LYX47" s="278"/>
      <c r="LYY47" s="278"/>
      <c r="LYZ47" s="278"/>
      <c r="LZA47" s="278"/>
      <c r="LZB47" s="278"/>
      <c r="LZC47" s="278"/>
      <c r="LZD47" s="278"/>
      <c r="LZE47" s="278"/>
      <c r="LZF47" s="278"/>
      <c r="LZG47" s="278"/>
      <c r="LZH47" s="278"/>
      <c r="LZI47" s="278"/>
      <c r="LZJ47" s="278"/>
      <c r="LZK47" s="278"/>
      <c r="LZL47" s="278"/>
      <c r="LZM47" s="278"/>
      <c r="LZN47" s="278"/>
      <c r="LZO47" s="278"/>
      <c r="LZP47" s="278"/>
      <c r="LZQ47" s="278"/>
      <c r="LZR47" s="278"/>
      <c r="LZS47" s="278"/>
      <c r="LZT47" s="278"/>
      <c r="LZU47" s="278"/>
      <c r="LZV47" s="278"/>
      <c r="LZW47" s="278"/>
      <c r="LZX47" s="278"/>
      <c r="LZY47" s="278"/>
      <c r="LZZ47" s="278"/>
      <c r="MAA47" s="278"/>
      <c r="MAB47" s="278"/>
      <c r="MAC47" s="278"/>
      <c r="MAD47" s="278"/>
      <c r="MAE47" s="278"/>
      <c r="MAF47" s="278"/>
      <c r="MAG47" s="278"/>
      <c r="MAH47" s="278"/>
      <c r="MAI47" s="278"/>
      <c r="MAJ47" s="278"/>
      <c r="MAK47" s="278"/>
      <c r="MAL47" s="278"/>
      <c r="MAM47" s="278"/>
      <c r="MAN47" s="278"/>
      <c r="MAO47" s="278"/>
      <c r="MAP47" s="278"/>
      <c r="MAQ47" s="278"/>
      <c r="MAR47" s="278"/>
      <c r="MAS47" s="278"/>
      <c r="MAT47" s="278"/>
      <c r="MAU47" s="278"/>
      <c r="MAV47" s="278"/>
      <c r="MAW47" s="278"/>
      <c r="MAX47" s="278"/>
      <c r="MAY47" s="278"/>
      <c r="MAZ47" s="278"/>
      <c r="MBA47" s="278"/>
      <c r="MBB47" s="278"/>
      <c r="MBC47" s="278"/>
      <c r="MBD47" s="278"/>
      <c r="MBE47" s="278"/>
      <c r="MBF47" s="278"/>
      <c r="MBG47" s="278"/>
      <c r="MBH47" s="278"/>
      <c r="MBI47" s="278"/>
      <c r="MBJ47" s="278"/>
      <c r="MBK47" s="278"/>
      <c r="MBL47" s="278"/>
      <c r="MBM47" s="278"/>
      <c r="MBN47" s="278"/>
      <c r="MBO47" s="278"/>
      <c r="MBP47" s="278"/>
      <c r="MBQ47" s="278"/>
      <c r="MBR47" s="278"/>
      <c r="MBS47" s="278"/>
      <c r="MBT47" s="278"/>
      <c r="MBU47" s="278"/>
      <c r="MBV47" s="278"/>
      <c r="MBW47" s="278"/>
      <c r="MBX47" s="278"/>
      <c r="MBY47" s="278"/>
      <c r="MBZ47" s="278"/>
      <c r="MCA47" s="278"/>
      <c r="MCB47" s="278"/>
      <c r="MCC47" s="278"/>
      <c r="MCD47" s="278"/>
      <c r="MCE47" s="278"/>
      <c r="MCF47" s="278"/>
      <c r="MCG47" s="278"/>
      <c r="MCH47" s="278"/>
      <c r="MCI47" s="278"/>
      <c r="MCJ47" s="278"/>
      <c r="MCK47" s="278"/>
      <c r="MCL47" s="278"/>
      <c r="MCM47" s="278"/>
      <c r="MCN47" s="278"/>
      <c r="MCO47" s="278"/>
      <c r="MCP47" s="278"/>
      <c r="MCQ47" s="278"/>
      <c r="MCR47" s="278"/>
      <c r="MCS47" s="278"/>
      <c r="MCT47" s="278"/>
      <c r="MCU47" s="278"/>
      <c r="MCV47" s="278"/>
      <c r="MCW47" s="278"/>
      <c r="MCX47" s="278"/>
      <c r="MCY47" s="278"/>
      <c r="MCZ47" s="278"/>
      <c r="MDA47" s="278"/>
      <c r="MDB47" s="278"/>
      <c r="MDC47" s="278"/>
      <c r="MDD47" s="278"/>
      <c r="MDE47" s="278"/>
      <c r="MDF47" s="278"/>
      <c r="MDG47" s="278"/>
      <c r="MDH47" s="278"/>
      <c r="MDI47" s="278"/>
      <c r="MDJ47" s="278"/>
      <c r="MDK47" s="278"/>
      <c r="MDL47" s="278"/>
      <c r="MDM47" s="278"/>
      <c r="MDN47" s="278"/>
      <c r="MDO47" s="278"/>
      <c r="MDP47" s="278"/>
      <c r="MDQ47" s="278"/>
      <c r="MDR47" s="278"/>
      <c r="MDS47" s="278"/>
      <c r="MDT47" s="278"/>
      <c r="MDU47" s="278"/>
      <c r="MDV47" s="278"/>
      <c r="MDW47" s="278"/>
      <c r="MDX47" s="278"/>
      <c r="MDY47" s="278"/>
      <c r="MDZ47" s="278"/>
      <c r="MEA47" s="278"/>
      <c r="MEB47" s="278"/>
      <c r="MEC47" s="278"/>
      <c r="MED47" s="278"/>
      <c r="MEE47" s="278"/>
      <c r="MEF47" s="278"/>
      <c r="MEG47" s="278"/>
      <c r="MEH47" s="278"/>
      <c r="MEI47" s="278"/>
      <c r="MEJ47" s="278"/>
      <c r="MEK47" s="278"/>
      <c r="MEL47" s="278"/>
      <c r="MEM47" s="278"/>
      <c r="MEN47" s="278"/>
      <c r="MEO47" s="278"/>
      <c r="MEP47" s="278"/>
      <c r="MEQ47" s="278"/>
      <c r="MER47" s="278"/>
      <c r="MES47" s="278"/>
      <c r="MET47" s="278"/>
      <c r="MEU47" s="278"/>
      <c r="MEV47" s="278"/>
      <c r="MEW47" s="278"/>
      <c r="MEX47" s="278"/>
      <c r="MEY47" s="278"/>
      <c r="MEZ47" s="278"/>
      <c r="MFA47" s="278"/>
      <c r="MFB47" s="278"/>
      <c r="MFC47" s="278"/>
      <c r="MFD47" s="278"/>
      <c r="MFE47" s="278"/>
      <c r="MFF47" s="278"/>
      <c r="MFG47" s="278"/>
      <c r="MFH47" s="278"/>
      <c r="MFI47" s="278"/>
      <c r="MFJ47" s="278"/>
      <c r="MFK47" s="278"/>
      <c r="MFL47" s="278"/>
      <c r="MFM47" s="278"/>
      <c r="MFN47" s="278"/>
      <c r="MFO47" s="278"/>
      <c r="MFP47" s="278"/>
      <c r="MFQ47" s="278"/>
      <c r="MFR47" s="278"/>
      <c r="MFS47" s="278"/>
      <c r="MFT47" s="278"/>
      <c r="MFU47" s="278"/>
      <c r="MFV47" s="278"/>
      <c r="MFW47" s="278"/>
      <c r="MFX47" s="278"/>
      <c r="MFY47" s="278"/>
      <c r="MFZ47" s="278"/>
      <c r="MGA47" s="278"/>
      <c r="MGB47" s="278"/>
      <c r="MGC47" s="278"/>
      <c r="MGD47" s="278"/>
      <c r="MGE47" s="278"/>
      <c r="MGF47" s="278"/>
      <c r="MGG47" s="278"/>
      <c r="MGH47" s="278"/>
      <c r="MGI47" s="278"/>
      <c r="MGJ47" s="278"/>
      <c r="MGK47" s="278"/>
      <c r="MGL47" s="278"/>
      <c r="MGM47" s="278"/>
      <c r="MGN47" s="278"/>
      <c r="MGO47" s="278"/>
      <c r="MGP47" s="278"/>
      <c r="MGQ47" s="278"/>
      <c r="MGR47" s="278"/>
      <c r="MGS47" s="278"/>
      <c r="MGT47" s="278"/>
      <c r="MGU47" s="278"/>
      <c r="MGV47" s="278"/>
      <c r="MGW47" s="278"/>
      <c r="MGX47" s="278"/>
      <c r="MGY47" s="278"/>
      <c r="MGZ47" s="278"/>
      <c r="MHA47" s="278"/>
      <c r="MHB47" s="278"/>
      <c r="MHC47" s="278"/>
      <c r="MHD47" s="278"/>
      <c r="MHE47" s="278"/>
      <c r="MHF47" s="278"/>
      <c r="MHG47" s="278"/>
      <c r="MHH47" s="278"/>
      <c r="MHI47" s="278"/>
      <c r="MHJ47" s="278"/>
      <c r="MHK47" s="278"/>
      <c r="MHL47" s="278"/>
      <c r="MHM47" s="278"/>
      <c r="MHN47" s="278"/>
      <c r="MHO47" s="278"/>
      <c r="MHP47" s="278"/>
      <c r="MHQ47" s="278"/>
      <c r="MHR47" s="278"/>
      <c r="MHS47" s="278"/>
      <c r="MHT47" s="278"/>
      <c r="MHU47" s="278"/>
      <c r="MHV47" s="278"/>
      <c r="MHW47" s="278"/>
      <c r="MHX47" s="278"/>
      <c r="MHY47" s="278"/>
      <c r="MHZ47" s="278"/>
      <c r="MIA47" s="278"/>
      <c r="MIB47" s="278"/>
      <c r="MIC47" s="278"/>
      <c r="MID47" s="278"/>
      <c r="MIE47" s="278"/>
      <c r="MIF47" s="278"/>
      <c r="MIG47" s="278"/>
      <c r="MIH47" s="278"/>
      <c r="MII47" s="278"/>
      <c r="MIJ47" s="278"/>
      <c r="MIK47" s="278"/>
      <c r="MIL47" s="278"/>
      <c r="MIM47" s="278"/>
      <c r="MIN47" s="278"/>
      <c r="MIO47" s="278"/>
      <c r="MIP47" s="278"/>
      <c r="MIQ47" s="278"/>
      <c r="MIR47" s="278"/>
      <c r="MIS47" s="278"/>
      <c r="MIT47" s="278"/>
      <c r="MIU47" s="278"/>
      <c r="MIV47" s="278"/>
      <c r="MIW47" s="278"/>
      <c r="MIX47" s="278"/>
      <c r="MIY47" s="278"/>
      <c r="MIZ47" s="278"/>
      <c r="MJA47" s="278"/>
      <c r="MJB47" s="278"/>
      <c r="MJC47" s="278"/>
      <c r="MJD47" s="278"/>
      <c r="MJE47" s="278"/>
      <c r="MJF47" s="278"/>
      <c r="MJG47" s="278"/>
      <c r="MJH47" s="278"/>
      <c r="MJI47" s="278"/>
      <c r="MJJ47" s="278"/>
      <c r="MJK47" s="278"/>
      <c r="MJL47" s="278"/>
      <c r="MJM47" s="278"/>
      <c r="MJN47" s="278"/>
      <c r="MJO47" s="278"/>
      <c r="MJP47" s="278"/>
      <c r="MJQ47" s="278"/>
      <c r="MJR47" s="278"/>
      <c r="MJS47" s="278"/>
      <c r="MJT47" s="278"/>
      <c r="MJU47" s="278"/>
      <c r="MJV47" s="278"/>
      <c r="MJW47" s="278"/>
      <c r="MJX47" s="278"/>
      <c r="MJY47" s="278"/>
      <c r="MJZ47" s="278"/>
      <c r="MKA47" s="278"/>
      <c r="MKB47" s="278"/>
      <c r="MKC47" s="278"/>
      <c r="MKD47" s="278"/>
      <c r="MKE47" s="278"/>
      <c r="MKF47" s="278"/>
      <c r="MKG47" s="278"/>
      <c r="MKH47" s="278"/>
      <c r="MKI47" s="278"/>
      <c r="MKJ47" s="278"/>
      <c r="MKK47" s="278"/>
      <c r="MKL47" s="278"/>
      <c r="MKM47" s="278"/>
      <c r="MKN47" s="278"/>
      <c r="MKO47" s="278"/>
      <c r="MKP47" s="278"/>
      <c r="MKQ47" s="278"/>
      <c r="MKR47" s="278"/>
      <c r="MKS47" s="278"/>
      <c r="MKT47" s="278"/>
      <c r="MKU47" s="278"/>
      <c r="MKV47" s="278"/>
      <c r="MKW47" s="278"/>
      <c r="MKX47" s="278"/>
      <c r="MKY47" s="278"/>
      <c r="MKZ47" s="278"/>
      <c r="MLA47" s="278"/>
      <c r="MLB47" s="278"/>
      <c r="MLC47" s="278"/>
      <c r="MLD47" s="278"/>
      <c r="MLE47" s="278"/>
      <c r="MLF47" s="278"/>
      <c r="MLG47" s="278"/>
      <c r="MLH47" s="278"/>
      <c r="MLI47" s="278"/>
      <c r="MLJ47" s="278"/>
      <c r="MLK47" s="278"/>
      <c r="MLL47" s="278"/>
      <c r="MLM47" s="278"/>
      <c r="MLN47" s="278"/>
      <c r="MLO47" s="278"/>
      <c r="MLP47" s="278"/>
      <c r="MLQ47" s="278"/>
      <c r="MLR47" s="278"/>
      <c r="MLS47" s="278"/>
      <c r="MLT47" s="278"/>
      <c r="MLU47" s="278"/>
      <c r="MLV47" s="278"/>
      <c r="MLW47" s="278"/>
      <c r="MLX47" s="278"/>
      <c r="MLY47" s="278"/>
      <c r="MLZ47" s="278"/>
      <c r="MMA47" s="278"/>
      <c r="MMB47" s="278"/>
      <c r="MMC47" s="278"/>
      <c r="MMD47" s="278"/>
      <c r="MME47" s="278"/>
      <c r="MMF47" s="278"/>
      <c r="MMG47" s="278"/>
      <c r="MMH47" s="278"/>
      <c r="MMI47" s="278"/>
      <c r="MMJ47" s="278"/>
      <c r="MMK47" s="278"/>
      <c r="MML47" s="278"/>
      <c r="MMM47" s="278"/>
      <c r="MMN47" s="278"/>
      <c r="MMO47" s="278"/>
      <c r="MMP47" s="278"/>
      <c r="MMQ47" s="278"/>
      <c r="MMR47" s="278"/>
      <c r="MMS47" s="278"/>
      <c r="MMT47" s="278"/>
      <c r="MMU47" s="278"/>
      <c r="MMV47" s="278"/>
      <c r="MMW47" s="278"/>
      <c r="MMX47" s="278"/>
      <c r="MMY47" s="278"/>
      <c r="MMZ47" s="278"/>
      <c r="MNA47" s="278"/>
      <c r="MNB47" s="278"/>
      <c r="MNC47" s="278"/>
      <c r="MND47" s="278"/>
      <c r="MNE47" s="278"/>
      <c r="MNF47" s="278"/>
      <c r="MNG47" s="278"/>
      <c r="MNH47" s="278"/>
      <c r="MNI47" s="278"/>
      <c r="MNJ47" s="278"/>
      <c r="MNK47" s="278"/>
      <c r="MNL47" s="278"/>
      <c r="MNM47" s="278"/>
      <c r="MNN47" s="278"/>
      <c r="MNO47" s="278"/>
      <c r="MNP47" s="278"/>
      <c r="MNQ47" s="278"/>
      <c r="MNR47" s="278"/>
      <c r="MNS47" s="278"/>
      <c r="MNT47" s="278"/>
      <c r="MNU47" s="278"/>
      <c r="MNV47" s="278"/>
      <c r="MNW47" s="278"/>
      <c r="MNX47" s="278"/>
      <c r="MNY47" s="278"/>
      <c r="MNZ47" s="278"/>
      <c r="MOA47" s="278"/>
      <c r="MOB47" s="278"/>
      <c r="MOC47" s="278"/>
      <c r="MOD47" s="278"/>
      <c r="MOE47" s="278"/>
      <c r="MOF47" s="278"/>
      <c r="MOG47" s="278"/>
      <c r="MOH47" s="278"/>
      <c r="MOI47" s="278"/>
      <c r="MOJ47" s="278"/>
      <c r="MOK47" s="278"/>
      <c r="MOL47" s="278"/>
      <c r="MOM47" s="278"/>
      <c r="MON47" s="278"/>
      <c r="MOO47" s="278"/>
      <c r="MOP47" s="278"/>
      <c r="MOQ47" s="278"/>
      <c r="MOR47" s="278"/>
      <c r="MOS47" s="278"/>
      <c r="MOT47" s="278"/>
      <c r="MOU47" s="278"/>
      <c r="MOV47" s="278"/>
      <c r="MOW47" s="278"/>
      <c r="MOX47" s="278"/>
      <c r="MOY47" s="278"/>
      <c r="MOZ47" s="278"/>
      <c r="MPA47" s="278"/>
      <c r="MPB47" s="278"/>
      <c r="MPC47" s="278"/>
      <c r="MPD47" s="278"/>
      <c r="MPE47" s="278"/>
      <c r="MPF47" s="278"/>
      <c r="MPG47" s="278"/>
      <c r="MPH47" s="278"/>
      <c r="MPI47" s="278"/>
      <c r="MPJ47" s="278"/>
      <c r="MPK47" s="278"/>
      <c r="MPL47" s="278"/>
      <c r="MPM47" s="278"/>
      <c r="MPN47" s="278"/>
      <c r="MPO47" s="278"/>
      <c r="MPP47" s="278"/>
      <c r="MPQ47" s="278"/>
      <c r="MPR47" s="278"/>
      <c r="MPS47" s="278"/>
      <c r="MPT47" s="278"/>
      <c r="MPU47" s="278"/>
      <c r="MPV47" s="278"/>
      <c r="MPW47" s="278"/>
      <c r="MPX47" s="278"/>
      <c r="MPY47" s="278"/>
      <c r="MPZ47" s="278"/>
      <c r="MQA47" s="278"/>
      <c r="MQB47" s="278"/>
      <c r="MQC47" s="278"/>
      <c r="MQD47" s="278"/>
      <c r="MQE47" s="278"/>
      <c r="MQF47" s="278"/>
      <c r="MQG47" s="278"/>
      <c r="MQH47" s="278"/>
      <c r="MQI47" s="278"/>
      <c r="MQJ47" s="278"/>
      <c r="MQK47" s="278"/>
      <c r="MQL47" s="278"/>
      <c r="MQM47" s="278"/>
      <c r="MQN47" s="278"/>
      <c r="MQO47" s="278"/>
      <c r="MQP47" s="278"/>
      <c r="MQQ47" s="278"/>
      <c r="MQR47" s="278"/>
      <c r="MQS47" s="278"/>
      <c r="MQT47" s="278"/>
      <c r="MQU47" s="278"/>
      <c r="MQV47" s="278"/>
      <c r="MQW47" s="278"/>
      <c r="MQX47" s="278"/>
      <c r="MQY47" s="278"/>
      <c r="MQZ47" s="278"/>
      <c r="MRA47" s="278"/>
      <c r="MRB47" s="278"/>
      <c r="MRC47" s="278"/>
      <c r="MRD47" s="278"/>
      <c r="MRE47" s="278"/>
      <c r="MRF47" s="278"/>
      <c r="MRG47" s="278"/>
      <c r="MRH47" s="278"/>
      <c r="MRI47" s="278"/>
      <c r="MRJ47" s="278"/>
      <c r="MRK47" s="278"/>
      <c r="MRL47" s="278"/>
      <c r="MRM47" s="278"/>
      <c r="MRN47" s="278"/>
      <c r="MRO47" s="278"/>
      <c r="MRP47" s="278"/>
      <c r="MRQ47" s="278"/>
      <c r="MRR47" s="278"/>
      <c r="MRS47" s="278"/>
      <c r="MRT47" s="278"/>
      <c r="MRU47" s="278"/>
      <c r="MRV47" s="278"/>
      <c r="MRW47" s="278"/>
      <c r="MRX47" s="278"/>
      <c r="MRY47" s="278"/>
      <c r="MRZ47" s="278"/>
      <c r="MSA47" s="278"/>
      <c r="MSB47" s="278"/>
      <c r="MSC47" s="278"/>
      <c r="MSD47" s="278"/>
      <c r="MSE47" s="278"/>
      <c r="MSF47" s="278"/>
      <c r="MSG47" s="278"/>
      <c r="MSH47" s="278"/>
      <c r="MSI47" s="278"/>
      <c r="MSJ47" s="278"/>
      <c r="MSK47" s="278"/>
      <c r="MSL47" s="278"/>
      <c r="MSM47" s="278"/>
      <c r="MSN47" s="278"/>
      <c r="MSO47" s="278"/>
      <c r="MSP47" s="278"/>
      <c r="MSQ47" s="278"/>
      <c r="MSR47" s="278"/>
      <c r="MSS47" s="278"/>
      <c r="MST47" s="278"/>
      <c r="MSU47" s="278"/>
      <c r="MSV47" s="278"/>
      <c r="MSW47" s="278"/>
      <c r="MSX47" s="278"/>
      <c r="MSY47" s="278"/>
      <c r="MSZ47" s="278"/>
      <c r="MTA47" s="278"/>
      <c r="MTB47" s="278"/>
      <c r="MTC47" s="278"/>
      <c r="MTD47" s="278"/>
      <c r="MTE47" s="278"/>
      <c r="MTF47" s="278"/>
      <c r="MTG47" s="278"/>
      <c r="MTH47" s="278"/>
      <c r="MTI47" s="278"/>
      <c r="MTJ47" s="278"/>
      <c r="MTK47" s="278"/>
      <c r="MTL47" s="278"/>
      <c r="MTM47" s="278"/>
      <c r="MTN47" s="278"/>
      <c r="MTO47" s="278"/>
      <c r="MTP47" s="278"/>
      <c r="MTQ47" s="278"/>
      <c r="MTR47" s="278"/>
      <c r="MTS47" s="278"/>
      <c r="MTT47" s="278"/>
      <c r="MTU47" s="278"/>
      <c r="MTV47" s="278"/>
      <c r="MTW47" s="278"/>
      <c r="MTX47" s="278"/>
      <c r="MTY47" s="278"/>
      <c r="MTZ47" s="278"/>
      <c r="MUA47" s="278"/>
      <c r="MUB47" s="278"/>
      <c r="MUC47" s="278"/>
      <c r="MUD47" s="278"/>
      <c r="MUE47" s="278"/>
      <c r="MUF47" s="278"/>
      <c r="MUG47" s="278"/>
      <c r="MUH47" s="278"/>
      <c r="MUI47" s="278"/>
      <c r="MUJ47" s="278"/>
      <c r="MUK47" s="278"/>
      <c r="MUL47" s="278"/>
      <c r="MUM47" s="278"/>
      <c r="MUN47" s="278"/>
      <c r="MUO47" s="278"/>
      <c r="MUP47" s="278"/>
      <c r="MUQ47" s="278"/>
      <c r="MUR47" s="278"/>
      <c r="MUS47" s="278"/>
      <c r="MUT47" s="278"/>
      <c r="MUU47" s="278"/>
      <c r="MUV47" s="278"/>
      <c r="MUW47" s="278"/>
      <c r="MUX47" s="278"/>
      <c r="MUY47" s="278"/>
      <c r="MUZ47" s="278"/>
      <c r="MVA47" s="278"/>
      <c r="MVB47" s="278"/>
      <c r="MVC47" s="278"/>
      <c r="MVD47" s="278"/>
      <c r="MVE47" s="278"/>
      <c r="MVF47" s="278"/>
      <c r="MVG47" s="278"/>
      <c r="MVH47" s="278"/>
      <c r="MVI47" s="278"/>
      <c r="MVJ47" s="278"/>
      <c r="MVK47" s="278"/>
      <c r="MVL47" s="278"/>
      <c r="MVM47" s="278"/>
      <c r="MVN47" s="278"/>
      <c r="MVO47" s="278"/>
      <c r="MVP47" s="278"/>
      <c r="MVQ47" s="278"/>
      <c r="MVR47" s="278"/>
      <c r="MVS47" s="278"/>
      <c r="MVT47" s="278"/>
      <c r="MVU47" s="278"/>
      <c r="MVV47" s="278"/>
      <c r="MVW47" s="278"/>
      <c r="MVX47" s="278"/>
      <c r="MVY47" s="278"/>
      <c r="MVZ47" s="278"/>
      <c r="MWA47" s="278"/>
      <c r="MWB47" s="278"/>
      <c r="MWC47" s="278"/>
      <c r="MWD47" s="278"/>
      <c r="MWE47" s="278"/>
      <c r="MWF47" s="278"/>
      <c r="MWG47" s="278"/>
      <c r="MWH47" s="278"/>
      <c r="MWI47" s="278"/>
      <c r="MWJ47" s="278"/>
      <c r="MWK47" s="278"/>
      <c r="MWL47" s="278"/>
      <c r="MWM47" s="278"/>
      <c r="MWN47" s="278"/>
      <c r="MWO47" s="278"/>
      <c r="MWP47" s="278"/>
      <c r="MWQ47" s="278"/>
      <c r="MWR47" s="278"/>
      <c r="MWS47" s="278"/>
      <c r="MWT47" s="278"/>
      <c r="MWU47" s="278"/>
      <c r="MWV47" s="278"/>
      <c r="MWW47" s="278"/>
      <c r="MWX47" s="278"/>
      <c r="MWY47" s="278"/>
      <c r="MWZ47" s="278"/>
      <c r="MXA47" s="278"/>
      <c r="MXB47" s="278"/>
      <c r="MXC47" s="278"/>
      <c r="MXD47" s="278"/>
      <c r="MXE47" s="278"/>
      <c r="MXF47" s="278"/>
      <c r="MXG47" s="278"/>
      <c r="MXH47" s="278"/>
      <c r="MXI47" s="278"/>
      <c r="MXJ47" s="278"/>
      <c r="MXK47" s="278"/>
      <c r="MXL47" s="278"/>
      <c r="MXM47" s="278"/>
      <c r="MXN47" s="278"/>
      <c r="MXO47" s="278"/>
      <c r="MXP47" s="278"/>
      <c r="MXQ47" s="278"/>
      <c r="MXR47" s="278"/>
      <c r="MXS47" s="278"/>
      <c r="MXT47" s="278"/>
      <c r="MXU47" s="278"/>
      <c r="MXV47" s="278"/>
      <c r="MXW47" s="278"/>
      <c r="MXX47" s="278"/>
      <c r="MXY47" s="278"/>
      <c r="MXZ47" s="278"/>
      <c r="MYA47" s="278"/>
      <c r="MYB47" s="278"/>
      <c r="MYC47" s="278"/>
      <c r="MYD47" s="278"/>
      <c r="MYE47" s="278"/>
      <c r="MYF47" s="278"/>
      <c r="MYG47" s="278"/>
      <c r="MYH47" s="278"/>
      <c r="MYI47" s="278"/>
      <c r="MYJ47" s="278"/>
      <c r="MYK47" s="278"/>
      <c r="MYL47" s="278"/>
      <c r="MYM47" s="278"/>
      <c r="MYN47" s="278"/>
      <c r="MYO47" s="278"/>
      <c r="MYP47" s="278"/>
      <c r="MYQ47" s="278"/>
      <c r="MYR47" s="278"/>
      <c r="MYS47" s="278"/>
      <c r="MYT47" s="278"/>
      <c r="MYU47" s="278"/>
      <c r="MYV47" s="278"/>
      <c r="MYW47" s="278"/>
      <c r="MYX47" s="278"/>
      <c r="MYY47" s="278"/>
      <c r="MYZ47" s="278"/>
      <c r="MZA47" s="278"/>
      <c r="MZB47" s="278"/>
      <c r="MZC47" s="278"/>
      <c r="MZD47" s="278"/>
      <c r="MZE47" s="278"/>
      <c r="MZF47" s="278"/>
      <c r="MZG47" s="278"/>
      <c r="MZH47" s="278"/>
      <c r="MZI47" s="278"/>
      <c r="MZJ47" s="278"/>
      <c r="MZK47" s="278"/>
      <c r="MZL47" s="278"/>
      <c r="MZM47" s="278"/>
      <c r="MZN47" s="278"/>
      <c r="MZO47" s="278"/>
      <c r="MZP47" s="278"/>
      <c r="MZQ47" s="278"/>
      <c r="MZR47" s="278"/>
      <c r="MZS47" s="278"/>
      <c r="MZT47" s="278"/>
      <c r="MZU47" s="278"/>
      <c r="MZV47" s="278"/>
      <c r="MZW47" s="278"/>
      <c r="MZX47" s="278"/>
      <c r="MZY47" s="278"/>
      <c r="MZZ47" s="278"/>
      <c r="NAA47" s="278"/>
      <c r="NAB47" s="278"/>
      <c r="NAC47" s="278"/>
      <c r="NAD47" s="278"/>
      <c r="NAE47" s="278"/>
      <c r="NAF47" s="278"/>
      <c r="NAG47" s="278"/>
      <c r="NAH47" s="278"/>
      <c r="NAI47" s="278"/>
      <c r="NAJ47" s="278"/>
      <c r="NAK47" s="278"/>
      <c r="NAL47" s="278"/>
      <c r="NAM47" s="278"/>
      <c r="NAN47" s="278"/>
      <c r="NAO47" s="278"/>
      <c r="NAP47" s="278"/>
      <c r="NAQ47" s="278"/>
      <c r="NAR47" s="278"/>
      <c r="NAS47" s="278"/>
      <c r="NAT47" s="278"/>
      <c r="NAU47" s="278"/>
      <c r="NAV47" s="278"/>
      <c r="NAW47" s="278"/>
      <c r="NAX47" s="278"/>
      <c r="NAY47" s="278"/>
      <c r="NAZ47" s="278"/>
      <c r="NBA47" s="278"/>
      <c r="NBB47" s="278"/>
      <c r="NBC47" s="278"/>
      <c r="NBD47" s="278"/>
      <c r="NBE47" s="278"/>
      <c r="NBF47" s="278"/>
      <c r="NBG47" s="278"/>
      <c r="NBH47" s="278"/>
      <c r="NBI47" s="278"/>
      <c r="NBJ47" s="278"/>
      <c r="NBK47" s="278"/>
      <c r="NBL47" s="278"/>
      <c r="NBM47" s="278"/>
      <c r="NBN47" s="278"/>
      <c r="NBO47" s="278"/>
      <c r="NBP47" s="278"/>
      <c r="NBQ47" s="278"/>
      <c r="NBR47" s="278"/>
      <c r="NBS47" s="278"/>
      <c r="NBT47" s="278"/>
      <c r="NBU47" s="278"/>
      <c r="NBV47" s="278"/>
      <c r="NBW47" s="278"/>
      <c r="NBX47" s="278"/>
      <c r="NBY47" s="278"/>
      <c r="NBZ47" s="278"/>
      <c r="NCA47" s="278"/>
      <c r="NCB47" s="278"/>
      <c r="NCC47" s="278"/>
      <c r="NCD47" s="278"/>
      <c r="NCE47" s="278"/>
      <c r="NCF47" s="278"/>
      <c r="NCG47" s="278"/>
      <c r="NCH47" s="278"/>
      <c r="NCI47" s="278"/>
      <c r="NCJ47" s="278"/>
      <c r="NCK47" s="278"/>
      <c r="NCL47" s="278"/>
      <c r="NCM47" s="278"/>
      <c r="NCN47" s="278"/>
      <c r="NCO47" s="278"/>
      <c r="NCP47" s="278"/>
      <c r="NCQ47" s="278"/>
      <c r="NCR47" s="278"/>
      <c r="NCS47" s="278"/>
      <c r="NCT47" s="278"/>
      <c r="NCU47" s="278"/>
      <c r="NCV47" s="278"/>
      <c r="NCW47" s="278"/>
      <c r="NCX47" s="278"/>
      <c r="NCY47" s="278"/>
      <c r="NCZ47" s="278"/>
      <c r="NDA47" s="278"/>
      <c r="NDB47" s="278"/>
      <c r="NDC47" s="278"/>
      <c r="NDD47" s="278"/>
      <c r="NDE47" s="278"/>
      <c r="NDF47" s="278"/>
      <c r="NDG47" s="278"/>
      <c r="NDH47" s="278"/>
      <c r="NDI47" s="278"/>
      <c r="NDJ47" s="278"/>
      <c r="NDK47" s="278"/>
      <c r="NDL47" s="278"/>
      <c r="NDM47" s="278"/>
      <c r="NDN47" s="278"/>
      <c r="NDO47" s="278"/>
      <c r="NDP47" s="278"/>
      <c r="NDQ47" s="278"/>
      <c r="NDR47" s="278"/>
      <c r="NDS47" s="278"/>
      <c r="NDT47" s="278"/>
      <c r="NDU47" s="278"/>
      <c r="NDV47" s="278"/>
      <c r="NDW47" s="278"/>
      <c r="NDX47" s="278"/>
      <c r="NDY47" s="278"/>
      <c r="NDZ47" s="278"/>
      <c r="NEA47" s="278"/>
      <c r="NEB47" s="278"/>
      <c r="NEC47" s="278"/>
      <c r="NED47" s="278"/>
      <c r="NEE47" s="278"/>
      <c r="NEF47" s="278"/>
      <c r="NEG47" s="278"/>
      <c r="NEH47" s="278"/>
      <c r="NEI47" s="278"/>
      <c r="NEJ47" s="278"/>
      <c r="NEK47" s="278"/>
      <c r="NEL47" s="278"/>
      <c r="NEM47" s="278"/>
      <c r="NEN47" s="278"/>
      <c r="NEO47" s="278"/>
      <c r="NEP47" s="278"/>
      <c r="NEQ47" s="278"/>
      <c r="NER47" s="278"/>
      <c r="NES47" s="278"/>
      <c r="NET47" s="278"/>
      <c r="NEU47" s="278"/>
      <c r="NEV47" s="278"/>
      <c r="NEW47" s="278"/>
      <c r="NEX47" s="278"/>
      <c r="NEY47" s="278"/>
      <c r="NEZ47" s="278"/>
      <c r="NFA47" s="278"/>
      <c r="NFB47" s="278"/>
      <c r="NFC47" s="278"/>
      <c r="NFD47" s="278"/>
      <c r="NFE47" s="278"/>
      <c r="NFF47" s="278"/>
      <c r="NFG47" s="278"/>
      <c r="NFH47" s="278"/>
      <c r="NFI47" s="278"/>
      <c r="NFJ47" s="278"/>
      <c r="NFK47" s="278"/>
      <c r="NFL47" s="278"/>
      <c r="NFM47" s="278"/>
      <c r="NFN47" s="278"/>
      <c r="NFO47" s="278"/>
      <c r="NFP47" s="278"/>
      <c r="NFQ47" s="278"/>
      <c r="NFR47" s="278"/>
      <c r="NFS47" s="278"/>
      <c r="NFT47" s="278"/>
      <c r="NFU47" s="278"/>
      <c r="NFV47" s="278"/>
      <c r="NFW47" s="278"/>
      <c r="NFX47" s="278"/>
      <c r="NFY47" s="278"/>
      <c r="NFZ47" s="278"/>
      <c r="NGA47" s="278"/>
      <c r="NGB47" s="278"/>
      <c r="NGC47" s="278"/>
      <c r="NGD47" s="278"/>
      <c r="NGE47" s="278"/>
      <c r="NGF47" s="278"/>
      <c r="NGG47" s="278"/>
      <c r="NGH47" s="278"/>
      <c r="NGI47" s="278"/>
      <c r="NGJ47" s="278"/>
      <c r="NGK47" s="278"/>
      <c r="NGL47" s="278"/>
      <c r="NGM47" s="278"/>
      <c r="NGN47" s="278"/>
      <c r="NGO47" s="278"/>
      <c r="NGP47" s="278"/>
      <c r="NGQ47" s="278"/>
      <c r="NGR47" s="278"/>
      <c r="NGS47" s="278"/>
      <c r="NGT47" s="278"/>
      <c r="NGU47" s="278"/>
      <c r="NGV47" s="278"/>
      <c r="NGW47" s="278"/>
      <c r="NGX47" s="278"/>
      <c r="NGY47" s="278"/>
      <c r="NGZ47" s="278"/>
      <c r="NHA47" s="278"/>
      <c r="NHB47" s="278"/>
      <c r="NHC47" s="278"/>
      <c r="NHD47" s="278"/>
      <c r="NHE47" s="278"/>
      <c r="NHF47" s="278"/>
      <c r="NHG47" s="278"/>
      <c r="NHH47" s="278"/>
      <c r="NHI47" s="278"/>
      <c r="NHJ47" s="278"/>
      <c r="NHK47" s="278"/>
      <c r="NHL47" s="278"/>
      <c r="NHM47" s="278"/>
      <c r="NHN47" s="278"/>
      <c r="NHO47" s="278"/>
      <c r="NHP47" s="278"/>
      <c r="NHQ47" s="278"/>
      <c r="NHR47" s="278"/>
      <c r="NHS47" s="278"/>
      <c r="NHT47" s="278"/>
      <c r="NHU47" s="278"/>
      <c r="NHV47" s="278"/>
      <c r="NHW47" s="278"/>
      <c r="NHX47" s="278"/>
      <c r="NHY47" s="278"/>
      <c r="NHZ47" s="278"/>
      <c r="NIA47" s="278"/>
      <c r="NIB47" s="278"/>
      <c r="NIC47" s="278"/>
      <c r="NID47" s="278"/>
      <c r="NIE47" s="278"/>
      <c r="NIF47" s="278"/>
      <c r="NIG47" s="278"/>
      <c r="NIH47" s="278"/>
      <c r="NII47" s="278"/>
      <c r="NIJ47" s="278"/>
      <c r="NIK47" s="278"/>
      <c r="NIL47" s="278"/>
      <c r="NIM47" s="278"/>
      <c r="NIN47" s="278"/>
      <c r="NIO47" s="278"/>
      <c r="NIP47" s="278"/>
      <c r="NIQ47" s="278"/>
      <c r="NIR47" s="278"/>
      <c r="NIS47" s="278"/>
      <c r="NIT47" s="278"/>
      <c r="NIU47" s="278"/>
      <c r="NIV47" s="278"/>
      <c r="NIW47" s="278"/>
      <c r="NIX47" s="278"/>
      <c r="NIY47" s="278"/>
      <c r="NIZ47" s="278"/>
      <c r="NJA47" s="278"/>
      <c r="NJB47" s="278"/>
      <c r="NJC47" s="278"/>
      <c r="NJD47" s="278"/>
      <c r="NJE47" s="278"/>
      <c r="NJF47" s="278"/>
      <c r="NJG47" s="278"/>
      <c r="NJH47" s="278"/>
      <c r="NJI47" s="278"/>
      <c r="NJJ47" s="278"/>
      <c r="NJK47" s="278"/>
      <c r="NJL47" s="278"/>
      <c r="NJM47" s="278"/>
      <c r="NJN47" s="278"/>
      <c r="NJO47" s="278"/>
      <c r="NJP47" s="278"/>
      <c r="NJQ47" s="278"/>
      <c r="NJR47" s="278"/>
      <c r="NJS47" s="278"/>
      <c r="NJT47" s="278"/>
      <c r="NJU47" s="278"/>
      <c r="NJV47" s="278"/>
      <c r="NJW47" s="278"/>
      <c r="NJX47" s="278"/>
      <c r="NJY47" s="278"/>
      <c r="NJZ47" s="278"/>
      <c r="NKA47" s="278"/>
      <c r="NKB47" s="278"/>
      <c r="NKC47" s="278"/>
      <c r="NKD47" s="278"/>
      <c r="NKE47" s="278"/>
      <c r="NKF47" s="278"/>
      <c r="NKG47" s="278"/>
      <c r="NKH47" s="278"/>
      <c r="NKI47" s="278"/>
      <c r="NKJ47" s="278"/>
      <c r="NKK47" s="278"/>
      <c r="NKL47" s="278"/>
      <c r="NKM47" s="278"/>
      <c r="NKN47" s="278"/>
      <c r="NKO47" s="278"/>
      <c r="NKP47" s="278"/>
      <c r="NKQ47" s="278"/>
      <c r="NKR47" s="278"/>
      <c r="NKS47" s="278"/>
      <c r="NKT47" s="278"/>
      <c r="NKU47" s="278"/>
      <c r="NKV47" s="278"/>
      <c r="NKW47" s="278"/>
      <c r="NKX47" s="278"/>
      <c r="NKY47" s="278"/>
      <c r="NKZ47" s="278"/>
      <c r="NLA47" s="278"/>
      <c r="NLB47" s="278"/>
      <c r="NLC47" s="278"/>
      <c r="NLD47" s="278"/>
      <c r="NLE47" s="278"/>
      <c r="NLF47" s="278"/>
      <c r="NLG47" s="278"/>
      <c r="NLH47" s="278"/>
      <c r="NLI47" s="278"/>
      <c r="NLJ47" s="278"/>
      <c r="NLK47" s="278"/>
      <c r="NLL47" s="278"/>
      <c r="NLM47" s="278"/>
      <c r="NLN47" s="278"/>
      <c r="NLO47" s="278"/>
      <c r="NLP47" s="278"/>
      <c r="NLQ47" s="278"/>
      <c r="NLR47" s="278"/>
      <c r="NLS47" s="278"/>
      <c r="NLT47" s="278"/>
      <c r="NLU47" s="278"/>
      <c r="NLV47" s="278"/>
      <c r="NLW47" s="278"/>
      <c r="NLX47" s="278"/>
      <c r="NLY47" s="278"/>
      <c r="NLZ47" s="278"/>
      <c r="NMA47" s="278"/>
      <c r="NMB47" s="278"/>
      <c r="NMC47" s="278"/>
      <c r="NMD47" s="278"/>
      <c r="NME47" s="278"/>
      <c r="NMF47" s="278"/>
      <c r="NMG47" s="278"/>
      <c r="NMH47" s="278"/>
      <c r="NMI47" s="278"/>
      <c r="NMJ47" s="278"/>
      <c r="NMK47" s="278"/>
      <c r="NML47" s="278"/>
      <c r="NMM47" s="278"/>
      <c r="NMN47" s="278"/>
      <c r="NMO47" s="278"/>
      <c r="NMP47" s="278"/>
      <c r="NMQ47" s="278"/>
      <c r="NMR47" s="278"/>
      <c r="NMS47" s="278"/>
      <c r="NMT47" s="278"/>
      <c r="NMU47" s="278"/>
      <c r="NMV47" s="278"/>
      <c r="NMW47" s="278"/>
      <c r="NMX47" s="278"/>
      <c r="NMY47" s="278"/>
      <c r="NMZ47" s="278"/>
      <c r="NNA47" s="278"/>
      <c r="NNB47" s="278"/>
      <c r="NNC47" s="278"/>
      <c r="NND47" s="278"/>
      <c r="NNE47" s="278"/>
      <c r="NNF47" s="278"/>
      <c r="NNG47" s="278"/>
      <c r="NNH47" s="278"/>
      <c r="NNI47" s="278"/>
      <c r="NNJ47" s="278"/>
      <c r="NNK47" s="278"/>
      <c r="NNL47" s="278"/>
      <c r="NNM47" s="278"/>
      <c r="NNN47" s="278"/>
      <c r="NNO47" s="278"/>
      <c r="NNP47" s="278"/>
      <c r="NNQ47" s="278"/>
      <c r="NNR47" s="278"/>
      <c r="NNS47" s="278"/>
      <c r="NNT47" s="278"/>
      <c r="NNU47" s="278"/>
      <c r="NNV47" s="278"/>
      <c r="NNW47" s="278"/>
      <c r="NNX47" s="278"/>
      <c r="NNY47" s="278"/>
      <c r="NNZ47" s="278"/>
      <c r="NOA47" s="278"/>
      <c r="NOB47" s="278"/>
      <c r="NOC47" s="278"/>
      <c r="NOD47" s="278"/>
      <c r="NOE47" s="278"/>
      <c r="NOF47" s="278"/>
      <c r="NOG47" s="278"/>
      <c r="NOH47" s="278"/>
      <c r="NOI47" s="278"/>
      <c r="NOJ47" s="278"/>
      <c r="NOK47" s="278"/>
      <c r="NOL47" s="278"/>
      <c r="NOM47" s="278"/>
      <c r="NON47" s="278"/>
      <c r="NOO47" s="278"/>
      <c r="NOP47" s="278"/>
      <c r="NOQ47" s="278"/>
      <c r="NOR47" s="278"/>
      <c r="NOS47" s="278"/>
      <c r="NOT47" s="278"/>
      <c r="NOU47" s="278"/>
      <c r="NOV47" s="278"/>
      <c r="NOW47" s="278"/>
      <c r="NOX47" s="278"/>
      <c r="NOY47" s="278"/>
      <c r="NOZ47" s="278"/>
      <c r="NPA47" s="278"/>
      <c r="NPB47" s="278"/>
      <c r="NPC47" s="278"/>
      <c r="NPD47" s="278"/>
      <c r="NPE47" s="278"/>
      <c r="NPF47" s="278"/>
      <c r="NPG47" s="278"/>
      <c r="NPH47" s="278"/>
      <c r="NPI47" s="278"/>
      <c r="NPJ47" s="278"/>
      <c r="NPK47" s="278"/>
      <c r="NPL47" s="278"/>
      <c r="NPM47" s="278"/>
      <c r="NPN47" s="278"/>
      <c r="NPO47" s="278"/>
      <c r="NPP47" s="278"/>
      <c r="NPQ47" s="278"/>
      <c r="NPR47" s="278"/>
      <c r="NPS47" s="278"/>
      <c r="NPT47" s="278"/>
      <c r="NPU47" s="278"/>
      <c r="NPV47" s="278"/>
      <c r="NPW47" s="278"/>
      <c r="NPX47" s="278"/>
      <c r="NPY47" s="278"/>
      <c r="NPZ47" s="278"/>
      <c r="NQA47" s="278"/>
      <c r="NQB47" s="278"/>
      <c r="NQC47" s="278"/>
      <c r="NQD47" s="278"/>
      <c r="NQE47" s="278"/>
      <c r="NQF47" s="278"/>
      <c r="NQG47" s="278"/>
      <c r="NQH47" s="278"/>
      <c r="NQI47" s="278"/>
      <c r="NQJ47" s="278"/>
      <c r="NQK47" s="278"/>
      <c r="NQL47" s="278"/>
      <c r="NQM47" s="278"/>
      <c r="NQN47" s="278"/>
      <c r="NQO47" s="278"/>
      <c r="NQP47" s="278"/>
      <c r="NQQ47" s="278"/>
      <c r="NQR47" s="278"/>
      <c r="NQS47" s="278"/>
      <c r="NQT47" s="278"/>
      <c r="NQU47" s="278"/>
      <c r="NQV47" s="278"/>
      <c r="NQW47" s="278"/>
      <c r="NQX47" s="278"/>
      <c r="NQY47" s="278"/>
      <c r="NQZ47" s="278"/>
      <c r="NRA47" s="278"/>
      <c r="NRB47" s="278"/>
      <c r="NRC47" s="278"/>
      <c r="NRD47" s="278"/>
      <c r="NRE47" s="278"/>
      <c r="NRF47" s="278"/>
      <c r="NRG47" s="278"/>
      <c r="NRH47" s="278"/>
      <c r="NRI47" s="278"/>
      <c r="NRJ47" s="278"/>
      <c r="NRK47" s="278"/>
      <c r="NRL47" s="278"/>
      <c r="NRM47" s="278"/>
      <c r="NRN47" s="278"/>
      <c r="NRO47" s="278"/>
      <c r="NRP47" s="278"/>
      <c r="NRQ47" s="278"/>
      <c r="NRR47" s="278"/>
      <c r="NRS47" s="278"/>
      <c r="NRT47" s="278"/>
      <c r="NRU47" s="278"/>
      <c r="NRV47" s="278"/>
      <c r="NRW47" s="278"/>
      <c r="NRX47" s="278"/>
      <c r="NRY47" s="278"/>
      <c r="NRZ47" s="278"/>
      <c r="NSA47" s="278"/>
      <c r="NSB47" s="278"/>
      <c r="NSC47" s="278"/>
      <c r="NSD47" s="278"/>
      <c r="NSE47" s="278"/>
      <c r="NSF47" s="278"/>
      <c r="NSG47" s="278"/>
      <c r="NSH47" s="278"/>
      <c r="NSI47" s="278"/>
      <c r="NSJ47" s="278"/>
      <c r="NSK47" s="278"/>
      <c r="NSL47" s="278"/>
      <c r="NSM47" s="278"/>
      <c r="NSN47" s="278"/>
      <c r="NSO47" s="278"/>
      <c r="NSP47" s="278"/>
      <c r="NSQ47" s="278"/>
      <c r="NSR47" s="278"/>
      <c r="NSS47" s="278"/>
      <c r="NST47" s="278"/>
      <c r="NSU47" s="278"/>
      <c r="NSV47" s="278"/>
      <c r="NSW47" s="278"/>
      <c r="NSX47" s="278"/>
      <c r="NSY47" s="278"/>
      <c r="NSZ47" s="278"/>
      <c r="NTA47" s="278"/>
      <c r="NTB47" s="278"/>
      <c r="NTC47" s="278"/>
      <c r="NTD47" s="278"/>
      <c r="NTE47" s="278"/>
      <c r="NTF47" s="278"/>
      <c r="NTG47" s="278"/>
      <c r="NTH47" s="278"/>
      <c r="NTI47" s="278"/>
      <c r="NTJ47" s="278"/>
      <c r="NTK47" s="278"/>
      <c r="NTL47" s="278"/>
      <c r="NTM47" s="278"/>
      <c r="NTN47" s="278"/>
      <c r="NTO47" s="278"/>
      <c r="NTP47" s="278"/>
      <c r="NTQ47" s="278"/>
      <c r="NTR47" s="278"/>
      <c r="NTS47" s="278"/>
      <c r="NTT47" s="278"/>
      <c r="NTU47" s="278"/>
      <c r="NTV47" s="278"/>
      <c r="NTW47" s="278"/>
      <c r="NTX47" s="278"/>
      <c r="NTY47" s="278"/>
      <c r="NTZ47" s="278"/>
      <c r="NUA47" s="278"/>
      <c r="NUB47" s="278"/>
      <c r="NUC47" s="278"/>
      <c r="NUD47" s="278"/>
      <c r="NUE47" s="278"/>
      <c r="NUF47" s="278"/>
      <c r="NUG47" s="278"/>
      <c r="NUH47" s="278"/>
      <c r="NUI47" s="278"/>
      <c r="NUJ47" s="278"/>
      <c r="NUK47" s="278"/>
      <c r="NUL47" s="278"/>
      <c r="NUM47" s="278"/>
      <c r="NUN47" s="278"/>
      <c r="NUO47" s="278"/>
      <c r="NUP47" s="278"/>
      <c r="NUQ47" s="278"/>
      <c r="NUR47" s="278"/>
      <c r="NUS47" s="278"/>
      <c r="NUT47" s="278"/>
      <c r="NUU47" s="278"/>
      <c r="NUV47" s="278"/>
      <c r="NUW47" s="278"/>
      <c r="NUX47" s="278"/>
      <c r="NUY47" s="278"/>
      <c r="NUZ47" s="278"/>
      <c r="NVA47" s="278"/>
      <c r="NVB47" s="278"/>
      <c r="NVC47" s="278"/>
      <c r="NVD47" s="278"/>
      <c r="NVE47" s="278"/>
      <c r="NVF47" s="278"/>
      <c r="NVG47" s="278"/>
      <c r="NVH47" s="278"/>
      <c r="NVI47" s="278"/>
      <c r="NVJ47" s="278"/>
      <c r="NVK47" s="278"/>
      <c r="NVL47" s="278"/>
      <c r="NVM47" s="278"/>
      <c r="NVN47" s="278"/>
      <c r="NVO47" s="278"/>
      <c r="NVP47" s="278"/>
      <c r="NVQ47" s="278"/>
      <c r="NVR47" s="278"/>
      <c r="NVS47" s="278"/>
      <c r="NVT47" s="278"/>
      <c r="NVU47" s="278"/>
      <c r="NVV47" s="278"/>
      <c r="NVW47" s="278"/>
      <c r="NVX47" s="278"/>
      <c r="NVY47" s="278"/>
      <c r="NVZ47" s="278"/>
      <c r="NWA47" s="278"/>
      <c r="NWB47" s="278"/>
      <c r="NWC47" s="278"/>
      <c r="NWD47" s="278"/>
      <c r="NWE47" s="278"/>
      <c r="NWF47" s="278"/>
      <c r="NWG47" s="278"/>
      <c r="NWH47" s="278"/>
      <c r="NWI47" s="278"/>
      <c r="NWJ47" s="278"/>
      <c r="NWK47" s="278"/>
      <c r="NWL47" s="278"/>
      <c r="NWM47" s="278"/>
      <c r="NWN47" s="278"/>
      <c r="NWO47" s="278"/>
      <c r="NWP47" s="278"/>
      <c r="NWQ47" s="278"/>
      <c r="NWR47" s="278"/>
      <c r="NWS47" s="278"/>
      <c r="NWT47" s="278"/>
      <c r="NWU47" s="278"/>
      <c r="NWV47" s="278"/>
      <c r="NWW47" s="278"/>
      <c r="NWX47" s="278"/>
      <c r="NWY47" s="278"/>
      <c r="NWZ47" s="278"/>
      <c r="NXA47" s="278"/>
      <c r="NXB47" s="278"/>
      <c r="NXC47" s="278"/>
      <c r="NXD47" s="278"/>
      <c r="NXE47" s="278"/>
      <c r="NXF47" s="278"/>
      <c r="NXG47" s="278"/>
      <c r="NXH47" s="278"/>
      <c r="NXI47" s="278"/>
      <c r="NXJ47" s="278"/>
      <c r="NXK47" s="278"/>
      <c r="NXL47" s="278"/>
      <c r="NXM47" s="278"/>
      <c r="NXN47" s="278"/>
      <c r="NXO47" s="278"/>
      <c r="NXP47" s="278"/>
      <c r="NXQ47" s="278"/>
      <c r="NXR47" s="278"/>
      <c r="NXS47" s="278"/>
      <c r="NXT47" s="278"/>
      <c r="NXU47" s="278"/>
      <c r="NXV47" s="278"/>
      <c r="NXW47" s="278"/>
      <c r="NXX47" s="278"/>
      <c r="NXY47" s="278"/>
      <c r="NXZ47" s="278"/>
      <c r="NYA47" s="278"/>
      <c r="NYB47" s="278"/>
      <c r="NYC47" s="278"/>
      <c r="NYD47" s="278"/>
      <c r="NYE47" s="278"/>
      <c r="NYF47" s="278"/>
      <c r="NYG47" s="278"/>
      <c r="NYH47" s="278"/>
      <c r="NYI47" s="278"/>
      <c r="NYJ47" s="278"/>
      <c r="NYK47" s="278"/>
      <c r="NYL47" s="278"/>
      <c r="NYM47" s="278"/>
      <c r="NYN47" s="278"/>
      <c r="NYO47" s="278"/>
      <c r="NYP47" s="278"/>
      <c r="NYQ47" s="278"/>
      <c r="NYR47" s="278"/>
      <c r="NYS47" s="278"/>
      <c r="NYT47" s="278"/>
      <c r="NYU47" s="278"/>
      <c r="NYV47" s="278"/>
      <c r="NYW47" s="278"/>
      <c r="NYX47" s="278"/>
      <c r="NYY47" s="278"/>
      <c r="NYZ47" s="278"/>
      <c r="NZA47" s="278"/>
      <c r="NZB47" s="278"/>
      <c r="NZC47" s="278"/>
      <c r="NZD47" s="278"/>
      <c r="NZE47" s="278"/>
      <c r="NZF47" s="278"/>
      <c r="NZG47" s="278"/>
      <c r="NZH47" s="278"/>
      <c r="NZI47" s="278"/>
      <c r="NZJ47" s="278"/>
      <c r="NZK47" s="278"/>
      <c r="NZL47" s="278"/>
      <c r="NZM47" s="278"/>
      <c r="NZN47" s="278"/>
      <c r="NZO47" s="278"/>
      <c r="NZP47" s="278"/>
      <c r="NZQ47" s="278"/>
      <c r="NZR47" s="278"/>
      <c r="NZS47" s="278"/>
      <c r="NZT47" s="278"/>
      <c r="NZU47" s="278"/>
      <c r="NZV47" s="278"/>
      <c r="NZW47" s="278"/>
      <c r="NZX47" s="278"/>
      <c r="NZY47" s="278"/>
      <c r="NZZ47" s="278"/>
      <c r="OAA47" s="278"/>
      <c r="OAB47" s="278"/>
      <c r="OAC47" s="278"/>
      <c r="OAD47" s="278"/>
      <c r="OAE47" s="278"/>
      <c r="OAF47" s="278"/>
      <c r="OAG47" s="278"/>
      <c r="OAH47" s="278"/>
      <c r="OAI47" s="278"/>
      <c r="OAJ47" s="278"/>
      <c r="OAK47" s="278"/>
      <c r="OAL47" s="278"/>
      <c r="OAM47" s="278"/>
      <c r="OAN47" s="278"/>
      <c r="OAO47" s="278"/>
      <c r="OAP47" s="278"/>
      <c r="OAQ47" s="278"/>
      <c r="OAR47" s="278"/>
      <c r="OAS47" s="278"/>
      <c r="OAT47" s="278"/>
      <c r="OAU47" s="278"/>
      <c r="OAV47" s="278"/>
      <c r="OAW47" s="278"/>
      <c r="OAX47" s="278"/>
      <c r="OAY47" s="278"/>
      <c r="OAZ47" s="278"/>
      <c r="OBA47" s="278"/>
      <c r="OBB47" s="278"/>
      <c r="OBC47" s="278"/>
      <c r="OBD47" s="278"/>
      <c r="OBE47" s="278"/>
      <c r="OBF47" s="278"/>
      <c r="OBG47" s="278"/>
      <c r="OBH47" s="278"/>
      <c r="OBI47" s="278"/>
      <c r="OBJ47" s="278"/>
      <c r="OBK47" s="278"/>
      <c r="OBL47" s="278"/>
      <c r="OBM47" s="278"/>
      <c r="OBN47" s="278"/>
      <c r="OBO47" s="278"/>
      <c r="OBP47" s="278"/>
      <c r="OBQ47" s="278"/>
      <c r="OBR47" s="278"/>
      <c r="OBS47" s="278"/>
      <c r="OBT47" s="278"/>
      <c r="OBU47" s="278"/>
      <c r="OBV47" s="278"/>
      <c r="OBW47" s="278"/>
      <c r="OBX47" s="278"/>
      <c r="OBY47" s="278"/>
      <c r="OBZ47" s="278"/>
      <c r="OCA47" s="278"/>
      <c r="OCB47" s="278"/>
      <c r="OCC47" s="278"/>
      <c r="OCD47" s="278"/>
      <c r="OCE47" s="278"/>
      <c r="OCF47" s="278"/>
      <c r="OCG47" s="278"/>
      <c r="OCH47" s="278"/>
      <c r="OCI47" s="278"/>
      <c r="OCJ47" s="278"/>
      <c r="OCK47" s="278"/>
      <c r="OCL47" s="278"/>
      <c r="OCM47" s="278"/>
      <c r="OCN47" s="278"/>
      <c r="OCO47" s="278"/>
      <c r="OCP47" s="278"/>
      <c r="OCQ47" s="278"/>
      <c r="OCR47" s="278"/>
      <c r="OCS47" s="278"/>
      <c r="OCT47" s="278"/>
      <c r="OCU47" s="278"/>
      <c r="OCV47" s="278"/>
      <c r="OCW47" s="278"/>
      <c r="OCX47" s="278"/>
      <c r="OCY47" s="278"/>
      <c r="OCZ47" s="278"/>
      <c r="ODA47" s="278"/>
      <c r="ODB47" s="278"/>
      <c r="ODC47" s="278"/>
      <c r="ODD47" s="278"/>
      <c r="ODE47" s="278"/>
      <c r="ODF47" s="278"/>
      <c r="ODG47" s="278"/>
      <c r="ODH47" s="278"/>
      <c r="ODI47" s="278"/>
      <c r="ODJ47" s="278"/>
      <c r="ODK47" s="278"/>
      <c r="ODL47" s="278"/>
      <c r="ODM47" s="278"/>
      <c r="ODN47" s="278"/>
      <c r="ODO47" s="278"/>
      <c r="ODP47" s="278"/>
      <c r="ODQ47" s="278"/>
      <c r="ODR47" s="278"/>
      <c r="ODS47" s="278"/>
      <c r="ODT47" s="278"/>
      <c r="ODU47" s="278"/>
      <c r="ODV47" s="278"/>
      <c r="ODW47" s="278"/>
      <c r="ODX47" s="278"/>
      <c r="ODY47" s="278"/>
      <c r="ODZ47" s="278"/>
      <c r="OEA47" s="278"/>
      <c r="OEB47" s="278"/>
      <c r="OEC47" s="278"/>
      <c r="OED47" s="278"/>
      <c r="OEE47" s="278"/>
      <c r="OEF47" s="278"/>
      <c r="OEG47" s="278"/>
      <c r="OEH47" s="278"/>
      <c r="OEI47" s="278"/>
      <c r="OEJ47" s="278"/>
      <c r="OEK47" s="278"/>
      <c r="OEL47" s="278"/>
      <c r="OEM47" s="278"/>
      <c r="OEN47" s="278"/>
      <c r="OEO47" s="278"/>
      <c r="OEP47" s="278"/>
      <c r="OEQ47" s="278"/>
      <c r="OER47" s="278"/>
      <c r="OES47" s="278"/>
      <c r="OET47" s="278"/>
      <c r="OEU47" s="278"/>
      <c r="OEV47" s="278"/>
      <c r="OEW47" s="278"/>
      <c r="OEX47" s="278"/>
      <c r="OEY47" s="278"/>
      <c r="OEZ47" s="278"/>
      <c r="OFA47" s="278"/>
      <c r="OFB47" s="278"/>
      <c r="OFC47" s="278"/>
      <c r="OFD47" s="278"/>
      <c r="OFE47" s="278"/>
      <c r="OFF47" s="278"/>
      <c r="OFG47" s="278"/>
      <c r="OFH47" s="278"/>
      <c r="OFI47" s="278"/>
      <c r="OFJ47" s="278"/>
      <c r="OFK47" s="278"/>
      <c r="OFL47" s="278"/>
      <c r="OFM47" s="278"/>
      <c r="OFN47" s="278"/>
      <c r="OFO47" s="278"/>
      <c r="OFP47" s="278"/>
      <c r="OFQ47" s="278"/>
      <c r="OFR47" s="278"/>
      <c r="OFS47" s="278"/>
      <c r="OFT47" s="278"/>
      <c r="OFU47" s="278"/>
      <c r="OFV47" s="278"/>
      <c r="OFW47" s="278"/>
      <c r="OFX47" s="278"/>
      <c r="OFY47" s="278"/>
      <c r="OFZ47" s="278"/>
      <c r="OGA47" s="278"/>
      <c r="OGB47" s="278"/>
      <c r="OGC47" s="278"/>
      <c r="OGD47" s="278"/>
      <c r="OGE47" s="278"/>
      <c r="OGF47" s="278"/>
      <c r="OGG47" s="278"/>
      <c r="OGH47" s="278"/>
      <c r="OGI47" s="278"/>
      <c r="OGJ47" s="278"/>
      <c r="OGK47" s="278"/>
      <c r="OGL47" s="278"/>
      <c r="OGM47" s="278"/>
      <c r="OGN47" s="278"/>
      <c r="OGO47" s="278"/>
      <c r="OGP47" s="278"/>
      <c r="OGQ47" s="278"/>
      <c r="OGR47" s="278"/>
      <c r="OGS47" s="278"/>
      <c r="OGT47" s="278"/>
      <c r="OGU47" s="278"/>
      <c r="OGV47" s="278"/>
      <c r="OGW47" s="278"/>
      <c r="OGX47" s="278"/>
      <c r="OGY47" s="278"/>
      <c r="OGZ47" s="278"/>
      <c r="OHA47" s="278"/>
      <c r="OHB47" s="278"/>
      <c r="OHC47" s="278"/>
      <c r="OHD47" s="278"/>
      <c r="OHE47" s="278"/>
      <c r="OHF47" s="278"/>
      <c r="OHG47" s="278"/>
      <c r="OHH47" s="278"/>
      <c r="OHI47" s="278"/>
      <c r="OHJ47" s="278"/>
      <c r="OHK47" s="278"/>
      <c r="OHL47" s="278"/>
      <c r="OHM47" s="278"/>
      <c r="OHN47" s="278"/>
      <c r="OHO47" s="278"/>
      <c r="OHP47" s="278"/>
      <c r="OHQ47" s="278"/>
      <c r="OHR47" s="278"/>
      <c r="OHS47" s="278"/>
      <c r="OHT47" s="278"/>
      <c r="OHU47" s="278"/>
      <c r="OHV47" s="278"/>
      <c r="OHW47" s="278"/>
      <c r="OHX47" s="278"/>
      <c r="OHY47" s="278"/>
      <c r="OHZ47" s="278"/>
      <c r="OIA47" s="278"/>
      <c r="OIB47" s="278"/>
      <c r="OIC47" s="278"/>
      <c r="OID47" s="278"/>
      <c r="OIE47" s="278"/>
      <c r="OIF47" s="278"/>
      <c r="OIG47" s="278"/>
      <c r="OIH47" s="278"/>
      <c r="OII47" s="278"/>
      <c r="OIJ47" s="278"/>
      <c r="OIK47" s="278"/>
      <c r="OIL47" s="278"/>
      <c r="OIM47" s="278"/>
      <c r="OIN47" s="278"/>
      <c r="OIO47" s="278"/>
      <c r="OIP47" s="278"/>
      <c r="OIQ47" s="278"/>
      <c r="OIR47" s="278"/>
      <c r="OIS47" s="278"/>
      <c r="OIT47" s="278"/>
      <c r="OIU47" s="278"/>
      <c r="OIV47" s="278"/>
      <c r="OIW47" s="278"/>
      <c r="OIX47" s="278"/>
      <c r="OIY47" s="278"/>
      <c r="OIZ47" s="278"/>
      <c r="OJA47" s="278"/>
      <c r="OJB47" s="278"/>
      <c r="OJC47" s="278"/>
      <c r="OJD47" s="278"/>
      <c r="OJE47" s="278"/>
      <c r="OJF47" s="278"/>
      <c r="OJG47" s="278"/>
      <c r="OJH47" s="278"/>
      <c r="OJI47" s="278"/>
      <c r="OJJ47" s="278"/>
      <c r="OJK47" s="278"/>
      <c r="OJL47" s="278"/>
      <c r="OJM47" s="278"/>
      <c r="OJN47" s="278"/>
      <c r="OJO47" s="278"/>
      <c r="OJP47" s="278"/>
      <c r="OJQ47" s="278"/>
      <c r="OJR47" s="278"/>
      <c r="OJS47" s="278"/>
      <c r="OJT47" s="278"/>
      <c r="OJU47" s="278"/>
      <c r="OJV47" s="278"/>
      <c r="OJW47" s="278"/>
      <c r="OJX47" s="278"/>
      <c r="OJY47" s="278"/>
      <c r="OJZ47" s="278"/>
      <c r="OKA47" s="278"/>
      <c r="OKB47" s="278"/>
      <c r="OKC47" s="278"/>
      <c r="OKD47" s="278"/>
      <c r="OKE47" s="278"/>
      <c r="OKF47" s="278"/>
      <c r="OKG47" s="278"/>
      <c r="OKH47" s="278"/>
      <c r="OKI47" s="278"/>
      <c r="OKJ47" s="278"/>
      <c r="OKK47" s="278"/>
      <c r="OKL47" s="278"/>
      <c r="OKM47" s="278"/>
      <c r="OKN47" s="278"/>
      <c r="OKO47" s="278"/>
      <c r="OKP47" s="278"/>
      <c r="OKQ47" s="278"/>
      <c r="OKR47" s="278"/>
      <c r="OKS47" s="278"/>
      <c r="OKT47" s="278"/>
      <c r="OKU47" s="278"/>
      <c r="OKV47" s="278"/>
      <c r="OKW47" s="278"/>
      <c r="OKX47" s="278"/>
      <c r="OKY47" s="278"/>
      <c r="OKZ47" s="278"/>
      <c r="OLA47" s="278"/>
      <c r="OLB47" s="278"/>
      <c r="OLC47" s="278"/>
      <c r="OLD47" s="278"/>
      <c r="OLE47" s="278"/>
      <c r="OLF47" s="278"/>
      <c r="OLG47" s="278"/>
      <c r="OLH47" s="278"/>
      <c r="OLI47" s="278"/>
      <c r="OLJ47" s="278"/>
      <c r="OLK47" s="278"/>
      <c r="OLL47" s="278"/>
      <c r="OLM47" s="278"/>
      <c r="OLN47" s="278"/>
      <c r="OLO47" s="278"/>
      <c r="OLP47" s="278"/>
      <c r="OLQ47" s="278"/>
      <c r="OLR47" s="278"/>
      <c r="OLS47" s="278"/>
      <c r="OLT47" s="278"/>
      <c r="OLU47" s="278"/>
      <c r="OLV47" s="278"/>
      <c r="OLW47" s="278"/>
      <c r="OLX47" s="278"/>
      <c r="OLY47" s="278"/>
      <c r="OLZ47" s="278"/>
      <c r="OMA47" s="278"/>
      <c r="OMB47" s="278"/>
      <c r="OMC47" s="278"/>
      <c r="OMD47" s="278"/>
      <c r="OME47" s="278"/>
      <c r="OMF47" s="278"/>
      <c r="OMG47" s="278"/>
      <c r="OMH47" s="278"/>
      <c r="OMI47" s="278"/>
      <c r="OMJ47" s="278"/>
      <c r="OMK47" s="278"/>
      <c r="OML47" s="278"/>
      <c r="OMM47" s="278"/>
      <c r="OMN47" s="278"/>
      <c r="OMO47" s="278"/>
      <c r="OMP47" s="278"/>
      <c r="OMQ47" s="278"/>
      <c r="OMR47" s="278"/>
      <c r="OMS47" s="278"/>
      <c r="OMT47" s="278"/>
      <c r="OMU47" s="278"/>
      <c r="OMV47" s="278"/>
      <c r="OMW47" s="278"/>
      <c r="OMX47" s="278"/>
      <c r="OMY47" s="278"/>
      <c r="OMZ47" s="278"/>
      <c r="ONA47" s="278"/>
      <c r="ONB47" s="278"/>
      <c r="ONC47" s="278"/>
      <c r="OND47" s="278"/>
      <c r="ONE47" s="278"/>
      <c r="ONF47" s="278"/>
      <c r="ONG47" s="278"/>
      <c r="ONH47" s="278"/>
      <c r="ONI47" s="278"/>
      <c r="ONJ47" s="278"/>
      <c r="ONK47" s="278"/>
      <c r="ONL47" s="278"/>
      <c r="ONM47" s="278"/>
      <c r="ONN47" s="278"/>
      <c r="ONO47" s="278"/>
      <c r="ONP47" s="278"/>
      <c r="ONQ47" s="278"/>
      <c r="ONR47" s="278"/>
      <c r="ONS47" s="278"/>
      <c r="ONT47" s="278"/>
      <c r="ONU47" s="278"/>
      <c r="ONV47" s="278"/>
      <c r="ONW47" s="278"/>
      <c r="ONX47" s="278"/>
      <c r="ONY47" s="278"/>
      <c r="ONZ47" s="278"/>
      <c r="OOA47" s="278"/>
      <c r="OOB47" s="278"/>
      <c r="OOC47" s="278"/>
      <c r="OOD47" s="278"/>
      <c r="OOE47" s="278"/>
      <c r="OOF47" s="278"/>
      <c r="OOG47" s="278"/>
      <c r="OOH47" s="278"/>
      <c r="OOI47" s="278"/>
      <c r="OOJ47" s="278"/>
      <c r="OOK47" s="278"/>
      <c r="OOL47" s="278"/>
      <c r="OOM47" s="278"/>
      <c r="OON47" s="278"/>
      <c r="OOO47" s="278"/>
      <c r="OOP47" s="278"/>
      <c r="OOQ47" s="278"/>
      <c r="OOR47" s="278"/>
      <c r="OOS47" s="278"/>
      <c r="OOT47" s="278"/>
      <c r="OOU47" s="278"/>
      <c r="OOV47" s="278"/>
      <c r="OOW47" s="278"/>
      <c r="OOX47" s="278"/>
      <c r="OOY47" s="278"/>
      <c r="OOZ47" s="278"/>
      <c r="OPA47" s="278"/>
      <c r="OPB47" s="278"/>
      <c r="OPC47" s="278"/>
      <c r="OPD47" s="278"/>
      <c r="OPE47" s="278"/>
      <c r="OPF47" s="278"/>
      <c r="OPG47" s="278"/>
      <c r="OPH47" s="278"/>
      <c r="OPI47" s="278"/>
      <c r="OPJ47" s="278"/>
      <c r="OPK47" s="278"/>
      <c r="OPL47" s="278"/>
      <c r="OPM47" s="278"/>
      <c r="OPN47" s="278"/>
      <c r="OPO47" s="278"/>
      <c r="OPP47" s="278"/>
      <c r="OPQ47" s="278"/>
      <c r="OPR47" s="278"/>
      <c r="OPS47" s="278"/>
      <c r="OPT47" s="278"/>
      <c r="OPU47" s="278"/>
      <c r="OPV47" s="278"/>
      <c r="OPW47" s="278"/>
      <c r="OPX47" s="278"/>
      <c r="OPY47" s="278"/>
      <c r="OPZ47" s="278"/>
      <c r="OQA47" s="278"/>
      <c r="OQB47" s="278"/>
      <c r="OQC47" s="278"/>
      <c r="OQD47" s="278"/>
      <c r="OQE47" s="278"/>
      <c r="OQF47" s="278"/>
      <c r="OQG47" s="278"/>
      <c r="OQH47" s="278"/>
      <c r="OQI47" s="278"/>
      <c r="OQJ47" s="278"/>
      <c r="OQK47" s="278"/>
      <c r="OQL47" s="278"/>
      <c r="OQM47" s="278"/>
      <c r="OQN47" s="278"/>
      <c r="OQO47" s="278"/>
      <c r="OQP47" s="278"/>
      <c r="OQQ47" s="278"/>
      <c r="OQR47" s="278"/>
      <c r="OQS47" s="278"/>
      <c r="OQT47" s="278"/>
      <c r="OQU47" s="278"/>
      <c r="OQV47" s="278"/>
      <c r="OQW47" s="278"/>
      <c r="OQX47" s="278"/>
      <c r="OQY47" s="278"/>
      <c r="OQZ47" s="278"/>
      <c r="ORA47" s="278"/>
      <c r="ORB47" s="278"/>
      <c r="ORC47" s="278"/>
      <c r="ORD47" s="278"/>
      <c r="ORE47" s="278"/>
      <c r="ORF47" s="278"/>
      <c r="ORG47" s="278"/>
      <c r="ORH47" s="278"/>
      <c r="ORI47" s="278"/>
      <c r="ORJ47" s="278"/>
      <c r="ORK47" s="278"/>
      <c r="ORL47" s="278"/>
      <c r="ORM47" s="278"/>
      <c r="ORN47" s="278"/>
      <c r="ORO47" s="278"/>
      <c r="ORP47" s="278"/>
      <c r="ORQ47" s="278"/>
      <c r="ORR47" s="278"/>
      <c r="ORS47" s="278"/>
      <c r="ORT47" s="278"/>
      <c r="ORU47" s="278"/>
      <c r="ORV47" s="278"/>
      <c r="ORW47" s="278"/>
      <c r="ORX47" s="278"/>
      <c r="ORY47" s="278"/>
      <c r="ORZ47" s="278"/>
      <c r="OSA47" s="278"/>
      <c r="OSB47" s="278"/>
      <c r="OSC47" s="278"/>
      <c r="OSD47" s="278"/>
      <c r="OSE47" s="278"/>
      <c r="OSF47" s="278"/>
      <c r="OSG47" s="278"/>
      <c r="OSH47" s="278"/>
      <c r="OSI47" s="278"/>
      <c r="OSJ47" s="278"/>
      <c r="OSK47" s="278"/>
      <c r="OSL47" s="278"/>
      <c r="OSM47" s="278"/>
      <c r="OSN47" s="278"/>
      <c r="OSO47" s="278"/>
      <c r="OSP47" s="278"/>
      <c r="OSQ47" s="278"/>
      <c r="OSR47" s="278"/>
      <c r="OSS47" s="278"/>
      <c r="OST47" s="278"/>
      <c r="OSU47" s="278"/>
      <c r="OSV47" s="278"/>
      <c r="OSW47" s="278"/>
      <c r="OSX47" s="278"/>
      <c r="OSY47" s="278"/>
      <c r="OSZ47" s="278"/>
      <c r="OTA47" s="278"/>
      <c r="OTB47" s="278"/>
      <c r="OTC47" s="278"/>
      <c r="OTD47" s="278"/>
      <c r="OTE47" s="278"/>
      <c r="OTF47" s="278"/>
      <c r="OTG47" s="278"/>
      <c r="OTH47" s="278"/>
      <c r="OTI47" s="278"/>
      <c r="OTJ47" s="278"/>
      <c r="OTK47" s="278"/>
      <c r="OTL47" s="278"/>
      <c r="OTM47" s="278"/>
      <c r="OTN47" s="278"/>
      <c r="OTO47" s="278"/>
      <c r="OTP47" s="278"/>
      <c r="OTQ47" s="278"/>
      <c r="OTR47" s="278"/>
      <c r="OTS47" s="278"/>
      <c r="OTT47" s="278"/>
      <c r="OTU47" s="278"/>
      <c r="OTV47" s="278"/>
      <c r="OTW47" s="278"/>
      <c r="OTX47" s="278"/>
      <c r="OTY47" s="278"/>
      <c r="OTZ47" s="278"/>
      <c r="OUA47" s="278"/>
      <c r="OUB47" s="278"/>
      <c r="OUC47" s="278"/>
      <c r="OUD47" s="278"/>
      <c r="OUE47" s="278"/>
      <c r="OUF47" s="278"/>
      <c r="OUG47" s="278"/>
      <c r="OUH47" s="278"/>
      <c r="OUI47" s="278"/>
      <c r="OUJ47" s="278"/>
      <c r="OUK47" s="278"/>
      <c r="OUL47" s="278"/>
      <c r="OUM47" s="278"/>
      <c r="OUN47" s="278"/>
      <c r="OUO47" s="278"/>
      <c r="OUP47" s="278"/>
      <c r="OUQ47" s="278"/>
      <c r="OUR47" s="278"/>
      <c r="OUS47" s="278"/>
      <c r="OUT47" s="278"/>
      <c r="OUU47" s="278"/>
      <c r="OUV47" s="278"/>
      <c r="OUW47" s="278"/>
      <c r="OUX47" s="278"/>
      <c r="OUY47" s="278"/>
      <c r="OUZ47" s="278"/>
      <c r="OVA47" s="278"/>
      <c r="OVB47" s="278"/>
      <c r="OVC47" s="278"/>
      <c r="OVD47" s="278"/>
      <c r="OVE47" s="278"/>
      <c r="OVF47" s="278"/>
      <c r="OVG47" s="278"/>
      <c r="OVH47" s="278"/>
      <c r="OVI47" s="278"/>
      <c r="OVJ47" s="278"/>
      <c r="OVK47" s="278"/>
      <c r="OVL47" s="278"/>
      <c r="OVM47" s="278"/>
      <c r="OVN47" s="278"/>
      <c r="OVO47" s="278"/>
      <c r="OVP47" s="278"/>
      <c r="OVQ47" s="278"/>
      <c r="OVR47" s="278"/>
      <c r="OVS47" s="278"/>
      <c r="OVT47" s="278"/>
      <c r="OVU47" s="278"/>
      <c r="OVV47" s="278"/>
      <c r="OVW47" s="278"/>
      <c r="OVX47" s="278"/>
      <c r="OVY47" s="278"/>
      <c r="OVZ47" s="278"/>
      <c r="OWA47" s="278"/>
      <c r="OWB47" s="278"/>
      <c r="OWC47" s="278"/>
      <c r="OWD47" s="278"/>
      <c r="OWE47" s="278"/>
      <c r="OWF47" s="278"/>
      <c r="OWG47" s="278"/>
      <c r="OWH47" s="278"/>
      <c r="OWI47" s="278"/>
      <c r="OWJ47" s="278"/>
      <c r="OWK47" s="278"/>
      <c r="OWL47" s="278"/>
      <c r="OWM47" s="278"/>
      <c r="OWN47" s="278"/>
      <c r="OWO47" s="278"/>
      <c r="OWP47" s="278"/>
      <c r="OWQ47" s="278"/>
      <c r="OWR47" s="278"/>
      <c r="OWS47" s="278"/>
      <c r="OWT47" s="278"/>
      <c r="OWU47" s="278"/>
      <c r="OWV47" s="278"/>
      <c r="OWW47" s="278"/>
      <c r="OWX47" s="278"/>
      <c r="OWY47" s="278"/>
      <c r="OWZ47" s="278"/>
      <c r="OXA47" s="278"/>
      <c r="OXB47" s="278"/>
      <c r="OXC47" s="278"/>
      <c r="OXD47" s="278"/>
      <c r="OXE47" s="278"/>
      <c r="OXF47" s="278"/>
      <c r="OXG47" s="278"/>
      <c r="OXH47" s="278"/>
      <c r="OXI47" s="278"/>
      <c r="OXJ47" s="278"/>
      <c r="OXK47" s="278"/>
      <c r="OXL47" s="278"/>
      <c r="OXM47" s="278"/>
      <c r="OXN47" s="278"/>
      <c r="OXO47" s="278"/>
      <c r="OXP47" s="278"/>
      <c r="OXQ47" s="278"/>
      <c r="OXR47" s="278"/>
      <c r="OXS47" s="278"/>
      <c r="OXT47" s="278"/>
      <c r="OXU47" s="278"/>
      <c r="OXV47" s="278"/>
      <c r="OXW47" s="278"/>
      <c r="OXX47" s="278"/>
      <c r="OXY47" s="278"/>
      <c r="OXZ47" s="278"/>
      <c r="OYA47" s="278"/>
      <c r="OYB47" s="278"/>
      <c r="OYC47" s="278"/>
      <c r="OYD47" s="278"/>
      <c r="OYE47" s="278"/>
      <c r="OYF47" s="278"/>
      <c r="OYG47" s="278"/>
      <c r="OYH47" s="278"/>
      <c r="OYI47" s="278"/>
      <c r="OYJ47" s="278"/>
      <c r="OYK47" s="278"/>
      <c r="OYL47" s="278"/>
      <c r="OYM47" s="278"/>
      <c r="OYN47" s="278"/>
      <c r="OYO47" s="278"/>
      <c r="OYP47" s="278"/>
      <c r="OYQ47" s="278"/>
      <c r="OYR47" s="278"/>
      <c r="OYS47" s="278"/>
      <c r="OYT47" s="278"/>
      <c r="OYU47" s="278"/>
      <c r="OYV47" s="278"/>
      <c r="OYW47" s="278"/>
      <c r="OYX47" s="278"/>
      <c r="OYY47" s="278"/>
      <c r="OYZ47" s="278"/>
      <c r="OZA47" s="278"/>
      <c r="OZB47" s="278"/>
      <c r="OZC47" s="278"/>
      <c r="OZD47" s="278"/>
      <c r="OZE47" s="278"/>
      <c r="OZF47" s="278"/>
      <c r="OZG47" s="278"/>
      <c r="OZH47" s="278"/>
      <c r="OZI47" s="278"/>
      <c r="OZJ47" s="278"/>
      <c r="OZK47" s="278"/>
      <c r="OZL47" s="278"/>
      <c r="OZM47" s="278"/>
      <c r="OZN47" s="278"/>
      <c r="OZO47" s="278"/>
      <c r="OZP47" s="278"/>
      <c r="OZQ47" s="278"/>
      <c r="OZR47" s="278"/>
      <c r="OZS47" s="278"/>
      <c r="OZT47" s="278"/>
      <c r="OZU47" s="278"/>
      <c r="OZV47" s="278"/>
      <c r="OZW47" s="278"/>
      <c r="OZX47" s="278"/>
      <c r="OZY47" s="278"/>
      <c r="OZZ47" s="278"/>
      <c r="PAA47" s="278"/>
      <c r="PAB47" s="278"/>
      <c r="PAC47" s="278"/>
      <c r="PAD47" s="278"/>
      <c r="PAE47" s="278"/>
      <c r="PAF47" s="278"/>
      <c r="PAG47" s="278"/>
      <c r="PAH47" s="278"/>
      <c r="PAI47" s="278"/>
      <c r="PAJ47" s="278"/>
      <c r="PAK47" s="278"/>
      <c r="PAL47" s="278"/>
      <c r="PAM47" s="278"/>
      <c r="PAN47" s="278"/>
      <c r="PAO47" s="278"/>
      <c r="PAP47" s="278"/>
      <c r="PAQ47" s="278"/>
      <c r="PAR47" s="278"/>
      <c r="PAS47" s="278"/>
      <c r="PAT47" s="278"/>
      <c r="PAU47" s="278"/>
      <c r="PAV47" s="278"/>
      <c r="PAW47" s="278"/>
      <c r="PAX47" s="278"/>
      <c r="PAY47" s="278"/>
      <c r="PAZ47" s="278"/>
      <c r="PBA47" s="278"/>
      <c r="PBB47" s="278"/>
      <c r="PBC47" s="278"/>
      <c r="PBD47" s="278"/>
      <c r="PBE47" s="278"/>
      <c r="PBF47" s="278"/>
      <c r="PBG47" s="278"/>
      <c r="PBH47" s="278"/>
      <c r="PBI47" s="278"/>
      <c r="PBJ47" s="278"/>
      <c r="PBK47" s="278"/>
      <c r="PBL47" s="278"/>
      <c r="PBM47" s="278"/>
      <c r="PBN47" s="278"/>
      <c r="PBO47" s="278"/>
      <c r="PBP47" s="278"/>
      <c r="PBQ47" s="278"/>
      <c r="PBR47" s="278"/>
      <c r="PBS47" s="278"/>
      <c r="PBT47" s="278"/>
      <c r="PBU47" s="278"/>
      <c r="PBV47" s="278"/>
      <c r="PBW47" s="278"/>
      <c r="PBX47" s="278"/>
      <c r="PBY47" s="278"/>
      <c r="PBZ47" s="278"/>
      <c r="PCA47" s="278"/>
      <c r="PCB47" s="278"/>
      <c r="PCC47" s="278"/>
      <c r="PCD47" s="278"/>
      <c r="PCE47" s="278"/>
      <c r="PCF47" s="278"/>
      <c r="PCG47" s="278"/>
      <c r="PCH47" s="278"/>
      <c r="PCI47" s="278"/>
      <c r="PCJ47" s="278"/>
      <c r="PCK47" s="278"/>
      <c r="PCL47" s="278"/>
      <c r="PCM47" s="278"/>
      <c r="PCN47" s="278"/>
      <c r="PCO47" s="278"/>
      <c r="PCP47" s="278"/>
      <c r="PCQ47" s="278"/>
      <c r="PCR47" s="278"/>
      <c r="PCS47" s="278"/>
      <c r="PCT47" s="278"/>
      <c r="PCU47" s="278"/>
      <c r="PCV47" s="278"/>
      <c r="PCW47" s="278"/>
      <c r="PCX47" s="278"/>
      <c r="PCY47" s="278"/>
      <c r="PCZ47" s="278"/>
      <c r="PDA47" s="278"/>
      <c r="PDB47" s="278"/>
      <c r="PDC47" s="278"/>
      <c r="PDD47" s="278"/>
      <c r="PDE47" s="278"/>
      <c r="PDF47" s="278"/>
      <c r="PDG47" s="278"/>
      <c r="PDH47" s="278"/>
      <c r="PDI47" s="278"/>
      <c r="PDJ47" s="278"/>
      <c r="PDK47" s="278"/>
      <c r="PDL47" s="278"/>
      <c r="PDM47" s="278"/>
      <c r="PDN47" s="278"/>
      <c r="PDO47" s="278"/>
      <c r="PDP47" s="278"/>
      <c r="PDQ47" s="278"/>
      <c r="PDR47" s="278"/>
      <c r="PDS47" s="278"/>
      <c r="PDT47" s="278"/>
      <c r="PDU47" s="278"/>
      <c r="PDV47" s="278"/>
      <c r="PDW47" s="278"/>
      <c r="PDX47" s="278"/>
      <c r="PDY47" s="278"/>
      <c r="PDZ47" s="278"/>
      <c r="PEA47" s="278"/>
      <c r="PEB47" s="278"/>
      <c r="PEC47" s="278"/>
      <c r="PED47" s="278"/>
      <c r="PEE47" s="278"/>
      <c r="PEF47" s="278"/>
      <c r="PEG47" s="278"/>
      <c r="PEH47" s="278"/>
      <c r="PEI47" s="278"/>
      <c r="PEJ47" s="278"/>
      <c r="PEK47" s="278"/>
      <c r="PEL47" s="278"/>
      <c r="PEM47" s="278"/>
      <c r="PEN47" s="278"/>
      <c r="PEO47" s="278"/>
      <c r="PEP47" s="278"/>
      <c r="PEQ47" s="278"/>
      <c r="PER47" s="278"/>
      <c r="PES47" s="278"/>
      <c r="PET47" s="278"/>
      <c r="PEU47" s="278"/>
      <c r="PEV47" s="278"/>
      <c r="PEW47" s="278"/>
      <c r="PEX47" s="278"/>
      <c r="PEY47" s="278"/>
      <c r="PEZ47" s="278"/>
      <c r="PFA47" s="278"/>
      <c r="PFB47" s="278"/>
      <c r="PFC47" s="278"/>
      <c r="PFD47" s="278"/>
      <c r="PFE47" s="278"/>
      <c r="PFF47" s="278"/>
      <c r="PFG47" s="278"/>
      <c r="PFH47" s="278"/>
      <c r="PFI47" s="278"/>
      <c r="PFJ47" s="278"/>
      <c r="PFK47" s="278"/>
      <c r="PFL47" s="278"/>
      <c r="PFM47" s="278"/>
      <c r="PFN47" s="278"/>
      <c r="PFO47" s="278"/>
      <c r="PFP47" s="278"/>
      <c r="PFQ47" s="278"/>
      <c r="PFR47" s="278"/>
      <c r="PFS47" s="278"/>
      <c r="PFT47" s="278"/>
      <c r="PFU47" s="278"/>
      <c r="PFV47" s="278"/>
      <c r="PFW47" s="278"/>
      <c r="PFX47" s="278"/>
      <c r="PFY47" s="278"/>
      <c r="PFZ47" s="278"/>
      <c r="PGA47" s="278"/>
      <c r="PGB47" s="278"/>
      <c r="PGC47" s="278"/>
      <c r="PGD47" s="278"/>
      <c r="PGE47" s="278"/>
      <c r="PGF47" s="278"/>
      <c r="PGG47" s="278"/>
      <c r="PGH47" s="278"/>
      <c r="PGI47" s="278"/>
      <c r="PGJ47" s="278"/>
      <c r="PGK47" s="278"/>
      <c r="PGL47" s="278"/>
      <c r="PGM47" s="278"/>
      <c r="PGN47" s="278"/>
      <c r="PGO47" s="278"/>
      <c r="PGP47" s="278"/>
      <c r="PGQ47" s="278"/>
      <c r="PGR47" s="278"/>
      <c r="PGS47" s="278"/>
      <c r="PGT47" s="278"/>
      <c r="PGU47" s="278"/>
      <c r="PGV47" s="278"/>
      <c r="PGW47" s="278"/>
      <c r="PGX47" s="278"/>
      <c r="PGY47" s="278"/>
      <c r="PGZ47" s="278"/>
      <c r="PHA47" s="278"/>
      <c r="PHB47" s="278"/>
      <c r="PHC47" s="278"/>
      <c r="PHD47" s="278"/>
      <c r="PHE47" s="278"/>
      <c r="PHF47" s="278"/>
      <c r="PHG47" s="278"/>
      <c r="PHH47" s="278"/>
      <c r="PHI47" s="278"/>
      <c r="PHJ47" s="278"/>
      <c r="PHK47" s="278"/>
      <c r="PHL47" s="278"/>
      <c r="PHM47" s="278"/>
      <c r="PHN47" s="278"/>
      <c r="PHO47" s="278"/>
      <c r="PHP47" s="278"/>
      <c r="PHQ47" s="278"/>
      <c r="PHR47" s="278"/>
      <c r="PHS47" s="278"/>
      <c r="PHT47" s="278"/>
      <c r="PHU47" s="278"/>
      <c r="PHV47" s="278"/>
      <c r="PHW47" s="278"/>
      <c r="PHX47" s="278"/>
      <c r="PHY47" s="278"/>
      <c r="PHZ47" s="278"/>
      <c r="PIA47" s="278"/>
      <c r="PIB47" s="278"/>
      <c r="PIC47" s="278"/>
      <c r="PID47" s="278"/>
      <c r="PIE47" s="278"/>
      <c r="PIF47" s="278"/>
      <c r="PIG47" s="278"/>
      <c r="PIH47" s="278"/>
      <c r="PII47" s="278"/>
      <c r="PIJ47" s="278"/>
      <c r="PIK47" s="278"/>
      <c r="PIL47" s="278"/>
      <c r="PIM47" s="278"/>
      <c r="PIN47" s="278"/>
      <c r="PIO47" s="278"/>
      <c r="PIP47" s="278"/>
      <c r="PIQ47" s="278"/>
      <c r="PIR47" s="278"/>
      <c r="PIS47" s="278"/>
      <c r="PIT47" s="278"/>
      <c r="PIU47" s="278"/>
      <c r="PIV47" s="278"/>
      <c r="PIW47" s="278"/>
      <c r="PIX47" s="278"/>
      <c r="PIY47" s="278"/>
      <c r="PIZ47" s="278"/>
      <c r="PJA47" s="278"/>
      <c r="PJB47" s="278"/>
      <c r="PJC47" s="278"/>
      <c r="PJD47" s="278"/>
      <c r="PJE47" s="278"/>
      <c r="PJF47" s="278"/>
      <c r="PJG47" s="278"/>
      <c r="PJH47" s="278"/>
      <c r="PJI47" s="278"/>
      <c r="PJJ47" s="278"/>
      <c r="PJK47" s="278"/>
      <c r="PJL47" s="278"/>
      <c r="PJM47" s="278"/>
      <c r="PJN47" s="278"/>
      <c r="PJO47" s="278"/>
      <c r="PJP47" s="278"/>
      <c r="PJQ47" s="278"/>
      <c r="PJR47" s="278"/>
      <c r="PJS47" s="278"/>
      <c r="PJT47" s="278"/>
      <c r="PJU47" s="278"/>
      <c r="PJV47" s="278"/>
      <c r="PJW47" s="278"/>
      <c r="PJX47" s="278"/>
      <c r="PJY47" s="278"/>
      <c r="PJZ47" s="278"/>
      <c r="PKA47" s="278"/>
      <c r="PKB47" s="278"/>
      <c r="PKC47" s="278"/>
      <c r="PKD47" s="278"/>
      <c r="PKE47" s="278"/>
      <c r="PKF47" s="278"/>
      <c r="PKG47" s="278"/>
      <c r="PKH47" s="278"/>
      <c r="PKI47" s="278"/>
      <c r="PKJ47" s="278"/>
      <c r="PKK47" s="278"/>
      <c r="PKL47" s="278"/>
      <c r="PKM47" s="278"/>
      <c r="PKN47" s="278"/>
      <c r="PKO47" s="278"/>
      <c r="PKP47" s="278"/>
      <c r="PKQ47" s="278"/>
      <c r="PKR47" s="278"/>
      <c r="PKS47" s="278"/>
      <c r="PKT47" s="278"/>
      <c r="PKU47" s="278"/>
      <c r="PKV47" s="278"/>
      <c r="PKW47" s="278"/>
      <c r="PKX47" s="278"/>
      <c r="PKY47" s="278"/>
      <c r="PKZ47" s="278"/>
      <c r="PLA47" s="278"/>
      <c r="PLB47" s="278"/>
      <c r="PLC47" s="278"/>
      <c r="PLD47" s="278"/>
      <c r="PLE47" s="278"/>
      <c r="PLF47" s="278"/>
      <c r="PLG47" s="278"/>
      <c r="PLH47" s="278"/>
      <c r="PLI47" s="278"/>
      <c r="PLJ47" s="278"/>
      <c r="PLK47" s="278"/>
      <c r="PLL47" s="278"/>
      <c r="PLM47" s="278"/>
      <c r="PLN47" s="278"/>
      <c r="PLO47" s="278"/>
      <c r="PLP47" s="278"/>
      <c r="PLQ47" s="278"/>
      <c r="PLR47" s="278"/>
      <c r="PLS47" s="278"/>
      <c r="PLT47" s="278"/>
      <c r="PLU47" s="278"/>
      <c r="PLV47" s="278"/>
      <c r="PLW47" s="278"/>
      <c r="PLX47" s="278"/>
      <c r="PLY47" s="278"/>
      <c r="PLZ47" s="278"/>
      <c r="PMA47" s="278"/>
      <c r="PMB47" s="278"/>
      <c r="PMC47" s="278"/>
      <c r="PMD47" s="278"/>
      <c r="PME47" s="278"/>
      <c r="PMF47" s="278"/>
      <c r="PMG47" s="278"/>
      <c r="PMH47" s="278"/>
      <c r="PMI47" s="278"/>
      <c r="PMJ47" s="278"/>
      <c r="PMK47" s="278"/>
      <c r="PML47" s="278"/>
      <c r="PMM47" s="278"/>
      <c r="PMN47" s="278"/>
      <c r="PMO47" s="278"/>
      <c r="PMP47" s="278"/>
      <c r="PMQ47" s="278"/>
      <c r="PMR47" s="278"/>
      <c r="PMS47" s="278"/>
      <c r="PMT47" s="278"/>
      <c r="PMU47" s="278"/>
      <c r="PMV47" s="278"/>
      <c r="PMW47" s="278"/>
      <c r="PMX47" s="278"/>
      <c r="PMY47" s="278"/>
      <c r="PMZ47" s="278"/>
      <c r="PNA47" s="278"/>
      <c r="PNB47" s="278"/>
      <c r="PNC47" s="278"/>
      <c r="PND47" s="278"/>
      <c r="PNE47" s="278"/>
      <c r="PNF47" s="278"/>
      <c r="PNG47" s="278"/>
      <c r="PNH47" s="278"/>
      <c r="PNI47" s="278"/>
      <c r="PNJ47" s="278"/>
      <c r="PNK47" s="278"/>
      <c r="PNL47" s="278"/>
      <c r="PNM47" s="278"/>
      <c r="PNN47" s="278"/>
      <c r="PNO47" s="278"/>
      <c r="PNP47" s="278"/>
      <c r="PNQ47" s="278"/>
      <c r="PNR47" s="278"/>
      <c r="PNS47" s="278"/>
      <c r="PNT47" s="278"/>
      <c r="PNU47" s="278"/>
      <c r="PNV47" s="278"/>
      <c r="PNW47" s="278"/>
      <c r="PNX47" s="278"/>
      <c r="PNY47" s="278"/>
      <c r="PNZ47" s="278"/>
      <c r="POA47" s="278"/>
      <c r="POB47" s="278"/>
      <c r="POC47" s="278"/>
      <c r="POD47" s="278"/>
      <c r="POE47" s="278"/>
      <c r="POF47" s="278"/>
      <c r="POG47" s="278"/>
      <c r="POH47" s="278"/>
      <c r="POI47" s="278"/>
      <c r="POJ47" s="278"/>
      <c r="POK47" s="278"/>
      <c r="POL47" s="278"/>
      <c r="POM47" s="278"/>
      <c r="PON47" s="278"/>
      <c r="POO47" s="278"/>
      <c r="POP47" s="278"/>
      <c r="POQ47" s="278"/>
      <c r="POR47" s="278"/>
      <c r="POS47" s="278"/>
      <c r="POT47" s="278"/>
      <c r="POU47" s="278"/>
      <c r="POV47" s="278"/>
      <c r="POW47" s="278"/>
      <c r="POX47" s="278"/>
      <c r="POY47" s="278"/>
      <c r="POZ47" s="278"/>
      <c r="PPA47" s="278"/>
      <c r="PPB47" s="278"/>
      <c r="PPC47" s="278"/>
      <c r="PPD47" s="278"/>
      <c r="PPE47" s="278"/>
      <c r="PPF47" s="278"/>
      <c r="PPG47" s="278"/>
      <c r="PPH47" s="278"/>
      <c r="PPI47" s="278"/>
      <c r="PPJ47" s="278"/>
      <c r="PPK47" s="278"/>
      <c r="PPL47" s="278"/>
      <c r="PPM47" s="278"/>
      <c r="PPN47" s="278"/>
      <c r="PPO47" s="278"/>
      <c r="PPP47" s="278"/>
      <c r="PPQ47" s="278"/>
      <c r="PPR47" s="278"/>
      <c r="PPS47" s="278"/>
      <c r="PPT47" s="278"/>
      <c r="PPU47" s="278"/>
      <c r="PPV47" s="278"/>
      <c r="PPW47" s="278"/>
      <c r="PPX47" s="278"/>
      <c r="PPY47" s="278"/>
      <c r="PPZ47" s="278"/>
      <c r="PQA47" s="278"/>
      <c r="PQB47" s="278"/>
      <c r="PQC47" s="278"/>
      <c r="PQD47" s="278"/>
      <c r="PQE47" s="278"/>
      <c r="PQF47" s="278"/>
      <c r="PQG47" s="278"/>
      <c r="PQH47" s="278"/>
      <c r="PQI47" s="278"/>
      <c r="PQJ47" s="278"/>
      <c r="PQK47" s="278"/>
      <c r="PQL47" s="278"/>
      <c r="PQM47" s="278"/>
      <c r="PQN47" s="278"/>
      <c r="PQO47" s="278"/>
      <c r="PQP47" s="278"/>
      <c r="PQQ47" s="278"/>
      <c r="PQR47" s="278"/>
      <c r="PQS47" s="278"/>
      <c r="PQT47" s="278"/>
      <c r="PQU47" s="278"/>
      <c r="PQV47" s="278"/>
      <c r="PQW47" s="278"/>
      <c r="PQX47" s="278"/>
      <c r="PQY47" s="278"/>
      <c r="PQZ47" s="278"/>
      <c r="PRA47" s="278"/>
      <c r="PRB47" s="278"/>
      <c r="PRC47" s="278"/>
      <c r="PRD47" s="278"/>
      <c r="PRE47" s="278"/>
      <c r="PRF47" s="278"/>
      <c r="PRG47" s="278"/>
      <c r="PRH47" s="278"/>
      <c r="PRI47" s="278"/>
      <c r="PRJ47" s="278"/>
      <c r="PRK47" s="278"/>
      <c r="PRL47" s="278"/>
      <c r="PRM47" s="278"/>
      <c r="PRN47" s="278"/>
      <c r="PRO47" s="278"/>
      <c r="PRP47" s="278"/>
      <c r="PRQ47" s="278"/>
      <c r="PRR47" s="278"/>
      <c r="PRS47" s="278"/>
      <c r="PRT47" s="278"/>
      <c r="PRU47" s="278"/>
      <c r="PRV47" s="278"/>
      <c r="PRW47" s="278"/>
      <c r="PRX47" s="278"/>
      <c r="PRY47" s="278"/>
      <c r="PRZ47" s="278"/>
      <c r="PSA47" s="278"/>
      <c r="PSB47" s="278"/>
      <c r="PSC47" s="278"/>
      <c r="PSD47" s="278"/>
      <c r="PSE47" s="278"/>
      <c r="PSF47" s="278"/>
      <c r="PSG47" s="278"/>
      <c r="PSH47" s="278"/>
      <c r="PSI47" s="278"/>
      <c r="PSJ47" s="278"/>
      <c r="PSK47" s="278"/>
      <c r="PSL47" s="278"/>
      <c r="PSM47" s="278"/>
      <c r="PSN47" s="278"/>
      <c r="PSO47" s="278"/>
      <c r="PSP47" s="278"/>
      <c r="PSQ47" s="278"/>
      <c r="PSR47" s="278"/>
      <c r="PSS47" s="278"/>
      <c r="PST47" s="278"/>
      <c r="PSU47" s="278"/>
      <c r="PSV47" s="278"/>
      <c r="PSW47" s="278"/>
      <c r="PSX47" s="278"/>
      <c r="PSY47" s="278"/>
      <c r="PSZ47" s="278"/>
      <c r="PTA47" s="278"/>
      <c r="PTB47" s="278"/>
      <c r="PTC47" s="278"/>
      <c r="PTD47" s="278"/>
      <c r="PTE47" s="278"/>
      <c r="PTF47" s="278"/>
      <c r="PTG47" s="278"/>
      <c r="PTH47" s="278"/>
      <c r="PTI47" s="278"/>
      <c r="PTJ47" s="278"/>
      <c r="PTK47" s="278"/>
      <c r="PTL47" s="278"/>
      <c r="PTM47" s="278"/>
      <c r="PTN47" s="278"/>
      <c r="PTO47" s="278"/>
      <c r="PTP47" s="278"/>
      <c r="PTQ47" s="278"/>
      <c r="PTR47" s="278"/>
      <c r="PTS47" s="278"/>
      <c r="PTT47" s="278"/>
      <c r="PTU47" s="278"/>
      <c r="PTV47" s="278"/>
      <c r="PTW47" s="278"/>
      <c r="PTX47" s="278"/>
      <c r="PTY47" s="278"/>
      <c r="PTZ47" s="278"/>
      <c r="PUA47" s="278"/>
      <c r="PUB47" s="278"/>
      <c r="PUC47" s="278"/>
      <c r="PUD47" s="278"/>
      <c r="PUE47" s="278"/>
      <c r="PUF47" s="278"/>
      <c r="PUG47" s="278"/>
      <c r="PUH47" s="278"/>
      <c r="PUI47" s="278"/>
      <c r="PUJ47" s="278"/>
      <c r="PUK47" s="278"/>
      <c r="PUL47" s="278"/>
      <c r="PUM47" s="278"/>
      <c r="PUN47" s="278"/>
      <c r="PUO47" s="278"/>
      <c r="PUP47" s="278"/>
      <c r="PUQ47" s="278"/>
      <c r="PUR47" s="278"/>
      <c r="PUS47" s="278"/>
      <c r="PUT47" s="278"/>
      <c r="PUU47" s="278"/>
      <c r="PUV47" s="278"/>
      <c r="PUW47" s="278"/>
      <c r="PUX47" s="278"/>
      <c r="PUY47" s="278"/>
      <c r="PUZ47" s="278"/>
      <c r="PVA47" s="278"/>
      <c r="PVB47" s="278"/>
      <c r="PVC47" s="278"/>
      <c r="PVD47" s="278"/>
      <c r="PVE47" s="278"/>
      <c r="PVF47" s="278"/>
      <c r="PVG47" s="278"/>
      <c r="PVH47" s="278"/>
      <c r="PVI47" s="278"/>
      <c r="PVJ47" s="278"/>
      <c r="PVK47" s="278"/>
      <c r="PVL47" s="278"/>
      <c r="PVM47" s="278"/>
      <c r="PVN47" s="278"/>
      <c r="PVO47" s="278"/>
      <c r="PVP47" s="278"/>
      <c r="PVQ47" s="278"/>
      <c r="PVR47" s="278"/>
      <c r="PVS47" s="278"/>
      <c r="PVT47" s="278"/>
      <c r="PVU47" s="278"/>
      <c r="PVV47" s="278"/>
      <c r="PVW47" s="278"/>
      <c r="PVX47" s="278"/>
      <c r="PVY47" s="278"/>
      <c r="PVZ47" s="278"/>
      <c r="PWA47" s="278"/>
      <c r="PWB47" s="278"/>
      <c r="PWC47" s="278"/>
      <c r="PWD47" s="278"/>
      <c r="PWE47" s="278"/>
      <c r="PWF47" s="278"/>
      <c r="PWG47" s="278"/>
      <c r="PWH47" s="278"/>
      <c r="PWI47" s="278"/>
      <c r="PWJ47" s="278"/>
      <c r="PWK47" s="278"/>
      <c r="PWL47" s="278"/>
      <c r="PWM47" s="278"/>
      <c r="PWN47" s="278"/>
      <c r="PWO47" s="278"/>
      <c r="PWP47" s="278"/>
      <c r="PWQ47" s="278"/>
      <c r="PWR47" s="278"/>
      <c r="PWS47" s="278"/>
      <c r="PWT47" s="278"/>
      <c r="PWU47" s="278"/>
      <c r="PWV47" s="278"/>
      <c r="PWW47" s="278"/>
      <c r="PWX47" s="278"/>
      <c r="PWY47" s="278"/>
      <c r="PWZ47" s="278"/>
      <c r="PXA47" s="278"/>
      <c r="PXB47" s="278"/>
      <c r="PXC47" s="278"/>
      <c r="PXD47" s="278"/>
      <c r="PXE47" s="278"/>
      <c r="PXF47" s="278"/>
      <c r="PXG47" s="278"/>
      <c r="PXH47" s="278"/>
      <c r="PXI47" s="278"/>
      <c r="PXJ47" s="278"/>
      <c r="PXK47" s="278"/>
      <c r="PXL47" s="278"/>
      <c r="PXM47" s="278"/>
      <c r="PXN47" s="278"/>
      <c r="PXO47" s="278"/>
      <c r="PXP47" s="278"/>
      <c r="PXQ47" s="278"/>
      <c r="PXR47" s="278"/>
      <c r="PXS47" s="278"/>
      <c r="PXT47" s="278"/>
      <c r="PXU47" s="278"/>
      <c r="PXV47" s="278"/>
      <c r="PXW47" s="278"/>
      <c r="PXX47" s="278"/>
      <c r="PXY47" s="278"/>
      <c r="PXZ47" s="278"/>
      <c r="PYA47" s="278"/>
      <c r="PYB47" s="278"/>
      <c r="PYC47" s="278"/>
      <c r="PYD47" s="278"/>
      <c r="PYE47" s="278"/>
      <c r="PYF47" s="278"/>
      <c r="PYG47" s="278"/>
      <c r="PYH47" s="278"/>
      <c r="PYI47" s="278"/>
      <c r="PYJ47" s="278"/>
      <c r="PYK47" s="278"/>
      <c r="PYL47" s="278"/>
      <c r="PYM47" s="278"/>
      <c r="PYN47" s="278"/>
      <c r="PYO47" s="278"/>
      <c r="PYP47" s="278"/>
      <c r="PYQ47" s="278"/>
      <c r="PYR47" s="278"/>
      <c r="PYS47" s="278"/>
      <c r="PYT47" s="278"/>
      <c r="PYU47" s="278"/>
      <c r="PYV47" s="278"/>
      <c r="PYW47" s="278"/>
      <c r="PYX47" s="278"/>
      <c r="PYY47" s="278"/>
      <c r="PYZ47" s="278"/>
      <c r="PZA47" s="278"/>
      <c r="PZB47" s="278"/>
      <c r="PZC47" s="278"/>
      <c r="PZD47" s="278"/>
      <c r="PZE47" s="278"/>
      <c r="PZF47" s="278"/>
      <c r="PZG47" s="278"/>
      <c r="PZH47" s="278"/>
      <c r="PZI47" s="278"/>
      <c r="PZJ47" s="278"/>
      <c r="PZK47" s="278"/>
      <c r="PZL47" s="278"/>
      <c r="PZM47" s="278"/>
      <c r="PZN47" s="278"/>
      <c r="PZO47" s="278"/>
      <c r="PZP47" s="278"/>
      <c r="PZQ47" s="278"/>
      <c r="PZR47" s="278"/>
      <c r="PZS47" s="278"/>
      <c r="PZT47" s="278"/>
      <c r="PZU47" s="278"/>
      <c r="PZV47" s="278"/>
      <c r="PZW47" s="278"/>
      <c r="PZX47" s="278"/>
      <c r="PZY47" s="278"/>
      <c r="PZZ47" s="278"/>
      <c r="QAA47" s="278"/>
      <c r="QAB47" s="278"/>
      <c r="QAC47" s="278"/>
      <c r="QAD47" s="278"/>
      <c r="QAE47" s="278"/>
      <c r="QAF47" s="278"/>
      <c r="QAG47" s="278"/>
      <c r="QAH47" s="278"/>
      <c r="QAI47" s="278"/>
      <c r="QAJ47" s="278"/>
      <c r="QAK47" s="278"/>
      <c r="QAL47" s="278"/>
      <c r="QAM47" s="278"/>
      <c r="QAN47" s="278"/>
      <c r="QAO47" s="278"/>
      <c r="QAP47" s="278"/>
      <c r="QAQ47" s="278"/>
      <c r="QAR47" s="278"/>
      <c r="QAS47" s="278"/>
      <c r="QAT47" s="278"/>
      <c r="QAU47" s="278"/>
      <c r="QAV47" s="278"/>
      <c r="QAW47" s="278"/>
      <c r="QAX47" s="278"/>
      <c r="QAY47" s="278"/>
      <c r="QAZ47" s="278"/>
      <c r="QBA47" s="278"/>
      <c r="QBB47" s="278"/>
      <c r="QBC47" s="278"/>
      <c r="QBD47" s="278"/>
      <c r="QBE47" s="278"/>
      <c r="QBF47" s="278"/>
      <c r="QBG47" s="278"/>
      <c r="QBH47" s="278"/>
      <c r="QBI47" s="278"/>
      <c r="QBJ47" s="278"/>
      <c r="QBK47" s="278"/>
      <c r="QBL47" s="278"/>
      <c r="QBM47" s="278"/>
      <c r="QBN47" s="278"/>
      <c r="QBO47" s="278"/>
      <c r="QBP47" s="278"/>
      <c r="QBQ47" s="278"/>
      <c r="QBR47" s="278"/>
      <c r="QBS47" s="278"/>
      <c r="QBT47" s="278"/>
      <c r="QBU47" s="278"/>
      <c r="QBV47" s="278"/>
      <c r="QBW47" s="278"/>
      <c r="QBX47" s="278"/>
      <c r="QBY47" s="278"/>
      <c r="QBZ47" s="278"/>
      <c r="QCA47" s="278"/>
      <c r="QCB47" s="278"/>
      <c r="QCC47" s="278"/>
      <c r="QCD47" s="278"/>
      <c r="QCE47" s="278"/>
      <c r="QCF47" s="278"/>
      <c r="QCG47" s="278"/>
      <c r="QCH47" s="278"/>
      <c r="QCI47" s="278"/>
      <c r="QCJ47" s="278"/>
      <c r="QCK47" s="278"/>
      <c r="QCL47" s="278"/>
      <c r="QCM47" s="278"/>
      <c r="QCN47" s="278"/>
      <c r="QCO47" s="278"/>
      <c r="QCP47" s="278"/>
      <c r="QCQ47" s="278"/>
      <c r="QCR47" s="278"/>
      <c r="QCS47" s="278"/>
      <c r="QCT47" s="278"/>
      <c r="QCU47" s="278"/>
      <c r="QCV47" s="278"/>
      <c r="QCW47" s="278"/>
      <c r="QCX47" s="278"/>
      <c r="QCY47" s="278"/>
      <c r="QCZ47" s="278"/>
      <c r="QDA47" s="278"/>
      <c r="QDB47" s="278"/>
      <c r="QDC47" s="278"/>
      <c r="QDD47" s="278"/>
      <c r="QDE47" s="278"/>
      <c r="QDF47" s="278"/>
      <c r="QDG47" s="278"/>
      <c r="QDH47" s="278"/>
      <c r="QDI47" s="278"/>
      <c r="QDJ47" s="278"/>
      <c r="QDK47" s="278"/>
      <c r="QDL47" s="278"/>
      <c r="QDM47" s="278"/>
      <c r="QDN47" s="278"/>
      <c r="QDO47" s="278"/>
      <c r="QDP47" s="278"/>
      <c r="QDQ47" s="278"/>
      <c r="QDR47" s="278"/>
      <c r="QDS47" s="278"/>
      <c r="QDT47" s="278"/>
      <c r="QDU47" s="278"/>
      <c r="QDV47" s="278"/>
      <c r="QDW47" s="278"/>
      <c r="QDX47" s="278"/>
      <c r="QDY47" s="278"/>
      <c r="QDZ47" s="278"/>
      <c r="QEA47" s="278"/>
      <c r="QEB47" s="278"/>
      <c r="QEC47" s="278"/>
      <c r="QED47" s="278"/>
      <c r="QEE47" s="278"/>
      <c r="QEF47" s="278"/>
      <c r="QEG47" s="278"/>
      <c r="QEH47" s="278"/>
      <c r="QEI47" s="278"/>
      <c r="QEJ47" s="278"/>
      <c r="QEK47" s="278"/>
      <c r="QEL47" s="278"/>
      <c r="QEM47" s="278"/>
      <c r="QEN47" s="278"/>
      <c r="QEO47" s="278"/>
      <c r="QEP47" s="278"/>
      <c r="QEQ47" s="278"/>
      <c r="QER47" s="278"/>
      <c r="QES47" s="278"/>
      <c r="QET47" s="278"/>
      <c r="QEU47" s="278"/>
      <c r="QEV47" s="278"/>
      <c r="QEW47" s="278"/>
      <c r="QEX47" s="278"/>
      <c r="QEY47" s="278"/>
      <c r="QEZ47" s="278"/>
      <c r="QFA47" s="278"/>
      <c r="QFB47" s="278"/>
      <c r="QFC47" s="278"/>
      <c r="QFD47" s="278"/>
      <c r="QFE47" s="278"/>
      <c r="QFF47" s="278"/>
      <c r="QFG47" s="278"/>
      <c r="QFH47" s="278"/>
      <c r="QFI47" s="278"/>
      <c r="QFJ47" s="278"/>
      <c r="QFK47" s="278"/>
      <c r="QFL47" s="278"/>
      <c r="QFM47" s="278"/>
      <c r="QFN47" s="278"/>
      <c r="QFO47" s="278"/>
      <c r="QFP47" s="278"/>
      <c r="QFQ47" s="278"/>
      <c r="QFR47" s="278"/>
      <c r="QFS47" s="278"/>
      <c r="QFT47" s="278"/>
      <c r="QFU47" s="278"/>
      <c r="QFV47" s="278"/>
      <c r="QFW47" s="278"/>
      <c r="QFX47" s="278"/>
      <c r="QFY47" s="278"/>
      <c r="QFZ47" s="278"/>
      <c r="QGA47" s="278"/>
      <c r="QGB47" s="278"/>
      <c r="QGC47" s="278"/>
      <c r="QGD47" s="278"/>
      <c r="QGE47" s="278"/>
      <c r="QGF47" s="278"/>
      <c r="QGG47" s="278"/>
      <c r="QGH47" s="278"/>
      <c r="QGI47" s="278"/>
      <c r="QGJ47" s="278"/>
      <c r="QGK47" s="278"/>
      <c r="QGL47" s="278"/>
      <c r="QGM47" s="278"/>
      <c r="QGN47" s="278"/>
      <c r="QGO47" s="278"/>
      <c r="QGP47" s="278"/>
      <c r="QGQ47" s="278"/>
      <c r="QGR47" s="278"/>
      <c r="QGS47" s="278"/>
      <c r="QGT47" s="278"/>
      <c r="QGU47" s="278"/>
      <c r="QGV47" s="278"/>
      <c r="QGW47" s="278"/>
      <c r="QGX47" s="278"/>
      <c r="QGY47" s="278"/>
      <c r="QGZ47" s="278"/>
      <c r="QHA47" s="278"/>
      <c r="QHB47" s="278"/>
      <c r="QHC47" s="278"/>
      <c r="QHD47" s="278"/>
      <c r="QHE47" s="278"/>
      <c r="QHF47" s="278"/>
      <c r="QHG47" s="278"/>
      <c r="QHH47" s="278"/>
      <c r="QHI47" s="278"/>
      <c r="QHJ47" s="278"/>
      <c r="QHK47" s="278"/>
      <c r="QHL47" s="278"/>
      <c r="QHM47" s="278"/>
      <c r="QHN47" s="278"/>
      <c r="QHO47" s="278"/>
      <c r="QHP47" s="278"/>
      <c r="QHQ47" s="278"/>
      <c r="QHR47" s="278"/>
      <c r="QHS47" s="278"/>
      <c r="QHT47" s="278"/>
      <c r="QHU47" s="278"/>
      <c r="QHV47" s="278"/>
      <c r="QHW47" s="278"/>
      <c r="QHX47" s="278"/>
      <c r="QHY47" s="278"/>
      <c r="QHZ47" s="278"/>
      <c r="QIA47" s="278"/>
      <c r="QIB47" s="278"/>
      <c r="QIC47" s="278"/>
      <c r="QID47" s="278"/>
      <c r="QIE47" s="278"/>
      <c r="QIF47" s="278"/>
      <c r="QIG47" s="278"/>
      <c r="QIH47" s="278"/>
      <c r="QII47" s="278"/>
      <c r="QIJ47" s="278"/>
      <c r="QIK47" s="278"/>
      <c r="QIL47" s="278"/>
      <c r="QIM47" s="278"/>
      <c r="QIN47" s="278"/>
      <c r="QIO47" s="278"/>
      <c r="QIP47" s="278"/>
      <c r="QIQ47" s="278"/>
      <c r="QIR47" s="278"/>
      <c r="QIS47" s="278"/>
      <c r="QIT47" s="278"/>
      <c r="QIU47" s="278"/>
      <c r="QIV47" s="278"/>
      <c r="QIW47" s="278"/>
      <c r="QIX47" s="278"/>
      <c r="QIY47" s="278"/>
      <c r="QIZ47" s="278"/>
      <c r="QJA47" s="278"/>
      <c r="QJB47" s="278"/>
      <c r="QJC47" s="278"/>
      <c r="QJD47" s="278"/>
      <c r="QJE47" s="278"/>
      <c r="QJF47" s="278"/>
      <c r="QJG47" s="278"/>
      <c r="QJH47" s="278"/>
      <c r="QJI47" s="278"/>
      <c r="QJJ47" s="278"/>
      <c r="QJK47" s="278"/>
      <c r="QJL47" s="278"/>
      <c r="QJM47" s="278"/>
      <c r="QJN47" s="278"/>
      <c r="QJO47" s="278"/>
      <c r="QJP47" s="278"/>
      <c r="QJQ47" s="278"/>
      <c r="QJR47" s="278"/>
      <c r="QJS47" s="278"/>
      <c r="QJT47" s="278"/>
      <c r="QJU47" s="278"/>
      <c r="QJV47" s="278"/>
      <c r="QJW47" s="278"/>
      <c r="QJX47" s="278"/>
      <c r="QJY47" s="278"/>
      <c r="QJZ47" s="278"/>
      <c r="QKA47" s="278"/>
      <c r="QKB47" s="278"/>
      <c r="QKC47" s="278"/>
      <c r="QKD47" s="278"/>
      <c r="QKE47" s="278"/>
      <c r="QKF47" s="278"/>
      <c r="QKG47" s="278"/>
      <c r="QKH47" s="278"/>
      <c r="QKI47" s="278"/>
      <c r="QKJ47" s="278"/>
      <c r="QKK47" s="278"/>
      <c r="QKL47" s="278"/>
      <c r="QKM47" s="278"/>
      <c r="QKN47" s="278"/>
      <c r="QKO47" s="278"/>
      <c r="QKP47" s="278"/>
      <c r="QKQ47" s="278"/>
      <c r="QKR47" s="278"/>
      <c r="QKS47" s="278"/>
      <c r="QKT47" s="278"/>
      <c r="QKU47" s="278"/>
      <c r="QKV47" s="278"/>
      <c r="QKW47" s="278"/>
      <c r="QKX47" s="278"/>
      <c r="QKY47" s="278"/>
      <c r="QKZ47" s="278"/>
      <c r="QLA47" s="278"/>
      <c r="QLB47" s="278"/>
      <c r="QLC47" s="278"/>
      <c r="QLD47" s="278"/>
      <c r="QLE47" s="278"/>
      <c r="QLF47" s="278"/>
      <c r="QLG47" s="278"/>
      <c r="QLH47" s="278"/>
      <c r="QLI47" s="278"/>
      <c r="QLJ47" s="278"/>
      <c r="QLK47" s="278"/>
      <c r="QLL47" s="278"/>
      <c r="QLM47" s="278"/>
      <c r="QLN47" s="278"/>
      <c r="QLO47" s="278"/>
      <c r="QLP47" s="278"/>
      <c r="QLQ47" s="278"/>
      <c r="QLR47" s="278"/>
      <c r="QLS47" s="278"/>
      <c r="QLT47" s="278"/>
      <c r="QLU47" s="278"/>
      <c r="QLV47" s="278"/>
      <c r="QLW47" s="278"/>
      <c r="QLX47" s="278"/>
      <c r="QLY47" s="278"/>
      <c r="QLZ47" s="278"/>
      <c r="QMA47" s="278"/>
      <c r="QMB47" s="278"/>
      <c r="QMC47" s="278"/>
      <c r="QMD47" s="278"/>
      <c r="QME47" s="278"/>
      <c r="QMF47" s="278"/>
      <c r="QMG47" s="278"/>
      <c r="QMH47" s="278"/>
      <c r="QMI47" s="278"/>
      <c r="QMJ47" s="278"/>
      <c r="QMK47" s="278"/>
      <c r="QML47" s="278"/>
      <c r="QMM47" s="278"/>
      <c r="QMN47" s="278"/>
      <c r="QMO47" s="278"/>
      <c r="QMP47" s="278"/>
      <c r="QMQ47" s="278"/>
      <c r="QMR47" s="278"/>
      <c r="QMS47" s="278"/>
      <c r="QMT47" s="278"/>
      <c r="QMU47" s="278"/>
      <c r="QMV47" s="278"/>
      <c r="QMW47" s="278"/>
      <c r="QMX47" s="278"/>
      <c r="QMY47" s="278"/>
      <c r="QMZ47" s="278"/>
      <c r="QNA47" s="278"/>
      <c r="QNB47" s="278"/>
      <c r="QNC47" s="278"/>
      <c r="QND47" s="278"/>
      <c r="QNE47" s="278"/>
      <c r="QNF47" s="278"/>
      <c r="QNG47" s="278"/>
      <c r="QNH47" s="278"/>
      <c r="QNI47" s="278"/>
      <c r="QNJ47" s="278"/>
      <c r="QNK47" s="278"/>
      <c r="QNL47" s="278"/>
      <c r="QNM47" s="278"/>
      <c r="QNN47" s="278"/>
      <c r="QNO47" s="278"/>
      <c r="QNP47" s="278"/>
      <c r="QNQ47" s="278"/>
      <c r="QNR47" s="278"/>
      <c r="QNS47" s="278"/>
      <c r="QNT47" s="278"/>
      <c r="QNU47" s="278"/>
      <c r="QNV47" s="278"/>
      <c r="QNW47" s="278"/>
      <c r="QNX47" s="278"/>
      <c r="QNY47" s="278"/>
      <c r="QNZ47" s="278"/>
      <c r="QOA47" s="278"/>
      <c r="QOB47" s="278"/>
      <c r="QOC47" s="278"/>
      <c r="QOD47" s="278"/>
      <c r="QOE47" s="278"/>
      <c r="QOF47" s="278"/>
      <c r="QOG47" s="278"/>
      <c r="QOH47" s="278"/>
      <c r="QOI47" s="278"/>
      <c r="QOJ47" s="278"/>
      <c r="QOK47" s="278"/>
      <c r="QOL47" s="278"/>
      <c r="QOM47" s="278"/>
      <c r="QON47" s="278"/>
      <c r="QOO47" s="278"/>
      <c r="QOP47" s="278"/>
      <c r="QOQ47" s="278"/>
      <c r="QOR47" s="278"/>
      <c r="QOS47" s="278"/>
      <c r="QOT47" s="278"/>
      <c r="QOU47" s="278"/>
      <c r="QOV47" s="278"/>
      <c r="QOW47" s="278"/>
      <c r="QOX47" s="278"/>
      <c r="QOY47" s="278"/>
      <c r="QOZ47" s="278"/>
      <c r="QPA47" s="278"/>
      <c r="QPB47" s="278"/>
      <c r="QPC47" s="278"/>
      <c r="QPD47" s="278"/>
      <c r="QPE47" s="278"/>
      <c r="QPF47" s="278"/>
      <c r="QPG47" s="278"/>
      <c r="QPH47" s="278"/>
      <c r="QPI47" s="278"/>
      <c r="QPJ47" s="278"/>
      <c r="QPK47" s="278"/>
      <c r="QPL47" s="278"/>
      <c r="QPM47" s="278"/>
      <c r="QPN47" s="278"/>
      <c r="QPO47" s="278"/>
      <c r="QPP47" s="278"/>
      <c r="QPQ47" s="278"/>
      <c r="QPR47" s="278"/>
      <c r="QPS47" s="278"/>
      <c r="QPT47" s="278"/>
      <c r="QPU47" s="278"/>
      <c r="QPV47" s="278"/>
      <c r="QPW47" s="278"/>
      <c r="QPX47" s="278"/>
      <c r="QPY47" s="278"/>
      <c r="QPZ47" s="278"/>
      <c r="QQA47" s="278"/>
      <c r="QQB47" s="278"/>
      <c r="QQC47" s="278"/>
      <c r="QQD47" s="278"/>
      <c r="QQE47" s="278"/>
      <c r="QQF47" s="278"/>
      <c r="QQG47" s="278"/>
      <c r="QQH47" s="278"/>
      <c r="QQI47" s="278"/>
      <c r="QQJ47" s="278"/>
      <c r="QQK47" s="278"/>
      <c r="QQL47" s="278"/>
      <c r="QQM47" s="278"/>
      <c r="QQN47" s="278"/>
      <c r="QQO47" s="278"/>
      <c r="QQP47" s="278"/>
      <c r="QQQ47" s="278"/>
      <c r="QQR47" s="278"/>
      <c r="QQS47" s="278"/>
      <c r="QQT47" s="278"/>
      <c r="QQU47" s="278"/>
      <c r="QQV47" s="278"/>
      <c r="QQW47" s="278"/>
      <c r="QQX47" s="278"/>
      <c r="QQY47" s="278"/>
      <c r="QQZ47" s="278"/>
      <c r="QRA47" s="278"/>
      <c r="QRB47" s="278"/>
      <c r="QRC47" s="278"/>
      <c r="QRD47" s="278"/>
      <c r="QRE47" s="278"/>
      <c r="QRF47" s="278"/>
      <c r="QRG47" s="278"/>
      <c r="QRH47" s="278"/>
      <c r="QRI47" s="278"/>
      <c r="QRJ47" s="278"/>
      <c r="QRK47" s="278"/>
      <c r="QRL47" s="278"/>
      <c r="QRM47" s="278"/>
      <c r="QRN47" s="278"/>
      <c r="QRO47" s="278"/>
      <c r="QRP47" s="278"/>
      <c r="QRQ47" s="278"/>
      <c r="QRR47" s="278"/>
      <c r="QRS47" s="278"/>
      <c r="QRT47" s="278"/>
      <c r="QRU47" s="278"/>
      <c r="QRV47" s="278"/>
      <c r="QRW47" s="278"/>
      <c r="QRX47" s="278"/>
      <c r="QRY47" s="278"/>
      <c r="QRZ47" s="278"/>
      <c r="QSA47" s="278"/>
      <c r="QSB47" s="278"/>
      <c r="QSC47" s="278"/>
      <c r="QSD47" s="278"/>
      <c r="QSE47" s="278"/>
      <c r="QSF47" s="278"/>
      <c r="QSG47" s="278"/>
      <c r="QSH47" s="278"/>
      <c r="QSI47" s="278"/>
      <c r="QSJ47" s="278"/>
      <c r="QSK47" s="278"/>
      <c r="QSL47" s="278"/>
      <c r="QSM47" s="278"/>
      <c r="QSN47" s="278"/>
      <c r="QSO47" s="278"/>
      <c r="QSP47" s="278"/>
      <c r="QSQ47" s="278"/>
      <c r="QSR47" s="278"/>
      <c r="QSS47" s="278"/>
      <c r="QST47" s="278"/>
      <c r="QSU47" s="278"/>
      <c r="QSV47" s="278"/>
      <c r="QSW47" s="278"/>
      <c r="QSX47" s="278"/>
      <c r="QSY47" s="278"/>
      <c r="QSZ47" s="278"/>
      <c r="QTA47" s="278"/>
      <c r="QTB47" s="278"/>
      <c r="QTC47" s="278"/>
      <c r="QTD47" s="278"/>
      <c r="QTE47" s="278"/>
      <c r="QTF47" s="278"/>
      <c r="QTG47" s="278"/>
      <c r="QTH47" s="278"/>
      <c r="QTI47" s="278"/>
      <c r="QTJ47" s="278"/>
      <c r="QTK47" s="278"/>
      <c r="QTL47" s="278"/>
      <c r="QTM47" s="278"/>
      <c r="QTN47" s="278"/>
      <c r="QTO47" s="278"/>
      <c r="QTP47" s="278"/>
      <c r="QTQ47" s="278"/>
      <c r="QTR47" s="278"/>
      <c r="QTS47" s="278"/>
      <c r="QTT47" s="278"/>
      <c r="QTU47" s="278"/>
      <c r="QTV47" s="278"/>
      <c r="QTW47" s="278"/>
      <c r="QTX47" s="278"/>
      <c r="QTY47" s="278"/>
      <c r="QTZ47" s="278"/>
      <c r="QUA47" s="278"/>
      <c r="QUB47" s="278"/>
      <c r="QUC47" s="278"/>
      <c r="QUD47" s="278"/>
      <c r="QUE47" s="278"/>
      <c r="QUF47" s="278"/>
      <c r="QUG47" s="278"/>
      <c r="QUH47" s="278"/>
      <c r="QUI47" s="278"/>
      <c r="QUJ47" s="278"/>
      <c r="QUK47" s="278"/>
      <c r="QUL47" s="278"/>
      <c r="QUM47" s="278"/>
      <c r="QUN47" s="278"/>
      <c r="QUO47" s="278"/>
      <c r="QUP47" s="278"/>
      <c r="QUQ47" s="278"/>
      <c r="QUR47" s="278"/>
      <c r="QUS47" s="278"/>
      <c r="QUT47" s="278"/>
      <c r="QUU47" s="278"/>
      <c r="QUV47" s="278"/>
      <c r="QUW47" s="278"/>
      <c r="QUX47" s="278"/>
      <c r="QUY47" s="278"/>
      <c r="QUZ47" s="278"/>
      <c r="QVA47" s="278"/>
      <c r="QVB47" s="278"/>
      <c r="QVC47" s="278"/>
      <c r="QVD47" s="278"/>
      <c r="QVE47" s="278"/>
      <c r="QVF47" s="278"/>
      <c r="QVG47" s="278"/>
      <c r="QVH47" s="278"/>
      <c r="QVI47" s="278"/>
      <c r="QVJ47" s="278"/>
      <c r="QVK47" s="278"/>
      <c r="QVL47" s="278"/>
      <c r="QVM47" s="278"/>
      <c r="QVN47" s="278"/>
      <c r="QVO47" s="278"/>
      <c r="QVP47" s="278"/>
      <c r="QVQ47" s="278"/>
      <c r="QVR47" s="278"/>
      <c r="QVS47" s="278"/>
      <c r="QVT47" s="278"/>
      <c r="QVU47" s="278"/>
      <c r="QVV47" s="278"/>
      <c r="QVW47" s="278"/>
      <c r="QVX47" s="278"/>
      <c r="QVY47" s="278"/>
      <c r="QVZ47" s="278"/>
      <c r="QWA47" s="278"/>
      <c r="QWB47" s="278"/>
      <c r="QWC47" s="278"/>
      <c r="QWD47" s="278"/>
      <c r="QWE47" s="278"/>
      <c r="QWF47" s="278"/>
      <c r="QWG47" s="278"/>
      <c r="QWH47" s="278"/>
      <c r="QWI47" s="278"/>
      <c r="QWJ47" s="278"/>
      <c r="QWK47" s="278"/>
      <c r="QWL47" s="278"/>
      <c r="QWM47" s="278"/>
      <c r="QWN47" s="278"/>
      <c r="QWO47" s="278"/>
      <c r="QWP47" s="278"/>
      <c r="QWQ47" s="278"/>
      <c r="QWR47" s="278"/>
      <c r="QWS47" s="278"/>
      <c r="QWT47" s="278"/>
      <c r="QWU47" s="278"/>
      <c r="QWV47" s="278"/>
      <c r="QWW47" s="278"/>
      <c r="QWX47" s="278"/>
      <c r="QWY47" s="278"/>
      <c r="QWZ47" s="278"/>
      <c r="QXA47" s="278"/>
      <c r="QXB47" s="278"/>
      <c r="QXC47" s="278"/>
      <c r="QXD47" s="278"/>
      <c r="QXE47" s="278"/>
      <c r="QXF47" s="278"/>
      <c r="QXG47" s="278"/>
      <c r="QXH47" s="278"/>
      <c r="QXI47" s="278"/>
      <c r="QXJ47" s="278"/>
      <c r="QXK47" s="278"/>
      <c r="QXL47" s="278"/>
      <c r="QXM47" s="278"/>
      <c r="QXN47" s="278"/>
      <c r="QXO47" s="278"/>
      <c r="QXP47" s="278"/>
      <c r="QXQ47" s="278"/>
      <c r="QXR47" s="278"/>
      <c r="QXS47" s="278"/>
      <c r="QXT47" s="278"/>
      <c r="QXU47" s="278"/>
      <c r="QXV47" s="278"/>
      <c r="QXW47" s="278"/>
      <c r="QXX47" s="278"/>
      <c r="QXY47" s="278"/>
      <c r="QXZ47" s="278"/>
      <c r="QYA47" s="278"/>
      <c r="QYB47" s="278"/>
      <c r="QYC47" s="278"/>
      <c r="QYD47" s="278"/>
      <c r="QYE47" s="278"/>
      <c r="QYF47" s="278"/>
      <c r="QYG47" s="278"/>
      <c r="QYH47" s="278"/>
      <c r="QYI47" s="278"/>
      <c r="QYJ47" s="278"/>
      <c r="QYK47" s="278"/>
      <c r="QYL47" s="278"/>
      <c r="QYM47" s="278"/>
      <c r="QYN47" s="278"/>
      <c r="QYO47" s="278"/>
      <c r="QYP47" s="278"/>
      <c r="QYQ47" s="278"/>
      <c r="QYR47" s="278"/>
      <c r="QYS47" s="278"/>
      <c r="QYT47" s="278"/>
      <c r="QYU47" s="278"/>
      <c r="QYV47" s="278"/>
      <c r="QYW47" s="278"/>
      <c r="QYX47" s="278"/>
      <c r="QYY47" s="278"/>
      <c r="QYZ47" s="278"/>
      <c r="QZA47" s="278"/>
      <c r="QZB47" s="278"/>
      <c r="QZC47" s="278"/>
      <c r="QZD47" s="278"/>
      <c r="QZE47" s="278"/>
      <c r="QZF47" s="278"/>
      <c r="QZG47" s="278"/>
      <c r="QZH47" s="278"/>
      <c r="QZI47" s="278"/>
      <c r="QZJ47" s="278"/>
      <c r="QZK47" s="278"/>
      <c r="QZL47" s="278"/>
      <c r="QZM47" s="278"/>
      <c r="QZN47" s="278"/>
      <c r="QZO47" s="278"/>
      <c r="QZP47" s="278"/>
      <c r="QZQ47" s="278"/>
      <c r="QZR47" s="278"/>
      <c r="QZS47" s="278"/>
      <c r="QZT47" s="278"/>
      <c r="QZU47" s="278"/>
      <c r="QZV47" s="278"/>
      <c r="QZW47" s="278"/>
      <c r="QZX47" s="278"/>
      <c r="QZY47" s="278"/>
      <c r="QZZ47" s="278"/>
      <c r="RAA47" s="278"/>
      <c r="RAB47" s="278"/>
      <c r="RAC47" s="278"/>
      <c r="RAD47" s="278"/>
      <c r="RAE47" s="278"/>
      <c r="RAF47" s="278"/>
      <c r="RAG47" s="278"/>
      <c r="RAH47" s="278"/>
      <c r="RAI47" s="278"/>
      <c r="RAJ47" s="278"/>
      <c r="RAK47" s="278"/>
      <c r="RAL47" s="278"/>
      <c r="RAM47" s="278"/>
      <c r="RAN47" s="278"/>
      <c r="RAO47" s="278"/>
      <c r="RAP47" s="278"/>
      <c r="RAQ47" s="278"/>
      <c r="RAR47" s="278"/>
      <c r="RAS47" s="278"/>
      <c r="RAT47" s="278"/>
      <c r="RAU47" s="278"/>
      <c r="RAV47" s="278"/>
      <c r="RAW47" s="278"/>
      <c r="RAX47" s="278"/>
      <c r="RAY47" s="278"/>
      <c r="RAZ47" s="278"/>
      <c r="RBA47" s="278"/>
      <c r="RBB47" s="278"/>
      <c r="RBC47" s="278"/>
      <c r="RBD47" s="278"/>
      <c r="RBE47" s="278"/>
      <c r="RBF47" s="278"/>
      <c r="RBG47" s="278"/>
      <c r="RBH47" s="278"/>
      <c r="RBI47" s="278"/>
      <c r="RBJ47" s="278"/>
      <c r="RBK47" s="278"/>
      <c r="RBL47" s="278"/>
      <c r="RBM47" s="278"/>
      <c r="RBN47" s="278"/>
      <c r="RBO47" s="278"/>
      <c r="RBP47" s="278"/>
      <c r="RBQ47" s="278"/>
      <c r="RBR47" s="278"/>
      <c r="RBS47" s="278"/>
      <c r="RBT47" s="278"/>
      <c r="RBU47" s="278"/>
      <c r="RBV47" s="278"/>
      <c r="RBW47" s="278"/>
      <c r="RBX47" s="278"/>
      <c r="RBY47" s="278"/>
      <c r="RBZ47" s="278"/>
      <c r="RCA47" s="278"/>
      <c r="RCB47" s="278"/>
      <c r="RCC47" s="278"/>
      <c r="RCD47" s="278"/>
      <c r="RCE47" s="278"/>
      <c r="RCF47" s="278"/>
      <c r="RCG47" s="278"/>
      <c r="RCH47" s="278"/>
      <c r="RCI47" s="278"/>
      <c r="RCJ47" s="278"/>
      <c r="RCK47" s="278"/>
      <c r="RCL47" s="278"/>
      <c r="RCM47" s="278"/>
      <c r="RCN47" s="278"/>
      <c r="RCO47" s="278"/>
      <c r="RCP47" s="278"/>
      <c r="RCQ47" s="278"/>
      <c r="RCR47" s="278"/>
      <c r="RCS47" s="278"/>
      <c r="RCT47" s="278"/>
      <c r="RCU47" s="278"/>
      <c r="RCV47" s="278"/>
      <c r="RCW47" s="278"/>
      <c r="RCX47" s="278"/>
      <c r="RCY47" s="278"/>
      <c r="RCZ47" s="278"/>
      <c r="RDA47" s="278"/>
      <c r="RDB47" s="278"/>
      <c r="RDC47" s="278"/>
      <c r="RDD47" s="278"/>
      <c r="RDE47" s="278"/>
      <c r="RDF47" s="278"/>
      <c r="RDG47" s="278"/>
      <c r="RDH47" s="278"/>
      <c r="RDI47" s="278"/>
      <c r="RDJ47" s="278"/>
      <c r="RDK47" s="278"/>
      <c r="RDL47" s="278"/>
      <c r="RDM47" s="278"/>
      <c r="RDN47" s="278"/>
      <c r="RDO47" s="278"/>
      <c r="RDP47" s="278"/>
      <c r="RDQ47" s="278"/>
      <c r="RDR47" s="278"/>
      <c r="RDS47" s="278"/>
      <c r="RDT47" s="278"/>
      <c r="RDU47" s="278"/>
      <c r="RDV47" s="278"/>
      <c r="RDW47" s="278"/>
      <c r="RDX47" s="278"/>
      <c r="RDY47" s="278"/>
      <c r="RDZ47" s="278"/>
      <c r="REA47" s="278"/>
      <c r="REB47" s="278"/>
      <c r="REC47" s="278"/>
      <c r="RED47" s="278"/>
      <c r="REE47" s="278"/>
      <c r="REF47" s="278"/>
      <c r="REG47" s="278"/>
      <c r="REH47" s="278"/>
      <c r="REI47" s="278"/>
      <c r="REJ47" s="278"/>
      <c r="REK47" s="278"/>
      <c r="REL47" s="278"/>
      <c r="REM47" s="278"/>
      <c r="REN47" s="278"/>
      <c r="REO47" s="278"/>
      <c r="REP47" s="278"/>
      <c r="REQ47" s="278"/>
      <c r="RER47" s="278"/>
      <c r="RES47" s="278"/>
      <c r="RET47" s="278"/>
      <c r="REU47" s="278"/>
      <c r="REV47" s="278"/>
      <c r="REW47" s="278"/>
      <c r="REX47" s="278"/>
      <c r="REY47" s="278"/>
      <c r="REZ47" s="278"/>
      <c r="RFA47" s="278"/>
      <c r="RFB47" s="278"/>
      <c r="RFC47" s="278"/>
      <c r="RFD47" s="278"/>
      <c r="RFE47" s="278"/>
      <c r="RFF47" s="278"/>
      <c r="RFG47" s="278"/>
      <c r="RFH47" s="278"/>
      <c r="RFI47" s="278"/>
      <c r="RFJ47" s="278"/>
      <c r="RFK47" s="278"/>
      <c r="RFL47" s="278"/>
      <c r="RFM47" s="278"/>
      <c r="RFN47" s="278"/>
      <c r="RFO47" s="278"/>
      <c r="RFP47" s="278"/>
      <c r="RFQ47" s="278"/>
      <c r="RFR47" s="278"/>
      <c r="RFS47" s="278"/>
      <c r="RFT47" s="278"/>
      <c r="RFU47" s="278"/>
      <c r="RFV47" s="278"/>
      <c r="RFW47" s="278"/>
      <c r="RFX47" s="278"/>
      <c r="RFY47" s="278"/>
      <c r="RFZ47" s="278"/>
      <c r="RGA47" s="278"/>
      <c r="RGB47" s="278"/>
      <c r="RGC47" s="278"/>
      <c r="RGD47" s="278"/>
      <c r="RGE47" s="278"/>
      <c r="RGF47" s="278"/>
      <c r="RGG47" s="278"/>
      <c r="RGH47" s="278"/>
      <c r="RGI47" s="278"/>
      <c r="RGJ47" s="278"/>
      <c r="RGK47" s="278"/>
      <c r="RGL47" s="278"/>
      <c r="RGM47" s="278"/>
      <c r="RGN47" s="278"/>
      <c r="RGO47" s="278"/>
      <c r="RGP47" s="278"/>
      <c r="RGQ47" s="278"/>
      <c r="RGR47" s="278"/>
      <c r="RGS47" s="278"/>
      <c r="RGT47" s="278"/>
      <c r="RGU47" s="278"/>
      <c r="RGV47" s="278"/>
      <c r="RGW47" s="278"/>
      <c r="RGX47" s="278"/>
      <c r="RGY47" s="278"/>
      <c r="RGZ47" s="278"/>
      <c r="RHA47" s="278"/>
      <c r="RHB47" s="278"/>
      <c r="RHC47" s="278"/>
      <c r="RHD47" s="278"/>
      <c r="RHE47" s="278"/>
      <c r="RHF47" s="278"/>
      <c r="RHG47" s="278"/>
      <c r="RHH47" s="278"/>
      <c r="RHI47" s="278"/>
      <c r="RHJ47" s="278"/>
      <c r="RHK47" s="278"/>
      <c r="RHL47" s="278"/>
      <c r="RHM47" s="278"/>
      <c r="RHN47" s="278"/>
      <c r="RHO47" s="278"/>
      <c r="RHP47" s="278"/>
      <c r="RHQ47" s="278"/>
      <c r="RHR47" s="278"/>
      <c r="RHS47" s="278"/>
      <c r="RHT47" s="278"/>
      <c r="RHU47" s="278"/>
      <c r="RHV47" s="278"/>
      <c r="RHW47" s="278"/>
      <c r="RHX47" s="278"/>
      <c r="RHY47" s="278"/>
      <c r="RHZ47" s="278"/>
      <c r="RIA47" s="278"/>
      <c r="RIB47" s="278"/>
      <c r="RIC47" s="278"/>
      <c r="RID47" s="278"/>
      <c r="RIE47" s="278"/>
      <c r="RIF47" s="278"/>
      <c r="RIG47" s="278"/>
      <c r="RIH47" s="278"/>
      <c r="RII47" s="278"/>
      <c r="RIJ47" s="278"/>
      <c r="RIK47" s="278"/>
      <c r="RIL47" s="278"/>
      <c r="RIM47" s="278"/>
      <c r="RIN47" s="278"/>
      <c r="RIO47" s="278"/>
      <c r="RIP47" s="278"/>
      <c r="RIQ47" s="278"/>
      <c r="RIR47" s="278"/>
      <c r="RIS47" s="278"/>
      <c r="RIT47" s="278"/>
      <c r="RIU47" s="278"/>
      <c r="RIV47" s="278"/>
      <c r="RIW47" s="278"/>
      <c r="RIX47" s="278"/>
      <c r="RIY47" s="278"/>
      <c r="RIZ47" s="278"/>
      <c r="RJA47" s="278"/>
      <c r="RJB47" s="278"/>
      <c r="RJC47" s="278"/>
      <c r="RJD47" s="278"/>
      <c r="RJE47" s="278"/>
      <c r="RJF47" s="278"/>
      <c r="RJG47" s="278"/>
      <c r="RJH47" s="278"/>
      <c r="RJI47" s="278"/>
      <c r="RJJ47" s="278"/>
      <c r="RJK47" s="278"/>
      <c r="RJL47" s="278"/>
      <c r="RJM47" s="278"/>
      <c r="RJN47" s="278"/>
      <c r="RJO47" s="278"/>
      <c r="RJP47" s="278"/>
      <c r="RJQ47" s="278"/>
      <c r="RJR47" s="278"/>
      <c r="RJS47" s="278"/>
      <c r="RJT47" s="278"/>
      <c r="RJU47" s="278"/>
      <c r="RJV47" s="278"/>
      <c r="RJW47" s="278"/>
      <c r="RJX47" s="278"/>
      <c r="RJY47" s="278"/>
      <c r="RJZ47" s="278"/>
      <c r="RKA47" s="278"/>
      <c r="RKB47" s="278"/>
      <c r="RKC47" s="278"/>
      <c r="RKD47" s="278"/>
      <c r="RKE47" s="278"/>
      <c r="RKF47" s="278"/>
      <c r="RKG47" s="278"/>
      <c r="RKH47" s="278"/>
      <c r="RKI47" s="278"/>
      <c r="RKJ47" s="278"/>
      <c r="RKK47" s="278"/>
      <c r="RKL47" s="278"/>
      <c r="RKM47" s="278"/>
      <c r="RKN47" s="278"/>
      <c r="RKO47" s="278"/>
      <c r="RKP47" s="278"/>
      <c r="RKQ47" s="278"/>
      <c r="RKR47" s="278"/>
      <c r="RKS47" s="278"/>
      <c r="RKT47" s="278"/>
      <c r="RKU47" s="278"/>
      <c r="RKV47" s="278"/>
      <c r="RKW47" s="278"/>
      <c r="RKX47" s="278"/>
      <c r="RKY47" s="278"/>
      <c r="RKZ47" s="278"/>
      <c r="RLA47" s="278"/>
      <c r="RLB47" s="278"/>
      <c r="RLC47" s="278"/>
      <c r="RLD47" s="278"/>
      <c r="RLE47" s="278"/>
      <c r="RLF47" s="278"/>
      <c r="RLG47" s="278"/>
      <c r="RLH47" s="278"/>
      <c r="RLI47" s="278"/>
      <c r="RLJ47" s="278"/>
      <c r="RLK47" s="278"/>
      <c r="RLL47" s="278"/>
      <c r="RLM47" s="278"/>
      <c r="RLN47" s="278"/>
      <c r="RLO47" s="278"/>
      <c r="RLP47" s="278"/>
      <c r="RLQ47" s="278"/>
      <c r="RLR47" s="278"/>
      <c r="RLS47" s="278"/>
      <c r="RLT47" s="278"/>
      <c r="RLU47" s="278"/>
      <c r="RLV47" s="278"/>
      <c r="RLW47" s="278"/>
      <c r="RLX47" s="278"/>
      <c r="RLY47" s="278"/>
      <c r="RLZ47" s="278"/>
      <c r="RMA47" s="278"/>
      <c r="RMB47" s="278"/>
      <c r="RMC47" s="278"/>
      <c r="RMD47" s="278"/>
      <c r="RME47" s="278"/>
      <c r="RMF47" s="278"/>
      <c r="RMG47" s="278"/>
      <c r="RMH47" s="278"/>
      <c r="RMI47" s="278"/>
      <c r="RMJ47" s="278"/>
      <c r="RMK47" s="278"/>
      <c r="RML47" s="278"/>
      <c r="RMM47" s="278"/>
      <c r="RMN47" s="278"/>
      <c r="RMO47" s="278"/>
      <c r="RMP47" s="278"/>
      <c r="RMQ47" s="278"/>
      <c r="RMR47" s="278"/>
      <c r="RMS47" s="278"/>
      <c r="RMT47" s="278"/>
      <c r="RMU47" s="278"/>
      <c r="RMV47" s="278"/>
      <c r="RMW47" s="278"/>
      <c r="RMX47" s="278"/>
      <c r="RMY47" s="278"/>
      <c r="RMZ47" s="278"/>
      <c r="RNA47" s="278"/>
      <c r="RNB47" s="278"/>
      <c r="RNC47" s="278"/>
      <c r="RND47" s="278"/>
      <c r="RNE47" s="278"/>
      <c r="RNF47" s="278"/>
      <c r="RNG47" s="278"/>
      <c r="RNH47" s="278"/>
      <c r="RNI47" s="278"/>
      <c r="RNJ47" s="278"/>
      <c r="RNK47" s="278"/>
      <c r="RNL47" s="278"/>
      <c r="RNM47" s="278"/>
      <c r="RNN47" s="278"/>
      <c r="RNO47" s="278"/>
      <c r="RNP47" s="278"/>
      <c r="RNQ47" s="278"/>
      <c r="RNR47" s="278"/>
      <c r="RNS47" s="278"/>
      <c r="RNT47" s="278"/>
      <c r="RNU47" s="278"/>
      <c r="RNV47" s="278"/>
      <c r="RNW47" s="278"/>
      <c r="RNX47" s="278"/>
      <c r="RNY47" s="278"/>
      <c r="RNZ47" s="278"/>
      <c r="ROA47" s="278"/>
      <c r="ROB47" s="278"/>
      <c r="ROC47" s="278"/>
      <c r="ROD47" s="278"/>
      <c r="ROE47" s="278"/>
      <c r="ROF47" s="278"/>
      <c r="ROG47" s="278"/>
      <c r="ROH47" s="278"/>
      <c r="ROI47" s="278"/>
      <c r="ROJ47" s="278"/>
      <c r="ROK47" s="278"/>
      <c r="ROL47" s="278"/>
      <c r="ROM47" s="278"/>
      <c r="RON47" s="278"/>
      <c r="ROO47" s="278"/>
      <c r="ROP47" s="278"/>
      <c r="ROQ47" s="278"/>
      <c r="ROR47" s="278"/>
      <c r="ROS47" s="278"/>
      <c r="ROT47" s="278"/>
      <c r="ROU47" s="278"/>
      <c r="ROV47" s="278"/>
      <c r="ROW47" s="278"/>
      <c r="ROX47" s="278"/>
      <c r="ROY47" s="278"/>
      <c r="ROZ47" s="278"/>
      <c r="RPA47" s="278"/>
      <c r="RPB47" s="278"/>
      <c r="RPC47" s="278"/>
      <c r="RPD47" s="278"/>
      <c r="RPE47" s="278"/>
      <c r="RPF47" s="278"/>
      <c r="RPG47" s="278"/>
      <c r="RPH47" s="278"/>
      <c r="RPI47" s="278"/>
      <c r="RPJ47" s="278"/>
      <c r="RPK47" s="278"/>
      <c r="RPL47" s="278"/>
      <c r="RPM47" s="278"/>
      <c r="RPN47" s="278"/>
      <c r="RPO47" s="278"/>
      <c r="RPP47" s="278"/>
      <c r="RPQ47" s="278"/>
      <c r="RPR47" s="278"/>
      <c r="RPS47" s="278"/>
      <c r="RPT47" s="278"/>
      <c r="RPU47" s="278"/>
      <c r="RPV47" s="278"/>
      <c r="RPW47" s="278"/>
      <c r="RPX47" s="278"/>
      <c r="RPY47" s="278"/>
      <c r="RPZ47" s="278"/>
      <c r="RQA47" s="278"/>
      <c r="RQB47" s="278"/>
      <c r="RQC47" s="278"/>
      <c r="RQD47" s="278"/>
      <c r="RQE47" s="278"/>
      <c r="RQF47" s="278"/>
      <c r="RQG47" s="278"/>
      <c r="RQH47" s="278"/>
      <c r="RQI47" s="278"/>
      <c r="RQJ47" s="278"/>
      <c r="RQK47" s="278"/>
      <c r="RQL47" s="278"/>
      <c r="RQM47" s="278"/>
      <c r="RQN47" s="278"/>
      <c r="RQO47" s="278"/>
      <c r="RQP47" s="278"/>
      <c r="RQQ47" s="278"/>
      <c r="RQR47" s="278"/>
      <c r="RQS47" s="278"/>
      <c r="RQT47" s="278"/>
      <c r="RQU47" s="278"/>
      <c r="RQV47" s="278"/>
      <c r="RQW47" s="278"/>
      <c r="RQX47" s="278"/>
      <c r="RQY47" s="278"/>
      <c r="RQZ47" s="278"/>
      <c r="RRA47" s="278"/>
      <c r="RRB47" s="278"/>
      <c r="RRC47" s="278"/>
      <c r="RRD47" s="278"/>
      <c r="RRE47" s="278"/>
      <c r="RRF47" s="278"/>
      <c r="RRG47" s="278"/>
      <c r="RRH47" s="278"/>
      <c r="RRI47" s="278"/>
      <c r="RRJ47" s="278"/>
      <c r="RRK47" s="278"/>
      <c r="RRL47" s="278"/>
      <c r="RRM47" s="278"/>
      <c r="RRN47" s="278"/>
      <c r="RRO47" s="278"/>
      <c r="RRP47" s="278"/>
      <c r="RRQ47" s="278"/>
      <c r="RRR47" s="278"/>
      <c r="RRS47" s="278"/>
      <c r="RRT47" s="278"/>
      <c r="RRU47" s="278"/>
      <c r="RRV47" s="278"/>
      <c r="RRW47" s="278"/>
      <c r="RRX47" s="278"/>
      <c r="RRY47" s="278"/>
      <c r="RRZ47" s="278"/>
      <c r="RSA47" s="278"/>
      <c r="RSB47" s="278"/>
      <c r="RSC47" s="278"/>
      <c r="RSD47" s="278"/>
      <c r="RSE47" s="278"/>
      <c r="RSF47" s="278"/>
      <c r="RSG47" s="278"/>
      <c r="RSH47" s="278"/>
      <c r="RSI47" s="278"/>
      <c r="RSJ47" s="278"/>
      <c r="RSK47" s="278"/>
      <c r="RSL47" s="278"/>
      <c r="RSM47" s="278"/>
      <c r="RSN47" s="278"/>
      <c r="RSO47" s="278"/>
      <c r="RSP47" s="278"/>
      <c r="RSQ47" s="278"/>
      <c r="RSR47" s="278"/>
      <c r="RSS47" s="278"/>
      <c r="RST47" s="278"/>
      <c r="RSU47" s="278"/>
      <c r="RSV47" s="278"/>
      <c r="RSW47" s="278"/>
      <c r="RSX47" s="278"/>
      <c r="RSY47" s="278"/>
      <c r="RSZ47" s="278"/>
      <c r="RTA47" s="278"/>
      <c r="RTB47" s="278"/>
      <c r="RTC47" s="278"/>
      <c r="RTD47" s="278"/>
      <c r="RTE47" s="278"/>
      <c r="RTF47" s="278"/>
      <c r="RTG47" s="278"/>
      <c r="RTH47" s="278"/>
      <c r="RTI47" s="278"/>
      <c r="RTJ47" s="278"/>
      <c r="RTK47" s="278"/>
      <c r="RTL47" s="278"/>
      <c r="RTM47" s="278"/>
      <c r="RTN47" s="278"/>
      <c r="RTO47" s="278"/>
      <c r="RTP47" s="278"/>
      <c r="RTQ47" s="278"/>
      <c r="RTR47" s="278"/>
      <c r="RTS47" s="278"/>
      <c r="RTT47" s="278"/>
      <c r="RTU47" s="278"/>
      <c r="RTV47" s="278"/>
      <c r="RTW47" s="278"/>
      <c r="RTX47" s="278"/>
      <c r="RTY47" s="278"/>
      <c r="RTZ47" s="278"/>
      <c r="RUA47" s="278"/>
      <c r="RUB47" s="278"/>
      <c r="RUC47" s="278"/>
      <c r="RUD47" s="278"/>
      <c r="RUE47" s="278"/>
      <c r="RUF47" s="278"/>
      <c r="RUG47" s="278"/>
      <c r="RUH47" s="278"/>
      <c r="RUI47" s="278"/>
      <c r="RUJ47" s="278"/>
      <c r="RUK47" s="278"/>
      <c r="RUL47" s="278"/>
      <c r="RUM47" s="278"/>
      <c r="RUN47" s="278"/>
      <c r="RUO47" s="278"/>
      <c r="RUP47" s="278"/>
      <c r="RUQ47" s="278"/>
      <c r="RUR47" s="278"/>
      <c r="RUS47" s="278"/>
      <c r="RUT47" s="278"/>
      <c r="RUU47" s="278"/>
      <c r="RUV47" s="278"/>
      <c r="RUW47" s="278"/>
      <c r="RUX47" s="278"/>
      <c r="RUY47" s="278"/>
      <c r="RUZ47" s="278"/>
      <c r="RVA47" s="278"/>
      <c r="RVB47" s="278"/>
      <c r="RVC47" s="278"/>
      <c r="RVD47" s="278"/>
      <c r="RVE47" s="278"/>
      <c r="RVF47" s="278"/>
      <c r="RVG47" s="278"/>
      <c r="RVH47" s="278"/>
      <c r="RVI47" s="278"/>
      <c r="RVJ47" s="278"/>
      <c r="RVK47" s="278"/>
      <c r="RVL47" s="278"/>
      <c r="RVM47" s="278"/>
      <c r="RVN47" s="278"/>
      <c r="RVO47" s="278"/>
      <c r="RVP47" s="278"/>
      <c r="RVQ47" s="278"/>
      <c r="RVR47" s="278"/>
      <c r="RVS47" s="278"/>
      <c r="RVT47" s="278"/>
      <c r="RVU47" s="278"/>
      <c r="RVV47" s="278"/>
      <c r="RVW47" s="278"/>
      <c r="RVX47" s="278"/>
      <c r="RVY47" s="278"/>
      <c r="RVZ47" s="278"/>
      <c r="RWA47" s="278"/>
      <c r="RWB47" s="278"/>
      <c r="RWC47" s="278"/>
      <c r="RWD47" s="278"/>
      <c r="RWE47" s="278"/>
      <c r="RWF47" s="278"/>
      <c r="RWG47" s="278"/>
      <c r="RWH47" s="278"/>
      <c r="RWI47" s="278"/>
      <c r="RWJ47" s="278"/>
      <c r="RWK47" s="278"/>
      <c r="RWL47" s="278"/>
      <c r="RWM47" s="278"/>
      <c r="RWN47" s="278"/>
      <c r="RWO47" s="278"/>
      <c r="RWP47" s="278"/>
      <c r="RWQ47" s="278"/>
      <c r="RWR47" s="278"/>
      <c r="RWS47" s="278"/>
      <c r="RWT47" s="278"/>
      <c r="RWU47" s="278"/>
      <c r="RWV47" s="278"/>
      <c r="RWW47" s="278"/>
      <c r="RWX47" s="278"/>
      <c r="RWY47" s="278"/>
      <c r="RWZ47" s="278"/>
      <c r="RXA47" s="278"/>
      <c r="RXB47" s="278"/>
      <c r="RXC47" s="278"/>
      <c r="RXD47" s="278"/>
      <c r="RXE47" s="278"/>
      <c r="RXF47" s="278"/>
      <c r="RXG47" s="278"/>
      <c r="RXH47" s="278"/>
      <c r="RXI47" s="278"/>
      <c r="RXJ47" s="278"/>
      <c r="RXK47" s="278"/>
      <c r="RXL47" s="278"/>
      <c r="RXM47" s="278"/>
      <c r="RXN47" s="278"/>
      <c r="RXO47" s="278"/>
      <c r="RXP47" s="278"/>
      <c r="RXQ47" s="278"/>
      <c r="RXR47" s="278"/>
      <c r="RXS47" s="278"/>
      <c r="RXT47" s="278"/>
      <c r="RXU47" s="278"/>
      <c r="RXV47" s="278"/>
      <c r="RXW47" s="278"/>
      <c r="RXX47" s="278"/>
      <c r="RXY47" s="278"/>
      <c r="RXZ47" s="278"/>
      <c r="RYA47" s="278"/>
      <c r="RYB47" s="278"/>
      <c r="RYC47" s="278"/>
      <c r="RYD47" s="278"/>
      <c r="RYE47" s="278"/>
      <c r="RYF47" s="278"/>
      <c r="RYG47" s="278"/>
      <c r="RYH47" s="278"/>
      <c r="RYI47" s="278"/>
      <c r="RYJ47" s="278"/>
      <c r="RYK47" s="278"/>
      <c r="RYL47" s="278"/>
      <c r="RYM47" s="278"/>
      <c r="RYN47" s="278"/>
      <c r="RYO47" s="278"/>
      <c r="RYP47" s="278"/>
      <c r="RYQ47" s="278"/>
      <c r="RYR47" s="278"/>
      <c r="RYS47" s="278"/>
      <c r="RYT47" s="278"/>
      <c r="RYU47" s="278"/>
      <c r="RYV47" s="278"/>
      <c r="RYW47" s="278"/>
      <c r="RYX47" s="278"/>
      <c r="RYY47" s="278"/>
      <c r="RYZ47" s="278"/>
      <c r="RZA47" s="278"/>
      <c r="RZB47" s="278"/>
      <c r="RZC47" s="278"/>
      <c r="RZD47" s="278"/>
      <c r="RZE47" s="278"/>
      <c r="RZF47" s="278"/>
      <c r="RZG47" s="278"/>
      <c r="RZH47" s="278"/>
      <c r="RZI47" s="278"/>
      <c r="RZJ47" s="278"/>
      <c r="RZK47" s="278"/>
      <c r="RZL47" s="278"/>
      <c r="RZM47" s="278"/>
      <c r="RZN47" s="278"/>
      <c r="RZO47" s="278"/>
      <c r="RZP47" s="278"/>
      <c r="RZQ47" s="278"/>
      <c r="RZR47" s="278"/>
      <c r="RZS47" s="278"/>
      <c r="RZT47" s="278"/>
      <c r="RZU47" s="278"/>
      <c r="RZV47" s="278"/>
      <c r="RZW47" s="278"/>
      <c r="RZX47" s="278"/>
      <c r="RZY47" s="278"/>
      <c r="RZZ47" s="278"/>
      <c r="SAA47" s="278"/>
      <c r="SAB47" s="278"/>
      <c r="SAC47" s="278"/>
      <c r="SAD47" s="278"/>
      <c r="SAE47" s="278"/>
      <c r="SAF47" s="278"/>
      <c r="SAG47" s="278"/>
      <c r="SAH47" s="278"/>
      <c r="SAI47" s="278"/>
      <c r="SAJ47" s="278"/>
      <c r="SAK47" s="278"/>
      <c r="SAL47" s="278"/>
      <c r="SAM47" s="278"/>
      <c r="SAN47" s="278"/>
      <c r="SAO47" s="278"/>
      <c r="SAP47" s="278"/>
      <c r="SAQ47" s="278"/>
      <c r="SAR47" s="278"/>
      <c r="SAS47" s="278"/>
      <c r="SAT47" s="278"/>
      <c r="SAU47" s="278"/>
      <c r="SAV47" s="278"/>
      <c r="SAW47" s="278"/>
      <c r="SAX47" s="278"/>
      <c r="SAY47" s="278"/>
      <c r="SAZ47" s="278"/>
      <c r="SBA47" s="278"/>
      <c r="SBB47" s="278"/>
      <c r="SBC47" s="278"/>
      <c r="SBD47" s="278"/>
      <c r="SBE47" s="278"/>
      <c r="SBF47" s="278"/>
      <c r="SBG47" s="278"/>
      <c r="SBH47" s="278"/>
      <c r="SBI47" s="278"/>
      <c r="SBJ47" s="278"/>
      <c r="SBK47" s="278"/>
      <c r="SBL47" s="278"/>
      <c r="SBM47" s="278"/>
      <c r="SBN47" s="278"/>
      <c r="SBO47" s="278"/>
      <c r="SBP47" s="278"/>
      <c r="SBQ47" s="278"/>
      <c r="SBR47" s="278"/>
      <c r="SBS47" s="278"/>
      <c r="SBT47" s="278"/>
      <c r="SBU47" s="278"/>
      <c r="SBV47" s="278"/>
      <c r="SBW47" s="278"/>
      <c r="SBX47" s="278"/>
      <c r="SBY47" s="278"/>
      <c r="SBZ47" s="278"/>
      <c r="SCA47" s="278"/>
      <c r="SCB47" s="278"/>
      <c r="SCC47" s="278"/>
      <c r="SCD47" s="278"/>
      <c r="SCE47" s="278"/>
      <c r="SCF47" s="278"/>
      <c r="SCG47" s="278"/>
      <c r="SCH47" s="278"/>
      <c r="SCI47" s="278"/>
      <c r="SCJ47" s="278"/>
      <c r="SCK47" s="278"/>
      <c r="SCL47" s="278"/>
      <c r="SCM47" s="278"/>
      <c r="SCN47" s="278"/>
      <c r="SCO47" s="278"/>
      <c r="SCP47" s="278"/>
      <c r="SCQ47" s="278"/>
      <c r="SCR47" s="278"/>
      <c r="SCS47" s="278"/>
      <c r="SCT47" s="278"/>
      <c r="SCU47" s="278"/>
      <c r="SCV47" s="278"/>
      <c r="SCW47" s="278"/>
      <c r="SCX47" s="278"/>
      <c r="SCY47" s="278"/>
      <c r="SCZ47" s="278"/>
      <c r="SDA47" s="278"/>
      <c r="SDB47" s="278"/>
      <c r="SDC47" s="278"/>
      <c r="SDD47" s="278"/>
      <c r="SDE47" s="278"/>
      <c r="SDF47" s="278"/>
      <c r="SDG47" s="278"/>
      <c r="SDH47" s="278"/>
      <c r="SDI47" s="278"/>
      <c r="SDJ47" s="278"/>
      <c r="SDK47" s="278"/>
      <c r="SDL47" s="278"/>
      <c r="SDM47" s="278"/>
      <c r="SDN47" s="278"/>
      <c r="SDO47" s="278"/>
      <c r="SDP47" s="278"/>
      <c r="SDQ47" s="278"/>
      <c r="SDR47" s="278"/>
      <c r="SDS47" s="278"/>
      <c r="SDT47" s="278"/>
      <c r="SDU47" s="278"/>
      <c r="SDV47" s="278"/>
      <c r="SDW47" s="278"/>
      <c r="SDX47" s="278"/>
      <c r="SDY47" s="278"/>
      <c r="SDZ47" s="278"/>
      <c r="SEA47" s="278"/>
      <c r="SEB47" s="278"/>
      <c r="SEC47" s="278"/>
      <c r="SED47" s="278"/>
      <c r="SEE47" s="278"/>
      <c r="SEF47" s="278"/>
      <c r="SEG47" s="278"/>
      <c r="SEH47" s="278"/>
      <c r="SEI47" s="278"/>
      <c r="SEJ47" s="278"/>
      <c r="SEK47" s="278"/>
      <c r="SEL47" s="278"/>
      <c r="SEM47" s="278"/>
      <c r="SEN47" s="278"/>
      <c r="SEO47" s="278"/>
      <c r="SEP47" s="278"/>
      <c r="SEQ47" s="278"/>
      <c r="SER47" s="278"/>
      <c r="SES47" s="278"/>
      <c r="SET47" s="278"/>
      <c r="SEU47" s="278"/>
      <c r="SEV47" s="278"/>
      <c r="SEW47" s="278"/>
      <c r="SEX47" s="278"/>
      <c r="SEY47" s="278"/>
      <c r="SEZ47" s="278"/>
      <c r="SFA47" s="278"/>
      <c r="SFB47" s="278"/>
      <c r="SFC47" s="278"/>
      <c r="SFD47" s="278"/>
      <c r="SFE47" s="278"/>
      <c r="SFF47" s="278"/>
      <c r="SFG47" s="278"/>
      <c r="SFH47" s="278"/>
      <c r="SFI47" s="278"/>
      <c r="SFJ47" s="278"/>
      <c r="SFK47" s="278"/>
      <c r="SFL47" s="278"/>
      <c r="SFM47" s="278"/>
      <c r="SFN47" s="278"/>
      <c r="SFO47" s="278"/>
      <c r="SFP47" s="278"/>
      <c r="SFQ47" s="278"/>
      <c r="SFR47" s="278"/>
      <c r="SFS47" s="278"/>
      <c r="SFT47" s="278"/>
      <c r="SFU47" s="278"/>
      <c r="SFV47" s="278"/>
      <c r="SFW47" s="278"/>
      <c r="SFX47" s="278"/>
      <c r="SFY47" s="278"/>
      <c r="SFZ47" s="278"/>
      <c r="SGA47" s="278"/>
      <c r="SGB47" s="278"/>
      <c r="SGC47" s="278"/>
      <c r="SGD47" s="278"/>
      <c r="SGE47" s="278"/>
      <c r="SGF47" s="278"/>
      <c r="SGG47" s="278"/>
      <c r="SGH47" s="278"/>
      <c r="SGI47" s="278"/>
      <c r="SGJ47" s="278"/>
      <c r="SGK47" s="278"/>
      <c r="SGL47" s="278"/>
      <c r="SGM47" s="278"/>
      <c r="SGN47" s="278"/>
      <c r="SGO47" s="278"/>
      <c r="SGP47" s="278"/>
      <c r="SGQ47" s="278"/>
      <c r="SGR47" s="278"/>
      <c r="SGS47" s="278"/>
      <c r="SGT47" s="278"/>
      <c r="SGU47" s="278"/>
      <c r="SGV47" s="278"/>
      <c r="SGW47" s="278"/>
      <c r="SGX47" s="278"/>
      <c r="SGY47" s="278"/>
      <c r="SGZ47" s="278"/>
      <c r="SHA47" s="278"/>
      <c r="SHB47" s="278"/>
      <c r="SHC47" s="278"/>
      <c r="SHD47" s="278"/>
      <c r="SHE47" s="278"/>
      <c r="SHF47" s="278"/>
      <c r="SHG47" s="278"/>
      <c r="SHH47" s="278"/>
      <c r="SHI47" s="278"/>
      <c r="SHJ47" s="278"/>
      <c r="SHK47" s="278"/>
      <c r="SHL47" s="278"/>
      <c r="SHM47" s="278"/>
      <c r="SHN47" s="278"/>
      <c r="SHO47" s="278"/>
      <c r="SHP47" s="278"/>
      <c r="SHQ47" s="278"/>
      <c r="SHR47" s="278"/>
      <c r="SHS47" s="278"/>
      <c r="SHT47" s="278"/>
      <c r="SHU47" s="278"/>
      <c r="SHV47" s="278"/>
      <c r="SHW47" s="278"/>
      <c r="SHX47" s="278"/>
      <c r="SHY47" s="278"/>
      <c r="SHZ47" s="278"/>
      <c r="SIA47" s="278"/>
      <c r="SIB47" s="278"/>
      <c r="SIC47" s="278"/>
      <c r="SID47" s="278"/>
      <c r="SIE47" s="278"/>
      <c r="SIF47" s="278"/>
      <c r="SIG47" s="278"/>
      <c r="SIH47" s="278"/>
      <c r="SII47" s="278"/>
      <c r="SIJ47" s="278"/>
      <c r="SIK47" s="278"/>
      <c r="SIL47" s="278"/>
      <c r="SIM47" s="278"/>
      <c r="SIN47" s="278"/>
      <c r="SIO47" s="278"/>
      <c r="SIP47" s="278"/>
      <c r="SIQ47" s="278"/>
      <c r="SIR47" s="278"/>
      <c r="SIS47" s="278"/>
      <c r="SIT47" s="278"/>
      <c r="SIU47" s="278"/>
      <c r="SIV47" s="278"/>
      <c r="SIW47" s="278"/>
      <c r="SIX47" s="278"/>
      <c r="SIY47" s="278"/>
      <c r="SIZ47" s="278"/>
      <c r="SJA47" s="278"/>
      <c r="SJB47" s="278"/>
      <c r="SJC47" s="278"/>
      <c r="SJD47" s="278"/>
      <c r="SJE47" s="278"/>
      <c r="SJF47" s="278"/>
      <c r="SJG47" s="278"/>
      <c r="SJH47" s="278"/>
      <c r="SJI47" s="278"/>
      <c r="SJJ47" s="278"/>
      <c r="SJK47" s="278"/>
      <c r="SJL47" s="278"/>
      <c r="SJM47" s="278"/>
      <c r="SJN47" s="278"/>
      <c r="SJO47" s="278"/>
      <c r="SJP47" s="278"/>
      <c r="SJQ47" s="278"/>
      <c r="SJR47" s="278"/>
      <c r="SJS47" s="278"/>
      <c r="SJT47" s="278"/>
      <c r="SJU47" s="278"/>
      <c r="SJV47" s="278"/>
      <c r="SJW47" s="278"/>
      <c r="SJX47" s="278"/>
      <c r="SJY47" s="278"/>
      <c r="SJZ47" s="278"/>
      <c r="SKA47" s="278"/>
      <c r="SKB47" s="278"/>
      <c r="SKC47" s="278"/>
      <c r="SKD47" s="278"/>
      <c r="SKE47" s="278"/>
      <c r="SKF47" s="278"/>
      <c r="SKG47" s="278"/>
      <c r="SKH47" s="278"/>
      <c r="SKI47" s="278"/>
      <c r="SKJ47" s="278"/>
      <c r="SKK47" s="278"/>
      <c r="SKL47" s="278"/>
      <c r="SKM47" s="278"/>
      <c r="SKN47" s="278"/>
      <c r="SKO47" s="278"/>
      <c r="SKP47" s="278"/>
      <c r="SKQ47" s="278"/>
      <c r="SKR47" s="278"/>
      <c r="SKS47" s="278"/>
      <c r="SKT47" s="278"/>
      <c r="SKU47" s="278"/>
      <c r="SKV47" s="278"/>
      <c r="SKW47" s="278"/>
      <c r="SKX47" s="278"/>
      <c r="SKY47" s="278"/>
      <c r="SKZ47" s="278"/>
      <c r="SLA47" s="278"/>
      <c r="SLB47" s="278"/>
      <c r="SLC47" s="278"/>
      <c r="SLD47" s="278"/>
      <c r="SLE47" s="278"/>
      <c r="SLF47" s="278"/>
      <c r="SLG47" s="278"/>
      <c r="SLH47" s="278"/>
      <c r="SLI47" s="278"/>
      <c r="SLJ47" s="278"/>
      <c r="SLK47" s="278"/>
      <c r="SLL47" s="278"/>
      <c r="SLM47" s="278"/>
      <c r="SLN47" s="278"/>
      <c r="SLO47" s="278"/>
      <c r="SLP47" s="278"/>
      <c r="SLQ47" s="278"/>
      <c r="SLR47" s="278"/>
      <c r="SLS47" s="278"/>
      <c r="SLT47" s="278"/>
      <c r="SLU47" s="278"/>
      <c r="SLV47" s="278"/>
      <c r="SLW47" s="278"/>
      <c r="SLX47" s="278"/>
      <c r="SLY47" s="278"/>
      <c r="SLZ47" s="278"/>
      <c r="SMA47" s="278"/>
      <c r="SMB47" s="278"/>
      <c r="SMC47" s="278"/>
      <c r="SMD47" s="278"/>
      <c r="SME47" s="278"/>
      <c r="SMF47" s="278"/>
      <c r="SMG47" s="278"/>
      <c r="SMH47" s="278"/>
      <c r="SMI47" s="278"/>
      <c r="SMJ47" s="278"/>
      <c r="SMK47" s="278"/>
      <c r="SML47" s="278"/>
      <c r="SMM47" s="278"/>
      <c r="SMN47" s="278"/>
      <c r="SMO47" s="278"/>
      <c r="SMP47" s="278"/>
      <c r="SMQ47" s="278"/>
      <c r="SMR47" s="278"/>
      <c r="SMS47" s="278"/>
      <c r="SMT47" s="278"/>
      <c r="SMU47" s="278"/>
      <c r="SMV47" s="278"/>
      <c r="SMW47" s="278"/>
      <c r="SMX47" s="278"/>
      <c r="SMY47" s="278"/>
      <c r="SMZ47" s="278"/>
      <c r="SNA47" s="278"/>
      <c r="SNB47" s="278"/>
      <c r="SNC47" s="278"/>
      <c r="SND47" s="278"/>
      <c r="SNE47" s="278"/>
      <c r="SNF47" s="278"/>
      <c r="SNG47" s="278"/>
      <c r="SNH47" s="278"/>
      <c r="SNI47" s="278"/>
      <c r="SNJ47" s="278"/>
      <c r="SNK47" s="278"/>
      <c r="SNL47" s="278"/>
      <c r="SNM47" s="278"/>
      <c r="SNN47" s="278"/>
      <c r="SNO47" s="278"/>
      <c r="SNP47" s="278"/>
      <c r="SNQ47" s="278"/>
      <c r="SNR47" s="278"/>
      <c r="SNS47" s="278"/>
      <c r="SNT47" s="278"/>
      <c r="SNU47" s="278"/>
      <c r="SNV47" s="278"/>
      <c r="SNW47" s="278"/>
      <c r="SNX47" s="278"/>
      <c r="SNY47" s="278"/>
      <c r="SNZ47" s="278"/>
      <c r="SOA47" s="278"/>
      <c r="SOB47" s="278"/>
      <c r="SOC47" s="278"/>
      <c r="SOD47" s="278"/>
      <c r="SOE47" s="278"/>
      <c r="SOF47" s="278"/>
      <c r="SOG47" s="278"/>
      <c r="SOH47" s="278"/>
      <c r="SOI47" s="278"/>
      <c r="SOJ47" s="278"/>
      <c r="SOK47" s="278"/>
      <c r="SOL47" s="278"/>
      <c r="SOM47" s="278"/>
      <c r="SON47" s="278"/>
      <c r="SOO47" s="278"/>
      <c r="SOP47" s="278"/>
      <c r="SOQ47" s="278"/>
      <c r="SOR47" s="278"/>
      <c r="SOS47" s="278"/>
      <c r="SOT47" s="278"/>
      <c r="SOU47" s="278"/>
      <c r="SOV47" s="278"/>
      <c r="SOW47" s="278"/>
      <c r="SOX47" s="278"/>
      <c r="SOY47" s="278"/>
      <c r="SOZ47" s="278"/>
      <c r="SPA47" s="278"/>
      <c r="SPB47" s="278"/>
      <c r="SPC47" s="278"/>
      <c r="SPD47" s="278"/>
      <c r="SPE47" s="278"/>
      <c r="SPF47" s="278"/>
      <c r="SPG47" s="278"/>
      <c r="SPH47" s="278"/>
      <c r="SPI47" s="278"/>
      <c r="SPJ47" s="278"/>
      <c r="SPK47" s="278"/>
      <c r="SPL47" s="278"/>
      <c r="SPM47" s="278"/>
      <c r="SPN47" s="278"/>
      <c r="SPO47" s="278"/>
      <c r="SPP47" s="278"/>
      <c r="SPQ47" s="278"/>
      <c r="SPR47" s="278"/>
      <c r="SPS47" s="278"/>
      <c r="SPT47" s="278"/>
      <c r="SPU47" s="278"/>
      <c r="SPV47" s="278"/>
      <c r="SPW47" s="278"/>
      <c r="SPX47" s="278"/>
      <c r="SPY47" s="278"/>
      <c r="SPZ47" s="278"/>
      <c r="SQA47" s="278"/>
      <c r="SQB47" s="278"/>
      <c r="SQC47" s="278"/>
      <c r="SQD47" s="278"/>
      <c r="SQE47" s="278"/>
      <c r="SQF47" s="278"/>
      <c r="SQG47" s="278"/>
      <c r="SQH47" s="278"/>
      <c r="SQI47" s="278"/>
      <c r="SQJ47" s="278"/>
      <c r="SQK47" s="278"/>
      <c r="SQL47" s="278"/>
      <c r="SQM47" s="278"/>
      <c r="SQN47" s="278"/>
      <c r="SQO47" s="278"/>
      <c r="SQP47" s="278"/>
      <c r="SQQ47" s="278"/>
      <c r="SQR47" s="278"/>
      <c r="SQS47" s="278"/>
      <c r="SQT47" s="278"/>
      <c r="SQU47" s="278"/>
      <c r="SQV47" s="278"/>
      <c r="SQW47" s="278"/>
      <c r="SQX47" s="278"/>
      <c r="SQY47" s="278"/>
      <c r="SQZ47" s="278"/>
      <c r="SRA47" s="278"/>
      <c r="SRB47" s="278"/>
      <c r="SRC47" s="278"/>
      <c r="SRD47" s="278"/>
      <c r="SRE47" s="278"/>
      <c r="SRF47" s="278"/>
      <c r="SRG47" s="278"/>
      <c r="SRH47" s="278"/>
      <c r="SRI47" s="278"/>
      <c r="SRJ47" s="278"/>
      <c r="SRK47" s="278"/>
      <c r="SRL47" s="278"/>
      <c r="SRM47" s="278"/>
      <c r="SRN47" s="278"/>
      <c r="SRO47" s="278"/>
      <c r="SRP47" s="278"/>
      <c r="SRQ47" s="278"/>
      <c r="SRR47" s="278"/>
      <c r="SRS47" s="278"/>
      <c r="SRT47" s="278"/>
      <c r="SRU47" s="278"/>
      <c r="SRV47" s="278"/>
      <c r="SRW47" s="278"/>
      <c r="SRX47" s="278"/>
      <c r="SRY47" s="278"/>
      <c r="SRZ47" s="278"/>
      <c r="SSA47" s="278"/>
      <c r="SSB47" s="278"/>
      <c r="SSC47" s="278"/>
      <c r="SSD47" s="278"/>
      <c r="SSE47" s="278"/>
      <c r="SSF47" s="278"/>
      <c r="SSG47" s="278"/>
      <c r="SSH47" s="278"/>
      <c r="SSI47" s="278"/>
      <c r="SSJ47" s="278"/>
      <c r="SSK47" s="278"/>
      <c r="SSL47" s="278"/>
      <c r="SSM47" s="278"/>
      <c r="SSN47" s="278"/>
      <c r="SSO47" s="278"/>
      <c r="SSP47" s="278"/>
      <c r="SSQ47" s="278"/>
      <c r="SSR47" s="278"/>
      <c r="SSS47" s="278"/>
      <c r="SST47" s="278"/>
      <c r="SSU47" s="278"/>
      <c r="SSV47" s="278"/>
      <c r="SSW47" s="278"/>
      <c r="SSX47" s="278"/>
      <c r="SSY47" s="278"/>
      <c r="SSZ47" s="278"/>
      <c r="STA47" s="278"/>
      <c r="STB47" s="278"/>
      <c r="STC47" s="278"/>
      <c r="STD47" s="278"/>
      <c r="STE47" s="278"/>
      <c r="STF47" s="278"/>
      <c r="STG47" s="278"/>
      <c r="STH47" s="278"/>
      <c r="STI47" s="278"/>
      <c r="STJ47" s="278"/>
      <c r="STK47" s="278"/>
      <c r="STL47" s="278"/>
      <c r="STM47" s="278"/>
      <c r="STN47" s="278"/>
      <c r="STO47" s="278"/>
      <c r="STP47" s="278"/>
      <c r="STQ47" s="278"/>
      <c r="STR47" s="278"/>
      <c r="STS47" s="278"/>
      <c r="STT47" s="278"/>
      <c r="STU47" s="278"/>
      <c r="STV47" s="278"/>
      <c r="STW47" s="278"/>
      <c r="STX47" s="278"/>
      <c r="STY47" s="278"/>
      <c r="STZ47" s="278"/>
      <c r="SUA47" s="278"/>
      <c r="SUB47" s="278"/>
      <c r="SUC47" s="278"/>
      <c r="SUD47" s="278"/>
      <c r="SUE47" s="278"/>
      <c r="SUF47" s="278"/>
      <c r="SUG47" s="278"/>
      <c r="SUH47" s="278"/>
      <c r="SUI47" s="278"/>
      <c r="SUJ47" s="278"/>
      <c r="SUK47" s="278"/>
      <c r="SUL47" s="278"/>
      <c r="SUM47" s="278"/>
      <c r="SUN47" s="278"/>
      <c r="SUO47" s="278"/>
      <c r="SUP47" s="278"/>
      <c r="SUQ47" s="278"/>
      <c r="SUR47" s="278"/>
      <c r="SUS47" s="278"/>
      <c r="SUT47" s="278"/>
      <c r="SUU47" s="278"/>
      <c r="SUV47" s="278"/>
      <c r="SUW47" s="278"/>
      <c r="SUX47" s="278"/>
      <c r="SUY47" s="278"/>
      <c r="SUZ47" s="278"/>
      <c r="SVA47" s="278"/>
      <c r="SVB47" s="278"/>
      <c r="SVC47" s="278"/>
      <c r="SVD47" s="278"/>
      <c r="SVE47" s="278"/>
      <c r="SVF47" s="278"/>
      <c r="SVG47" s="278"/>
      <c r="SVH47" s="278"/>
      <c r="SVI47" s="278"/>
      <c r="SVJ47" s="278"/>
      <c r="SVK47" s="278"/>
      <c r="SVL47" s="278"/>
      <c r="SVM47" s="278"/>
      <c r="SVN47" s="278"/>
      <c r="SVO47" s="278"/>
      <c r="SVP47" s="278"/>
      <c r="SVQ47" s="278"/>
      <c r="SVR47" s="278"/>
      <c r="SVS47" s="278"/>
      <c r="SVT47" s="278"/>
      <c r="SVU47" s="278"/>
      <c r="SVV47" s="278"/>
      <c r="SVW47" s="278"/>
      <c r="SVX47" s="278"/>
      <c r="SVY47" s="278"/>
      <c r="SVZ47" s="278"/>
      <c r="SWA47" s="278"/>
      <c r="SWB47" s="278"/>
      <c r="SWC47" s="278"/>
      <c r="SWD47" s="278"/>
      <c r="SWE47" s="278"/>
      <c r="SWF47" s="278"/>
      <c r="SWG47" s="278"/>
      <c r="SWH47" s="278"/>
      <c r="SWI47" s="278"/>
      <c r="SWJ47" s="278"/>
      <c r="SWK47" s="278"/>
      <c r="SWL47" s="278"/>
      <c r="SWM47" s="278"/>
      <c r="SWN47" s="278"/>
      <c r="SWO47" s="278"/>
      <c r="SWP47" s="278"/>
      <c r="SWQ47" s="278"/>
      <c r="SWR47" s="278"/>
      <c r="SWS47" s="278"/>
      <c r="SWT47" s="278"/>
      <c r="SWU47" s="278"/>
      <c r="SWV47" s="278"/>
      <c r="SWW47" s="278"/>
      <c r="SWX47" s="278"/>
      <c r="SWY47" s="278"/>
      <c r="SWZ47" s="278"/>
      <c r="SXA47" s="278"/>
      <c r="SXB47" s="278"/>
      <c r="SXC47" s="278"/>
      <c r="SXD47" s="278"/>
      <c r="SXE47" s="278"/>
      <c r="SXF47" s="278"/>
      <c r="SXG47" s="278"/>
      <c r="SXH47" s="278"/>
      <c r="SXI47" s="278"/>
      <c r="SXJ47" s="278"/>
      <c r="SXK47" s="278"/>
      <c r="SXL47" s="278"/>
      <c r="SXM47" s="278"/>
      <c r="SXN47" s="278"/>
      <c r="SXO47" s="278"/>
      <c r="SXP47" s="278"/>
      <c r="SXQ47" s="278"/>
      <c r="SXR47" s="278"/>
      <c r="SXS47" s="278"/>
      <c r="SXT47" s="278"/>
      <c r="SXU47" s="278"/>
      <c r="SXV47" s="278"/>
      <c r="SXW47" s="278"/>
      <c r="SXX47" s="278"/>
      <c r="SXY47" s="278"/>
      <c r="SXZ47" s="278"/>
      <c r="SYA47" s="278"/>
      <c r="SYB47" s="278"/>
      <c r="SYC47" s="278"/>
      <c r="SYD47" s="278"/>
      <c r="SYE47" s="278"/>
      <c r="SYF47" s="278"/>
      <c r="SYG47" s="278"/>
      <c r="SYH47" s="278"/>
      <c r="SYI47" s="278"/>
      <c r="SYJ47" s="278"/>
      <c r="SYK47" s="278"/>
      <c r="SYL47" s="278"/>
      <c r="SYM47" s="278"/>
      <c r="SYN47" s="278"/>
      <c r="SYO47" s="278"/>
      <c r="SYP47" s="278"/>
      <c r="SYQ47" s="278"/>
      <c r="SYR47" s="278"/>
      <c r="SYS47" s="278"/>
      <c r="SYT47" s="278"/>
      <c r="SYU47" s="278"/>
      <c r="SYV47" s="278"/>
      <c r="SYW47" s="278"/>
      <c r="SYX47" s="278"/>
      <c r="SYY47" s="278"/>
      <c r="SYZ47" s="278"/>
      <c r="SZA47" s="278"/>
      <c r="SZB47" s="278"/>
      <c r="SZC47" s="278"/>
      <c r="SZD47" s="278"/>
      <c r="SZE47" s="278"/>
      <c r="SZF47" s="278"/>
      <c r="SZG47" s="278"/>
      <c r="SZH47" s="278"/>
      <c r="SZI47" s="278"/>
      <c r="SZJ47" s="278"/>
      <c r="SZK47" s="278"/>
      <c r="SZL47" s="278"/>
      <c r="SZM47" s="278"/>
      <c r="SZN47" s="278"/>
      <c r="SZO47" s="278"/>
      <c r="SZP47" s="278"/>
      <c r="SZQ47" s="278"/>
      <c r="SZR47" s="278"/>
      <c r="SZS47" s="278"/>
      <c r="SZT47" s="278"/>
      <c r="SZU47" s="278"/>
      <c r="SZV47" s="278"/>
      <c r="SZW47" s="278"/>
      <c r="SZX47" s="278"/>
      <c r="SZY47" s="278"/>
      <c r="SZZ47" s="278"/>
      <c r="TAA47" s="278"/>
      <c r="TAB47" s="278"/>
      <c r="TAC47" s="278"/>
      <c r="TAD47" s="278"/>
      <c r="TAE47" s="278"/>
      <c r="TAF47" s="278"/>
      <c r="TAG47" s="278"/>
      <c r="TAH47" s="278"/>
      <c r="TAI47" s="278"/>
      <c r="TAJ47" s="278"/>
      <c r="TAK47" s="278"/>
      <c r="TAL47" s="278"/>
      <c r="TAM47" s="278"/>
      <c r="TAN47" s="278"/>
      <c r="TAO47" s="278"/>
      <c r="TAP47" s="278"/>
      <c r="TAQ47" s="278"/>
      <c r="TAR47" s="278"/>
      <c r="TAS47" s="278"/>
      <c r="TAT47" s="278"/>
      <c r="TAU47" s="278"/>
      <c r="TAV47" s="278"/>
      <c r="TAW47" s="278"/>
      <c r="TAX47" s="278"/>
      <c r="TAY47" s="278"/>
      <c r="TAZ47" s="278"/>
      <c r="TBA47" s="278"/>
      <c r="TBB47" s="278"/>
      <c r="TBC47" s="278"/>
      <c r="TBD47" s="278"/>
      <c r="TBE47" s="278"/>
      <c r="TBF47" s="278"/>
      <c r="TBG47" s="278"/>
      <c r="TBH47" s="278"/>
      <c r="TBI47" s="278"/>
      <c r="TBJ47" s="278"/>
      <c r="TBK47" s="278"/>
      <c r="TBL47" s="278"/>
      <c r="TBM47" s="278"/>
      <c r="TBN47" s="278"/>
      <c r="TBO47" s="278"/>
      <c r="TBP47" s="278"/>
      <c r="TBQ47" s="278"/>
      <c r="TBR47" s="278"/>
      <c r="TBS47" s="278"/>
      <c r="TBT47" s="278"/>
      <c r="TBU47" s="278"/>
      <c r="TBV47" s="278"/>
      <c r="TBW47" s="278"/>
      <c r="TBX47" s="278"/>
      <c r="TBY47" s="278"/>
      <c r="TBZ47" s="278"/>
      <c r="TCA47" s="278"/>
      <c r="TCB47" s="278"/>
      <c r="TCC47" s="278"/>
      <c r="TCD47" s="278"/>
      <c r="TCE47" s="278"/>
      <c r="TCF47" s="278"/>
      <c r="TCG47" s="278"/>
      <c r="TCH47" s="278"/>
      <c r="TCI47" s="278"/>
      <c r="TCJ47" s="278"/>
      <c r="TCK47" s="278"/>
      <c r="TCL47" s="278"/>
      <c r="TCM47" s="278"/>
      <c r="TCN47" s="278"/>
      <c r="TCO47" s="278"/>
      <c r="TCP47" s="278"/>
      <c r="TCQ47" s="278"/>
      <c r="TCR47" s="278"/>
      <c r="TCS47" s="278"/>
      <c r="TCT47" s="278"/>
      <c r="TCU47" s="278"/>
      <c r="TCV47" s="278"/>
      <c r="TCW47" s="278"/>
      <c r="TCX47" s="278"/>
      <c r="TCY47" s="278"/>
      <c r="TCZ47" s="278"/>
      <c r="TDA47" s="278"/>
      <c r="TDB47" s="278"/>
      <c r="TDC47" s="278"/>
      <c r="TDD47" s="278"/>
      <c r="TDE47" s="278"/>
      <c r="TDF47" s="278"/>
      <c r="TDG47" s="278"/>
      <c r="TDH47" s="278"/>
      <c r="TDI47" s="278"/>
      <c r="TDJ47" s="278"/>
      <c r="TDK47" s="278"/>
      <c r="TDL47" s="278"/>
      <c r="TDM47" s="278"/>
      <c r="TDN47" s="278"/>
      <c r="TDO47" s="278"/>
      <c r="TDP47" s="278"/>
      <c r="TDQ47" s="278"/>
      <c r="TDR47" s="278"/>
      <c r="TDS47" s="278"/>
      <c r="TDT47" s="278"/>
      <c r="TDU47" s="278"/>
      <c r="TDV47" s="278"/>
      <c r="TDW47" s="278"/>
      <c r="TDX47" s="278"/>
      <c r="TDY47" s="278"/>
      <c r="TDZ47" s="278"/>
      <c r="TEA47" s="278"/>
      <c r="TEB47" s="278"/>
      <c r="TEC47" s="278"/>
      <c r="TED47" s="278"/>
      <c r="TEE47" s="278"/>
      <c r="TEF47" s="278"/>
      <c r="TEG47" s="278"/>
      <c r="TEH47" s="278"/>
      <c r="TEI47" s="278"/>
      <c r="TEJ47" s="278"/>
      <c r="TEK47" s="278"/>
      <c r="TEL47" s="278"/>
      <c r="TEM47" s="278"/>
      <c r="TEN47" s="278"/>
      <c r="TEO47" s="278"/>
      <c r="TEP47" s="278"/>
      <c r="TEQ47" s="278"/>
      <c r="TER47" s="278"/>
      <c r="TES47" s="278"/>
      <c r="TET47" s="278"/>
      <c r="TEU47" s="278"/>
      <c r="TEV47" s="278"/>
      <c r="TEW47" s="278"/>
      <c r="TEX47" s="278"/>
      <c r="TEY47" s="278"/>
      <c r="TEZ47" s="278"/>
      <c r="TFA47" s="278"/>
      <c r="TFB47" s="278"/>
      <c r="TFC47" s="278"/>
      <c r="TFD47" s="278"/>
      <c r="TFE47" s="278"/>
      <c r="TFF47" s="278"/>
      <c r="TFG47" s="278"/>
      <c r="TFH47" s="278"/>
      <c r="TFI47" s="278"/>
      <c r="TFJ47" s="278"/>
      <c r="TFK47" s="278"/>
      <c r="TFL47" s="278"/>
      <c r="TFM47" s="278"/>
      <c r="TFN47" s="278"/>
      <c r="TFO47" s="278"/>
      <c r="TFP47" s="278"/>
      <c r="TFQ47" s="278"/>
      <c r="TFR47" s="278"/>
      <c r="TFS47" s="278"/>
      <c r="TFT47" s="278"/>
      <c r="TFU47" s="278"/>
      <c r="TFV47" s="278"/>
      <c r="TFW47" s="278"/>
      <c r="TFX47" s="278"/>
      <c r="TFY47" s="278"/>
      <c r="TFZ47" s="278"/>
      <c r="TGA47" s="278"/>
      <c r="TGB47" s="278"/>
      <c r="TGC47" s="278"/>
      <c r="TGD47" s="278"/>
      <c r="TGE47" s="278"/>
      <c r="TGF47" s="278"/>
      <c r="TGG47" s="278"/>
      <c r="TGH47" s="278"/>
      <c r="TGI47" s="278"/>
      <c r="TGJ47" s="278"/>
      <c r="TGK47" s="278"/>
      <c r="TGL47" s="278"/>
      <c r="TGM47" s="278"/>
      <c r="TGN47" s="278"/>
      <c r="TGO47" s="278"/>
      <c r="TGP47" s="278"/>
      <c r="TGQ47" s="278"/>
      <c r="TGR47" s="278"/>
      <c r="TGS47" s="278"/>
      <c r="TGT47" s="278"/>
      <c r="TGU47" s="278"/>
      <c r="TGV47" s="278"/>
      <c r="TGW47" s="278"/>
      <c r="TGX47" s="278"/>
      <c r="TGY47" s="278"/>
      <c r="TGZ47" s="278"/>
      <c r="THA47" s="278"/>
      <c r="THB47" s="278"/>
      <c r="THC47" s="278"/>
      <c r="THD47" s="278"/>
      <c r="THE47" s="278"/>
      <c r="THF47" s="278"/>
      <c r="THG47" s="278"/>
      <c r="THH47" s="278"/>
      <c r="THI47" s="278"/>
      <c r="THJ47" s="278"/>
      <c r="THK47" s="278"/>
      <c r="THL47" s="278"/>
      <c r="THM47" s="278"/>
      <c r="THN47" s="278"/>
      <c r="THO47" s="278"/>
      <c r="THP47" s="278"/>
      <c r="THQ47" s="278"/>
      <c r="THR47" s="278"/>
      <c r="THS47" s="278"/>
      <c r="THT47" s="278"/>
      <c r="THU47" s="278"/>
      <c r="THV47" s="278"/>
      <c r="THW47" s="278"/>
      <c r="THX47" s="278"/>
      <c r="THY47" s="278"/>
      <c r="THZ47" s="278"/>
      <c r="TIA47" s="278"/>
      <c r="TIB47" s="278"/>
      <c r="TIC47" s="278"/>
      <c r="TID47" s="278"/>
      <c r="TIE47" s="278"/>
      <c r="TIF47" s="278"/>
      <c r="TIG47" s="278"/>
      <c r="TIH47" s="278"/>
      <c r="TII47" s="278"/>
      <c r="TIJ47" s="278"/>
      <c r="TIK47" s="278"/>
      <c r="TIL47" s="278"/>
      <c r="TIM47" s="278"/>
      <c r="TIN47" s="278"/>
      <c r="TIO47" s="278"/>
      <c r="TIP47" s="278"/>
      <c r="TIQ47" s="278"/>
      <c r="TIR47" s="278"/>
      <c r="TIS47" s="278"/>
      <c r="TIT47" s="278"/>
      <c r="TIU47" s="278"/>
      <c r="TIV47" s="278"/>
      <c r="TIW47" s="278"/>
      <c r="TIX47" s="278"/>
      <c r="TIY47" s="278"/>
      <c r="TIZ47" s="278"/>
      <c r="TJA47" s="278"/>
      <c r="TJB47" s="278"/>
      <c r="TJC47" s="278"/>
      <c r="TJD47" s="278"/>
      <c r="TJE47" s="278"/>
      <c r="TJF47" s="278"/>
      <c r="TJG47" s="278"/>
      <c r="TJH47" s="278"/>
      <c r="TJI47" s="278"/>
      <c r="TJJ47" s="278"/>
      <c r="TJK47" s="278"/>
      <c r="TJL47" s="278"/>
      <c r="TJM47" s="278"/>
      <c r="TJN47" s="278"/>
      <c r="TJO47" s="278"/>
      <c r="TJP47" s="278"/>
      <c r="TJQ47" s="278"/>
      <c r="TJR47" s="278"/>
      <c r="TJS47" s="278"/>
      <c r="TJT47" s="278"/>
      <c r="TJU47" s="278"/>
      <c r="TJV47" s="278"/>
      <c r="TJW47" s="278"/>
      <c r="TJX47" s="278"/>
      <c r="TJY47" s="278"/>
      <c r="TJZ47" s="278"/>
      <c r="TKA47" s="278"/>
      <c r="TKB47" s="278"/>
      <c r="TKC47" s="278"/>
      <c r="TKD47" s="278"/>
      <c r="TKE47" s="278"/>
      <c r="TKF47" s="278"/>
      <c r="TKG47" s="278"/>
      <c r="TKH47" s="278"/>
      <c r="TKI47" s="278"/>
      <c r="TKJ47" s="278"/>
      <c r="TKK47" s="278"/>
      <c r="TKL47" s="278"/>
      <c r="TKM47" s="278"/>
      <c r="TKN47" s="278"/>
      <c r="TKO47" s="278"/>
      <c r="TKP47" s="278"/>
      <c r="TKQ47" s="278"/>
      <c r="TKR47" s="278"/>
      <c r="TKS47" s="278"/>
      <c r="TKT47" s="278"/>
      <c r="TKU47" s="278"/>
      <c r="TKV47" s="278"/>
      <c r="TKW47" s="278"/>
      <c r="TKX47" s="278"/>
      <c r="TKY47" s="278"/>
      <c r="TKZ47" s="278"/>
      <c r="TLA47" s="278"/>
      <c r="TLB47" s="278"/>
      <c r="TLC47" s="278"/>
      <c r="TLD47" s="278"/>
      <c r="TLE47" s="278"/>
      <c r="TLF47" s="278"/>
      <c r="TLG47" s="278"/>
      <c r="TLH47" s="278"/>
      <c r="TLI47" s="278"/>
      <c r="TLJ47" s="278"/>
      <c r="TLK47" s="278"/>
      <c r="TLL47" s="278"/>
      <c r="TLM47" s="278"/>
      <c r="TLN47" s="278"/>
      <c r="TLO47" s="278"/>
      <c r="TLP47" s="278"/>
      <c r="TLQ47" s="278"/>
      <c r="TLR47" s="278"/>
      <c r="TLS47" s="278"/>
      <c r="TLT47" s="278"/>
      <c r="TLU47" s="278"/>
      <c r="TLV47" s="278"/>
      <c r="TLW47" s="278"/>
      <c r="TLX47" s="278"/>
      <c r="TLY47" s="278"/>
      <c r="TLZ47" s="278"/>
      <c r="TMA47" s="278"/>
      <c r="TMB47" s="278"/>
      <c r="TMC47" s="278"/>
      <c r="TMD47" s="278"/>
      <c r="TME47" s="278"/>
      <c r="TMF47" s="278"/>
      <c r="TMG47" s="278"/>
      <c r="TMH47" s="278"/>
      <c r="TMI47" s="278"/>
      <c r="TMJ47" s="278"/>
      <c r="TMK47" s="278"/>
      <c r="TML47" s="278"/>
      <c r="TMM47" s="278"/>
      <c r="TMN47" s="278"/>
      <c r="TMO47" s="278"/>
      <c r="TMP47" s="278"/>
      <c r="TMQ47" s="278"/>
      <c r="TMR47" s="278"/>
      <c r="TMS47" s="278"/>
      <c r="TMT47" s="278"/>
      <c r="TMU47" s="278"/>
      <c r="TMV47" s="278"/>
      <c r="TMW47" s="278"/>
      <c r="TMX47" s="278"/>
      <c r="TMY47" s="278"/>
      <c r="TMZ47" s="278"/>
      <c r="TNA47" s="278"/>
      <c r="TNB47" s="278"/>
      <c r="TNC47" s="278"/>
      <c r="TND47" s="278"/>
      <c r="TNE47" s="278"/>
      <c r="TNF47" s="278"/>
      <c r="TNG47" s="278"/>
      <c r="TNH47" s="278"/>
      <c r="TNI47" s="278"/>
      <c r="TNJ47" s="278"/>
      <c r="TNK47" s="278"/>
      <c r="TNL47" s="278"/>
      <c r="TNM47" s="278"/>
      <c r="TNN47" s="278"/>
      <c r="TNO47" s="278"/>
      <c r="TNP47" s="278"/>
      <c r="TNQ47" s="278"/>
      <c r="TNR47" s="278"/>
      <c r="TNS47" s="278"/>
      <c r="TNT47" s="278"/>
      <c r="TNU47" s="278"/>
      <c r="TNV47" s="278"/>
      <c r="TNW47" s="278"/>
      <c r="TNX47" s="278"/>
      <c r="TNY47" s="278"/>
      <c r="TNZ47" s="278"/>
      <c r="TOA47" s="278"/>
      <c r="TOB47" s="278"/>
      <c r="TOC47" s="278"/>
      <c r="TOD47" s="278"/>
      <c r="TOE47" s="278"/>
      <c r="TOF47" s="278"/>
      <c r="TOG47" s="278"/>
      <c r="TOH47" s="278"/>
      <c r="TOI47" s="278"/>
      <c r="TOJ47" s="278"/>
      <c r="TOK47" s="278"/>
      <c r="TOL47" s="278"/>
      <c r="TOM47" s="278"/>
      <c r="TON47" s="278"/>
      <c r="TOO47" s="278"/>
      <c r="TOP47" s="278"/>
      <c r="TOQ47" s="278"/>
      <c r="TOR47" s="278"/>
      <c r="TOS47" s="278"/>
      <c r="TOT47" s="278"/>
      <c r="TOU47" s="278"/>
      <c r="TOV47" s="278"/>
      <c r="TOW47" s="278"/>
      <c r="TOX47" s="278"/>
      <c r="TOY47" s="278"/>
      <c r="TOZ47" s="278"/>
      <c r="TPA47" s="278"/>
      <c r="TPB47" s="278"/>
      <c r="TPC47" s="278"/>
      <c r="TPD47" s="278"/>
      <c r="TPE47" s="278"/>
      <c r="TPF47" s="278"/>
      <c r="TPG47" s="278"/>
      <c r="TPH47" s="278"/>
      <c r="TPI47" s="278"/>
      <c r="TPJ47" s="278"/>
      <c r="TPK47" s="278"/>
      <c r="TPL47" s="278"/>
      <c r="TPM47" s="278"/>
      <c r="TPN47" s="278"/>
      <c r="TPO47" s="278"/>
      <c r="TPP47" s="278"/>
      <c r="TPQ47" s="278"/>
      <c r="TPR47" s="278"/>
      <c r="TPS47" s="278"/>
      <c r="TPT47" s="278"/>
      <c r="TPU47" s="278"/>
      <c r="TPV47" s="278"/>
      <c r="TPW47" s="278"/>
      <c r="TPX47" s="278"/>
      <c r="TPY47" s="278"/>
      <c r="TPZ47" s="278"/>
      <c r="TQA47" s="278"/>
      <c r="TQB47" s="278"/>
      <c r="TQC47" s="278"/>
      <c r="TQD47" s="278"/>
      <c r="TQE47" s="278"/>
      <c r="TQF47" s="278"/>
      <c r="TQG47" s="278"/>
      <c r="TQH47" s="278"/>
      <c r="TQI47" s="278"/>
      <c r="TQJ47" s="278"/>
      <c r="TQK47" s="278"/>
      <c r="TQL47" s="278"/>
      <c r="TQM47" s="278"/>
      <c r="TQN47" s="278"/>
      <c r="TQO47" s="278"/>
      <c r="TQP47" s="278"/>
      <c r="TQQ47" s="278"/>
      <c r="TQR47" s="278"/>
      <c r="TQS47" s="278"/>
      <c r="TQT47" s="278"/>
      <c r="TQU47" s="278"/>
      <c r="TQV47" s="278"/>
      <c r="TQW47" s="278"/>
      <c r="TQX47" s="278"/>
      <c r="TQY47" s="278"/>
      <c r="TQZ47" s="278"/>
      <c r="TRA47" s="278"/>
      <c r="TRB47" s="278"/>
      <c r="TRC47" s="278"/>
      <c r="TRD47" s="278"/>
      <c r="TRE47" s="278"/>
      <c r="TRF47" s="278"/>
      <c r="TRG47" s="278"/>
      <c r="TRH47" s="278"/>
      <c r="TRI47" s="278"/>
      <c r="TRJ47" s="278"/>
      <c r="TRK47" s="278"/>
      <c r="TRL47" s="278"/>
      <c r="TRM47" s="278"/>
      <c r="TRN47" s="278"/>
      <c r="TRO47" s="278"/>
      <c r="TRP47" s="278"/>
      <c r="TRQ47" s="278"/>
      <c r="TRR47" s="278"/>
      <c r="TRS47" s="278"/>
      <c r="TRT47" s="278"/>
      <c r="TRU47" s="278"/>
      <c r="TRV47" s="278"/>
      <c r="TRW47" s="278"/>
      <c r="TRX47" s="278"/>
      <c r="TRY47" s="278"/>
      <c r="TRZ47" s="278"/>
      <c r="TSA47" s="278"/>
      <c r="TSB47" s="278"/>
      <c r="TSC47" s="278"/>
      <c r="TSD47" s="278"/>
      <c r="TSE47" s="278"/>
      <c r="TSF47" s="278"/>
      <c r="TSG47" s="278"/>
      <c r="TSH47" s="278"/>
      <c r="TSI47" s="278"/>
      <c r="TSJ47" s="278"/>
      <c r="TSK47" s="278"/>
      <c r="TSL47" s="278"/>
      <c r="TSM47" s="278"/>
      <c r="TSN47" s="278"/>
      <c r="TSO47" s="278"/>
      <c r="TSP47" s="278"/>
      <c r="TSQ47" s="278"/>
      <c r="TSR47" s="278"/>
      <c r="TSS47" s="278"/>
      <c r="TST47" s="278"/>
      <c r="TSU47" s="278"/>
      <c r="TSV47" s="278"/>
      <c r="TSW47" s="278"/>
      <c r="TSX47" s="278"/>
      <c r="TSY47" s="278"/>
      <c r="TSZ47" s="278"/>
      <c r="TTA47" s="278"/>
      <c r="TTB47" s="278"/>
      <c r="TTC47" s="278"/>
      <c r="TTD47" s="278"/>
      <c r="TTE47" s="278"/>
      <c r="TTF47" s="278"/>
      <c r="TTG47" s="278"/>
      <c r="TTH47" s="278"/>
      <c r="TTI47" s="278"/>
      <c r="TTJ47" s="278"/>
      <c r="TTK47" s="278"/>
      <c r="TTL47" s="278"/>
      <c r="TTM47" s="278"/>
      <c r="TTN47" s="278"/>
      <c r="TTO47" s="278"/>
      <c r="TTP47" s="278"/>
      <c r="TTQ47" s="278"/>
      <c r="TTR47" s="278"/>
      <c r="TTS47" s="278"/>
      <c r="TTT47" s="278"/>
      <c r="TTU47" s="278"/>
      <c r="TTV47" s="278"/>
      <c r="TTW47" s="278"/>
      <c r="TTX47" s="278"/>
      <c r="TTY47" s="278"/>
      <c r="TTZ47" s="278"/>
      <c r="TUA47" s="278"/>
      <c r="TUB47" s="278"/>
      <c r="TUC47" s="278"/>
      <c r="TUD47" s="278"/>
      <c r="TUE47" s="278"/>
      <c r="TUF47" s="278"/>
      <c r="TUG47" s="278"/>
      <c r="TUH47" s="278"/>
      <c r="TUI47" s="278"/>
      <c r="TUJ47" s="278"/>
      <c r="TUK47" s="278"/>
      <c r="TUL47" s="278"/>
      <c r="TUM47" s="278"/>
      <c r="TUN47" s="278"/>
      <c r="TUO47" s="278"/>
      <c r="TUP47" s="278"/>
      <c r="TUQ47" s="278"/>
      <c r="TUR47" s="278"/>
      <c r="TUS47" s="278"/>
      <c r="TUT47" s="278"/>
      <c r="TUU47" s="278"/>
      <c r="TUV47" s="278"/>
      <c r="TUW47" s="278"/>
      <c r="TUX47" s="278"/>
      <c r="TUY47" s="278"/>
      <c r="TUZ47" s="278"/>
      <c r="TVA47" s="278"/>
      <c r="TVB47" s="278"/>
      <c r="TVC47" s="278"/>
      <c r="TVD47" s="278"/>
      <c r="TVE47" s="278"/>
      <c r="TVF47" s="278"/>
      <c r="TVG47" s="278"/>
      <c r="TVH47" s="278"/>
      <c r="TVI47" s="278"/>
      <c r="TVJ47" s="278"/>
      <c r="TVK47" s="278"/>
      <c r="TVL47" s="278"/>
      <c r="TVM47" s="278"/>
      <c r="TVN47" s="278"/>
      <c r="TVO47" s="278"/>
      <c r="TVP47" s="278"/>
      <c r="TVQ47" s="278"/>
      <c r="TVR47" s="278"/>
      <c r="TVS47" s="278"/>
      <c r="TVT47" s="278"/>
      <c r="TVU47" s="278"/>
      <c r="TVV47" s="278"/>
      <c r="TVW47" s="278"/>
      <c r="TVX47" s="278"/>
      <c r="TVY47" s="278"/>
      <c r="TVZ47" s="278"/>
      <c r="TWA47" s="278"/>
      <c r="TWB47" s="278"/>
      <c r="TWC47" s="278"/>
      <c r="TWD47" s="278"/>
      <c r="TWE47" s="278"/>
      <c r="TWF47" s="278"/>
      <c r="TWG47" s="278"/>
      <c r="TWH47" s="278"/>
      <c r="TWI47" s="278"/>
      <c r="TWJ47" s="278"/>
      <c r="TWK47" s="278"/>
      <c r="TWL47" s="278"/>
      <c r="TWM47" s="278"/>
      <c r="TWN47" s="278"/>
      <c r="TWO47" s="278"/>
      <c r="TWP47" s="278"/>
      <c r="TWQ47" s="278"/>
      <c r="TWR47" s="278"/>
      <c r="TWS47" s="278"/>
      <c r="TWT47" s="278"/>
      <c r="TWU47" s="278"/>
      <c r="TWV47" s="278"/>
      <c r="TWW47" s="278"/>
      <c r="TWX47" s="278"/>
      <c r="TWY47" s="278"/>
      <c r="TWZ47" s="278"/>
      <c r="TXA47" s="278"/>
      <c r="TXB47" s="278"/>
      <c r="TXC47" s="278"/>
      <c r="TXD47" s="278"/>
      <c r="TXE47" s="278"/>
      <c r="TXF47" s="278"/>
      <c r="TXG47" s="278"/>
      <c r="TXH47" s="278"/>
      <c r="TXI47" s="278"/>
      <c r="TXJ47" s="278"/>
      <c r="TXK47" s="278"/>
      <c r="TXL47" s="278"/>
      <c r="TXM47" s="278"/>
      <c r="TXN47" s="278"/>
      <c r="TXO47" s="278"/>
      <c r="TXP47" s="278"/>
      <c r="TXQ47" s="278"/>
      <c r="TXR47" s="278"/>
      <c r="TXS47" s="278"/>
      <c r="TXT47" s="278"/>
      <c r="TXU47" s="278"/>
      <c r="TXV47" s="278"/>
      <c r="TXW47" s="278"/>
      <c r="TXX47" s="278"/>
      <c r="TXY47" s="278"/>
      <c r="TXZ47" s="278"/>
      <c r="TYA47" s="278"/>
      <c r="TYB47" s="278"/>
      <c r="TYC47" s="278"/>
      <c r="TYD47" s="278"/>
      <c r="TYE47" s="278"/>
      <c r="TYF47" s="278"/>
      <c r="TYG47" s="278"/>
      <c r="TYH47" s="278"/>
      <c r="TYI47" s="278"/>
      <c r="TYJ47" s="278"/>
      <c r="TYK47" s="278"/>
      <c r="TYL47" s="278"/>
      <c r="TYM47" s="278"/>
      <c r="TYN47" s="278"/>
      <c r="TYO47" s="278"/>
      <c r="TYP47" s="278"/>
      <c r="TYQ47" s="278"/>
      <c r="TYR47" s="278"/>
      <c r="TYS47" s="278"/>
      <c r="TYT47" s="278"/>
      <c r="TYU47" s="278"/>
      <c r="TYV47" s="278"/>
      <c r="TYW47" s="278"/>
      <c r="TYX47" s="278"/>
      <c r="TYY47" s="278"/>
      <c r="TYZ47" s="278"/>
      <c r="TZA47" s="278"/>
      <c r="TZB47" s="278"/>
      <c r="TZC47" s="278"/>
      <c r="TZD47" s="278"/>
      <c r="TZE47" s="278"/>
      <c r="TZF47" s="278"/>
      <c r="TZG47" s="278"/>
      <c r="TZH47" s="278"/>
      <c r="TZI47" s="278"/>
      <c r="TZJ47" s="278"/>
      <c r="TZK47" s="278"/>
      <c r="TZL47" s="278"/>
      <c r="TZM47" s="278"/>
      <c r="TZN47" s="278"/>
      <c r="TZO47" s="278"/>
      <c r="TZP47" s="278"/>
      <c r="TZQ47" s="278"/>
      <c r="TZR47" s="278"/>
      <c r="TZS47" s="278"/>
      <c r="TZT47" s="278"/>
      <c r="TZU47" s="278"/>
      <c r="TZV47" s="278"/>
      <c r="TZW47" s="278"/>
      <c r="TZX47" s="278"/>
      <c r="TZY47" s="278"/>
      <c r="TZZ47" s="278"/>
      <c r="UAA47" s="278"/>
      <c r="UAB47" s="278"/>
      <c r="UAC47" s="278"/>
      <c r="UAD47" s="278"/>
      <c r="UAE47" s="278"/>
      <c r="UAF47" s="278"/>
      <c r="UAG47" s="278"/>
      <c r="UAH47" s="278"/>
      <c r="UAI47" s="278"/>
      <c r="UAJ47" s="278"/>
      <c r="UAK47" s="278"/>
      <c r="UAL47" s="278"/>
      <c r="UAM47" s="278"/>
      <c r="UAN47" s="278"/>
      <c r="UAO47" s="278"/>
      <c r="UAP47" s="278"/>
      <c r="UAQ47" s="278"/>
      <c r="UAR47" s="278"/>
      <c r="UAS47" s="278"/>
      <c r="UAT47" s="278"/>
      <c r="UAU47" s="278"/>
      <c r="UAV47" s="278"/>
      <c r="UAW47" s="278"/>
      <c r="UAX47" s="278"/>
      <c r="UAY47" s="278"/>
      <c r="UAZ47" s="278"/>
      <c r="UBA47" s="278"/>
      <c r="UBB47" s="278"/>
      <c r="UBC47" s="278"/>
      <c r="UBD47" s="278"/>
      <c r="UBE47" s="278"/>
      <c r="UBF47" s="278"/>
      <c r="UBG47" s="278"/>
      <c r="UBH47" s="278"/>
      <c r="UBI47" s="278"/>
      <c r="UBJ47" s="278"/>
      <c r="UBK47" s="278"/>
      <c r="UBL47" s="278"/>
      <c r="UBM47" s="278"/>
      <c r="UBN47" s="278"/>
      <c r="UBO47" s="278"/>
      <c r="UBP47" s="278"/>
      <c r="UBQ47" s="278"/>
      <c r="UBR47" s="278"/>
      <c r="UBS47" s="278"/>
      <c r="UBT47" s="278"/>
      <c r="UBU47" s="278"/>
      <c r="UBV47" s="278"/>
      <c r="UBW47" s="278"/>
      <c r="UBX47" s="278"/>
      <c r="UBY47" s="278"/>
      <c r="UBZ47" s="278"/>
      <c r="UCA47" s="278"/>
      <c r="UCB47" s="278"/>
      <c r="UCC47" s="278"/>
      <c r="UCD47" s="278"/>
      <c r="UCE47" s="278"/>
      <c r="UCF47" s="278"/>
      <c r="UCG47" s="278"/>
      <c r="UCH47" s="278"/>
      <c r="UCI47" s="278"/>
      <c r="UCJ47" s="278"/>
      <c r="UCK47" s="278"/>
      <c r="UCL47" s="278"/>
      <c r="UCM47" s="278"/>
      <c r="UCN47" s="278"/>
      <c r="UCO47" s="278"/>
      <c r="UCP47" s="278"/>
      <c r="UCQ47" s="278"/>
      <c r="UCR47" s="278"/>
      <c r="UCS47" s="278"/>
      <c r="UCT47" s="278"/>
      <c r="UCU47" s="278"/>
      <c r="UCV47" s="278"/>
      <c r="UCW47" s="278"/>
      <c r="UCX47" s="278"/>
      <c r="UCY47" s="278"/>
      <c r="UCZ47" s="278"/>
      <c r="UDA47" s="278"/>
      <c r="UDB47" s="278"/>
      <c r="UDC47" s="278"/>
      <c r="UDD47" s="278"/>
      <c r="UDE47" s="278"/>
      <c r="UDF47" s="278"/>
      <c r="UDG47" s="278"/>
      <c r="UDH47" s="278"/>
      <c r="UDI47" s="278"/>
      <c r="UDJ47" s="278"/>
      <c r="UDK47" s="278"/>
      <c r="UDL47" s="278"/>
      <c r="UDM47" s="278"/>
      <c r="UDN47" s="278"/>
      <c r="UDO47" s="278"/>
      <c r="UDP47" s="278"/>
      <c r="UDQ47" s="278"/>
      <c r="UDR47" s="278"/>
      <c r="UDS47" s="278"/>
      <c r="UDT47" s="278"/>
      <c r="UDU47" s="278"/>
      <c r="UDV47" s="278"/>
      <c r="UDW47" s="278"/>
      <c r="UDX47" s="278"/>
      <c r="UDY47" s="278"/>
      <c r="UDZ47" s="278"/>
      <c r="UEA47" s="278"/>
      <c r="UEB47" s="278"/>
      <c r="UEC47" s="278"/>
      <c r="UED47" s="278"/>
      <c r="UEE47" s="278"/>
      <c r="UEF47" s="278"/>
      <c r="UEG47" s="278"/>
      <c r="UEH47" s="278"/>
      <c r="UEI47" s="278"/>
      <c r="UEJ47" s="278"/>
      <c r="UEK47" s="278"/>
      <c r="UEL47" s="278"/>
      <c r="UEM47" s="278"/>
      <c r="UEN47" s="278"/>
      <c r="UEO47" s="278"/>
      <c r="UEP47" s="278"/>
      <c r="UEQ47" s="278"/>
      <c r="UER47" s="278"/>
      <c r="UES47" s="278"/>
      <c r="UET47" s="278"/>
      <c r="UEU47" s="278"/>
      <c r="UEV47" s="278"/>
      <c r="UEW47" s="278"/>
      <c r="UEX47" s="278"/>
      <c r="UEY47" s="278"/>
      <c r="UEZ47" s="278"/>
      <c r="UFA47" s="278"/>
      <c r="UFB47" s="278"/>
      <c r="UFC47" s="278"/>
      <c r="UFD47" s="278"/>
      <c r="UFE47" s="278"/>
      <c r="UFF47" s="278"/>
      <c r="UFG47" s="278"/>
      <c r="UFH47" s="278"/>
      <c r="UFI47" s="278"/>
      <c r="UFJ47" s="278"/>
      <c r="UFK47" s="278"/>
      <c r="UFL47" s="278"/>
      <c r="UFM47" s="278"/>
      <c r="UFN47" s="278"/>
      <c r="UFO47" s="278"/>
      <c r="UFP47" s="278"/>
      <c r="UFQ47" s="278"/>
      <c r="UFR47" s="278"/>
      <c r="UFS47" s="278"/>
      <c r="UFT47" s="278"/>
      <c r="UFU47" s="278"/>
      <c r="UFV47" s="278"/>
      <c r="UFW47" s="278"/>
      <c r="UFX47" s="278"/>
      <c r="UFY47" s="278"/>
      <c r="UFZ47" s="278"/>
      <c r="UGA47" s="278"/>
      <c r="UGB47" s="278"/>
      <c r="UGC47" s="278"/>
      <c r="UGD47" s="278"/>
      <c r="UGE47" s="278"/>
      <c r="UGF47" s="278"/>
      <c r="UGG47" s="278"/>
      <c r="UGH47" s="278"/>
      <c r="UGI47" s="278"/>
      <c r="UGJ47" s="278"/>
      <c r="UGK47" s="278"/>
      <c r="UGL47" s="278"/>
      <c r="UGM47" s="278"/>
      <c r="UGN47" s="278"/>
      <c r="UGO47" s="278"/>
      <c r="UGP47" s="278"/>
      <c r="UGQ47" s="278"/>
      <c r="UGR47" s="278"/>
      <c r="UGS47" s="278"/>
      <c r="UGT47" s="278"/>
      <c r="UGU47" s="278"/>
      <c r="UGV47" s="278"/>
      <c r="UGW47" s="278"/>
      <c r="UGX47" s="278"/>
      <c r="UGY47" s="278"/>
      <c r="UGZ47" s="278"/>
      <c r="UHA47" s="278"/>
      <c r="UHB47" s="278"/>
      <c r="UHC47" s="278"/>
      <c r="UHD47" s="278"/>
      <c r="UHE47" s="278"/>
      <c r="UHF47" s="278"/>
      <c r="UHG47" s="278"/>
      <c r="UHH47" s="278"/>
      <c r="UHI47" s="278"/>
      <c r="UHJ47" s="278"/>
      <c r="UHK47" s="278"/>
      <c r="UHL47" s="278"/>
      <c r="UHM47" s="278"/>
      <c r="UHN47" s="278"/>
      <c r="UHO47" s="278"/>
      <c r="UHP47" s="278"/>
      <c r="UHQ47" s="278"/>
      <c r="UHR47" s="278"/>
      <c r="UHS47" s="278"/>
      <c r="UHT47" s="278"/>
      <c r="UHU47" s="278"/>
      <c r="UHV47" s="278"/>
      <c r="UHW47" s="278"/>
      <c r="UHX47" s="278"/>
      <c r="UHY47" s="278"/>
      <c r="UHZ47" s="278"/>
      <c r="UIA47" s="278"/>
      <c r="UIB47" s="278"/>
      <c r="UIC47" s="278"/>
      <c r="UID47" s="278"/>
      <c r="UIE47" s="278"/>
      <c r="UIF47" s="278"/>
      <c r="UIG47" s="278"/>
      <c r="UIH47" s="278"/>
      <c r="UII47" s="278"/>
      <c r="UIJ47" s="278"/>
      <c r="UIK47" s="278"/>
      <c r="UIL47" s="278"/>
      <c r="UIM47" s="278"/>
      <c r="UIN47" s="278"/>
      <c r="UIO47" s="278"/>
      <c r="UIP47" s="278"/>
      <c r="UIQ47" s="278"/>
      <c r="UIR47" s="278"/>
      <c r="UIS47" s="278"/>
      <c r="UIT47" s="278"/>
      <c r="UIU47" s="278"/>
      <c r="UIV47" s="278"/>
      <c r="UIW47" s="278"/>
      <c r="UIX47" s="278"/>
      <c r="UIY47" s="278"/>
      <c r="UIZ47" s="278"/>
      <c r="UJA47" s="278"/>
      <c r="UJB47" s="278"/>
      <c r="UJC47" s="278"/>
      <c r="UJD47" s="278"/>
      <c r="UJE47" s="278"/>
      <c r="UJF47" s="278"/>
      <c r="UJG47" s="278"/>
      <c r="UJH47" s="278"/>
      <c r="UJI47" s="278"/>
      <c r="UJJ47" s="278"/>
      <c r="UJK47" s="278"/>
      <c r="UJL47" s="278"/>
      <c r="UJM47" s="278"/>
      <c r="UJN47" s="278"/>
      <c r="UJO47" s="278"/>
      <c r="UJP47" s="278"/>
      <c r="UJQ47" s="278"/>
      <c r="UJR47" s="278"/>
      <c r="UJS47" s="278"/>
      <c r="UJT47" s="278"/>
      <c r="UJU47" s="278"/>
      <c r="UJV47" s="278"/>
      <c r="UJW47" s="278"/>
      <c r="UJX47" s="278"/>
      <c r="UJY47" s="278"/>
      <c r="UJZ47" s="278"/>
      <c r="UKA47" s="278"/>
      <c r="UKB47" s="278"/>
      <c r="UKC47" s="278"/>
      <c r="UKD47" s="278"/>
      <c r="UKE47" s="278"/>
      <c r="UKF47" s="278"/>
      <c r="UKG47" s="278"/>
      <c r="UKH47" s="278"/>
      <c r="UKI47" s="278"/>
      <c r="UKJ47" s="278"/>
      <c r="UKK47" s="278"/>
      <c r="UKL47" s="278"/>
      <c r="UKM47" s="278"/>
      <c r="UKN47" s="278"/>
      <c r="UKO47" s="278"/>
      <c r="UKP47" s="278"/>
      <c r="UKQ47" s="278"/>
      <c r="UKR47" s="278"/>
      <c r="UKS47" s="278"/>
      <c r="UKT47" s="278"/>
      <c r="UKU47" s="278"/>
      <c r="UKV47" s="278"/>
      <c r="UKW47" s="278"/>
      <c r="UKX47" s="278"/>
      <c r="UKY47" s="278"/>
      <c r="UKZ47" s="278"/>
      <c r="ULA47" s="278"/>
      <c r="ULB47" s="278"/>
      <c r="ULC47" s="278"/>
      <c r="ULD47" s="278"/>
      <c r="ULE47" s="278"/>
      <c r="ULF47" s="278"/>
      <c r="ULG47" s="278"/>
      <c r="ULH47" s="278"/>
      <c r="ULI47" s="278"/>
      <c r="ULJ47" s="278"/>
      <c r="ULK47" s="278"/>
      <c r="ULL47" s="278"/>
      <c r="ULM47" s="278"/>
      <c r="ULN47" s="278"/>
      <c r="ULO47" s="278"/>
      <c r="ULP47" s="278"/>
      <c r="ULQ47" s="278"/>
      <c r="ULR47" s="278"/>
      <c r="ULS47" s="278"/>
      <c r="ULT47" s="278"/>
      <c r="ULU47" s="278"/>
      <c r="ULV47" s="278"/>
      <c r="ULW47" s="278"/>
      <c r="ULX47" s="278"/>
      <c r="ULY47" s="278"/>
      <c r="ULZ47" s="278"/>
      <c r="UMA47" s="278"/>
      <c r="UMB47" s="278"/>
      <c r="UMC47" s="278"/>
      <c r="UMD47" s="278"/>
      <c r="UME47" s="278"/>
      <c r="UMF47" s="278"/>
      <c r="UMG47" s="278"/>
      <c r="UMH47" s="278"/>
      <c r="UMI47" s="278"/>
      <c r="UMJ47" s="278"/>
      <c r="UMK47" s="278"/>
      <c r="UML47" s="278"/>
      <c r="UMM47" s="278"/>
      <c r="UMN47" s="278"/>
      <c r="UMO47" s="278"/>
      <c r="UMP47" s="278"/>
      <c r="UMQ47" s="278"/>
      <c r="UMR47" s="278"/>
      <c r="UMS47" s="278"/>
      <c r="UMT47" s="278"/>
      <c r="UMU47" s="278"/>
      <c r="UMV47" s="278"/>
      <c r="UMW47" s="278"/>
      <c r="UMX47" s="278"/>
      <c r="UMY47" s="278"/>
      <c r="UMZ47" s="278"/>
      <c r="UNA47" s="278"/>
      <c r="UNB47" s="278"/>
      <c r="UNC47" s="278"/>
      <c r="UND47" s="278"/>
      <c r="UNE47" s="278"/>
      <c r="UNF47" s="278"/>
      <c r="UNG47" s="278"/>
      <c r="UNH47" s="278"/>
      <c r="UNI47" s="278"/>
      <c r="UNJ47" s="278"/>
      <c r="UNK47" s="278"/>
      <c r="UNL47" s="278"/>
      <c r="UNM47" s="278"/>
      <c r="UNN47" s="278"/>
      <c r="UNO47" s="278"/>
      <c r="UNP47" s="278"/>
      <c r="UNQ47" s="278"/>
      <c r="UNR47" s="278"/>
      <c r="UNS47" s="278"/>
      <c r="UNT47" s="278"/>
      <c r="UNU47" s="278"/>
      <c r="UNV47" s="278"/>
      <c r="UNW47" s="278"/>
      <c r="UNX47" s="278"/>
      <c r="UNY47" s="278"/>
      <c r="UNZ47" s="278"/>
      <c r="UOA47" s="278"/>
      <c r="UOB47" s="278"/>
      <c r="UOC47" s="278"/>
      <c r="UOD47" s="278"/>
      <c r="UOE47" s="278"/>
      <c r="UOF47" s="278"/>
      <c r="UOG47" s="278"/>
      <c r="UOH47" s="278"/>
      <c r="UOI47" s="278"/>
      <c r="UOJ47" s="278"/>
      <c r="UOK47" s="278"/>
      <c r="UOL47" s="278"/>
      <c r="UOM47" s="278"/>
      <c r="UON47" s="278"/>
      <c r="UOO47" s="278"/>
      <c r="UOP47" s="278"/>
      <c r="UOQ47" s="278"/>
      <c r="UOR47" s="278"/>
      <c r="UOS47" s="278"/>
      <c r="UOT47" s="278"/>
      <c r="UOU47" s="278"/>
      <c r="UOV47" s="278"/>
      <c r="UOW47" s="278"/>
      <c r="UOX47" s="278"/>
      <c r="UOY47" s="278"/>
      <c r="UOZ47" s="278"/>
      <c r="UPA47" s="278"/>
      <c r="UPB47" s="278"/>
      <c r="UPC47" s="278"/>
      <c r="UPD47" s="278"/>
      <c r="UPE47" s="278"/>
      <c r="UPF47" s="278"/>
      <c r="UPG47" s="278"/>
      <c r="UPH47" s="278"/>
      <c r="UPI47" s="278"/>
      <c r="UPJ47" s="278"/>
      <c r="UPK47" s="278"/>
      <c r="UPL47" s="278"/>
      <c r="UPM47" s="278"/>
      <c r="UPN47" s="278"/>
      <c r="UPO47" s="278"/>
      <c r="UPP47" s="278"/>
      <c r="UPQ47" s="278"/>
      <c r="UPR47" s="278"/>
      <c r="UPS47" s="278"/>
      <c r="UPT47" s="278"/>
      <c r="UPU47" s="278"/>
      <c r="UPV47" s="278"/>
      <c r="UPW47" s="278"/>
      <c r="UPX47" s="278"/>
      <c r="UPY47" s="278"/>
      <c r="UPZ47" s="278"/>
      <c r="UQA47" s="278"/>
      <c r="UQB47" s="278"/>
      <c r="UQC47" s="278"/>
      <c r="UQD47" s="278"/>
      <c r="UQE47" s="278"/>
      <c r="UQF47" s="278"/>
      <c r="UQG47" s="278"/>
      <c r="UQH47" s="278"/>
      <c r="UQI47" s="278"/>
      <c r="UQJ47" s="278"/>
      <c r="UQK47" s="278"/>
      <c r="UQL47" s="278"/>
      <c r="UQM47" s="278"/>
      <c r="UQN47" s="278"/>
      <c r="UQO47" s="278"/>
      <c r="UQP47" s="278"/>
      <c r="UQQ47" s="278"/>
      <c r="UQR47" s="278"/>
      <c r="UQS47" s="278"/>
      <c r="UQT47" s="278"/>
      <c r="UQU47" s="278"/>
      <c r="UQV47" s="278"/>
      <c r="UQW47" s="278"/>
      <c r="UQX47" s="278"/>
      <c r="UQY47" s="278"/>
      <c r="UQZ47" s="278"/>
      <c r="URA47" s="278"/>
      <c r="URB47" s="278"/>
      <c r="URC47" s="278"/>
      <c r="URD47" s="278"/>
      <c r="URE47" s="278"/>
      <c r="URF47" s="278"/>
      <c r="URG47" s="278"/>
      <c r="URH47" s="278"/>
      <c r="URI47" s="278"/>
      <c r="URJ47" s="278"/>
      <c r="URK47" s="278"/>
      <c r="URL47" s="278"/>
      <c r="URM47" s="278"/>
      <c r="URN47" s="278"/>
      <c r="URO47" s="278"/>
      <c r="URP47" s="278"/>
      <c r="URQ47" s="278"/>
      <c r="URR47" s="278"/>
      <c r="URS47" s="278"/>
      <c r="URT47" s="278"/>
      <c r="URU47" s="278"/>
      <c r="URV47" s="278"/>
      <c r="URW47" s="278"/>
      <c r="URX47" s="278"/>
      <c r="URY47" s="278"/>
      <c r="URZ47" s="278"/>
      <c r="USA47" s="278"/>
      <c r="USB47" s="278"/>
      <c r="USC47" s="278"/>
      <c r="USD47" s="278"/>
      <c r="USE47" s="278"/>
      <c r="USF47" s="278"/>
      <c r="USG47" s="278"/>
      <c r="USH47" s="278"/>
      <c r="USI47" s="278"/>
      <c r="USJ47" s="278"/>
      <c r="USK47" s="278"/>
      <c r="USL47" s="278"/>
      <c r="USM47" s="278"/>
      <c r="USN47" s="278"/>
      <c r="USO47" s="278"/>
      <c r="USP47" s="278"/>
      <c r="USQ47" s="278"/>
      <c r="USR47" s="278"/>
      <c r="USS47" s="278"/>
      <c r="UST47" s="278"/>
      <c r="USU47" s="278"/>
      <c r="USV47" s="278"/>
      <c r="USW47" s="278"/>
      <c r="USX47" s="278"/>
      <c r="USY47" s="278"/>
      <c r="USZ47" s="278"/>
      <c r="UTA47" s="278"/>
      <c r="UTB47" s="278"/>
      <c r="UTC47" s="278"/>
      <c r="UTD47" s="278"/>
      <c r="UTE47" s="278"/>
      <c r="UTF47" s="278"/>
      <c r="UTG47" s="278"/>
      <c r="UTH47" s="278"/>
      <c r="UTI47" s="278"/>
      <c r="UTJ47" s="278"/>
      <c r="UTK47" s="278"/>
      <c r="UTL47" s="278"/>
      <c r="UTM47" s="278"/>
      <c r="UTN47" s="278"/>
      <c r="UTO47" s="278"/>
      <c r="UTP47" s="278"/>
      <c r="UTQ47" s="278"/>
      <c r="UTR47" s="278"/>
      <c r="UTS47" s="278"/>
      <c r="UTT47" s="278"/>
      <c r="UTU47" s="278"/>
      <c r="UTV47" s="278"/>
      <c r="UTW47" s="278"/>
      <c r="UTX47" s="278"/>
      <c r="UTY47" s="278"/>
      <c r="UTZ47" s="278"/>
      <c r="UUA47" s="278"/>
      <c r="UUB47" s="278"/>
      <c r="UUC47" s="278"/>
      <c r="UUD47" s="278"/>
      <c r="UUE47" s="278"/>
      <c r="UUF47" s="278"/>
      <c r="UUG47" s="278"/>
      <c r="UUH47" s="278"/>
      <c r="UUI47" s="278"/>
      <c r="UUJ47" s="278"/>
      <c r="UUK47" s="278"/>
      <c r="UUL47" s="278"/>
      <c r="UUM47" s="278"/>
      <c r="UUN47" s="278"/>
      <c r="UUO47" s="278"/>
      <c r="UUP47" s="278"/>
      <c r="UUQ47" s="278"/>
      <c r="UUR47" s="278"/>
      <c r="UUS47" s="278"/>
      <c r="UUT47" s="278"/>
      <c r="UUU47" s="278"/>
      <c r="UUV47" s="278"/>
      <c r="UUW47" s="278"/>
      <c r="UUX47" s="278"/>
      <c r="UUY47" s="278"/>
      <c r="UUZ47" s="278"/>
      <c r="UVA47" s="278"/>
      <c r="UVB47" s="278"/>
      <c r="UVC47" s="278"/>
      <c r="UVD47" s="278"/>
      <c r="UVE47" s="278"/>
      <c r="UVF47" s="278"/>
      <c r="UVG47" s="278"/>
      <c r="UVH47" s="278"/>
      <c r="UVI47" s="278"/>
      <c r="UVJ47" s="278"/>
      <c r="UVK47" s="278"/>
      <c r="UVL47" s="278"/>
      <c r="UVM47" s="278"/>
      <c r="UVN47" s="278"/>
      <c r="UVO47" s="278"/>
      <c r="UVP47" s="278"/>
      <c r="UVQ47" s="278"/>
      <c r="UVR47" s="278"/>
      <c r="UVS47" s="278"/>
      <c r="UVT47" s="278"/>
      <c r="UVU47" s="278"/>
      <c r="UVV47" s="278"/>
      <c r="UVW47" s="278"/>
      <c r="UVX47" s="278"/>
      <c r="UVY47" s="278"/>
      <c r="UVZ47" s="278"/>
      <c r="UWA47" s="278"/>
      <c r="UWB47" s="278"/>
      <c r="UWC47" s="278"/>
      <c r="UWD47" s="278"/>
      <c r="UWE47" s="278"/>
      <c r="UWF47" s="278"/>
      <c r="UWG47" s="278"/>
      <c r="UWH47" s="278"/>
      <c r="UWI47" s="278"/>
      <c r="UWJ47" s="278"/>
      <c r="UWK47" s="278"/>
      <c r="UWL47" s="278"/>
      <c r="UWM47" s="278"/>
      <c r="UWN47" s="278"/>
      <c r="UWO47" s="278"/>
      <c r="UWP47" s="278"/>
      <c r="UWQ47" s="278"/>
      <c r="UWR47" s="278"/>
      <c r="UWS47" s="278"/>
      <c r="UWT47" s="278"/>
      <c r="UWU47" s="278"/>
      <c r="UWV47" s="278"/>
      <c r="UWW47" s="278"/>
      <c r="UWX47" s="278"/>
      <c r="UWY47" s="278"/>
      <c r="UWZ47" s="278"/>
      <c r="UXA47" s="278"/>
      <c r="UXB47" s="278"/>
      <c r="UXC47" s="278"/>
      <c r="UXD47" s="278"/>
      <c r="UXE47" s="278"/>
      <c r="UXF47" s="278"/>
      <c r="UXG47" s="278"/>
      <c r="UXH47" s="278"/>
      <c r="UXI47" s="278"/>
      <c r="UXJ47" s="278"/>
      <c r="UXK47" s="278"/>
      <c r="UXL47" s="278"/>
      <c r="UXM47" s="278"/>
      <c r="UXN47" s="278"/>
      <c r="UXO47" s="278"/>
      <c r="UXP47" s="278"/>
      <c r="UXQ47" s="278"/>
      <c r="UXR47" s="278"/>
      <c r="UXS47" s="278"/>
      <c r="UXT47" s="278"/>
      <c r="UXU47" s="278"/>
      <c r="UXV47" s="278"/>
      <c r="UXW47" s="278"/>
      <c r="UXX47" s="278"/>
      <c r="UXY47" s="278"/>
      <c r="UXZ47" s="278"/>
      <c r="UYA47" s="278"/>
      <c r="UYB47" s="278"/>
      <c r="UYC47" s="278"/>
      <c r="UYD47" s="278"/>
      <c r="UYE47" s="278"/>
      <c r="UYF47" s="278"/>
      <c r="UYG47" s="278"/>
      <c r="UYH47" s="278"/>
      <c r="UYI47" s="278"/>
      <c r="UYJ47" s="278"/>
      <c r="UYK47" s="278"/>
      <c r="UYL47" s="278"/>
      <c r="UYM47" s="278"/>
      <c r="UYN47" s="278"/>
      <c r="UYO47" s="278"/>
      <c r="UYP47" s="278"/>
      <c r="UYQ47" s="278"/>
      <c r="UYR47" s="278"/>
      <c r="UYS47" s="278"/>
      <c r="UYT47" s="278"/>
      <c r="UYU47" s="278"/>
      <c r="UYV47" s="278"/>
      <c r="UYW47" s="278"/>
      <c r="UYX47" s="278"/>
      <c r="UYY47" s="278"/>
      <c r="UYZ47" s="278"/>
      <c r="UZA47" s="278"/>
      <c r="UZB47" s="278"/>
      <c r="UZC47" s="278"/>
      <c r="UZD47" s="278"/>
      <c r="UZE47" s="278"/>
      <c r="UZF47" s="278"/>
      <c r="UZG47" s="278"/>
      <c r="UZH47" s="278"/>
      <c r="UZI47" s="278"/>
      <c r="UZJ47" s="278"/>
      <c r="UZK47" s="278"/>
      <c r="UZL47" s="278"/>
      <c r="UZM47" s="278"/>
      <c r="UZN47" s="278"/>
      <c r="UZO47" s="278"/>
      <c r="UZP47" s="278"/>
      <c r="UZQ47" s="278"/>
      <c r="UZR47" s="278"/>
      <c r="UZS47" s="278"/>
      <c r="UZT47" s="278"/>
      <c r="UZU47" s="278"/>
      <c r="UZV47" s="278"/>
      <c r="UZW47" s="278"/>
      <c r="UZX47" s="278"/>
      <c r="UZY47" s="278"/>
      <c r="UZZ47" s="278"/>
      <c r="VAA47" s="278"/>
      <c r="VAB47" s="278"/>
      <c r="VAC47" s="278"/>
      <c r="VAD47" s="278"/>
      <c r="VAE47" s="278"/>
      <c r="VAF47" s="278"/>
      <c r="VAG47" s="278"/>
      <c r="VAH47" s="278"/>
      <c r="VAI47" s="278"/>
      <c r="VAJ47" s="278"/>
      <c r="VAK47" s="278"/>
      <c r="VAL47" s="278"/>
      <c r="VAM47" s="278"/>
      <c r="VAN47" s="278"/>
      <c r="VAO47" s="278"/>
      <c r="VAP47" s="278"/>
      <c r="VAQ47" s="278"/>
      <c r="VAR47" s="278"/>
      <c r="VAS47" s="278"/>
      <c r="VAT47" s="278"/>
      <c r="VAU47" s="278"/>
      <c r="VAV47" s="278"/>
      <c r="VAW47" s="278"/>
      <c r="VAX47" s="278"/>
      <c r="VAY47" s="278"/>
      <c r="VAZ47" s="278"/>
      <c r="VBA47" s="278"/>
      <c r="VBB47" s="278"/>
      <c r="VBC47" s="278"/>
      <c r="VBD47" s="278"/>
      <c r="VBE47" s="278"/>
      <c r="VBF47" s="278"/>
      <c r="VBG47" s="278"/>
      <c r="VBH47" s="278"/>
      <c r="VBI47" s="278"/>
      <c r="VBJ47" s="278"/>
      <c r="VBK47" s="278"/>
      <c r="VBL47" s="278"/>
      <c r="VBM47" s="278"/>
      <c r="VBN47" s="278"/>
      <c r="VBO47" s="278"/>
      <c r="VBP47" s="278"/>
      <c r="VBQ47" s="278"/>
      <c r="VBR47" s="278"/>
      <c r="VBS47" s="278"/>
      <c r="VBT47" s="278"/>
      <c r="VBU47" s="278"/>
      <c r="VBV47" s="278"/>
      <c r="VBW47" s="278"/>
      <c r="VBX47" s="278"/>
      <c r="VBY47" s="278"/>
      <c r="VBZ47" s="278"/>
      <c r="VCA47" s="278"/>
      <c r="VCB47" s="278"/>
      <c r="VCC47" s="278"/>
      <c r="VCD47" s="278"/>
      <c r="VCE47" s="278"/>
      <c r="VCF47" s="278"/>
      <c r="VCG47" s="278"/>
      <c r="VCH47" s="278"/>
      <c r="VCI47" s="278"/>
      <c r="VCJ47" s="278"/>
      <c r="VCK47" s="278"/>
      <c r="VCL47" s="278"/>
      <c r="VCM47" s="278"/>
      <c r="VCN47" s="278"/>
      <c r="VCO47" s="278"/>
      <c r="VCP47" s="278"/>
      <c r="VCQ47" s="278"/>
      <c r="VCR47" s="278"/>
      <c r="VCS47" s="278"/>
      <c r="VCT47" s="278"/>
      <c r="VCU47" s="278"/>
      <c r="VCV47" s="278"/>
      <c r="VCW47" s="278"/>
      <c r="VCX47" s="278"/>
      <c r="VCY47" s="278"/>
      <c r="VCZ47" s="278"/>
      <c r="VDA47" s="278"/>
      <c r="VDB47" s="278"/>
      <c r="VDC47" s="278"/>
      <c r="VDD47" s="278"/>
      <c r="VDE47" s="278"/>
      <c r="VDF47" s="278"/>
      <c r="VDG47" s="278"/>
      <c r="VDH47" s="278"/>
      <c r="VDI47" s="278"/>
      <c r="VDJ47" s="278"/>
      <c r="VDK47" s="278"/>
      <c r="VDL47" s="278"/>
      <c r="VDM47" s="278"/>
      <c r="VDN47" s="278"/>
      <c r="VDO47" s="278"/>
      <c r="VDP47" s="278"/>
      <c r="VDQ47" s="278"/>
      <c r="VDR47" s="278"/>
      <c r="VDS47" s="278"/>
      <c r="VDT47" s="278"/>
      <c r="VDU47" s="278"/>
      <c r="VDV47" s="278"/>
      <c r="VDW47" s="278"/>
      <c r="VDX47" s="278"/>
      <c r="VDY47" s="278"/>
      <c r="VDZ47" s="278"/>
      <c r="VEA47" s="278"/>
      <c r="VEB47" s="278"/>
      <c r="VEC47" s="278"/>
      <c r="VED47" s="278"/>
      <c r="VEE47" s="278"/>
      <c r="VEF47" s="278"/>
      <c r="VEG47" s="278"/>
      <c r="VEH47" s="278"/>
      <c r="VEI47" s="278"/>
      <c r="VEJ47" s="278"/>
      <c r="VEK47" s="278"/>
      <c r="VEL47" s="278"/>
      <c r="VEM47" s="278"/>
      <c r="VEN47" s="278"/>
      <c r="VEO47" s="278"/>
      <c r="VEP47" s="278"/>
      <c r="VEQ47" s="278"/>
      <c r="VER47" s="278"/>
      <c r="VES47" s="278"/>
      <c r="VET47" s="278"/>
      <c r="VEU47" s="278"/>
      <c r="VEV47" s="278"/>
      <c r="VEW47" s="278"/>
      <c r="VEX47" s="278"/>
      <c r="VEY47" s="278"/>
      <c r="VEZ47" s="278"/>
      <c r="VFA47" s="278"/>
      <c r="VFB47" s="278"/>
      <c r="VFC47" s="278"/>
      <c r="VFD47" s="278"/>
      <c r="VFE47" s="278"/>
      <c r="VFF47" s="278"/>
      <c r="VFG47" s="278"/>
      <c r="VFH47" s="278"/>
      <c r="VFI47" s="278"/>
      <c r="VFJ47" s="278"/>
      <c r="VFK47" s="278"/>
      <c r="VFL47" s="278"/>
      <c r="VFM47" s="278"/>
      <c r="VFN47" s="278"/>
      <c r="VFO47" s="278"/>
      <c r="VFP47" s="278"/>
      <c r="VFQ47" s="278"/>
      <c r="VFR47" s="278"/>
      <c r="VFS47" s="278"/>
      <c r="VFT47" s="278"/>
      <c r="VFU47" s="278"/>
      <c r="VFV47" s="278"/>
      <c r="VFW47" s="278"/>
      <c r="VFX47" s="278"/>
      <c r="VFY47" s="278"/>
      <c r="VFZ47" s="278"/>
      <c r="VGA47" s="278"/>
      <c r="VGB47" s="278"/>
      <c r="VGC47" s="278"/>
      <c r="VGD47" s="278"/>
      <c r="VGE47" s="278"/>
      <c r="VGF47" s="278"/>
      <c r="VGG47" s="278"/>
      <c r="VGH47" s="278"/>
      <c r="VGI47" s="278"/>
      <c r="VGJ47" s="278"/>
      <c r="VGK47" s="278"/>
      <c r="VGL47" s="278"/>
      <c r="VGM47" s="278"/>
      <c r="VGN47" s="278"/>
      <c r="VGO47" s="278"/>
      <c r="VGP47" s="278"/>
      <c r="VGQ47" s="278"/>
      <c r="VGR47" s="278"/>
      <c r="VGS47" s="278"/>
      <c r="VGT47" s="278"/>
      <c r="VGU47" s="278"/>
      <c r="VGV47" s="278"/>
      <c r="VGW47" s="278"/>
      <c r="VGX47" s="278"/>
      <c r="VGY47" s="278"/>
      <c r="VGZ47" s="278"/>
      <c r="VHA47" s="278"/>
      <c r="VHB47" s="278"/>
      <c r="VHC47" s="278"/>
      <c r="VHD47" s="278"/>
      <c r="VHE47" s="278"/>
      <c r="VHF47" s="278"/>
      <c r="VHG47" s="278"/>
      <c r="VHH47" s="278"/>
      <c r="VHI47" s="278"/>
      <c r="VHJ47" s="278"/>
      <c r="VHK47" s="278"/>
      <c r="VHL47" s="278"/>
      <c r="VHM47" s="278"/>
      <c r="VHN47" s="278"/>
      <c r="VHO47" s="278"/>
      <c r="VHP47" s="278"/>
      <c r="VHQ47" s="278"/>
      <c r="VHR47" s="278"/>
      <c r="VHS47" s="278"/>
      <c r="VHT47" s="278"/>
      <c r="VHU47" s="278"/>
      <c r="VHV47" s="278"/>
      <c r="VHW47" s="278"/>
      <c r="VHX47" s="278"/>
      <c r="VHY47" s="278"/>
      <c r="VHZ47" s="278"/>
      <c r="VIA47" s="278"/>
      <c r="VIB47" s="278"/>
      <c r="VIC47" s="278"/>
      <c r="VID47" s="278"/>
      <c r="VIE47" s="278"/>
      <c r="VIF47" s="278"/>
      <c r="VIG47" s="278"/>
      <c r="VIH47" s="278"/>
      <c r="VII47" s="278"/>
      <c r="VIJ47" s="278"/>
      <c r="VIK47" s="278"/>
      <c r="VIL47" s="278"/>
      <c r="VIM47" s="278"/>
      <c r="VIN47" s="278"/>
      <c r="VIO47" s="278"/>
      <c r="VIP47" s="278"/>
      <c r="VIQ47" s="278"/>
      <c r="VIR47" s="278"/>
      <c r="VIS47" s="278"/>
      <c r="VIT47" s="278"/>
      <c r="VIU47" s="278"/>
      <c r="VIV47" s="278"/>
      <c r="VIW47" s="278"/>
      <c r="VIX47" s="278"/>
      <c r="VIY47" s="278"/>
      <c r="VIZ47" s="278"/>
      <c r="VJA47" s="278"/>
      <c r="VJB47" s="278"/>
      <c r="VJC47" s="278"/>
      <c r="VJD47" s="278"/>
      <c r="VJE47" s="278"/>
      <c r="VJF47" s="278"/>
      <c r="VJG47" s="278"/>
      <c r="VJH47" s="278"/>
      <c r="VJI47" s="278"/>
      <c r="VJJ47" s="278"/>
      <c r="VJK47" s="278"/>
      <c r="VJL47" s="278"/>
      <c r="VJM47" s="278"/>
      <c r="VJN47" s="278"/>
      <c r="VJO47" s="278"/>
      <c r="VJP47" s="278"/>
      <c r="VJQ47" s="278"/>
      <c r="VJR47" s="278"/>
      <c r="VJS47" s="278"/>
      <c r="VJT47" s="278"/>
      <c r="VJU47" s="278"/>
      <c r="VJV47" s="278"/>
      <c r="VJW47" s="278"/>
      <c r="VJX47" s="278"/>
      <c r="VJY47" s="278"/>
      <c r="VJZ47" s="278"/>
      <c r="VKA47" s="278"/>
      <c r="VKB47" s="278"/>
      <c r="VKC47" s="278"/>
      <c r="VKD47" s="278"/>
      <c r="VKE47" s="278"/>
      <c r="VKF47" s="278"/>
      <c r="VKG47" s="278"/>
      <c r="VKH47" s="278"/>
      <c r="VKI47" s="278"/>
      <c r="VKJ47" s="278"/>
      <c r="VKK47" s="278"/>
      <c r="VKL47" s="278"/>
      <c r="VKM47" s="278"/>
      <c r="VKN47" s="278"/>
      <c r="VKO47" s="278"/>
      <c r="VKP47" s="278"/>
      <c r="VKQ47" s="278"/>
      <c r="VKR47" s="278"/>
      <c r="VKS47" s="278"/>
      <c r="VKT47" s="278"/>
      <c r="VKU47" s="278"/>
      <c r="VKV47" s="278"/>
      <c r="VKW47" s="278"/>
      <c r="VKX47" s="278"/>
      <c r="VKY47" s="278"/>
      <c r="VKZ47" s="278"/>
      <c r="VLA47" s="278"/>
      <c r="VLB47" s="278"/>
      <c r="VLC47" s="278"/>
      <c r="VLD47" s="278"/>
      <c r="VLE47" s="278"/>
      <c r="VLF47" s="278"/>
      <c r="VLG47" s="278"/>
      <c r="VLH47" s="278"/>
      <c r="VLI47" s="278"/>
      <c r="VLJ47" s="278"/>
      <c r="VLK47" s="278"/>
      <c r="VLL47" s="278"/>
      <c r="VLM47" s="278"/>
      <c r="VLN47" s="278"/>
      <c r="VLO47" s="278"/>
      <c r="VLP47" s="278"/>
      <c r="VLQ47" s="278"/>
      <c r="VLR47" s="278"/>
      <c r="VLS47" s="278"/>
      <c r="VLT47" s="278"/>
      <c r="VLU47" s="278"/>
      <c r="VLV47" s="278"/>
      <c r="VLW47" s="278"/>
      <c r="VLX47" s="278"/>
      <c r="VLY47" s="278"/>
      <c r="VLZ47" s="278"/>
      <c r="VMA47" s="278"/>
      <c r="VMB47" s="278"/>
      <c r="VMC47" s="278"/>
      <c r="VMD47" s="278"/>
      <c r="VME47" s="278"/>
      <c r="VMF47" s="278"/>
      <c r="VMG47" s="278"/>
      <c r="VMH47" s="278"/>
      <c r="VMI47" s="278"/>
      <c r="VMJ47" s="278"/>
      <c r="VMK47" s="278"/>
      <c r="VML47" s="278"/>
      <c r="VMM47" s="278"/>
      <c r="VMN47" s="278"/>
      <c r="VMO47" s="278"/>
      <c r="VMP47" s="278"/>
      <c r="VMQ47" s="278"/>
      <c r="VMR47" s="278"/>
      <c r="VMS47" s="278"/>
      <c r="VMT47" s="278"/>
      <c r="VMU47" s="278"/>
      <c r="VMV47" s="278"/>
      <c r="VMW47" s="278"/>
      <c r="VMX47" s="278"/>
      <c r="VMY47" s="278"/>
      <c r="VMZ47" s="278"/>
      <c r="VNA47" s="278"/>
      <c r="VNB47" s="278"/>
      <c r="VNC47" s="278"/>
      <c r="VND47" s="278"/>
      <c r="VNE47" s="278"/>
      <c r="VNF47" s="278"/>
      <c r="VNG47" s="278"/>
      <c r="VNH47" s="278"/>
      <c r="VNI47" s="278"/>
      <c r="VNJ47" s="278"/>
      <c r="VNK47" s="278"/>
      <c r="VNL47" s="278"/>
      <c r="VNM47" s="278"/>
      <c r="VNN47" s="278"/>
      <c r="VNO47" s="278"/>
      <c r="VNP47" s="278"/>
      <c r="VNQ47" s="278"/>
      <c r="VNR47" s="278"/>
      <c r="VNS47" s="278"/>
      <c r="VNT47" s="278"/>
      <c r="VNU47" s="278"/>
      <c r="VNV47" s="278"/>
      <c r="VNW47" s="278"/>
      <c r="VNX47" s="278"/>
      <c r="VNY47" s="278"/>
      <c r="VNZ47" s="278"/>
      <c r="VOA47" s="278"/>
      <c r="VOB47" s="278"/>
      <c r="VOC47" s="278"/>
      <c r="VOD47" s="278"/>
      <c r="VOE47" s="278"/>
      <c r="VOF47" s="278"/>
      <c r="VOG47" s="278"/>
      <c r="VOH47" s="278"/>
      <c r="VOI47" s="278"/>
      <c r="VOJ47" s="278"/>
      <c r="VOK47" s="278"/>
      <c r="VOL47" s="278"/>
      <c r="VOM47" s="278"/>
      <c r="VON47" s="278"/>
      <c r="VOO47" s="278"/>
      <c r="VOP47" s="278"/>
      <c r="VOQ47" s="278"/>
      <c r="VOR47" s="278"/>
      <c r="VOS47" s="278"/>
      <c r="VOT47" s="278"/>
      <c r="VOU47" s="278"/>
      <c r="VOV47" s="278"/>
      <c r="VOW47" s="278"/>
      <c r="VOX47" s="278"/>
      <c r="VOY47" s="278"/>
      <c r="VOZ47" s="278"/>
      <c r="VPA47" s="278"/>
      <c r="VPB47" s="278"/>
      <c r="VPC47" s="278"/>
      <c r="VPD47" s="278"/>
      <c r="VPE47" s="278"/>
      <c r="VPF47" s="278"/>
      <c r="VPG47" s="278"/>
      <c r="VPH47" s="278"/>
      <c r="VPI47" s="278"/>
      <c r="VPJ47" s="278"/>
      <c r="VPK47" s="278"/>
      <c r="VPL47" s="278"/>
      <c r="VPM47" s="278"/>
      <c r="VPN47" s="278"/>
      <c r="VPO47" s="278"/>
      <c r="VPP47" s="278"/>
      <c r="VPQ47" s="278"/>
      <c r="VPR47" s="278"/>
      <c r="VPS47" s="278"/>
      <c r="VPT47" s="278"/>
      <c r="VPU47" s="278"/>
      <c r="VPV47" s="278"/>
      <c r="VPW47" s="278"/>
      <c r="VPX47" s="278"/>
      <c r="VPY47" s="278"/>
      <c r="VPZ47" s="278"/>
      <c r="VQA47" s="278"/>
      <c r="VQB47" s="278"/>
      <c r="VQC47" s="278"/>
      <c r="VQD47" s="278"/>
      <c r="VQE47" s="278"/>
      <c r="VQF47" s="278"/>
      <c r="VQG47" s="278"/>
      <c r="VQH47" s="278"/>
      <c r="VQI47" s="278"/>
      <c r="VQJ47" s="278"/>
      <c r="VQK47" s="278"/>
      <c r="VQL47" s="278"/>
      <c r="VQM47" s="278"/>
      <c r="VQN47" s="278"/>
      <c r="VQO47" s="278"/>
      <c r="VQP47" s="278"/>
      <c r="VQQ47" s="278"/>
      <c r="VQR47" s="278"/>
      <c r="VQS47" s="278"/>
      <c r="VQT47" s="278"/>
      <c r="VQU47" s="278"/>
      <c r="VQV47" s="278"/>
      <c r="VQW47" s="278"/>
      <c r="VQX47" s="278"/>
      <c r="VQY47" s="278"/>
      <c r="VQZ47" s="278"/>
      <c r="VRA47" s="278"/>
      <c r="VRB47" s="278"/>
      <c r="VRC47" s="278"/>
      <c r="VRD47" s="278"/>
      <c r="VRE47" s="278"/>
      <c r="VRF47" s="278"/>
      <c r="VRG47" s="278"/>
      <c r="VRH47" s="278"/>
      <c r="VRI47" s="278"/>
      <c r="VRJ47" s="278"/>
      <c r="VRK47" s="278"/>
      <c r="VRL47" s="278"/>
      <c r="VRM47" s="278"/>
      <c r="VRN47" s="278"/>
      <c r="VRO47" s="278"/>
      <c r="VRP47" s="278"/>
      <c r="VRQ47" s="278"/>
      <c r="VRR47" s="278"/>
      <c r="VRS47" s="278"/>
      <c r="VRT47" s="278"/>
      <c r="VRU47" s="278"/>
      <c r="VRV47" s="278"/>
      <c r="VRW47" s="278"/>
      <c r="VRX47" s="278"/>
      <c r="VRY47" s="278"/>
      <c r="VRZ47" s="278"/>
      <c r="VSA47" s="278"/>
      <c r="VSB47" s="278"/>
      <c r="VSC47" s="278"/>
      <c r="VSD47" s="278"/>
      <c r="VSE47" s="278"/>
      <c r="VSF47" s="278"/>
      <c r="VSG47" s="278"/>
      <c r="VSH47" s="278"/>
      <c r="VSI47" s="278"/>
      <c r="VSJ47" s="278"/>
      <c r="VSK47" s="278"/>
      <c r="VSL47" s="278"/>
      <c r="VSM47" s="278"/>
      <c r="VSN47" s="278"/>
      <c r="VSO47" s="278"/>
      <c r="VSP47" s="278"/>
      <c r="VSQ47" s="278"/>
      <c r="VSR47" s="278"/>
      <c r="VSS47" s="278"/>
      <c r="VST47" s="278"/>
      <c r="VSU47" s="278"/>
      <c r="VSV47" s="278"/>
      <c r="VSW47" s="278"/>
      <c r="VSX47" s="278"/>
      <c r="VSY47" s="278"/>
      <c r="VSZ47" s="278"/>
      <c r="VTA47" s="278"/>
      <c r="VTB47" s="278"/>
      <c r="VTC47" s="278"/>
      <c r="VTD47" s="278"/>
      <c r="VTE47" s="278"/>
      <c r="VTF47" s="278"/>
      <c r="VTG47" s="278"/>
      <c r="VTH47" s="278"/>
      <c r="VTI47" s="278"/>
      <c r="VTJ47" s="278"/>
      <c r="VTK47" s="278"/>
      <c r="VTL47" s="278"/>
      <c r="VTM47" s="278"/>
      <c r="VTN47" s="278"/>
      <c r="VTO47" s="278"/>
      <c r="VTP47" s="278"/>
      <c r="VTQ47" s="278"/>
      <c r="VTR47" s="278"/>
      <c r="VTS47" s="278"/>
      <c r="VTT47" s="278"/>
      <c r="VTU47" s="278"/>
      <c r="VTV47" s="278"/>
      <c r="VTW47" s="278"/>
      <c r="VTX47" s="278"/>
      <c r="VTY47" s="278"/>
      <c r="VTZ47" s="278"/>
      <c r="VUA47" s="278"/>
      <c r="VUB47" s="278"/>
      <c r="VUC47" s="278"/>
      <c r="VUD47" s="278"/>
      <c r="VUE47" s="278"/>
      <c r="VUF47" s="278"/>
      <c r="VUG47" s="278"/>
      <c r="VUH47" s="278"/>
      <c r="VUI47" s="278"/>
      <c r="VUJ47" s="278"/>
      <c r="VUK47" s="278"/>
      <c r="VUL47" s="278"/>
      <c r="VUM47" s="278"/>
      <c r="VUN47" s="278"/>
      <c r="VUO47" s="278"/>
      <c r="VUP47" s="278"/>
      <c r="VUQ47" s="278"/>
      <c r="VUR47" s="278"/>
      <c r="VUS47" s="278"/>
      <c r="VUT47" s="278"/>
      <c r="VUU47" s="278"/>
      <c r="VUV47" s="278"/>
      <c r="VUW47" s="278"/>
      <c r="VUX47" s="278"/>
      <c r="VUY47" s="278"/>
      <c r="VUZ47" s="278"/>
      <c r="VVA47" s="278"/>
      <c r="VVB47" s="278"/>
      <c r="VVC47" s="278"/>
      <c r="VVD47" s="278"/>
      <c r="VVE47" s="278"/>
      <c r="VVF47" s="278"/>
      <c r="VVG47" s="278"/>
      <c r="VVH47" s="278"/>
      <c r="VVI47" s="278"/>
      <c r="VVJ47" s="278"/>
      <c r="VVK47" s="278"/>
      <c r="VVL47" s="278"/>
      <c r="VVM47" s="278"/>
      <c r="VVN47" s="278"/>
      <c r="VVO47" s="278"/>
      <c r="VVP47" s="278"/>
      <c r="VVQ47" s="278"/>
      <c r="VVR47" s="278"/>
      <c r="VVS47" s="278"/>
      <c r="VVT47" s="278"/>
      <c r="VVU47" s="278"/>
      <c r="VVV47" s="278"/>
      <c r="VVW47" s="278"/>
      <c r="VVX47" s="278"/>
      <c r="VVY47" s="278"/>
      <c r="VVZ47" s="278"/>
      <c r="VWA47" s="278"/>
      <c r="VWB47" s="278"/>
      <c r="VWC47" s="278"/>
      <c r="VWD47" s="278"/>
      <c r="VWE47" s="278"/>
      <c r="VWF47" s="278"/>
      <c r="VWG47" s="278"/>
      <c r="VWH47" s="278"/>
      <c r="VWI47" s="278"/>
      <c r="VWJ47" s="278"/>
      <c r="VWK47" s="278"/>
      <c r="VWL47" s="278"/>
      <c r="VWM47" s="278"/>
      <c r="VWN47" s="278"/>
      <c r="VWO47" s="278"/>
      <c r="VWP47" s="278"/>
      <c r="VWQ47" s="278"/>
      <c r="VWR47" s="278"/>
      <c r="VWS47" s="278"/>
      <c r="VWT47" s="278"/>
      <c r="VWU47" s="278"/>
      <c r="VWV47" s="278"/>
      <c r="VWW47" s="278"/>
      <c r="VWX47" s="278"/>
      <c r="VWY47" s="278"/>
      <c r="VWZ47" s="278"/>
      <c r="VXA47" s="278"/>
      <c r="VXB47" s="278"/>
      <c r="VXC47" s="278"/>
      <c r="VXD47" s="278"/>
      <c r="VXE47" s="278"/>
      <c r="VXF47" s="278"/>
      <c r="VXG47" s="278"/>
      <c r="VXH47" s="278"/>
      <c r="VXI47" s="278"/>
      <c r="VXJ47" s="278"/>
      <c r="VXK47" s="278"/>
      <c r="VXL47" s="278"/>
      <c r="VXM47" s="278"/>
      <c r="VXN47" s="278"/>
      <c r="VXO47" s="278"/>
      <c r="VXP47" s="278"/>
      <c r="VXQ47" s="278"/>
      <c r="VXR47" s="278"/>
      <c r="VXS47" s="278"/>
      <c r="VXT47" s="278"/>
      <c r="VXU47" s="278"/>
      <c r="VXV47" s="278"/>
      <c r="VXW47" s="278"/>
      <c r="VXX47" s="278"/>
      <c r="VXY47" s="278"/>
      <c r="VXZ47" s="278"/>
      <c r="VYA47" s="278"/>
      <c r="VYB47" s="278"/>
      <c r="VYC47" s="278"/>
      <c r="VYD47" s="278"/>
      <c r="VYE47" s="278"/>
      <c r="VYF47" s="278"/>
      <c r="VYG47" s="278"/>
      <c r="VYH47" s="278"/>
      <c r="VYI47" s="278"/>
      <c r="VYJ47" s="278"/>
      <c r="VYK47" s="278"/>
      <c r="VYL47" s="278"/>
      <c r="VYM47" s="278"/>
      <c r="VYN47" s="278"/>
      <c r="VYO47" s="278"/>
      <c r="VYP47" s="278"/>
      <c r="VYQ47" s="278"/>
      <c r="VYR47" s="278"/>
      <c r="VYS47" s="278"/>
      <c r="VYT47" s="278"/>
      <c r="VYU47" s="278"/>
      <c r="VYV47" s="278"/>
      <c r="VYW47" s="278"/>
      <c r="VYX47" s="278"/>
      <c r="VYY47" s="278"/>
      <c r="VYZ47" s="278"/>
      <c r="VZA47" s="278"/>
      <c r="VZB47" s="278"/>
      <c r="VZC47" s="278"/>
      <c r="VZD47" s="278"/>
      <c r="VZE47" s="278"/>
      <c r="VZF47" s="278"/>
      <c r="VZG47" s="278"/>
      <c r="VZH47" s="278"/>
      <c r="VZI47" s="278"/>
      <c r="VZJ47" s="278"/>
      <c r="VZK47" s="278"/>
      <c r="VZL47" s="278"/>
      <c r="VZM47" s="278"/>
      <c r="VZN47" s="278"/>
      <c r="VZO47" s="278"/>
      <c r="VZP47" s="278"/>
      <c r="VZQ47" s="278"/>
      <c r="VZR47" s="278"/>
      <c r="VZS47" s="278"/>
      <c r="VZT47" s="278"/>
      <c r="VZU47" s="278"/>
      <c r="VZV47" s="278"/>
      <c r="VZW47" s="278"/>
      <c r="VZX47" s="278"/>
      <c r="VZY47" s="278"/>
      <c r="VZZ47" s="278"/>
      <c r="WAA47" s="278"/>
      <c r="WAB47" s="278"/>
      <c r="WAC47" s="278"/>
      <c r="WAD47" s="278"/>
      <c r="WAE47" s="278"/>
      <c r="WAF47" s="278"/>
      <c r="WAG47" s="278"/>
      <c r="WAH47" s="278"/>
      <c r="WAI47" s="278"/>
      <c r="WAJ47" s="278"/>
      <c r="WAK47" s="278"/>
      <c r="WAL47" s="278"/>
      <c r="WAM47" s="278"/>
      <c r="WAN47" s="278"/>
      <c r="WAO47" s="278"/>
      <c r="WAP47" s="278"/>
      <c r="WAQ47" s="278"/>
      <c r="WAR47" s="278"/>
      <c r="WAS47" s="278"/>
      <c r="WAT47" s="278"/>
      <c r="WAU47" s="278"/>
      <c r="WAV47" s="278"/>
      <c r="WAW47" s="278"/>
      <c r="WAX47" s="278"/>
      <c r="WAY47" s="278"/>
      <c r="WAZ47" s="278"/>
      <c r="WBA47" s="278"/>
      <c r="WBB47" s="278"/>
      <c r="WBC47" s="278"/>
      <c r="WBD47" s="278"/>
      <c r="WBE47" s="278"/>
      <c r="WBF47" s="278"/>
      <c r="WBG47" s="278"/>
      <c r="WBH47" s="278"/>
      <c r="WBI47" s="278"/>
      <c r="WBJ47" s="278"/>
      <c r="WBK47" s="278"/>
      <c r="WBL47" s="278"/>
      <c r="WBM47" s="278"/>
      <c r="WBN47" s="278"/>
      <c r="WBO47" s="278"/>
      <c r="WBP47" s="278"/>
      <c r="WBQ47" s="278"/>
      <c r="WBR47" s="278"/>
      <c r="WBS47" s="278"/>
      <c r="WBT47" s="278"/>
      <c r="WBU47" s="278"/>
      <c r="WBV47" s="278"/>
      <c r="WBW47" s="278"/>
      <c r="WBX47" s="278"/>
      <c r="WBY47" s="278"/>
      <c r="WBZ47" s="278"/>
      <c r="WCA47" s="278"/>
      <c r="WCB47" s="278"/>
      <c r="WCC47" s="278"/>
      <c r="WCD47" s="278"/>
      <c r="WCE47" s="278"/>
      <c r="WCF47" s="278"/>
      <c r="WCG47" s="278"/>
      <c r="WCH47" s="278"/>
      <c r="WCI47" s="278"/>
      <c r="WCJ47" s="278"/>
      <c r="WCK47" s="278"/>
      <c r="WCL47" s="278"/>
      <c r="WCM47" s="278"/>
      <c r="WCN47" s="278"/>
      <c r="WCO47" s="278"/>
      <c r="WCP47" s="278"/>
      <c r="WCQ47" s="278"/>
      <c r="WCR47" s="278"/>
      <c r="WCS47" s="278"/>
      <c r="WCT47" s="278"/>
      <c r="WCU47" s="278"/>
      <c r="WCV47" s="278"/>
      <c r="WCW47" s="278"/>
      <c r="WCX47" s="278"/>
      <c r="WCY47" s="278"/>
      <c r="WCZ47" s="278"/>
      <c r="WDA47" s="278"/>
      <c r="WDB47" s="278"/>
      <c r="WDC47" s="278"/>
      <c r="WDD47" s="278"/>
      <c r="WDE47" s="278"/>
      <c r="WDF47" s="278"/>
      <c r="WDG47" s="278"/>
      <c r="WDH47" s="278"/>
      <c r="WDI47" s="278"/>
      <c r="WDJ47" s="278"/>
      <c r="WDK47" s="278"/>
      <c r="WDL47" s="278"/>
      <c r="WDM47" s="278"/>
      <c r="WDN47" s="278"/>
      <c r="WDO47" s="278"/>
      <c r="WDP47" s="278"/>
      <c r="WDQ47" s="278"/>
      <c r="WDR47" s="278"/>
      <c r="WDS47" s="278"/>
      <c r="WDT47" s="278"/>
      <c r="WDU47" s="278"/>
      <c r="WDV47" s="278"/>
      <c r="WDW47" s="278"/>
      <c r="WDX47" s="278"/>
      <c r="WDY47" s="278"/>
      <c r="WDZ47" s="278"/>
      <c r="WEA47" s="278"/>
      <c r="WEB47" s="278"/>
      <c r="WEC47" s="278"/>
      <c r="WED47" s="278"/>
      <c r="WEE47" s="278"/>
      <c r="WEF47" s="278"/>
      <c r="WEG47" s="278"/>
      <c r="WEH47" s="278"/>
      <c r="WEI47" s="278"/>
      <c r="WEJ47" s="278"/>
      <c r="WEK47" s="278"/>
      <c r="WEL47" s="278"/>
      <c r="WEM47" s="278"/>
      <c r="WEN47" s="278"/>
      <c r="WEO47" s="278"/>
      <c r="WEP47" s="278"/>
      <c r="WEQ47" s="278"/>
      <c r="WER47" s="278"/>
      <c r="WES47" s="278"/>
      <c r="WET47" s="278"/>
      <c r="WEU47" s="278"/>
      <c r="WEV47" s="278"/>
      <c r="WEW47" s="278"/>
      <c r="WEX47" s="278"/>
      <c r="WEY47" s="278"/>
      <c r="WEZ47" s="278"/>
      <c r="WFA47" s="278"/>
      <c r="WFB47" s="278"/>
      <c r="WFC47" s="278"/>
      <c r="WFD47" s="278"/>
      <c r="WFE47" s="278"/>
      <c r="WFF47" s="278"/>
      <c r="WFG47" s="278"/>
      <c r="WFH47" s="278"/>
      <c r="WFI47" s="278"/>
      <c r="WFJ47" s="278"/>
      <c r="WFK47" s="278"/>
      <c r="WFL47" s="278"/>
      <c r="WFM47" s="278"/>
      <c r="WFN47" s="278"/>
      <c r="WFO47" s="278"/>
      <c r="WFP47" s="278"/>
      <c r="WFQ47" s="278"/>
      <c r="WFR47" s="278"/>
      <c r="WFS47" s="278"/>
      <c r="WFT47" s="278"/>
      <c r="WFU47" s="278"/>
      <c r="WFV47" s="278"/>
      <c r="WFW47" s="278"/>
      <c r="WFX47" s="278"/>
      <c r="WFY47" s="278"/>
      <c r="WFZ47" s="278"/>
      <c r="WGA47" s="278"/>
      <c r="WGB47" s="278"/>
      <c r="WGC47" s="278"/>
      <c r="WGD47" s="278"/>
      <c r="WGE47" s="278"/>
      <c r="WGF47" s="278"/>
      <c r="WGG47" s="278"/>
      <c r="WGH47" s="278"/>
      <c r="WGI47" s="278"/>
      <c r="WGJ47" s="278"/>
      <c r="WGK47" s="278"/>
      <c r="WGL47" s="278"/>
      <c r="WGM47" s="278"/>
      <c r="WGN47" s="278"/>
      <c r="WGO47" s="278"/>
      <c r="WGP47" s="278"/>
      <c r="WGQ47" s="278"/>
      <c r="WGR47" s="278"/>
      <c r="WGS47" s="278"/>
      <c r="WGT47" s="278"/>
      <c r="WGU47" s="278"/>
      <c r="WGV47" s="278"/>
      <c r="WGW47" s="278"/>
      <c r="WGX47" s="278"/>
      <c r="WGY47" s="278"/>
      <c r="WGZ47" s="278"/>
      <c r="WHA47" s="278"/>
      <c r="WHB47" s="278"/>
      <c r="WHC47" s="278"/>
      <c r="WHD47" s="278"/>
      <c r="WHE47" s="278"/>
      <c r="WHF47" s="278"/>
      <c r="WHG47" s="278"/>
      <c r="WHH47" s="278"/>
      <c r="WHI47" s="278"/>
      <c r="WHJ47" s="278"/>
      <c r="WHK47" s="278"/>
      <c r="WHL47" s="278"/>
      <c r="WHM47" s="278"/>
      <c r="WHN47" s="278"/>
      <c r="WHO47" s="278"/>
      <c r="WHP47" s="278"/>
      <c r="WHQ47" s="278"/>
      <c r="WHR47" s="278"/>
      <c r="WHS47" s="278"/>
      <c r="WHT47" s="278"/>
      <c r="WHU47" s="278"/>
      <c r="WHV47" s="278"/>
      <c r="WHW47" s="278"/>
      <c r="WHX47" s="278"/>
      <c r="WHY47" s="278"/>
      <c r="WHZ47" s="278"/>
      <c r="WIA47" s="278"/>
      <c r="WIB47" s="278"/>
      <c r="WIC47" s="278"/>
      <c r="WID47" s="278"/>
      <c r="WIE47" s="278"/>
      <c r="WIF47" s="278"/>
      <c r="WIG47" s="278"/>
      <c r="WIH47" s="278"/>
      <c r="WII47" s="278"/>
      <c r="WIJ47" s="278"/>
      <c r="WIK47" s="278"/>
      <c r="WIL47" s="278"/>
      <c r="WIM47" s="278"/>
      <c r="WIN47" s="278"/>
      <c r="WIO47" s="278"/>
      <c r="WIP47" s="278"/>
      <c r="WIQ47" s="278"/>
      <c r="WIR47" s="278"/>
      <c r="WIS47" s="278"/>
      <c r="WIT47" s="278"/>
      <c r="WIU47" s="278"/>
      <c r="WIV47" s="278"/>
      <c r="WIW47" s="278"/>
      <c r="WIX47" s="278"/>
      <c r="WIY47" s="278"/>
      <c r="WIZ47" s="278"/>
      <c r="WJA47" s="278"/>
      <c r="WJB47" s="278"/>
      <c r="WJC47" s="278"/>
      <c r="WJD47" s="278"/>
      <c r="WJE47" s="278"/>
      <c r="WJF47" s="278"/>
      <c r="WJG47" s="278"/>
      <c r="WJH47" s="278"/>
      <c r="WJI47" s="278"/>
      <c r="WJJ47" s="278"/>
      <c r="WJK47" s="278"/>
      <c r="WJL47" s="278"/>
      <c r="WJM47" s="278"/>
      <c r="WJN47" s="278"/>
      <c r="WJO47" s="278"/>
      <c r="WJP47" s="278"/>
      <c r="WJQ47" s="278"/>
      <c r="WJR47" s="278"/>
      <c r="WJS47" s="278"/>
      <c r="WJT47" s="278"/>
      <c r="WJU47" s="278"/>
      <c r="WJV47" s="278"/>
      <c r="WJW47" s="278"/>
      <c r="WJX47" s="278"/>
      <c r="WJY47" s="278"/>
      <c r="WJZ47" s="278"/>
      <c r="WKA47" s="278"/>
      <c r="WKB47" s="278"/>
      <c r="WKC47" s="278"/>
      <c r="WKD47" s="278"/>
      <c r="WKE47" s="278"/>
      <c r="WKF47" s="278"/>
      <c r="WKG47" s="278"/>
      <c r="WKH47" s="278"/>
      <c r="WKI47" s="278"/>
      <c r="WKJ47" s="278"/>
      <c r="WKK47" s="278"/>
      <c r="WKL47" s="278"/>
      <c r="WKM47" s="278"/>
      <c r="WKN47" s="278"/>
      <c r="WKO47" s="278"/>
      <c r="WKP47" s="278"/>
      <c r="WKQ47" s="278"/>
      <c r="WKR47" s="278"/>
      <c r="WKS47" s="278"/>
      <c r="WKT47" s="278"/>
      <c r="WKU47" s="278"/>
      <c r="WKV47" s="278"/>
      <c r="WKW47" s="278"/>
      <c r="WKX47" s="278"/>
      <c r="WKY47" s="278"/>
      <c r="WKZ47" s="278"/>
      <c r="WLA47" s="278"/>
      <c r="WLB47" s="278"/>
      <c r="WLC47" s="278"/>
      <c r="WLD47" s="278"/>
      <c r="WLE47" s="278"/>
      <c r="WLF47" s="278"/>
      <c r="WLG47" s="278"/>
      <c r="WLH47" s="278"/>
      <c r="WLI47" s="278"/>
      <c r="WLJ47" s="278"/>
      <c r="WLK47" s="278"/>
      <c r="WLL47" s="278"/>
      <c r="WLM47" s="278"/>
      <c r="WLN47" s="278"/>
      <c r="WLO47" s="278"/>
      <c r="WLP47" s="278"/>
      <c r="WLQ47" s="278"/>
      <c r="WLR47" s="278"/>
      <c r="WLS47" s="278"/>
      <c r="WLT47" s="278"/>
      <c r="WLU47" s="278"/>
      <c r="WLV47" s="278"/>
      <c r="WLW47" s="278"/>
      <c r="WLX47" s="278"/>
      <c r="WLY47" s="278"/>
      <c r="WLZ47" s="278"/>
      <c r="WMA47" s="278"/>
      <c r="WMB47" s="278"/>
      <c r="WMC47" s="278"/>
      <c r="WMD47" s="278"/>
      <c r="WME47" s="278"/>
      <c r="WMF47" s="278"/>
      <c r="WMG47" s="278"/>
      <c r="WMH47" s="278"/>
      <c r="WMI47" s="278"/>
      <c r="WMJ47" s="278"/>
      <c r="WMK47" s="278"/>
      <c r="WML47" s="278"/>
      <c r="WMM47" s="278"/>
      <c r="WMN47" s="278"/>
      <c r="WMO47" s="278"/>
      <c r="WMP47" s="278"/>
      <c r="WMQ47" s="278"/>
      <c r="WMR47" s="278"/>
      <c r="WMS47" s="278"/>
      <c r="WMT47" s="278"/>
      <c r="WMU47" s="278"/>
      <c r="WMV47" s="278"/>
      <c r="WMW47" s="278"/>
      <c r="WMX47" s="278"/>
      <c r="WMY47" s="278"/>
      <c r="WMZ47" s="278"/>
      <c r="WNA47" s="278"/>
      <c r="WNB47" s="278"/>
      <c r="WNC47" s="278"/>
      <c r="WND47" s="278"/>
      <c r="WNE47" s="278"/>
      <c r="WNF47" s="278"/>
      <c r="WNG47" s="278"/>
      <c r="WNH47" s="278"/>
      <c r="WNI47" s="278"/>
      <c r="WNJ47" s="278"/>
      <c r="WNK47" s="278"/>
      <c r="WNL47" s="278"/>
      <c r="WNM47" s="278"/>
      <c r="WNN47" s="278"/>
      <c r="WNO47" s="278"/>
      <c r="WNP47" s="278"/>
      <c r="WNQ47" s="278"/>
      <c r="WNR47" s="278"/>
      <c r="WNS47" s="278"/>
      <c r="WNT47" s="278"/>
      <c r="WNU47" s="278"/>
      <c r="WNV47" s="278"/>
      <c r="WNW47" s="278"/>
      <c r="WNX47" s="278"/>
      <c r="WNY47" s="278"/>
      <c r="WNZ47" s="278"/>
      <c r="WOA47" s="278"/>
      <c r="WOB47" s="278"/>
      <c r="WOC47" s="278"/>
      <c r="WOD47" s="278"/>
      <c r="WOE47" s="278"/>
      <c r="WOF47" s="278"/>
      <c r="WOG47" s="278"/>
      <c r="WOH47" s="278"/>
      <c r="WOI47" s="278"/>
      <c r="WOJ47" s="278"/>
      <c r="WOK47" s="278"/>
      <c r="WOL47" s="278"/>
      <c r="WOM47" s="278"/>
      <c r="WON47" s="278"/>
      <c r="WOO47" s="278"/>
      <c r="WOP47" s="278"/>
      <c r="WOQ47" s="278"/>
      <c r="WOR47" s="278"/>
      <c r="WOS47" s="278"/>
      <c r="WOT47" s="278"/>
      <c r="WOU47" s="278"/>
      <c r="WOV47" s="278"/>
      <c r="WOW47" s="278"/>
      <c r="WOX47" s="278"/>
      <c r="WOY47" s="278"/>
      <c r="WOZ47" s="278"/>
      <c r="WPA47" s="278"/>
      <c r="WPB47" s="278"/>
      <c r="WPC47" s="278"/>
      <c r="WPD47" s="278"/>
      <c r="WPE47" s="278"/>
      <c r="WPF47" s="278"/>
      <c r="WPG47" s="278"/>
      <c r="WPH47" s="278"/>
      <c r="WPI47" s="278"/>
      <c r="WPJ47" s="278"/>
      <c r="WPK47" s="278"/>
      <c r="WPL47" s="278"/>
      <c r="WPM47" s="278"/>
      <c r="WPN47" s="278"/>
      <c r="WPO47" s="278"/>
      <c r="WPP47" s="278"/>
      <c r="WPQ47" s="278"/>
      <c r="WPR47" s="278"/>
      <c r="WPS47" s="278"/>
      <c r="WPT47" s="278"/>
      <c r="WPU47" s="278"/>
      <c r="WPV47" s="278"/>
      <c r="WPW47" s="278"/>
      <c r="WPX47" s="278"/>
      <c r="WPY47" s="278"/>
      <c r="WPZ47" s="278"/>
      <c r="WQA47" s="278"/>
      <c r="WQB47" s="278"/>
      <c r="WQC47" s="278"/>
      <c r="WQD47" s="278"/>
      <c r="WQE47" s="278"/>
      <c r="WQF47" s="278"/>
      <c r="WQG47" s="278"/>
      <c r="WQH47" s="278"/>
      <c r="WQI47" s="278"/>
      <c r="WQJ47" s="278"/>
      <c r="WQK47" s="278"/>
      <c r="WQL47" s="278"/>
      <c r="WQM47" s="278"/>
      <c r="WQN47" s="278"/>
      <c r="WQO47" s="278"/>
      <c r="WQP47" s="278"/>
      <c r="WQQ47" s="278"/>
      <c r="WQR47" s="278"/>
      <c r="WQS47" s="278"/>
      <c r="WQT47" s="278"/>
      <c r="WQU47" s="278"/>
      <c r="WQV47" s="278"/>
      <c r="WQW47" s="278"/>
      <c r="WQX47" s="278"/>
      <c r="WQY47" s="278"/>
      <c r="WQZ47" s="278"/>
      <c r="WRA47" s="278"/>
      <c r="WRB47" s="278"/>
      <c r="WRC47" s="278"/>
      <c r="WRD47" s="278"/>
      <c r="WRE47" s="278"/>
      <c r="WRF47" s="278"/>
      <c r="WRG47" s="278"/>
      <c r="WRH47" s="278"/>
      <c r="WRI47" s="278"/>
      <c r="WRJ47" s="278"/>
      <c r="WRK47" s="278"/>
      <c r="WRL47" s="278"/>
      <c r="WRM47" s="278"/>
      <c r="WRN47" s="278"/>
      <c r="WRO47" s="278"/>
      <c r="WRP47" s="278"/>
      <c r="WRQ47" s="278"/>
      <c r="WRR47" s="278"/>
      <c r="WRS47" s="278"/>
      <c r="WRT47" s="278"/>
      <c r="WRU47" s="278"/>
      <c r="WRV47" s="278"/>
      <c r="WRW47" s="278"/>
      <c r="WRX47" s="278"/>
      <c r="WRY47" s="278"/>
      <c r="WRZ47" s="278"/>
      <c r="WSA47" s="278"/>
      <c r="WSB47" s="278"/>
      <c r="WSC47" s="278"/>
      <c r="WSD47" s="278"/>
      <c r="WSE47" s="278"/>
      <c r="WSF47" s="278"/>
      <c r="WSG47" s="278"/>
      <c r="WSH47" s="278"/>
      <c r="WSI47" s="278"/>
      <c r="WSJ47" s="278"/>
      <c r="WSK47" s="278"/>
      <c r="WSL47" s="278"/>
      <c r="WSM47" s="278"/>
      <c r="WSN47" s="278"/>
      <c r="WSO47" s="278"/>
      <c r="WSP47" s="278"/>
      <c r="WSQ47" s="278"/>
      <c r="WSR47" s="278"/>
      <c r="WSS47" s="278"/>
      <c r="WST47" s="278"/>
      <c r="WSU47" s="278"/>
      <c r="WSV47" s="278"/>
      <c r="WSW47" s="278"/>
      <c r="WSX47" s="278"/>
      <c r="WSY47" s="278"/>
      <c r="WSZ47" s="278"/>
      <c r="WTA47" s="278"/>
      <c r="WTB47" s="278"/>
      <c r="WTC47" s="278"/>
      <c r="WTD47" s="278"/>
      <c r="WTE47" s="278"/>
      <c r="WTF47" s="278"/>
      <c r="WTG47" s="278"/>
      <c r="WTH47" s="278"/>
      <c r="WTI47" s="278"/>
      <c r="WTJ47" s="278"/>
      <c r="WTK47" s="278"/>
      <c r="WTL47" s="278"/>
      <c r="WTM47" s="278"/>
      <c r="WTN47" s="278"/>
      <c r="WTO47" s="278"/>
      <c r="WTP47" s="278"/>
      <c r="WTQ47" s="278"/>
      <c r="WTR47" s="278"/>
      <c r="WTS47" s="278"/>
      <c r="WTT47" s="278"/>
      <c r="WTU47" s="278"/>
      <c r="WTV47" s="278"/>
      <c r="WTW47" s="278"/>
      <c r="WTX47" s="278"/>
      <c r="WTY47" s="278"/>
      <c r="WTZ47" s="278"/>
      <c r="WUA47" s="278"/>
      <c r="WUB47" s="278"/>
      <c r="WUC47" s="278"/>
      <c r="WUD47" s="278"/>
      <c r="WUE47" s="278"/>
      <c r="WUF47" s="278"/>
      <c r="WUG47" s="278"/>
      <c r="WUH47" s="278"/>
      <c r="WUI47" s="278"/>
      <c r="WUJ47" s="278"/>
      <c r="WUK47" s="278"/>
      <c r="WUL47" s="278"/>
      <c r="WUM47" s="278"/>
      <c r="WUN47" s="278"/>
      <c r="WUO47" s="278"/>
      <c r="WUP47" s="278"/>
      <c r="WUQ47" s="278"/>
      <c r="WUR47" s="278"/>
      <c r="WUS47" s="278"/>
      <c r="WUT47" s="278"/>
      <c r="WUU47" s="278"/>
      <c r="WUV47" s="278"/>
      <c r="WUW47" s="278"/>
      <c r="WUX47" s="278"/>
      <c r="WUY47" s="278"/>
      <c r="WUZ47" s="278"/>
      <c r="WVA47" s="278"/>
      <c r="WVB47" s="278"/>
      <c r="WVC47" s="278"/>
      <c r="WVD47" s="278"/>
      <c r="WVE47" s="278"/>
      <c r="WVF47" s="278"/>
      <c r="WVG47" s="278"/>
      <c r="WVH47" s="278"/>
      <c r="WVI47" s="278"/>
      <c r="WVJ47" s="278"/>
      <c r="WVK47" s="278"/>
      <c r="WVL47" s="278"/>
      <c r="WVM47" s="278"/>
      <c r="WVN47" s="278"/>
      <c r="WVO47" s="278"/>
      <c r="WVP47" s="278"/>
      <c r="WVQ47" s="278"/>
      <c r="WVR47" s="278"/>
      <c r="WVS47" s="278"/>
      <c r="WVT47" s="278"/>
      <c r="WVU47" s="278"/>
      <c r="WVV47" s="278"/>
      <c r="WVW47" s="278"/>
      <c r="WVX47" s="278"/>
      <c r="WVY47" s="278"/>
      <c r="WVZ47" s="278"/>
      <c r="WWA47" s="278"/>
      <c r="WWB47" s="278"/>
      <c r="WWC47" s="278"/>
      <c r="WWD47" s="278"/>
      <c r="WWE47" s="278"/>
      <c r="WWF47" s="278"/>
      <c r="WWG47" s="278"/>
      <c r="WWH47" s="278"/>
      <c r="WWI47" s="278"/>
    </row>
    <row r="48" spans="1:16155" s="285" customFormat="1" ht="1.8" customHeight="1">
      <c r="A48" s="278"/>
      <c r="B48" s="278"/>
      <c r="C48" s="279"/>
      <c r="D48" s="2226"/>
      <c r="E48" s="2226"/>
      <c r="F48" s="2226"/>
      <c r="G48" s="2226"/>
      <c r="H48" s="2226"/>
      <c r="I48" s="2226"/>
      <c r="J48" s="2227"/>
      <c r="K48" s="281"/>
      <c r="L48" s="326"/>
      <c r="M48" s="281"/>
      <c r="N48" s="281"/>
      <c r="O48" s="281"/>
      <c r="P48" s="281"/>
      <c r="Q48" s="281"/>
      <c r="R48" s="359"/>
      <c r="S48" s="359"/>
      <c r="T48" s="359"/>
      <c r="U48" s="359"/>
      <c r="V48" s="359"/>
      <c r="W48" s="281"/>
      <c r="X48" s="286"/>
      <c r="AB48" s="349"/>
      <c r="AC48" s="278"/>
      <c r="AE48" s="278"/>
      <c r="AF48" s="266"/>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78"/>
      <c r="IK48" s="278"/>
      <c r="IL48" s="278"/>
      <c r="IM48" s="278"/>
      <c r="IN48" s="278"/>
      <c r="IO48" s="278"/>
      <c r="IP48" s="278"/>
      <c r="IQ48" s="278"/>
      <c r="IR48" s="278"/>
      <c r="IS48" s="278"/>
      <c r="IT48" s="278"/>
      <c r="IU48" s="278"/>
      <c r="IV48" s="278"/>
      <c r="IW48" s="278"/>
      <c r="IX48" s="278"/>
      <c r="IY48" s="278"/>
      <c r="IZ48" s="278"/>
      <c r="JA48" s="278"/>
      <c r="JB48" s="278"/>
      <c r="JC48" s="278"/>
      <c r="JD48" s="278"/>
      <c r="JE48" s="278"/>
      <c r="JF48" s="278"/>
      <c r="JG48" s="278"/>
      <c r="JH48" s="278"/>
      <c r="JI48" s="278"/>
      <c r="JJ48" s="278"/>
      <c r="JK48" s="278"/>
      <c r="JL48" s="278"/>
      <c r="JM48" s="278"/>
      <c r="JN48" s="278"/>
      <c r="JO48" s="278"/>
      <c r="JP48" s="278"/>
      <c r="JQ48" s="278"/>
      <c r="JR48" s="278"/>
      <c r="JS48" s="278"/>
      <c r="JT48" s="278"/>
      <c r="JU48" s="278"/>
      <c r="JV48" s="278"/>
      <c r="JW48" s="278"/>
      <c r="JX48" s="278"/>
      <c r="JY48" s="278"/>
      <c r="JZ48" s="278"/>
      <c r="KA48" s="278"/>
      <c r="KB48" s="278"/>
      <c r="KC48" s="278"/>
      <c r="KD48" s="278"/>
      <c r="KE48" s="278"/>
      <c r="KF48" s="278"/>
      <c r="KG48" s="278"/>
      <c r="KH48" s="278"/>
      <c r="KI48" s="278"/>
      <c r="KJ48" s="278"/>
      <c r="KK48" s="278"/>
      <c r="KL48" s="278"/>
      <c r="KM48" s="278"/>
      <c r="KN48" s="278"/>
      <c r="KO48" s="278"/>
      <c r="KP48" s="278"/>
      <c r="KQ48" s="278"/>
      <c r="KR48" s="278"/>
      <c r="KS48" s="278"/>
      <c r="KT48" s="278"/>
      <c r="KU48" s="278"/>
      <c r="KV48" s="278"/>
      <c r="KW48" s="278"/>
      <c r="KX48" s="278"/>
      <c r="KY48" s="278"/>
      <c r="KZ48" s="278"/>
      <c r="LA48" s="278"/>
      <c r="LB48" s="278"/>
      <c r="LC48" s="278"/>
      <c r="LD48" s="278"/>
      <c r="LE48" s="278"/>
      <c r="LF48" s="278"/>
      <c r="LG48" s="278"/>
      <c r="LH48" s="278"/>
      <c r="LI48" s="278"/>
      <c r="LJ48" s="278"/>
      <c r="LK48" s="278"/>
      <c r="LL48" s="278"/>
      <c r="LM48" s="278"/>
      <c r="LN48" s="278"/>
      <c r="LO48" s="278"/>
      <c r="LP48" s="278"/>
      <c r="LQ48" s="278"/>
      <c r="LR48" s="278"/>
      <c r="LS48" s="278"/>
      <c r="LT48" s="278"/>
      <c r="LU48" s="278"/>
      <c r="LV48" s="278"/>
      <c r="LW48" s="278"/>
      <c r="LX48" s="278"/>
      <c r="LY48" s="278"/>
      <c r="LZ48" s="278"/>
      <c r="MA48" s="278"/>
      <c r="MB48" s="278"/>
      <c r="MC48" s="278"/>
      <c r="MD48" s="278"/>
      <c r="ME48" s="278"/>
      <c r="MF48" s="278"/>
      <c r="MG48" s="278"/>
      <c r="MH48" s="278"/>
      <c r="MI48" s="278"/>
      <c r="MJ48" s="278"/>
      <c r="MK48" s="278"/>
      <c r="ML48" s="278"/>
      <c r="MM48" s="278"/>
      <c r="MN48" s="278"/>
      <c r="MO48" s="278"/>
      <c r="MP48" s="278"/>
      <c r="MQ48" s="278"/>
      <c r="MR48" s="278"/>
      <c r="MS48" s="278"/>
      <c r="MT48" s="278"/>
      <c r="MU48" s="278"/>
      <c r="MV48" s="278"/>
      <c r="MW48" s="278"/>
      <c r="MX48" s="278"/>
      <c r="MY48" s="278"/>
      <c r="MZ48" s="278"/>
      <c r="NA48" s="278"/>
      <c r="NB48" s="278"/>
      <c r="NC48" s="278"/>
      <c r="ND48" s="278"/>
      <c r="NE48" s="278"/>
      <c r="NF48" s="278"/>
      <c r="NG48" s="278"/>
      <c r="NH48" s="278"/>
      <c r="NI48" s="278"/>
      <c r="NJ48" s="278"/>
      <c r="NK48" s="278"/>
      <c r="NL48" s="278"/>
      <c r="NM48" s="278"/>
      <c r="NN48" s="278"/>
      <c r="NO48" s="278"/>
      <c r="NP48" s="278"/>
      <c r="NQ48" s="278"/>
      <c r="NR48" s="278"/>
      <c r="NS48" s="278"/>
      <c r="NT48" s="278"/>
      <c r="NU48" s="278"/>
      <c r="NV48" s="278"/>
      <c r="NW48" s="278"/>
      <c r="NX48" s="278"/>
      <c r="NY48" s="278"/>
      <c r="NZ48" s="278"/>
      <c r="OA48" s="278"/>
      <c r="OB48" s="278"/>
      <c r="OC48" s="278"/>
      <c r="OD48" s="278"/>
      <c r="OE48" s="278"/>
      <c r="OF48" s="278"/>
      <c r="OG48" s="278"/>
      <c r="OH48" s="278"/>
      <c r="OI48" s="278"/>
      <c r="OJ48" s="278"/>
      <c r="OK48" s="278"/>
      <c r="OL48" s="278"/>
      <c r="OM48" s="278"/>
      <c r="ON48" s="278"/>
      <c r="OO48" s="278"/>
      <c r="OP48" s="278"/>
      <c r="OQ48" s="278"/>
      <c r="OR48" s="278"/>
      <c r="OS48" s="278"/>
      <c r="OT48" s="278"/>
      <c r="OU48" s="278"/>
      <c r="OV48" s="278"/>
      <c r="OW48" s="278"/>
      <c r="OX48" s="278"/>
      <c r="OY48" s="278"/>
      <c r="OZ48" s="278"/>
      <c r="PA48" s="278"/>
      <c r="PB48" s="278"/>
      <c r="PC48" s="278"/>
      <c r="PD48" s="278"/>
      <c r="PE48" s="278"/>
      <c r="PF48" s="278"/>
      <c r="PG48" s="278"/>
      <c r="PH48" s="278"/>
      <c r="PI48" s="278"/>
      <c r="PJ48" s="278"/>
      <c r="PK48" s="278"/>
      <c r="PL48" s="278"/>
      <c r="PM48" s="278"/>
      <c r="PN48" s="278"/>
      <c r="PO48" s="278"/>
      <c r="PP48" s="278"/>
      <c r="PQ48" s="278"/>
      <c r="PR48" s="278"/>
      <c r="PS48" s="278"/>
      <c r="PT48" s="278"/>
      <c r="PU48" s="278"/>
      <c r="PV48" s="278"/>
      <c r="PW48" s="278"/>
      <c r="PX48" s="278"/>
      <c r="PY48" s="278"/>
      <c r="PZ48" s="278"/>
      <c r="QA48" s="278"/>
      <c r="QB48" s="278"/>
      <c r="QC48" s="278"/>
      <c r="QD48" s="278"/>
      <c r="QE48" s="278"/>
      <c r="QF48" s="278"/>
      <c r="QG48" s="278"/>
      <c r="QH48" s="278"/>
      <c r="QI48" s="278"/>
      <c r="QJ48" s="278"/>
      <c r="QK48" s="278"/>
      <c r="QL48" s="278"/>
      <c r="QM48" s="278"/>
      <c r="QN48" s="278"/>
      <c r="QO48" s="278"/>
      <c r="QP48" s="278"/>
      <c r="QQ48" s="278"/>
      <c r="QR48" s="278"/>
      <c r="QS48" s="278"/>
      <c r="QT48" s="278"/>
      <c r="QU48" s="278"/>
      <c r="QV48" s="278"/>
      <c r="QW48" s="278"/>
      <c r="QX48" s="278"/>
      <c r="QY48" s="278"/>
      <c r="QZ48" s="278"/>
      <c r="RA48" s="278"/>
      <c r="RB48" s="278"/>
      <c r="RC48" s="278"/>
      <c r="RD48" s="278"/>
      <c r="RE48" s="278"/>
      <c r="RF48" s="278"/>
      <c r="RG48" s="278"/>
      <c r="RH48" s="278"/>
      <c r="RI48" s="278"/>
      <c r="RJ48" s="278"/>
      <c r="RK48" s="278"/>
      <c r="RL48" s="278"/>
      <c r="RM48" s="278"/>
      <c r="RN48" s="278"/>
      <c r="RO48" s="278"/>
      <c r="RP48" s="278"/>
      <c r="RQ48" s="278"/>
      <c r="RR48" s="278"/>
      <c r="RS48" s="278"/>
      <c r="RT48" s="278"/>
      <c r="RU48" s="278"/>
      <c r="RV48" s="278"/>
      <c r="RW48" s="278"/>
      <c r="RX48" s="278"/>
      <c r="RY48" s="278"/>
      <c r="RZ48" s="278"/>
      <c r="SA48" s="278"/>
      <c r="SB48" s="278"/>
      <c r="SC48" s="278"/>
      <c r="SD48" s="278"/>
      <c r="SE48" s="278"/>
      <c r="SF48" s="278"/>
      <c r="SG48" s="278"/>
      <c r="SH48" s="278"/>
      <c r="SI48" s="278"/>
      <c r="SJ48" s="278"/>
      <c r="SK48" s="278"/>
      <c r="SL48" s="278"/>
      <c r="SM48" s="278"/>
      <c r="SN48" s="278"/>
      <c r="SO48" s="278"/>
      <c r="SP48" s="278"/>
      <c r="SQ48" s="278"/>
      <c r="SR48" s="278"/>
      <c r="SS48" s="278"/>
      <c r="ST48" s="278"/>
      <c r="SU48" s="278"/>
      <c r="SV48" s="278"/>
      <c r="SW48" s="278"/>
      <c r="SX48" s="278"/>
      <c r="SY48" s="278"/>
      <c r="SZ48" s="278"/>
      <c r="TA48" s="278"/>
      <c r="TB48" s="278"/>
      <c r="TC48" s="278"/>
      <c r="TD48" s="278"/>
      <c r="TE48" s="278"/>
      <c r="TF48" s="278"/>
      <c r="TG48" s="278"/>
      <c r="TH48" s="278"/>
      <c r="TI48" s="278"/>
      <c r="TJ48" s="278"/>
      <c r="TK48" s="278"/>
      <c r="TL48" s="278"/>
      <c r="TM48" s="278"/>
      <c r="TN48" s="278"/>
      <c r="TO48" s="278"/>
      <c r="TP48" s="278"/>
      <c r="TQ48" s="278"/>
      <c r="TR48" s="278"/>
      <c r="TS48" s="278"/>
      <c r="TT48" s="278"/>
      <c r="TU48" s="278"/>
      <c r="TV48" s="278"/>
      <c r="TW48" s="278"/>
      <c r="TX48" s="278"/>
      <c r="TY48" s="278"/>
      <c r="TZ48" s="278"/>
      <c r="UA48" s="278"/>
      <c r="UB48" s="278"/>
      <c r="UC48" s="278"/>
      <c r="UD48" s="278"/>
      <c r="UE48" s="278"/>
      <c r="UF48" s="278"/>
      <c r="UG48" s="278"/>
      <c r="UH48" s="278"/>
      <c r="UI48" s="278"/>
      <c r="UJ48" s="278"/>
      <c r="UK48" s="278"/>
      <c r="UL48" s="278"/>
      <c r="UM48" s="278"/>
      <c r="UN48" s="278"/>
      <c r="UO48" s="278"/>
      <c r="UP48" s="278"/>
      <c r="UQ48" s="278"/>
      <c r="UR48" s="278"/>
      <c r="US48" s="278"/>
      <c r="UT48" s="278"/>
      <c r="UU48" s="278"/>
      <c r="UV48" s="278"/>
      <c r="UW48" s="278"/>
      <c r="UX48" s="278"/>
      <c r="UY48" s="278"/>
      <c r="UZ48" s="278"/>
      <c r="VA48" s="278"/>
      <c r="VB48" s="278"/>
      <c r="VC48" s="278"/>
      <c r="VD48" s="278"/>
      <c r="VE48" s="278"/>
      <c r="VF48" s="278"/>
      <c r="VG48" s="278"/>
      <c r="VH48" s="278"/>
      <c r="VI48" s="278"/>
      <c r="VJ48" s="278"/>
      <c r="VK48" s="278"/>
      <c r="VL48" s="278"/>
      <c r="VM48" s="278"/>
      <c r="VN48" s="278"/>
      <c r="VO48" s="278"/>
      <c r="VP48" s="278"/>
      <c r="VQ48" s="278"/>
      <c r="VR48" s="278"/>
      <c r="VS48" s="278"/>
      <c r="VT48" s="278"/>
      <c r="VU48" s="278"/>
      <c r="VV48" s="278"/>
      <c r="VW48" s="278"/>
      <c r="VX48" s="278"/>
      <c r="VY48" s="278"/>
      <c r="VZ48" s="278"/>
      <c r="WA48" s="278"/>
      <c r="WB48" s="278"/>
      <c r="WC48" s="278"/>
      <c r="WD48" s="278"/>
      <c r="WE48" s="278"/>
      <c r="WF48" s="278"/>
      <c r="WG48" s="278"/>
      <c r="WH48" s="278"/>
      <c r="WI48" s="278"/>
      <c r="WJ48" s="278"/>
      <c r="WK48" s="278"/>
      <c r="WL48" s="278"/>
      <c r="WM48" s="278"/>
      <c r="WN48" s="278"/>
      <c r="WO48" s="278"/>
      <c r="WP48" s="278"/>
      <c r="WQ48" s="278"/>
      <c r="WR48" s="278"/>
      <c r="WS48" s="278"/>
      <c r="WT48" s="278"/>
      <c r="WU48" s="278"/>
      <c r="WV48" s="278"/>
      <c r="WW48" s="278"/>
      <c r="WX48" s="278"/>
      <c r="WY48" s="278"/>
      <c r="WZ48" s="278"/>
      <c r="XA48" s="278"/>
      <c r="XB48" s="278"/>
      <c r="XC48" s="278"/>
      <c r="XD48" s="278"/>
      <c r="XE48" s="278"/>
      <c r="XF48" s="278"/>
      <c r="XG48" s="278"/>
      <c r="XH48" s="278"/>
      <c r="XI48" s="278"/>
      <c r="XJ48" s="278"/>
      <c r="XK48" s="278"/>
      <c r="XL48" s="278"/>
      <c r="XM48" s="278"/>
      <c r="XN48" s="278"/>
      <c r="XO48" s="278"/>
      <c r="XP48" s="278"/>
      <c r="XQ48" s="278"/>
      <c r="XR48" s="278"/>
      <c r="XS48" s="278"/>
      <c r="XT48" s="278"/>
      <c r="XU48" s="278"/>
      <c r="XV48" s="278"/>
      <c r="XW48" s="278"/>
      <c r="XX48" s="278"/>
      <c r="XY48" s="278"/>
      <c r="XZ48" s="278"/>
      <c r="YA48" s="278"/>
      <c r="YB48" s="278"/>
      <c r="YC48" s="278"/>
      <c r="YD48" s="278"/>
      <c r="YE48" s="278"/>
      <c r="YF48" s="278"/>
      <c r="YG48" s="278"/>
      <c r="YH48" s="278"/>
      <c r="YI48" s="278"/>
      <c r="YJ48" s="278"/>
      <c r="YK48" s="278"/>
      <c r="YL48" s="278"/>
      <c r="YM48" s="278"/>
      <c r="YN48" s="278"/>
      <c r="YO48" s="278"/>
      <c r="YP48" s="278"/>
      <c r="YQ48" s="278"/>
      <c r="YR48" s="278"/>
      <c r="YS48" s="278"/>
      <c r="YT48" s="278"/>
      <c r="YU48" s="278"/>
      <c r="YV48" s="278"/>
      <c r="YW48" s="278"/>
      <c r="YX48" s="278"/>
      <c r="YY48" s="278"/>
      <c r="YZ48" s="278"/>
      <c r="ZA48" s="278"/>
      <c r="ZB48" s="278"/>
      <c r="ZC48" s="278"/>
      <c r="ZD48" s="278"/>
      <c r="ZE48" s="278"/>
      <c r="ZF48" s="278"/>
      <c r="ZG48" s="278"/>
      <c r="ZH48" s="278"/>
      <c r="ZI48" s="278"/>
      <c r="ZJ48" s="278"/>
      <c r="ZK48" s="278"/>
      <c r="ZL48" s="278"/>
      <c r="ZM48" s="278"/>
      <c r="ZN48" s="278"/>
      <c r="ZO48" s="278"/>
      <c r="ZP48" s="278"/>
      <c r="ZQ48" s="278"/>
      <c r="ZR48" s="278"/>
      <c r="ZS48" s="278"/>
      <c r="ZT48" s="278"/>
      <c r="ZU48" s="278"/>
      <c r="ZV48" s="278"/>
      <c r="ZW48" s="278"/>
      <c r="ZX48" s="278"/>
      <c r="ZY48" s="278"/>
      <c r="ZZ48" s="278"/>
      <c r="AAA48" s="278"/>
      <c r="AAB48" s="278"/>
      <c r="AAC48" s="278"/>
      <c r="AAD48" s="278"/>
      <c r="AAE48" s="278"/>
      <c r="AAF48" s="278"/>
      <c r="AAG48" s="278"/>
      <c r="AAH48" s="278"/>
      <c r="AAI48" s="278"/>
      <c r="AAJ48" s="278"/>
      <c r="AAK48" s="278"/>
      <c r="AAL48" s="278"/>
      <c r="AAM48" s="278"/>
      <c r="AAN48" s="278"/>
      <c r="AAO48" s="278"/>
      <c r="AAP48" s="278"/>
      <c r="AAQ48" s="278"/>
      <c r="AAR48" s="278"/>
      <c r="AAS48" s="278"/>
      <c r="AAT48" s="278"/>
      <c r="AAU48" s="278"/>
      <c r="AAV48" s="278"/>
      <c r="AAW48" s="278"/>
      <c r="AAX48" s="278"/>
      <c r="AAY48" s="278"/>
      <c r="AAZ48" s="278"/>
      <c r="ABA48" s="278"/>
      <c r="ABB48" s="278"/>
      <c r="ABC48" s="278"/>
      <c r="ABD48" s="278"/>
      <c r="ABE48" s="278"/>
      <c r="ABF48" s="278"/>
      <c r="ABG48" s="278"/>
      <c r="ABH48" s="278"/>
      <c r="ABI48" s="278"/>
      <c r="ABJ48" s="278"/>
      <c r="ABK48" s="278"/>
      <c r="ABL48" s="278"/>
      <c r="ABM48" s="278"/>
      <c r="ABN48" s="278"/>
      <c r="ABO48" s="278"/>
      <c r="ABP48" s="278"/>
      <c r="ABQ48" s="278"/>
      <c r="ABR48" s="278"/>
      <c r="ABS48" s="278"/>
      <c r="ABT48" s="278"/>
      <c r="ABU48" s="278"/>
      <c r="ABV48" s="278"/>
      <c r="ABW48" s="278"/>
      <c r="ABX48" s="278"/>
      <c r="ABY48" s="278"/>
      <c r="ABZ48" s="278"/>
      <c r="ACA48" s="278"/>
      <c r="ACB48" s="278"/>
      <c r="ACC48" s="278"/>
      <c r="ACD48" s="278"/>
      <c r="ACE48" s="278"/>
      <c r="ACF48" s="278"/>
      <c r="ACG48" s="278"/>
      <c r="ACH48" s="278"/>
      <c r="ACI48" s="278"/>
      <c r="ACJ48" s="278"/>
      <c r="ACK48" s="278"/>
      <c r="ACL48" s="278"/>
      <c r="ACM48" s="278"/>
      <c r="ACN48" s="278"/>
      <c r="ACO48" s="278"/>
      <c r="ACP48" s="278"/>
      <c r="ACQ48" s="278"/>
      <c r="ACR48" s="278"/>
      <c r="ACS48" s="278"/>
      <c r="ACT48" s="278"/>
      <c r="ACU48" s="278"/>
      <c r="ACV48" s="278"/>
      <c r="ACW48" s="278"/>
      <c r="ACX48" s="278"/>
      <c r="ACY48" s="278"/>
      <c r="ACZ48" s="278"/>
      <c r="ADA48" s="278"/>
      <c r="ADB48" s="278"/>
      <c r="ADC48" s="278"/>
      <c r="ADD48" s="278"/>
      <c r="ADE48" s="278"/>
      <c r="ADF48" s="278"/>
      <c r="ADG48" s="278"/>
      <c r="ADH48" s="278"/>
      <c r="ADI48" s="278"/>
      <c r="ADJ48" s="278"/>
      <c r="ADK48" s="278"/>
      <c r="ADL48" s="278"/>
      <c r="ADM48" s="278"/>
      <c r="ADN48" s="278"/>
      <c r="ADO48" s="278"/>
      <c r="ADP48" s="278"/>
      <c r="ADQ48" s="278"/>
      <c r="ADR48" s="278"/>
      <c r="ADS48" s="278"/>
      <c r="ADT48" s="278"/>
      <c r="ADU48" s="278"/>
      <c r="ADV48" s="278"/>
      <c r="ADW48" s="278"/>
      <c r="ADX48" s="278"/>
      <c r="ADY48" s="278"/>
      <c r="ADZ48" s="278"/>
      <c r="AEA48" s="278"/>
      <c r="AEB48" s="278"/>
      <c r="AEC48" s="278"/>
      <c r="AED48" s="278"/>
      <c r="AEE48" s="278"/>
      <c r="AEF48" s="278"/>
      <c r="AEG48" s="278"/>
      <c r="AEH48" s="278"/>
      <c r="AEI48" s="278"/>
      <c r="AEJ48" s="278"/>
      <c r="AEK48" s="278"/>
      <c r="AEL48" s="278"/>
      <c r="AEM48" s="278"/>
      <c r="AEN48" s="278"/>
      <c r="AEO48" s="278"/>
      <c r="AEP48" s="278"/>
      <c r="AEQ48" s="278"/>
      <c r="AER48" s="278"/>
      <c r="AES48" s="278"/>
      <c r="AET48" s="278"/>
      <c r="AEU48" s="278"/>
      <c r="AEV48" s="278"/>
      <c r="AEW48" s="278"/>
      <c r="AEX48" s="278"/>
      <c r="AEY48" s="278"/>
      <c r="AEZ48" s="278"/>
      <c r="AFA48" s="278"/>
      <c r="AFB48" s="278"/>
      <c r="AFC48" s="278"/>
      <c r="AFD48" s="278"/>
      <c r="AFE48" s="278"/>
      <c r="AFF48" s="278"/>
      <c r="AFG48" s="278"/>
      <c r="AFH48" s="278"/>
      <c r="AFI48" s="278"/>
      <c r="AFJ48" s="278"/>
      <c r="AFK48" s="278"/>
      <c r="AFL48" s="278"/>
      <c r="AFM48" s="278"/>
      <c r="AFN48" s="278"/>
      <c r="AFO48" s="278"/>
      <c r="AFP48" s="278"/>
      <c r="AFQ48" s="278"/>
      <c r="AFR48" s="278"/>
      <c r="AFS48" s="278"/>
      <c r="AFT48" s="278"/>
      <c r="AFU48" s="278"/>
      <c r="AFV48" s="278"/>
      <c r="AFW48" s="278"/>
      <c r="AFX48" s="278"/>
      <c r="AFY48" s="278"/>
      <c r="AFZ48" s="278"/>
      <c r="AGA48" s="278"/>
      <c r="AGB48" s="278"/>
      <c r="AGC48" s="278"/>
      <c r="AGD48" s="278"/>
      <c r="AGE48" s="278"/>
      <c r="AGF48" s="278"/>
      <c r="AGG48" s="278"/>
      <c r="AGH48" s="278"/>
      <c r="AGI48" s="278"/>
      <c r="AGJ48" s="278"/>
      <c r="AGK48" s="278"/>
      <c r="AGL48" s="278"/>
      <c r="AGM48" s="278"/>
      <c r="AGN48" s="278"/>
      <c r="AGO48" s="278"/>
      <c r="AGP48" s="278"/>
      <c r="AGQ48" s="278"/>
      <c r="AGR48" s="278"/>
      <c r="AGS48" s="278"/>
      <c r="AGT48" s="278"/>
      <c r="AGU48" s="278"/>
      <c r="AGV48" s="278"/>
      <c r="AGW48" s="278"/>
      <c r="AGX48" s="278"/>
      <c r="AGY48" s="278"/>
      <c r="AGZ48" s="278"/>
      <c r="AHA48" s="278"/>
      <c r="AHB48" s="278"/>
      <c r="AHC48" s="278"/>
      <c r="AHD48" s="278"/>
      <c r="AHE48" s="278"/>
      <c r="AHF48" s="278"/>
      <c r="AHG48" s="278"/>
      <c r="AHH48" s="278"/>
      <c r="AHI48" s="278"/>
      <c r="AHJ48" s="278"/>
      <c r="AHK48" s="278"/>
      <c r="AHL48" s="278"/>
      <c r="AHM48" s="278"/>
      <c r="AHN48" s="278"/>
      <c r="AHO48" s="278"/>
      <c r="AHP48" s="278"/>
      <c r="AHQ48" s="278"/>
      <c r="AHR48" s="278"/>
      <c r="AHS48" s="278"/>
      <c r="AHT48" s="278"/>
      <c r="AHU48" s="278"/>
      <c r="AHV48" s="278"/>
      <c r="AHW48" s="278"/>
      <c r="AHX48" s="278"/>
      <c r="AHY48" s="278"/>
      <c r="AHZ48" s="278"/>
      <c r="AIA48" s="278"/>
      <c r="AIB48" s="278"/>
      <c r="AIC48" s="278"/>
      <c r="AID48" s="278"/>
      <c r="AIE48" s="278"/>
      <c r="AIF48" s="278"/>
      <c r="AIG48" s="278"/>
      <c r="AIH48" s="278"/>
      <c r="AII48" s="278"/>
      <c r="AIJ48" s="278"/>
      <c r="AIK48" s="278"/>
      <c r="AIL48" s="278"/>
      <c r="AIM48" s="278"/>
      <c r="AIN48" s="278"/>
      <c r="AIO48" s="278"/>
      <c r="AIP48" s="278"/>
      <c r="AIQ48" s="278"/>
      <c r="AIR48" s="278"/>
      <c r="AIS48" s="278"/>
      <c r="AIT48" s="278"/>
      <c r="AIU48" s="278"/>
      <c r="AIV48" s="278"/>
      <c r="AIW48" s="278"/>
      <c r="AIX48" s="278"/>
      <c r="AIY48" s="278"/>
      <c r="AIZ48" s="278"/>
      <c r="AJA48" s="278"/>
      <c r="AJB48" s="278"/>
      <c r="AJC48" s="278"/>
      <c r="AJD48" s="278"/>
      <c r="AJE48" s="278"/>
      <c r="AJF48" s="278"/>
      <c r="AJG48" s="278"/>
      <c r="AJH48" s="278"/>
      <c r="AJI48" s="278"/>
      <c r="AJJ48" s="278"/>
      <c r="AJK48" s="278"/>
      <c r="AJL48" s="278"/>
      <c r="AJM48" s="278"/>
      <c r="AJN48" s="278"/>
      <c r="AJO48" s="278"/>
      <c r="AJP48" s="278"/>
      <c r="AJQ48" s="278"/>
      <c r="AJR48" s="278"/>
      <c r="AJS48" s="278"/>
      <c r="AJT48" s="278"/>
      <c r="AJU48" s="278"/>
      <c r="AJV48" s="278"/>
      <c r="AJW48" s="278"/>
      <c r="AJX48" s="278"/>
      <c r="AJY48" s="278"/>
      <c r="AJZ48" s="278"/>
      <c r="AKA48" s="278"/>
      <c r="AKB48" s="278"/>
      <c r="AKC48" s="278"/>
      <c r="AKD48" s="278"/>
      <c r="AKE48" s="278"/>
      <c r="AKF48" s="278"/>
      <c r="AKG48" s="278"/>
      <c r="AKH48" s="278"/>
      <c r="AKI48" s="278"/>
      <c r="AKJ48" s="278"/>
      <c r="AKK48" s="278"/>
      <c r="AKL48" s="278"/>
      <c r="AKM48" s="278"/>
      <c r="AKN48" s="278"/>
      <c r="AKO48" s="278"/>
      <c r="AKP48" s="278"/>
      <c r="AKQ48" s="278"/>
      <c r="AKR48" s="278"/>
      <c r="AKS48" s="278"/>
      <c r="AKT48" s="278"/>
      <c r="AKU48" s="278"/>
      <c r="AKV48" s="278"/>
      <c r="AKW48" s="278"/>
      <c r="AKX48" s="278"/>
      <c r="AKY48" s="278"/>
      <c r="AKZ48" s="278"/>
      <c r="ALA48" s="278"/>
      <c r="ALB48" s="278"/>
      <c r="ALC48" s="278"/>
      <c r="ALD48" s="278"/>
      <c r="ALE48" s="278"/>
      <c r="ALF48" s="278"/>
      <c r="ALG48" s="278"/>
      <c r="ALH48" s="278"/>
      <c r="ALI48" s="278"/>
      <c r="ALJ48" s="278"/>
      <c r="ALK48" s="278"/>
      <c r="ALL48" s="278"/>
      <c r="ALM48" s="278"/>
      <c r="ALN48" s="278"/>
      <c r="ALO48" s="278"/>
      <c r="ALP48" s="278"/>
      <c r="ALQ48" s="278"/>
      <c r="ALR48" s="278"/>
      <c r="ALS48" s="278"/>
      <c r="ALT48" s="278"/>
      <c r="ALU48" s="278"/>
      <c r="ALV48" s="278"/>
      <c r="ALW48" s="278"/>
      <c r="ALX48" s="278"/>
      <c r="ALY48" s="278"/>
      <c r="ALZ48" s="278"/>
      <c r="AMA48" s="278"/>
      <c r="AMB48" s="278"/>
      <c r="AMC48" s="278"/>
      <c r="AMD48" s="278"/>
      <c r="AME48" s="278"/>
      <c r="AMF48" s="278"/>
      <c r="AMG48" s="278"/>
      <c r="AMH48" s="278"/>
      <c r="AMI48" s="278"/>
      <c r="AMJ48" s="278"/>
      <c r="AMK48" s="278"/>
      <c r="AML48" s="278"/>
      <c r="AMM48" s="278"/>
      <c r="AMN48" s="278"/>
      <c r="AMO48" s="278"/>
      <c r="AMP48" s="278"/>
      <c r="AMQ48" s="278"/>
      <c r="AMR48" s="278"/>
      <c r="AMS48" s="278"/>
      <c r="AMT48" s="278"/>
      <c r="AMU48" s="278"/>
      <c r="AMV48" s="278"/>
      <c r="AMW48" s="278"/>
      <c r="AMX48" s="278"/>
      <c r="AMY48" s="278"/>
      <c r="AMZ48" s="278"/>
      <c r="ANA48" s="278"/>
      <c r="ANB48" s="278"/>
      <c r="ANC48" s="278"/>
      <c r="AND48" s="278"/>
      <c r="ANE48" s="278"/>
      <c r="ANF48" s="278"/>
      <c r="ANG48" s="278"/>
      <c r="ANH48" s="278"/>
      <c r="ANI48" s="278"/>
      <c r="ANJ48" s="278"/>
      <c r="ANK48" s="278"/>
      <c r="ANL48" s="278"/>
      <c r="ANM48" s="278"/>
      <c r="ANN48" s="278"/>
      <c r="ANO48" s="278"/>
      <c r="ANP48" s="278"/>
      <c r="ANQ48" s="278"/>
      <c r="ANR48" s="278"/>
      <c r="ANS48" s="278"/>
      <c r="ANT48" s="278"/>
      <c r="ANU48" s="278"/>
      <c r="ANV48" s="278"/>
      <c r="ANW48" s="278"/>
      <c r="ANX48" s="278"/>
      <c r="ANY48" s="278"/>
      <c r="ANZ48" s="278"/>
      <c r="AOA48" s="278"/>
      <c r="AOB48" s="278"/>
      <c r="AOC48" s="278"/>
      <c r="AOD48" s="278"/>
      <c r="AOE48" s="278"/>
      <c r="AOF48" s="278"/>
      <c r="AOG48" s="278"/>
      <c r="AOH48" s="278"/>
      <c r="AOI48" s="278"/>
      <c r="AOJ48" s="278"/>
      <c r="AOK48" s="278"/>
      <c r="AOL48" s="278"/>
      <c r="AOM48" s="278"/>
      <c r="AON48" s="278"/>
      <c r="AOO48" s="278"/>
      <c r="AOP48" s="278"/>
      <c r="AOQ48" s="278"/>
      <c r="AOR48" s="278"/>
      <c r="AOS48" s="278"/>
      <c r="AOT48" s="278"/>
      <c r="AOU48" s="278"/>
      <c r="AOV48" s="278"/>
      <c r="AOW48" s="278"/>
      <c r="AOX48" s="278"/>
      <c r="AOY48" s="278"/>
      <c r="AOZ48" s="278"/>
      <c r="APA48" s="278"/>
      <c r="APB48" s="278"/>
      <c r="APC48" s="278"/>
      <c r="APD48" s="278"/>
      <c r="APE48" s="278"/>
      <c r="APF48" s="278"/>
      <c r="APG48" s="278"/>
      <c r="APH48" s="278"/>
      <c r="API48" s="278"/>
      <c r="APJ48" s="278"/>
      <c r="APK48" s="278"/>
      <c r="APL48" s="278"/>
      <c r="APM48" s="278"/>
      <c r="APN48" s="278"/>
      <c r="APO48" s="278"/>
      <c r="APP48" s="278"/>
      <c r="APQ48" s="278"/>
      <c r="APR48" s="278"/>
      <c r="APS48" s="278"/>
      <c r="APT48" s="278"/>
      <c r="APU48" s="278"/>
      <c r="APV48" s="278"/>
      <c r="APW48" s="278"/>
      <c r="APX48" s="278"/>
      <c r="APY48" s="278"/>
      <c r="APZ48" s="278"/>
      <c r="AQA48" s="278"/>
      <c r="AQB48" s="278"/>
      <c r="AQC48" s="278"/>
      <c r="AQD48" s="278"/>
      <c r="AQE48" s="278"/>
      <c r="AQF48" s="278"/>
      <c r="AQG48" s="278"/>
      <c r="AQH48" s="278"/>
      <c r="AQI48" s="278"/>
      <c r="AQJ48" s="278"/>
      <c r="AQK48" s="278"/>
      <c r="AQL48" s="278"/>
      <c r="AQM48" s="278"/>
      <c r="AQN48" s="278"/>
      <c r="AQO48" s="278"/>
      <c r="AQP48" s="278"/>
      <c r="AQQ48" s="278"/>
      <c r="AQR48" s="278"/>
      <c r="AQS48" s="278"/>
      <c r="AQT48" s="278"/>
      <c r="AQU48" s="278"/>
      <c r="AQV48" s="278"/>
      <c r="AQW48" s="278"/>
      <c r="AQX48" s="278"/>
      <c r="AQY48" s="278"/>
      <c r="AQZ48" s="278"/>
      <c r="ARA48" s="278"/>
      <c r="ARB48" s="278"/>
      <c r="ARC48" s="278"/>
      <c r="ARD48" s="278"/>
      <c r="ARE48" s="278"/>
      <c r="ARF48" s="278"/>
      <c r="ARG48" s="278"/>
      <c r="ARH48" s="278"/>
      <c r="ARI48" s="278"/>
      <c r="ARJ48" s="278"/>
      <c r="ARK48" s="278"/>
      <c r="ARL48" s="278"/>
      <c r="ARM48" s="278"/>
      <c r="ARN48" s="278"/>
      <c r="ARO48" s="278"/>
      <c r="ARP48" s="278"/>
      <c r="ARQ48" s="278"/>
      <c r="ARR48" s="278"/>
      <c r="ARS48" s="278"/>
      <c r="ART48" s="278"/>
      <c r="ARU48" s="278"/>
      <c r="ARV48" s="278"/>
      <c r="ARW48" s="278"/>
      <c r="ARX48" s="278"/>
      <c r="ARY48" s="278"/>
      <c r="ARZ48" s="278"/>
      <c r="ASA48" s="278"/>
      <c r="ASB48" s="278"/>
      <c r="ASC48" s="278"/>
      <c r="ASD48" s="278"/>
      <c r="ASE48" s="278"/>
      <c r="ASF48" s="278"/>
      <c r="ASG48" s="278"/>
      <c r="ASH48" s="278"/>
      <c r="ASI48" s="278"/>
      <c r="ASJ48" s="278"/>
      <c r="ASK48" s="278"/>
      <c r="ASL48" s="278"/>
      <c r="ASM48" s="278"/>
      <c r="ASN48" s="278"/>
      <c r="ASO48" s="278"/>
      <c r="ASP48" s="278"/>
      <c r="ASQ48" s="278"/>
      <c r="ASR48" s="278"/>
      <c r="ASS48" s="278"/>
      <c r="AST48" s="278"/>
      <c r="ASU48" s="278"/>
      <c r="ASV48" s="278"/>
      <c r="ASW48" s="278"/>
      <c r="ASX48" s="278"/>
      <c r="ASY48" s="278"/>
      <c r="ASZ48" s="278"/>
      <c r="ATA48" s="278"/>
      <c r="ATB48" s="278"/>
      <c r="ATC48" s="278"/>
      <c r="ATD48" s="278"/>
      <c r="ATE48" s="278"/>
      <c r="ATF48" s="278"/>
      <c r="ATG48" s="278"/>
      <c r="ATH48" s="278"/>
      <c r="ATI48" s="278"/>
      <c r="ATJ48" s="278"/>
      <c r="ATK48" s="278"/>
      <c r="ATL48" s="278"/>
      <c r="ATM48" s="278"/>
      <c r="ATN48" s="278"/>
      <c r="ATO48" s="278"/>
      <c r="ATP48" s="278"/>
      <c r="ATQ48" s="278"/>
      <c r="ATR48" s="278"/>
      <c r="ATS48" s="278"/>
      <c r="ATT48" s="278"/>
      <c r="ATU48" s="278"/>
      <c r="ATV48" s="278"/>
      <c r="ATW48" s="278"/>
      <c r="ATX48" s="278"/>
      <c r="ATY48" s="278"/>
      <c r="ATZ48" s="278"/>
      <c r="AUA48" s="278"/>
      <c r="AUB48" s="278"/>
      <c r="AUC48" s="278"/>
      <c r="AUD48" s="278"/>
      <c r="AUE48" s="278"/>
      <c r="AUF48" s="278"/>
      <c r="AUG48" s="278"/>
      <c r="AUH48" s="278"/>
      <c r="AUI48" s="278"/>
      <c r="AUJ48" s="278"/>
      <c r="AUK48" s="278"/>
      <c r="AUL48" s="278"/>
      <c r="AUM48" s="278"/>
      <c r="AUN48" s="278"/>
      <c r="AUO48" s="278"/>
      <c r="AUP48" s="278"/>
      <c r="AUQ48" s="278"/>
      <c r="AUR48" s="278"/>
      <c r="AUS48" s="278"/>
      <c r="AUT48" s="278"/>
      <c r="AUU48" s="278"/>
      <c r="AUV48" s="278"/>
      <c r="AUW48" s="278"/>
      <c r="AUX48" s="278"/>
      <c r="AUY48" s="278"/>
      <c r="AUZ48" s="278"/>
      <c r="AVA48" s="278"/>
      <c r="AVB48" s="278"/>
      <c r="AVC48" s="278"/>
      <c r="AVD48" s="278"/>
      <c r="AVE48" s="278"/>
      <c r="AVF48" s="278"/>
      <c r="AVG48" s="278"/>
      <c r="AVH48" s="278"/>
      <c r="AVI48" s="278"/>
      <c r="AVJ48" s="278"/>
      <c r="AVK48" s="278"/>
      <c r="AVL48" s="278"/>
      <c r="AVM48" s="278"/>
      <c r="AVN48" s="278"/>
      <c r="AVO48" s="278"/>
      <c r="AVP48" s="278"/>
      <c r="AVQ48" s="278"/>
      <c r="AVR48" s="278"/>
      <c r="AVS48" s="278"/>
      <c r="AVT48" s="278"/>
      <c r="AVU48" s="278"/>
      <c r="AVV48" s="278"/>
      <c r="AVW48" s="278"/>
      <c r="AVX48" s="278"/>
      <c r="AVY48" s="278"/>
      <c r="AVZ48" s="278"/>
      <c r="AWA48" s="278"/>
      <c r="AWB48" s="278"/>
      <c r="AWC48" s="278"/>
      <c r="AWD48" s="278"/>
      <c r="AWE48" s="278"/>
      <c r="AWF48" s="278"/>
      <c r="AWG48" s="278"/>
      <c r="AWH48" s="278"/>
      <c r="AWI48" s="278"/>
      <c r="AWJ48" s="278"/>
      <c r="AWK48" s="278"/>
      <c r="AWL48" s="278"/>
      <c r="AWM48" s="278"/>
      <c r="AWN48" s="278"/>
      <c r="AWO48" s="278"/>
      <c r="AWP48" s="278"/>
      <c r="AWQ48" s="278"/>
      <c r="AWR48" s="278"/>
      <c r="AWS48" s="278"/>
      <c r="AWT48" s="278"/>
      <c r="AWU48" s="278"/>
      <c r="AWV48" s="278"/>
      <c r="AWW48" s="278"/>
      <c r="AWX48" s="278"/>
      <c r="AWY48" s="278"/>
      <c r="AWZ48" s="278"/>
      <c r="AXA48" s="278"/>
      <c r="AXB48" s="278"/>
      <c r="AXC48" s="278"/>
      <c r="AXD48" s="278"/>
      <c r="AXE48" s="278"/>
      <c r="AXF48" s="278"/>
      <c r="AXG48" s="278"/>
      <c r="AXH48" s="278"/>
      <c r="AXI48" s="278"/>
      <c r="AXJ48" s="278"/>
      <c r="AXK48" s="278"/>
      <c r="AXL48" s="278"/>
      <c r="AXM48" s="278"/>
      <c r="AXN48" s="278"/>
      <c r="AXO48" s="278"/>
      <c r="AXP48" s="278"/>
      <c r="AXQ48" s="278"/>
      <c r="AXR48" s="278"/>
      <c r="AXS48" s="278"/>
      <c r="AXT48" s="278"/>
      <c r="AXU48" s="278"/>
      <c r="AXV48" s="278"/>
      <c r="AXW48" s="278"/>
      <c r="AXX48" s="278"/>
      <c r="AXY48" s="278"/>
      <c r="AXZ48" s="278"/>
      <c r="AYA48" s="278"/>
      <c r="AYB48" s="278"/>
      <c r="AYC48" s="278"/>
      <c r="AYD48" s="278"/>
      <c r="AYE48" s="278"/>
      <c r="AYF48" s="278"/>
      <c r="AYG48" s="278"/>
      <c r="AYH48" s="278"/>
      <c r="AYI48" s="278"/>
      <c r="AYJ48" s="278"/>
      <c r="AYK48" s="278"/>
      <c r="AYL48" s="278"/>
      <c r="AYM48" s="278"/>
      <c r="AYN48" s="278"/>
      <c r="AYO48" s="278"/>
      <c r="AYP48" s="278"/>
      <c r="AYQ48" s="278"/>
      <c r="AYR48" s="278"/>
      <c r="AYS48" s="278"/>
      <c r="AYT48" s="278"/>
      <c r="AYU48" s="278"/>
      <c r="AYV48" s="278"/>
      <c r="AYW48" s="278"/>
      <c r="AYX48" s="278"/>
      <c r="AYY48" s="278"/>
      <c r="AYZ48" s="278"/>
      <c r="AZA48" s="278"/>
      <c r="AZB48" s="278"/>
      <c r="AZC48" s="278"/>
      <c r="AZD48" s="278"/>
      <c r="AZE48" s="278"/>
      <c r="AZF48" s="278"/>
      <c r="AZG48" s="278"/>
      <c r="AZH48" s="278"/>
      <c r="AZI48" s="278"/>
      <c r="AZJ48" s="278"/>
      <c r="AZK48" s="278"/>
      <c r="AZL48" s="278"/>
      <c r="AZM48" s="278"/>
      <c r="AZN48" s="278"/>
      <c r="AZO48" s="278"/>
      <c r="AZP48" s="278"/>
      <c r="AZQ48" s="278"/>
      <c r="AZR48" s="278"/>
      <c r="AZS48" s="278"/>
      <c r="AZT48" s="278"/>
      <c r="AZU48" s="278"/>
      <c r="AZV48" s="278"/>
      <c r="AZW48" s="278"/>
      <c r="AZX48" s="278"/>
      <c r="AZY48" s="278"/>
      <c r="AZZ48" s="278"/>
      <c r="BAA48" s="278"/>
      <c r="BAB48" s="278"/>
      <c r="BAC48" s="278"/>
      <c r="BAD48" s="278"/>
      <c r="BAE48" s="278"/>
      <c r="BAF48" s="278"/>
      <c r="BAG48" s="278"/>
      <c r="BAH48" s="278"/>
      <c r="BAI48" s="278"/>
      <c r="BAJ48" s="278"/>
      <c r="BAK48" s="278"/>
      <c r="BAL48" s="278"/>
      <c r="BAM48" s="278"/>
      <c r="BAN48" s="278"/>
      <c r="BAO48" s="278"/>
      <c r="BAP48" s="278"/>
      <c r="BAQ48" s="278"/>
      <c r="BAR48" s="278"/>
      <c r="BAS48" s="278"/>
      <c r="BAT48" s="278"/>
      <c r="BAU48" s="278"/>
      <c r="BAV48" s="278"/>
      <c r="BAW48" s="278"/>
      <c r="BAX48" s="278"/>
      <c r="BAY48" s="278"/>
      <c r="BAZ48" s="278"/>
      <c r="BBA48" s="278"/>
      <c r="BBB48" s="278"/>
      <c r="BBC48" s="278"/>
      <c r="BBD48" s="278"/>
      <c r="BBE48" s="278"/>
      <c r="BBF48" s="278"/>
      <c r="BBG48" s="278"/>
      <c r="BBH48" s="278"/>
      <c r="BBI48" s="278"/>
      <c r="BBJ48" s="278"/>
      <c r="BBK48" s="278"/>
      <c r="BBL48" s="278"/>
      <c r="BBM48" s="278"/>
      <c r="BBN48" s="278"/>
      <c r="BBO48" s="278"/>
      <c r="BBP48" s="278"/>
      <c r="BBQ48" s="278"/>
      <c r="BBR48" s="278"/>
      <c r="BBS48" s="278"/>
      <c r="BBT48" s="278"/>
      <c r="BBU48" s="278"/>
      <c r="BBV48" s="278"/>
      <c r="BBW48" s="278"/>
      <c r="BBX48" s="278"/>
      <c r="BBY48" s="278"/>
      <c r="BBZ48" s="278"/>
      <c r="BCA48" s="278"/>
      <c r="BCB48" s="278"/>
      <c r="BCC48" s="278"/>
      <c r="BCD48" s="278"/>
      <c r="BCE48" s="278"/>
      <c r="BCF48" s="278"/>
      <c r="BCG48" s="278"/>
      <c r="BCH48" s="278"/>
      <c r="BCI48" s="278"/>
      <c r="BCJ48" s="278"/>
      <c r="BCK48" s="278"/>
      <c r="BCL48" s="278"/>
      <c r="BCM48" s="278"/>
      <c r="BCN48" s="278"/>
      <c r="BCO48" s="278"/>
      <c r="BCP48" s="278"/>
      <c r="BCQ48" s="278"/>
      <c r="BCR48" s="278"/>
      <c r="BCS48" s="278"/>
      <c r="BCT48" s="278"/>
      <c r="BCU48" s="278"/>
      <c r="BCV48" s="278"/>
      <c r="BCW48" s="278"/>
      <c r="BCX48" s="278"/>
      <c r="BCY48" s="278"/>
      <c r="BCZ48" s="278"/>
      <c r="BDA48" s="278"/>
      <c r="BDB48" s="278"/>
      <c r="BDC48" s="278"/>
      <c r="BDD48" s="278"/>
      <c r="BDE48" s="278"/>
      <c r="BDF48" s="278"/>
      <c r="BDG48" s="278"/>
      <c r="BDH48" s="278"/>
      <c r="BDI48" s="278"/>
      <c r="BDJ48" s="278"/>
      <c r="BDK48" s="278"/>
      <c r="BDL48" s="278"/>
      <c r="BDM48" s="278"/>
      <c r="BDN48" s="278"/>
      <c r="BDO48" s="278"/>
      <c r="BDP48" s="278"/>
      <c r="BDQ48" s="278"/>
      <c r="BDR48" s="278"/>
      <c r="BDS48" s="278"/>
      <c r="BDT48" s="278"/>
      <c r="BDU48" s="278"/>
      <c r="BDV48" s="278"/>
      <c r="BDW48" s="278"/>
      <c r="BDX48" s="278"/>
      <c r="BDY48" s="278"/>
      <c r="BDZ48" s="278"/>
      <c r="BEA48" s="278"/>
      <c r="BEB48" s="278"/>
      <c r="BEC48" s="278"/>
      <c r="BED48" s="278"/>
      <c r="BEE48" s="278"/>
      <c r="BEF48" s="278"/>
      <c r="BEG48" s="278"/>
      <c r="BEH48" s="278"/>
      <c r="BEI48" s="278"/>
      <c r="BEJ48" s="278"/>
      <c r="BEK48" s="278"/>
      <c r="BEL48" s="278"/>
      <c r="BEM48" s="278"/>
      <c r="BEN48" s="278"/>
      <c r="BEO48" s="278"/>
      <c r="BEP48" s="278"/>
      <c r="BEQ48" s="278"/>
      <c r="BER48" s="278"/>
      <c r="BES48" s="278"/>
      <c r="BET48" s="278"/>
      <c r="BEU48" s="278"/>
      <c r="BEV48" s="278"/>
      <c r="BEW48" s="278"/>
      <c r="BEX48" s="278"/>
      <c r="BEY48" s="278"/>
      <c r="BEZ48" s="278"/>
      <c r="BFA48" s="278"/>
      <c r="BFB48" s="278"/>
      <c r="BFC48" s="278"/>
      <c r="BFD48" s="278"/>
      <c r="BFE48" s="278"/>
      <c r="BFF48" s="278"/>
      <c r="BFG48" s="278"/>
      <c r="BFH48" s="278"/>
      <c r="BFI48" s="278"/>
      <c r="BFJ48" s="278"/>
      <c r="BFK48" s="278"/>
      <c r="BFL48" s="278"/>
      <c r="BFM48" s="278"/>
      <c r="BFN48" s="278"/>
      <c r="BFO48" s="278"/>
      <c r="BFP48" s="278"/>
      <c r="BFQ48" s="278"/>
      <c r="BFR48" s="278"/>
      <c r="BFS48" s="278"/>
      <c r="BFT48" s="278"/>
      <c r="BFU48" s="278"/>
      <c r="BFV48" s="278"/>
      <c r="BFW48" s="278"/>
      <c r="BFX48" s="278"/>
      <c r="BFY48" s="278"/>
      <c r="BFZ48" s="278"/>
      <c r="BGA48" s="278"/>
      <c r="BGB48" s="278"/>
      <c r="BGC48" s="278"/>
      <c r="BGD48" s="278"/>
      <c r="BGE48" s="278"/>
      <c r="BGF48" s="278"/>
      <c r="BGG48" s="278"/>
      <c r="BGH48" s="278"/>
      <c r="BGI48" s="278"/>
      <c r="BGJ48" s="278"/>
      <c r="BGK48" s="278"/>
      <c r="BGL48" s="278"/>
      <c r="BGM48" s="278"/>
      <c r="BGN48" s="278"/>
      <c r="BGO48" s="278"/>
      <c r="BGP48" s="278"/>
      <c r="BGQ48" s="278"/>
      <c r="BGR48" s="278"/>
      <c r="BGS48" s="278"/>
      <c r="BGT48" s="278"/>
      <c r="BGU48" s="278"/>
      <c r="BGV48" s="278"/>
      <c r="BGW48" s="278"/>
      <c r="BGX48" s="278"/>
      <c r="BGY48" s="278"/>
      <c r="BGZ48" s="278"/>
      <c r="BHA48" s="278"/>
      <c r="BHB48" s="278"/>
      <c r="BHC48" s="278"/>
      <c r="BHD48" s="278"/>
      <c r="BHE48" s="278"/>
      <c r="BHF48" s="278"/>
      <c r="BHG48" s="278"/>
      <c r="BHH48" s="278"/>
      <c r="BHI48" s="278"/>
      <c r="BHJ48" s="278"/>
      <c r="BHK48" s="278"/>
      <c r="BHL48" s="278"/>
      <c r="BHM48" s="278"/>
      <c r="BHN48" s="278"/>
      <c r="BHO48" s="278"/>
      <c r="BHP48" s="278"/>
      <c r="BHQ48" s="278"/>
      <c r="BHR48" s="278"/>
      <c r="BHS48" s="278"/>
      <c r="BHT48" s="278"/>
      <c r="BHU48" s="278"/>
      <c r="BHV48" s="278"/>
      <c r="BHW48" s="278"/>
      <c r="BHX48" s="278"/>
      <c r="BHY48" s="278"/>
      <c r="BHZ48" s="278"/>
      <c r="BIA48" s="278"/>
      <c r="BIB48" s="278"/>
      <c r="BIC48" s="278"/>
      <c r="BID48" s="278"/>
      <c r="BIE48" s="278"/>
      <c r="BIF48" s="278"/>
      <c r="BIG48" s="278"/>
      <c r="BIH48" s="278"/>
      <c r="BII48" s="278"/>
      <c r="BIJ48" s="278"/>
      <c r="BIK48" s="278"/>
      <c r="BIL48" s="278"/>
      <c r="BIM48" s="278"/>
      <c r="BIN48" s="278"/>
      <c r="BIO48" s="278"/>
      <c r="BIP48" s="278"/>
      <c r="BIQ48" s="278"/>
      <c r="BIR48" s="278"/>
      <c r="BIS48" s="278"/>
      <c r="BIT48" s="278"/>
      <c r="BIU48" s="278"/>
      <c r="BIV48" s="278"/>
      <c r="BIW48" s="278"/>
      <c r="BIX48" s="278"/>
      <c r="BIY48" s="278"/>
      <c r="BIZ48" s="278"/>
      <c r="BJA48" s="278"/>
      <c r="BJB48" s="278"/>
      <c r="BJC48" s="278"/>
      <c r="BJD48" s="278"/>
      <c r="BJE48" s="278"/>
      <c r="BJF48" s="278"/>
      <c r="BJG48" s="278"/>
      <c r="BJH48" s="278"/>
      <c r="BJI48" s="278"/>
      <c r="BJJ48" s="278"/>
      <c r="BJK48" s="278"/>
      <c r="BJL48" s="278"/>
      <c r="BJM48" s="278"/>
      <c r="BJN48" s="278"/>
      <c r="BJO48" s="278"/>
      <c r="BJP48" s="278"/>
      <c r="BJQ48" s="278"/>
      <c r="BJR48" s="278"/>
      <c r="BJS48" s="278"/>
      <c r="BJT48" s="278"/>
      <c r="BJU48" s="278"/>
      <c r="BJV48" s="278"/>
      <c r="BJW48" s="278"/>
      <c r="BJX48" s="278"/>
      <c r="BJY48" s="278"/>
      <c r="BJZ48" s="278"/>
      <c r="BKA48" s="278"/>
      <c r="BKB48" s="278"/>
      <c r="BKC48" s="278"/>
      <c r="BKD48" s="278"/>
      <c r="BKE48" s="278"/>
      <c r="BKF48" s="278"/>
      <c r="BKG48" s="278"/>
      <c r="BKH48" s="278"/>
      <c r="BKI48" s="278"/>
      <c r="BKJ48" s="278"/>
      <c r="BKK48" s="278"/>
      <c r="BKL48" s="278"/>
      <c r="BKM48" s="278"/>
      <c r="BKN48" s="278"/>
      <c r="BKO48" s="278"/>
      <c r="BKP48" s="278"/>
      <c r="BKQ48" s="278"/>
      <c r="BKR48" s="278"/>
      <c r="BKS48" s="278"/>
      <c r="BKT48" s="278"/>
      <c r="BKU48" s="278"/>
      <c r="BKV48" s="278"/>
      <c r="BKW48" s="278"/>
      <c r="BKX48" s="278"/>
      <c r="BKY48" s="278"/>
      <c r="BKZ48" s="278"/>
      <c r="BLA48" s="278"/>
      <c r="BLB48" s="278"/>
      <c r="BLC48" s="278"/>
      <c r="BLD48" s="278"/>
      <c r="BLE48" s="278"/>
      <c r="BLF48" s="278"/>
      <c r="BLG48" s="278"/>
      <c r="BLH48" s="278"/>
      <c r="BLI48" s="278"/>
      <c r="BLJ48" s="278"/>
      <c r="BLK48" s="278"/>
      <c r="BLL48" s="278"/>
      <c r="BLM48" s="278"/>
      <c r="BLN48" s="278"/>
      <c r="BLO48" s="278"/>
      <c r="BLP48" s="278"/>
      <c r="BLQ48" s="278"/>
      <c r="BLR48" s="278"/>
      <c r="BLS48" s="278"/>
      <c r="BLT48" s="278"/>
      <c r="BLU48" s="278"/>
      <c r="BLV48" s="278"/>
      <c r="BLW48" s="278"/>
      <c r="BLX48" s="278"/>
      <c r="BLY48" s="278"/>
      <c r="BLZ48" s="278"/>
      <c r="BMA48" s="278"/>
      <c r="BMB48" s="278"/>
      <c r="BMC48" s="278"/>
      <c r="BMD48" s="278"/>
      <c r="BME48" s="278"/>
      <c r="BMF48" s="278"/>
      <c r="BMG48" s="278"/>
      <c r="BMH48" s="278"/>
      <c r="BMI48" s="278"/>
      <c r="BMJ48" s="278"/>
      <c r="BMK48" s="278"/>
      <c r="BML48" s="278"/>
      <c r="BMM48" s="278"/>
      <c r="BMN48" s="278"/>
      <c r="BMO48" s="278"/>
      <c r="BMP48" s="278"/>
      <c r="BMQ48" s="278"/>
      <c r="BMR48" s="278"/>
      <c r="BMS48" s="278"/>
      <c r="BMT48" s="278"/>
      <c r="BMU48" s="278"/>
      <c r="BMV48" s="278"/>
      <c r="BMW48" s="278"/>
      <c r="BMX48" s="278"/>
      <c r="BMY48" s="278"/>
      <c r="BMZ48" s="278"/>
      <c r="BNA48" s="278"/>
      <c r="BNB48" s="278"/>
      <c r="BNC48" s="278"/>
      <c r="BND48" s="278"/>
      <c r="BNE48" s="278"/>
      <c r="BNF48" s="278"/>
      <c r="BNG48" s="278"/>
      <c r="BNH48" s="278"/>
      <c r="BNI48" s="278"/>
      <c r="BNJ48" s="278"/>
      <c r="BNK48" s="278"/>
      <c r="BNL48" s="278"/>
      <c r="BNM48" s="278"/>
      <c r="BNN48" s="278"/>
      <c r="BNO48" s="278"/>
      <c r="BNP48" s="278"/>
      <c r="BNQ48" s="278"/>
      <c r="BNR48" s="278"/>
      <c r="BNS48" s="278"/>
      <c r="BNT48" s="278"/>
      <c r="BNU48" s="278"/>
      <c r="BNV48" s="278"/>
      <c r="BNW48" s="278"/>
      <c r="BNX48" s="278"/>
      <c r="BNY48" s="278"/>
      <c r="BNZ48" s="278"/>
      <c r="BOA48" s="278"/>
      <c r="BOB48" s="278"/>
      <c r="BOC48" s="278"/>
      <c r="BOD48" s="278"/>
      <c r="BOE48" s="278"/>
      <c r="BOF48" s="278"/>
      <c r="BOG48" s="278"/>
      <c r="BOH48" s="278"/>
      <c r="BOI48" s="278"/>
      <c r="BOJ48" s="278"/>
      <c r="BOK48" s="278"/>
      <c r="BOL48" s="278"/>
      <c r="BOM48" s="278"/>
      <c r="BON48" s="278"/>
      <c r="BOO48" s="278"/>
      <c r="BOP48" s="278"/>
      <c r="BOQ48" s="278"/>
      <c r="BOR48" s="278"/>
      <c r="BOS48" s="278"/>
      <c r="BOT48" s="278"/>
      <c r="BOU48" s="278"/>
      <c r="BOV48" s="278"/>
      <c r="BOW48" s="278"/>
      <c r="BOX48" s="278"/>
      <c r="BOY48" s="278"/>
      <c r="BOZ48" s="278"/>
      <c r="BPA48" s="278"/>
      <c r="BPB48" s="278"/>
      <c r="BPC48" s="278"/>
      <c r="BPD48" s="278"/>
      <c r="BPE48" s="278"/>
      <c r="BPF48" s="278"/>
      <c r="BPG48" s="278"/>
      <c r="BPH48" s="278"/>
      <c r="BPI48" s="278"/>
      <c r="BPJ48" s="278"/>
      <c r="BPK48" s="278"/>
      <c r="BPL48" s="278"/>
      <c r="BPM48" s="278"/>
      <c r="BPN48" s="278"/>
      <c r="BPO48" s="278"/>
      <c r="BPP48" s="278"/>
      <c r="BPQ48" s="278"/>
      <c r="BPR48" s="278"/>
      <c r="BPS48" s="278"/>
      <c r="BPT48" s="278"/>
      <c r="BPU48" s="278"/>
      <c r="BPV48" s="278"/>
      <c r="BPW48" s="278"/>
      <c r="BPX48" s="278"/>
      <c r="BPY48" s="278"/>
      <c r="BPZ48" s="278"/>
      <c r="BQA48" s="278"/>
      <c r="BQB48" s="278"/>
      <c r="BQC48" s="278"/>
      <c r="BQD48" s="278"/>
      <c r="BQE48" s="278"/>
      <c r="BQF48" s="278"/>
      <c r="BQG48" s="278"/>
      <c r="BQH48" s="278"/>
      <c r="BQI48" s="278"/>
      <c r="BQJ48" s="278"/>
      <c r="BQK48" s="278"/>
      <c r="BQL48" s="278"/>
      <c r="BQM48" s="278"/>
      <c r="BQN48" s="278"/>
      <c r="BQO48" s="278"/>
      <c r="BQP48" s="278"/>
      <c r="BQQ48" s="278"/>
      <c r="BQR48" s="278"/>
      <c r="BQS48" s="278"/>
      <c r="BQT48" s="278"/>
      <c r="BQU48" s="278"/>
      <c r="BQV48" s="278"/>
      <c r="BQW48" s="278"/>
      <c r="BQX48" s="278"/>
      <c r="BQY48" s="278"/>
      <c r="BQZ48" s="278"/>
      <c r="BRA48" s="278"/>
      <c r="BRB48" s="278"/>
      <c r="BRC48" s="278"/>
      <c r="BRD48" s="278"/>
      <c r="BRE48" s="278"/>
      <c r="BRF48" s="278"/>
      <c r="BRG48" s="278"/>
      <c r="BRH48" s="278"/>
      <c r="BRI48" s="278"/>
      <c r="BRJ48" s="278"/>
      <c r="BRK48" s="278"/>
      <c r="BRL48" s="278"/>
      <c r="BRM48" s="278"/>
      <c r="BRN48" s="278"/>
      <c r="BRO48" s="278"/>
      <c r="BRP48" s="278"/>
      <c r="BRQ48" s="278"/>
      <c r="BRR48" s="278"/>
      <c r="BRS48" s="278"/>
      <c r="BRT48" s="278"/>
      <c r="BRU48" s="278"/>
      <c r="BRV48" s="278"/>
      <c r="BRW48" s="278"/>
      <c r="BRX48" s="278"/>
      <c r="BRY48" s="278"/>
      <c r="BRZ48" s="278"/>
      <c r="BSA48" s="278"/>
      <c r="BSB48" s="278"/>
      <c r="BSC48" s="278"/>
      <c r="BSD48" s="278"/>
      <c r="BSE48" s="278"/>
      <c r="BSF48" s="278"/>
      <c r="BSG48" s="278"/>
      <c r="BSH48" s="278"/>
      <c r="BSI48" s="278"/>
      <c r="BSJ48" s="278"/>
      <c r="BSK48" s="278"/>
      <c r="BSL48" s="278"/>
      <c r="BSM48" s="278"/>
      <c r="BSN48" s="278"/>
      <c r="BSO48" s="278"/>
      <c r="BSP48" s="278"/>
      <c r="BSQ48" s="278"/>
      <c r="BSR48" s="278"/>
      <c r="BSS48" s="278"/>
      <c r="BST48" s="278"/>
      <c r="BSU48" s="278"/>
      <c r="BSV48" s="278"/>
      <c r="BSW48" s="278"/>
      <c r="BSX48" s="278"/>
      <c r="BSY48" s="278"/>
      <c r="BSZ48" s="278"/>
      <c r="BTA48" s="278"/>
      <c r="BTB48" s="278"/>
      <c r="BTC48" s="278"/>
      <c r="BTD48" s="278"/>
      <c r="BTE48" s="278"/>
      <c r="BTF48" s="278"/>
      <c r="BTG48" s="278"/>
      <c r="BTH48" s="278"/>
      <c r="BTI48" s="278"/>
      <c r="BTJ48" s="278"/>
      <c r="BTK48" s="278"/>
      <c r="BTL48" s="278"/>
      <c r="BTM48" s="278"/>
      <c r="BTN48" s="278"/>
      <c r="BTO48" s="278"/>
      <c r="BTP48" s="278"/>
      <c r="BTQ48" s="278"/>
      <c r="BTR48" s="278"/>
      <c r="BTS48" s="278"/>
      <c r="BTT48" s="278"/>
      <c r="BTU48" s="278"/>
      <c r="BTV48" s="278"/>
      <c r="BTW48" s="278"/>
      <c r="BTX48" s="278"/>
      <c r="BTY48" s="278"/>
      <c r="BTZ48" s="278"/>
      <c r="BUA48" s="278"/>
      <c r="BUB48" s="278"/>
      <c r="BUC48" s="278"/>
      <c r="BUD48" s="278"/>
      <c r="BUE48" s="278"/>
      <c r="BUF48" s="278"/>
      <c r="BUG48" s="278"/>
      <c r="BUH48" s="278"/>
      <c r="BUI48" s="278"/>
      <c r="BUJ48" s="278"/>
      <c r="BUK48" s="278"/>
      <c r="BUL48" s="278"/>
      <c r="BUM48" s="278"/>
      <c r="BUN48" s="278"/>
      <c r="BUO48" s="278"/>
      <c r="BUP48" s="278"/>
      <c r="BUQ48" s="278"/>
      <c r="BUR48" s="278"/>
      <c r="BUS48" s="278"/>
      <c r="BUT48" s="278"/>
      <c r="BUU48" s="278"/>
      <c r="BUV48" s="278"/>
      <c r="BUW48" s="278"/>
      <c r="BUX48" s="278"/>
      <c r="BUY48" s="278"/>
      <c r="BUZ48" s="278"/>
      <c r="BVA48" s="278"/>
      <c r="BVB48" s="278"/>
      <c r="BVC48" s="278"/>
      <c r="BVD48" s="278"/>
      <c r="BVE48" s="278"/>
      <c r="BVF48" s="278"/>
      <c r="BVG48" s="278"/>
      <c r="BVH48" s="278"/>
      <c r="BVI48" s="278"/>
      <c r="BVJ48" s="278"/>
      <c r="BVK48" s="278"/>
      <c r="BVL48" s="278"/>
      <c r="BVM48" s="278"/>
      <c r="BVN48" s="278"/>
      <c r="BVO48" s="278"/>
      <c r="BVP48" s="278"/>
      <c r="BVQ48" s="278"/>
      <c r="BVR48" s="278"/>
      <c r="BVS48" s="278"/>
      <c r="BVT48" s="278"/>
      <c r="BVU48" s="278"/>
      <c r="BVV48" s="278"/>
      <c r="BVW48" s="278"/>
      <c r="BVX48" s="278"/>
      <c r="BVY48" s="278"/>
      <c r="BVZ48" s="278"/>
      <c r="BWA48" s="278"/>
      <c r="BWB48" s="278"/>
      <c r="BWC48" s="278"/>
      <c r="BWD48" s="278"/>
      <c r="BWE48" s="278"/>
      <c r="BWF48" s="278"/>
      <c r="BWG48" s="278"/>
      <c r="BWH48" s="278"/>
      <c r="BWI48" s="278"/>
      <c r="BWJ48" s="278"/>
      <c r="BWK48" s="278"/>
      <c r="BWL48" s="278"/>
      <c r="BWM48" s="278"/>
      <c r="BWN48" s="278"/>
      <c r="BWO48" s="278"/>
      <c r="BWP48" s="278"/>
      <c r="BWQ48" s="278"/>
      <c r="BWR48" s="278"/>
      <c r="BWS48" s="278"/>
      <c r="BWT48" s="278"/>
      <c r="BWU48" s="278"/>
      <c r="BWV48" s="278"/>
      <c r="BWW48" s="278"/>
      <c r="BWX48" s="278"/>
      <c r="BWY48" s="278"/>
      <c r="BWZ48" s="278"/>
      <c r="BXA48" s="278"/>
      <c r="BXB48" s="278"/>
      <c r="BXC48" s="278"/>
      <c r="BXD48" s="278"/>
      <c r="BXE48" s="278"/>
      <c r="BXF48" s="278"/>
      <c r="BXG48" s="278"/>
      <c r="BXH48" s="278"/>
      <c r="BXI48" s="278"/>
      <c r="BXJ48" s="278"/>
      <c r="BXK48" s="278"/>
      <c r="BXL48" s="278"/>
      <c r="BXM48" s="278"/>
      <c r="BXN48" s="278"/>
      <c r="BXO48" s="278"/>
      <c r="BXP48" s="278"/>
      <c r="BXQ48" s="278"/>
      <c r="BXR48" s="278"/>
      <c r="BXS48" s="278"/>
      <c r="BXT48" s="278"/>
      <c r="BXU48" s="278"/>
      <c r="BXV48" s="278"/>
      <c r="BXW48" s="278"/>
      <c r="BXX48" s="278"/>
      <c r="BXY48" s="278"/>
      <c r="BXZ48" s="278"/>
      <c r="BYA48" s="278"/>
      <c r="BYB48" s="278"/>
      <c r="BYC48" s="278"/>
      <c r="BYD48" s="278"/>
      <c r="BYE48" s="278"/>
      <c r="BYF48" s="278"/>
      <c r="BYG48" s="278"/>
      <c r="BYH48" s="278"/>
      <c r="BYI48" s="278"/>
      <c r="BYJ48" s="278"/>
      <c r="BYK48" s="278"/>
      <c r="BYL48" s="278"/>
      <c r="BYM48" s="278"/>
      <c r="BYN48" s="278"/>
      <c r="BYO48" s="278"/>
      <c r="BYP48" s="278"/>
      <c r="BYQ48" s="278"/>
      <c r="BYR48" s="278"/>
      <c r="BYS48" s="278"/>
      <c r="BYT48" s="278"/>
      <c r="BYU48" s="278"/>
      <c r="BYV48" s="278"/>
      <c r="BYW48" s="278"/>
      <c r="BYX48" s="278"/>
      <c r="BYY48" s="278"/>
      <c r="BYZ48" s="278"/>
      <c r="BZA48" s="278"/>
      <c r="BZB48" s="278"/>
      <c r="BZC48" s="278"/>
      <c r="BZD48" s="278"/>
      <c r="BZE48" s="278"/>
      <c r="BZF48" s="278"/>
      <c r="BZG48" s="278"/>
      <c r="BZH48" s="278"/>
      <c r="BZI48" s="278"/>
      <c r="BZJ48" s="278"/>
      <c r="BZK48" s="278"/>
      <c r="BZL48" s="278"/>
      <c r="BZM48" s="278"/>
      <c r="BZN48" s="278"/>
      <c r="BZO48" s="278"/>
      <c r="BZP48" s="278"/>
      <c r="BZQ48" s="278"/>
      <c r="BZR48" s="278"/>
      <c r="BZS48" s="278"/>
      <c r="BZT48" s="278"/>
      <c r="BZU48" s="278"/>
      <c r="BZV48" s="278"/>
      <c r="BZW48" s="278"/>
      <c r="BZX48" s="278"/>
      <c r="BZY48" s="278"/>
      <c r="BZZ48" s="278"/>
      <c r="CAA48" s="278"/>
      <c r="CAB48" s="278"/>
      <c r="CAC48" s="278"/>
      <c r="CAD48" s="278"/>
      <c r="CAE48" s="278"/>
      <c r="CAF48" s="278"/>
      <c r="CAG48" s="278"/>
      <c r="CAH48" s="278"/>
      <c r="CAI48" s="278"/>
      <c r="CAJ48" s="278"/>
      <c r="CAK48" s="278"/>
      <c r="CAL48" s="278"/>
      <c r="CAM48" s="278"/>
      <c r="CAN48" s="278"/>
      <c r="CAO48" s="278"/>
      <c r="CAP48" s="278"/>
      <c r="CAQ48" s="278"/>
      <c r="CAR48" s="278"/>
      <c r="CAS48" s="278"/>
      <c r="CAT48" s="278"/>
      <c r="CAU48" s="278"/>
      <c r="CAV48" s="278"/>
      <c r="CAW48" s="278"/>
      <c r="CAX48" s="278"/>
      <c r="CAY48" s="278"/>
      <c r="CAZ48" s="278"/>
      <c r="CBA48" s="278"/>
      <c r="CBB48" s="278"/>
      <c r="CBC48" s="278"/>
      <c r="CBD48" s="278"/>
      <c r="CBE48" s="278"/>
      <c r="CBF48" s="278"/>
      <c r="CBG48" s="278"/>
      <c r="CBH48" s="278"/>
      <c r="CBI48" s="278"/>
      <c r="CBJ48" s="278"/>
      <c r="CBK48" s="278"/>
      <c r="CBL48" s="278"/>
      <c r="CBM48" s="278"/>
      <c r="CBN48" s="278"/>
      <c r="CBO48" s="278"/>
      <c r="CBP48" s="278"/>
      <c r="CBQ48" s="278"/>
      <c r="CBR48" s="278"/>
      <c r="CBS48" s="278"/>
      <c r="CBT48" s="278"/>
      <c r="CBU48" s="278"/>
      <c r="CBV48" s="278"/>
      <c r="CBW48" s="278"/>
      <c r="CBX48" s="278"/>
      <c r="CBY48" s="278"/>
      <c r="CBZ48" s="278"/>
      <c r="CCA48" s="278"/>
      <c r="CCB48" s="278"/>
      <c r="CCC48" s="278"/>
      <c r="CCD48" s="278"/>
      <c r="CCE48" s="278"/>
      <c r="CCF48" s="278"/>
      <c r="CCG48" s="278"/>
      <c r="CCH48" s="278"/>
      <c r="CCI48" s="278"/>
      <c r="CCJ48" s="278"/>
      <c r="CCK48" s="278"/>
      <c r="CCL48" s="278"/>
      <c r="CCM48" s="278"/>
      <c r="CCN48" s="278"/>
      <c r="CCO48" s="278"/>
      <c r="CCP48" s="278"/>
      <c r="CCQ48" s="278"/>
      <c r="CCR48" s="278"/>
      <c r="CCS48" s="278"/>
      <c r="CCT48" s="278"/>
      <c r="CCU48" s="278"/>
      <c r="CCV48" s="278"/>
      <c r="CCW48" s="278"/>
      <c r="CCX48" s="278"/>
      <c r="CCY48" s="278"/>
      <c r="CCZ48" s="278"/>
      <c r="CDA48" s="278"/>
      <c r="CDB48" s="278"/>
      <c r="CDC48" s="278"/>
      <c r="CDD48" s="278"/>
      <c r="CDE48" s="278"/>
      <c r="CDF48" s="278"/>
      <c r="CDG48" s="278"/>
      <c r="CDH48" s="278"/>
      <c r="CDI48" s="278"/>
      <c r="CDJ48" s="278"/>
      <c r="CDK48" s="278"/>
      <c r="CDL48" s="278"/>
      <c r="CDM48" s="278"/>
      <c r="CDN48" s="278"/>
      <c r="CDO48" s="278"/>
      <c r="CDP48" s="278"/>
      <c r="CDQ48" s="278"/>
      <c r="CDR48" s="278"/>
      <c r="CDS48" s="278"/>
      <c r="CDT48" s="278"/>
      <c r="CDU48" s="278"/>
      <c r="CDV48" s="278"/>
      <c r="CDW48" s="278"/>
      <c r="CDX48" s="278"/>
      <c r="CDY48" s="278"/>
      <c r="CDZ48" s="278"/>
      <c r="CEA48" s="278"/>
      <c r="CEB48" s="278"/>
      <c r="CEC48" s="278"/>
      <c r="CED48" s="278"/>
      <c r="CEE48" s="278"/>
      <c r="CEF48" s="278"/>
      <c r="CEG48" s="278"/>
      <c r="CEH48" s="278"/>
      <c r="CEI48" s="278"/>
      <c r="CEJ48" s="278"/>
      <c r="CEK48" s="278"/>
      <c r="CEL48" s="278"/>
      <c r="CEM48" s="278"/>
      <c r="CEN48" s="278"/>
      <c r="CEO48" s="278"/>
      <c r="CEP48" s="278"/>
      <c r="CEQ48" s="278"/>
      <c r="CER48" s="278"/>
      <c r="CES48" s="278"/>
      <c r="CET48" s="278"/>
      <c r="CEU48" s="278"/>
      <c r="CEV48" s="278"/>
      <c r="CEW48" s="278"/>
      <c r="CEX48" s="278"/>
      <c r="CEY48" s="278"/>
      <c r="CEZ48" s="278"/>
      <c r="CFA48" s="278"/>
      <c r="CFB48" s="278"/>
      <c r="CFC48" s="278"/>
      <c r="CFD48" s="278"/>
      <c r="CFE48" s="278"/>
      <c r="CFF48" s="278"/>
      <c r="CFG48" s="278"/>
      <c r="CFH48" s="278"/>
      <c r="CFI48" s="278"/>
      <c r="CFJ48" s="278"/>
      <c r="CFK48" s="278"/>
      <c r="CFL48" s="278"/>
      <c r="CFM48" s="278"/>
      <c r="CFN48" s="278"/>
      <c r="CFO48" s="278"/>
      <c r="CFP48" s="278"/>
      <c r="CFQ48" s="278"/>
      <c r="CFR48" s="278"/>
      <c r="CFS48" s="278"/>
      <c r="CFT48" s="278"/>
      <c r="CFU48" s="278"/>
      <c r="CFV48" s="278"/>
      <c r="CFW48" s="278"/>
      <c r="CFX48" s="278"/>
      <c r="CFY48" s="278"/>
      <c r="CFZ48" s="278"/>
      <c r="CGA48" s="278"/>
      <c r="CGB48" s="278"/>
      <c r="CGC48" s="278"/>
      <c r="CGD48" s="278"/>
      <c r="CGE48" s="278"/>
      <c r="CGF48" s="278"/>
      <c r="CGG48" s="278"/>
      <c r="CGH48" s="278"/>
      <c r="CGI48" s="278"/>
      <c r="CGJ48" s="278"/>
      <c r="CGK48" s="278"/>
      <c r="CGL48" s="278"/>
      <c r="CGM48" s="278"/>
      <c r="CGN48" s="278"/>
      <c r="CGO48" s="278"/>
      <c r="CGP48" s="278"/>
      <c r="CGQ48" s="278"/>
      <c r="CGR48" s="278"/>
      <c r="CGS48" s="278"/>
      <c r="CGT48" s="278"/>
      <c r="CGU48" s="278"/>
      <c r="CGV48" s="278"/>
      <c r="CGW48" s="278"/>
      <c r="CGX48" s="278"/>
      <c r="CGY48" s="278"/>
      <c r="CGZ48" s="278"/>
      <c r="CHA48" s="278"/>
      <c r="CHB48" s="278"/>
      <c r="CHC48" s="278"/>
      <c r="CHD48" s="278"/>
      <c r="CHE48" s="278"/>
      <c r="CHF48" s="278"/>
      <c r="CHG48" s="278"/>
      <c r="CHH48" s="278"/>
      <c r="CHI48" s="278"/>
      <c r="CHJ48" s="278"/>
      <c r="CHK48" s="278"/>
      <c r="CHL48" s="278"/>
      <c r="CHM48" s="278"/>
      <c r="CHN48" s="278"/>
      <c r="CHO48" s="278"/>
      <c r="CHP48" s="278"/>
      <c r="CHQ48" s="278"/>
      <c r="CHR48" s="278"/>
      <c r="CHS48" s="278"/>
      <c r="CHT48" s="278"/>
      <c r="CHU48" s="278"/>
      <c r="CHV48" s="278"/>
      <c r="CHW48" s="278"/>
      <c r="CHX48" s="278"/>
      <c r="CHY48" s="278"/>
      <c r="CHZ48" s="278"/>
      <c r="CIA48" s="278"/>
      <c r="CIB48" s="278"/>
      <c r="CIC48" s="278"/>
      <c r="CID48" s="278"/>
      <c r="CIE48" s="278"/>
      <c r="CIF48" s="278"/>
      <c r="CIG48" s="278"/>
      <c r="CIH48" s="278"/>
      <c r="CII48" s="278"/>
      <c r="CIJ48" s="278"/>
      <c r="CIK48" s="278"/>
      <c r="CIL48" s="278"/>
      <c r="CIM48" s="278"/>
      <c r="CIN48" s="278"/>
      <c r="CIO48" s="278"/>
      <c r="CIP48" s="278"/>
      <c r="CIQ48" s="278"/>
      <c r="CIR48" s="278"/>
      <c r="CIS48" s="278"/>
      <c r="CIT48" s="278"/>
      <c r="CIU48" s="278"/>
      <c r="CIV48" s="278"/>
      <c r="CIW48" s="278"/>
      <c r="CIX48" s="278"/>
      <c r="CIY48" s="278"/>
      <c r="CIZ48" s="278"/>
      <c r="CJA48" s="278"/>
      <c r="CJB48" s="278"/>
      <c r="CJC48" s="278"/>
      <c r="CJD48" s="278"/>
      <c r="CJE48" s="278"/>
      <c r="CJF48" s="278"/>
      <c r="CJG48" s="278"/>
      <c r="CJH48" s="278"/>
      <c r="CJI48" s="278"/>
      <c r="CJJ48" s="278"/>
      <c r="CJK48" s="278"/>
      <c r="CJL48" s="278"/>
      <c r="CJM48" s="278"/>
      <c r="CJN48" s="278"/>
      <c r="CJO48" s="278"/>
      <c r="CJP48" s="278"/>
      <c r="CJQ48" s="278"/>
      <c r="CJR48" s="278"/>
      <c r="CJS48" s="278"/>
      <c r="CJT48" s="278"/>
      <c r="CJU48" s="278"/>
      <c r="CJV48" s="278"/>
      <c r="CJW48" s="278"/>
      <c r="CJX48" s="278"/>
      <c r="CJY48" s="278"/>
      <c r="CJZ48" s="278"/>
      <c r="CKA48" s="278"/>
      <c r="CKB48" s="278"/>
      <c r="CKC48" s="278"/>
      <c r="CKD48" s="278"/>
      <c r="CKE48" s="278"/>
      <c r="CKF48" s="278"/>
      <c r="CKG48" s="278"/>
      <c r="CKH48" s="278"/>
      <c r="CKI48" s="278"/>
      <c r="CKJ48" s="278"/>
      <c r="CKK48" s="278"/>
      <c r="CKL48" s="278"/>
      <c r="CKM48" s="278"/>
      <c r="CKN48" s="278"/>
      <c r="CKO48" s="278"/>
      <c r="CKP48" s="278"/>
      <c r="CKQ48" s="278"/>
      <c r="CKR48" s="278"/>
      <c r="CKS48" s="278"/>
      <c r="CKT48" s="278"/>
      <c r="CKU48" s="278"/>
      <c r="CKV48" s="278"/>
      <c r="CKW48" s="278"/>
      <c r="CKX48" s="278"/>
      <c r="CKY48" s="278"/>
      <c r="CKZ48" s="278"/>
      <c r="CLA48" s="278"/>
      <c r="CLB48" s="278"/>
      <c r="CLC48" s="278"/>
      <c r="CLD48" s="278"/>
      <c r="CLE48" s="278"/>
      <c r="CLF48" s="278"/>
      <c r="CLG48" s="278"/>
      <c r="CLH48" s="278"/>
      <c r="CLI48" s="278"/>
      <c r="CLJ48" s="278"/>
      <c r="CLK48" s="278"/>
      <c r="CLL48" s="278"/>
      <c r="CLM48" s="278"/>
      <c r="CLN48" s="278"/>
      <c r="CLO48" s="278"/>
      <c r="CLP48" s="278"/>
      <c r="CLQ48" s="278"/>
      <c r="CLR48" s="278"/>
      <c r="CLS48" s="278"/>
      <c r="CLT48" s="278"/>
      <c r="CLU48" s="278"/>
      <c r="CLV48" s="278"/>
      <c r="CLW48" s="278"/>
      <c r="CLX48" s="278"/>
      <c r="CLY48" s="278"/>
      <c r="CLZ48" s="278"/>
      <c r="CMA48" s="278"/>
      <c r="CMB48" s="278"/>
      <c r="CMC48" s="278"/>
      <c r="CMD48" s="278"/>
      <c r="CME48" s="278"/>
      <c r="CMF48" s="278"/>
      <c r="CMG48" s="278"/>
      <c r="CMH48" s="278"/>
      <c r="CMI48" s="278"/>
      <c r="CMJ48" s="278"/>
      <c r="CMK48" s="278"/>
      <c r="CML48" s="278"/>
      <c r="CMM48" s="278"/>
      <c r="CMN48" s="278"/>
      <c r="CMO48" s="278"/>
      <c r="CMP48" s="278"/>
      <c r="CMQ48" s="278"/>
      <c r="CMR48" s="278"/>
      <c r="CMS48" s="278"/>
      <c r="CMT48" s="278"/>
      <c r="CMU48" s="278"/>
      <c r="CMV48" s="278"/>
      <c r="CMW48" s="278"/>
      <c r="CMX48" s="278"/>
      <c r="CMY48" s="278"/>
      <c r="CMZ48" s="278"/>
      <c r="CNA48" s="278"/>
      <c r="CNB48" s="278"/>
      <c r="CNC48" s="278"/>
      <c r="CND48" s="278"/>
      <c r="CNE48" s="278"/>
      <c r="CNF48" s="278"/>
      <c r="CNG48" s="278"/>
      <c r="CNH48" s="278"/>
      <c r="CNI48" s="278"/>
      <c r="CNJ48" s="278"/>
      <c r="CNK48" s="278"/>
      <c r="CNL48" s="278"/>
      <c r="CNM48" s="278"/>
      <c r="CNN48" s="278"/>
      <c r="CNO48" s="278"/>
      <c r="CNP48" s="278"/>
      <c r="CNQ48" s="278"/>
      <c r="CNR48" s="278"/>
      <c r="CNS48" s="278"/>
      <c r="CNT48" s="278"/>
      <c r="CNU48" s="278"/>
      <c r="CNV48" s="278"/>
      <c r="CNW48" s="278"/>
      <c r="CNX48" s="278"/>
      <c r="CNY48" s="278"/>
      <c r="CNZ48" s="278"/>
      <c r="COA48" s="278"/>
      <c r="COB48" s="278"/>
      <c r="COC48" s="278"/>
      <c r="COD48" s="278"/>
      <c r="COE48" s="278"/>
      <c r="COF48" s="278"/>
      <c r="COG48" s="278"/>
      <c r="COH48" s="278"/>
      <c r="COI48" s="278"/>
      <c r="COJ48" s="278"/>
      <c r="COK48" s="278"/>
      <c r="COL48" s="278"/>
      <c r="COM48" s="278"/>
      <c r="CON48" s="278"/>
      <c r="COO48" s="278"/>
      <c r="COP48" s="278"/>
      <c r="COQ48" s="278"/>
      <c r="COR48" s="278"/>
      <c r="COS48" s="278"/>
      <c r="COT48" s="278"/>
      <c r="COU48" s="278"/>
      <c r="COV48" s="278"/>
      <c r="COW48" s="278"/>
      <c r="COX48" s="278"/>
      <c r="COY48" s="278"/>
      <c r="COZ48" s="278"/>
      <c r="CPA48" s="278"/>
      <c r="CPB48" s="278"/>
      <c r="CPC48" s="278"/>
      <c r="CPD48" s="278"/>
      <c r="CPE48" s="278"/>
      <c r="CPF48" s="278"/>
      <c r="CPG48" s="278"/>
      <c r="CPH48" s="278"/>
      <c r="CPI48" s="278"/>
      <c r="CPJ48" s="278"/>
      <c r="CPK48" s="278"/>
      <c r="CPL48" s="278"/>
      <c r="CPM48" s="278"/>
      <c r="CPN48" s="278"/>
      <c r="CPO48" s="278"/>
      <c r="CPP48" s="278"/>
      <c r="CPQ48" s="278"/>
      <c r="CPR48" s="278"/>
      <c r="CPS48" s="278"/>
      <c r="CPT48" s="278"/>
      <c r="CPU48" s="278"/>
      <c r="CPV48" s="278"/>
      <c r="CPW48" s="278"/>
      <c r="CPX48" s="278"/>
      <c r="CPY48" s="278"/>
      <c r="CPZ48" s="278"/>
      <c r="CQA48" s="278"/>
      <c r="CQB48" s="278"/>
      <c r="CQC48" s="278"/>
      <c r="CQD48" s="278"/>
      <c r="CQE48" s="278"/>
      <c r="CQF48" s="278"/>
      <c r="CQG48" s="278"/>
      <c r="CQH48" s="278"/>
      <c r="CQI48" s="278"/>
      <c r="CQJ48" s="278"/>
      <c r="CQK48" s="278"/>
      <c r="CQL48" s="278"/>
      <c r="CQM48" s="278"/>
      <c r="CQN48" s="278"/>
      <c r="CQO48" s="278"/>
      <c r="CQP48" s="278"/>
      <c r="CQQ48" s="278"/>
      <c r="CQR48" s="278"/>
      <c r="CQS48" s="278"/>
      <c r="CQT48" s="278"/>
      <c r="CQU48" s="278"/>
      <c r="CQV48" s="278"/>
      <c r="CQW48" s="278"/>
      <c r="CQX48" s="278"/>
      <c r="CQY48" s="278"/>
      <c r="CQZ48" s="278"/>
      <c r="CRA48" s="278"/>
      <c r="CRB48" s="278"/>
      <c r="CRC48" s="278"/>
      <c r="CRD48" s="278"/>
      <c r="CRE48" s="278"/>
      <c r="CRF48" s="278"/>
      <c r="CRG48" s="278"/>
      <c r="CRH48" s="278"/>
      <c r="CRI48" s="278"/>
      <c r="CRJ48" s="278"/>
      <c r="CRK48" s="278"/>
      <c r="CRL48" s="278"/>
      <c r="CRM48" s="278"/>
      <c r="CRN48" s="278"/>
      <c r="CRO48" s="278"/>
      <c r="CRP48" s="278"/>
      <c r="CRQ48" s="278"/>
      <c r="CRR48" s="278"/>
      <c r="CRS48" s="278"/>
      <c r="CRT48" s="278"/>
      <c r="CRU48" s="278"/>
      <c r="CRV48" s="278"/>
      <c r="CRW48" s="278"/>
      <c r="CRX48" s="278"/>
      <c r="CRY48" s="278"/>
      <c r="CRZ48" s="278"/>
      <c r="CSA48" s="278"/>
      <c r="CSB48" s="278"/>
      <c r="CSC48" s="278"/>
      <c r="CSD48" s="278"/>
      <c r="CSE48" s="278"/>
      <c r="CSF48" s="278"/>
      <c r="CSG48" s="278"/>
      <c r="CSH48" s="278"/>
      <c r="CSI48" s="278"/>
      <c r="CSJ48" s="278"/>
      <c r="CSK48" s="278"/>
      <c r="CSL48" s="278"/>
      <c r="CSM48" s="278"/>
      <c r="CSN48" s="278"/>
      <c r="CSO48" s="278"/>
      <c r="CSP48" s="278"/>
      <c r="CSQ48" s="278"/>
      <c r="CSR48" s="278"/>
      <c r="CSS48" s="278"/>
      <c r="CST48" s="278"/>
      <c r="CSU48" s="278"/>
      <c r="CSV48" s="278"/>
      <c r="CSW48" s="278"/>
      <c r="CSX48" s="278"/>
      <c r="CSY48" s="278"/>
      <c r="CSZ48" s="278"/>
      <c r="CTA48" s="278"/>
      <c r="CTB48" s="278"/>
      <c r="CTC48" s="278"/>
      <c r="CTD48" s="278"/>
      <c r="CTE48" s="278"/>
      <c r="CTF48" s="278"/>
      <c r="CTG48" s="278"/>
      <c r="CTH48" s="278"/>
      <c r="CTI48" s="278"/>
      <c r="CTJ48" s="278"/>
      <c r="CTK48" s="278"/>
      <c r="CTL48" s="278"/>
      <c r="CTM48" s="278"/>
      <c r="CTN48" s="278"/>
      <c r="CTO48" s="278"/>
      <c r="CTP48" s="278"/>
      <c r="CTQ48" s="278"/>
      <c r="CTR48" s="278"/>
      <c r="CTS48" s="278"/>
      <c r="CTT48" s="278"/>
      <c r="CTU48" s="278"/>
      <c r="CTV48" s="278"/>
      <c r="CTW48" s="278"/>
      <c r="CTX48" s="278"/>
      <c r="CTY48" s="278"/>
      <c r="CTZ48" s="278"/>
      <c r="CUA48" s="278"/>
      <c r="CUB48" s="278"/>
      <c r="CUC48" s="278"/>
      <c r="CUD48" s="278"/>
      <c r="CUE48" s="278"/>
      <c r="CUF48" s="278"/>
      <c r="CUG48" s="278"/>
      <c r="CUH48" s="278"/>
      <c r="CUI48" s="278"/>
      <c r="CUJ48" s="278"/>
      <c r="CUK48" s="278"/>
      <c r="CUL48" s="278"/>
      <c r="CUM48" s="278"/>
      <c r="CUN48" s="278"/>
      <c r="CUO48" s="278"/>
      <c r="CUP48" s="278"/>
      <c r="CUQ48" s="278"/>
      <c r="CUR48" s="278"/>
      <c r="CUS48" s="278"/>
      <c r="CUT48" s="278"/>
      <c r="CUU48" s="278"/>
      <c r="CUV48" s="278"/>
      <c r="CUW48" s="278"/>
      <c r="CUX48" s="278"/>
      <c r="CUY48" s="278"/>
      <c r="CUZ48" s="278"/>
      <c r="CVA48" s="278"/>
      <c r="CVB48" s="278"/>
      <c r="CVC48" s="278"/>
      <c r="CVD48" s="278"/>
      <c r="CVE48" s="278"/>
      <c r="CVF48" s="278"/>
      <c r="CVG48" s="278"/>
      <c r="CVH48" s="278"/>
      <c r="CVI48" s="278"/>
      <c r="CVJ48" s="278"/>
      <c r="CVK48" s="278"/>
      <c r="CVL48" s="278"/>
      <c r="CVM48" s="278"/>
      <c r="CVN48" s="278"/>
      <c r="CVO48" s="278"/>
      <c r="CVP48" s="278"/>
      <c r="CVQ48" s="278"/>
      <c r="CVR48" s="278"/>
      <c r="CVS48" s="278"/>
      <c r="CVT48" s="278"/>
      <c r="CVU48" s="278"/>
      <c r="CVV48" s="278"/>
      <c r="CVW48" s="278"/>
      <c r="CVX48" s="278"/>
      <c r="CVY48" s="278"/>
      <c r="CVZ48" s="278"/>
      <c r="CWA48" s="278"/>
      <c r="CWB48" s="278"/>
      <c r="CWC48" s="278"/>
      <c r="CWD48" s="278"/>
      <c r="CWE48" s="278"/>
      <c r="CWF48" s="278"/>
      <c r="CWG48" s="278"/>
      <c r="CWH48" s="278"/>
      <c r="CWI48" s="278"/>
      <c r="CWJ48" s="278"/>
      <c r="CWK48" s="278"/>
      <c r="CWL48" s="278"/>
      <c r="CWM48" s="278"/>
      <c r="CWN48" s="278"/>
      <c r="CWO48" s="278"/>
      <c r="CWP48" s="278"/>
      <c r="CWQ48" s="278"/>
      <c r="CWR48" s="278"/>
      <c r="CWS48" s="278"/>
      <c r="CWT48" s="278"/>
      <c r="CWU48" s="278"/>
      <c r="CWV48" s="278"/>
      <c r="CWW48" s="278"/>
      <c r="CWX48" s="278"/>
      <c r="CWY48" s="278"/>
      <c r="CWZ48" s="278"/>
      <c r="CXA48" s="278"/>
      <c r="CXB48" s="278"/>
      <c r="CXC48" s="278"/>
      <c r="CXD48" s="278"/>
      <c r="CXE48" s="278"/>
      <c r="CXF48" s="278"/>
      <c r="CXG48" s="278"/>
      <c r="CXH48" s="278"/>
      <c r="CXI48" s="278"/>
      <c r="CXJ48" s="278"/>
      <c r="CXK48" s="278"/>
      <c r="CXL48" s="278"/>
      <c r="CXM48" s="278"/>
      <c r="CXN48" s="278"/>
      <c r="CXO48" s="278"/>
      <c r="CXP48" s="278"/>
      <c r="CXQ48" s="278"/>
      <c r="CXR48" s="278"/>
      <c r="CXS48" s="278"/>
      <c r="CXT48" s="278"/>
      <c r="CXU48" s="278"/>
      <c r="CXV48" s="278"/>
      <c r="CXW48" s="278"/>
      <c r="CXX48" s="278"/>
      <c r="CXY48" s="278"/>
      <c r="CXZ48" s="278"/>
      <c r="CYA48" s="278"/>
      <c r="CYB48" s="278"/>
      <c r="CYC48" s="278"/>
      <c r="CYD48" s="278"/>
      <c r="CYE48" s="278"/>
      <c r="CYF48" s="278"/>
      <c r="CYG48" s="278"/>
      <c r="CYH48" s="278"/>
      <c r="CYI48" s="278"/>
      <c r="CYJ48" s="278"/>
      <c r="CYK48" s="278"/>
      <c r="CYL48" s="278"/>
      <c r="CYM48" s="278"/>
      <c r="CYN48" s="278"/>
      <c r="CYO48" s="278"/>
      <c r="CYP48" s="278"/>
      <c r="CYQ48" s="278"/>
      <c r="CYR48" s="278"/>
      <c r="CYS48" s="278"/>
      <c r="CYT48" s="278"/>
      <c r="CYU48" s="278"/>
      <c r="CYV48" s="278"/>
      <c r="CYW48" s="278"/>
      <c r="CYX48" s="278"/>
      <c r="CYY48" s="278"/>
      <c r="CYZ48" s="278"/>
      <c r="CZA48" s="278"/>
      <c r="CZB48" s="278"/>
      <c r="CZC48" s="278"/>
      <c r="CZD48" s="278"/>
      <c r="CZE48" s="278"/>
      <c r="CZF48" s="278"/>
      <c r="CZG48" s="278"/>
      <c r="CZH48" s="278"/>
      <c r="CZI48" s="278"/>
      <c r="CZJ48" s="278"/>
      <c r="CZK48" s="278"/>
      <c r="CZL48" s="278"/>
      <c r="CZM48" s="278"/>
      <c r="CZN48" s="278"/>
      <c r="CZO48" s="278"/>
      <c r="CZP48" s="278"/>
      <c r="CZQ48" s="278"/>
      <c r="CZR48" s="278"/>
      <c r="CZS48" s="278"/>
      <c r="CZT48" s="278"/>
      <c r="CZU48" s="278"/>
      <c r="CZV48" s="278"/>
      <c r="CZW48" s="278"/>
      <c r="CZX48" s="278"/>
      <c r="CZY48" s="278"/>
      <c r="CZZ48" s="278"/>
      <c r="DAA48" s="278"/>
      <c r="DAB48" s="278"/>
      <c r="DAC48" s="278"/>
      <c r="DAD48" s="278"/>
      <c r="DAE48" s="278"/>
      <c r="DAF48" s="278"/>
      <c r="DAG48" s="278"/>
      <c r="DAH48" s="278"/>
      <c r="DAI48" s="278"/>
      <c r="DAJ48" s="278"/>
      <c r="DAK48" s="278"/>
      <c r="DAL48" s="278"/>
      <c r="DAM48" s="278"/>
      <c r="DAN48" s="278"/>
      <c r="DAO48" s="278"/>
      <c r="DAP48" s="278"/>
      <c r="DAQ48" s="278"/>
      <c r="DAR48" s="278"/>
      <c r="DAS48" s="278"/>
      <c r="DAT48" s="278"/>
      <c r="DAU48" s="278"/>
      <c r="DAV48" s="278"/>
      <c r="DAW48" s="278"/>
      <c r="DAX48" s="278"/>
      <c r="DAY48" s="278"/>
      <c r="DAZ48" s="278"/>
      <c r="DBA48" s="278"/>
      <c r="DBB48" s="278"/>
      <c r="DBC48" s="278"/>
      <c r="DBD48" s="278"/>
      <c r="DBE48" s="278"/>
      <c r="DBF48" s="278"/>
      <c r="DBG48" s="278"/>
      <c r="DBH48" s="278"/>
      <c r="DBI48" s="278"/>
      <c r="DBJ48" s="278"/>
      <c r="DBK48" s="278"/>
      <c r="DBL48" s="278"/>
      <c r="DBM48" s="278"/>
      <c r="DBN48" s="278"/>
      <c r="DBO48" s="278"/>
      <c r="DBP48" s="278"/>
      <c r="DBQ48" s="278"/>
      <c r="DBR48" s="278"/>
      <c r="DBS48" s="278"/>
      <c r="DBT48" s="278"/>
      <c r="DBU48" s="278"/>
      <c r="DBV48" s="278"/>
      <c r="DBW48" s="278"/>
      <c r="DBX48" s="278"/>
      <c r="DBY48" s="278"/>
      <c r="DBZ48" s="278"/>
      <c r="DCA48" s="278"/>
      <c r="DCB48" s="278"/>
      <c r="DCC48" s="278"/>
      <c r="DCD48" s="278"/>
      <c r="DCE48" s="278"/>
      <c r="DCF48" s="278"/>
      <c r="DCG48" s="278"/>
      <c r="DCH48" s="278"/>
      <c r="DCI48" s="278"/>
      <c r="DCJ48" s="278"/>
      <c r="DCK48" s="278"/>
      <c r="DCL48" s="278"/>
      <c r="DCM48" s="278"/>
      <c r="DCN48" s="278"/>
      <c r="DCO48" s="278"/>
      <c r="DCP48" s="278"/>
      <c r="DCQ48" s="278"/>
      <c r="DCR48" s="278"/>
      <c r="DCS48" s="278"/>
      <c r="DCT48" s="278"/>
      <c r="DCU48" s="278"/>
      <c r="DCV48" s="278"/>
      <c r="DCW48" s="278"/>
      <c r="DCX48" s="278"/>
      <c r="DCY48" s="278"/>
      <c r="DCZ48" s="278"/>
      <c r="DDA48" s="278"/>
      <c r="DDB48" s="278"/>
      <c r="DDC48" s="278"/>
      <c r="DDD48" s="278"/>
      <c r="DDE48" s="278"/>
      <c r="DDF48" s="278"/>
      <c r="DDG48" s="278"/>
      <c r="DDH48" s="278"/>
      <c r="DDI48" s="278"/>
      <c r="DDJ48" s="278"/>
      <c r="DDK48" s="278"/>
      <c r="DDL48" s="278"/>
      <c r="DDM48" s="278"/>
      <c r="DDN48" s="278"/>
      <c r="DDO48" s="278"/>
      <c r="DDP48" s="278"/>
      <c r="DDQ48" s="278"/>
      <c r="DDR48" s="278"/>
      <c r="DDS48" s="278"/>
      <c r="DDT48" s="278"/>
      <c r="DDU48" s="278"/>
      <c r="DDV48" s="278"/>
      <c r="DDW48" s="278"/>
      <c r="DDX48" s="278"/>
      <c r="DDY48" s="278"/>
      <c r="DDZ48" s="278"/>
      <c r="DEA48" s="278"/>
      <c r="DEB48" s="278"/>
      <c r="DEC48" s="278"/>
      <c r="DED48" s="278"/>
      <c r="DEE48" s="278"/>
      <c r="DEF48" s="278"/>
      <c r="DEG48" s="278"/>
      <c r="DEH48" s="278"/>
      <c r="DEI48" s="278"/>
      <c r="DEJ48" s="278"/>
      <c r="DEK48" s="278"/>
      <c r="DEL48" s="278"/>
      <c r="DEM48" s="278"/>
      <c r="DEN48" s="278"/>
      <c r="DEO48" s="278"/>
      <c r="DEP48" s="278"/>
      <c r="DEQ48" s="278"/>
      <c r="DER48" s="278"/>
      <c r="DES48" s="278"/>
      <c r="DET48" s="278"/>
      <c r="DEU48" s="278"/>
      <c r="DEV48" s="278"/>
      <c r="DEW48" s="278"/>
      <c r="DEX48" s="278"/>
      <c r="DEY48" s="278"/>
      <c r="DEZ48" s="278"/>
      <c r="DFA48" s="278"/>
      <c r="DFB48" s="278"/>
      <c r="DFC48" s="278"/>
      <c r="DFD48" s="278"/>
      <c r="DFE48" s="278"/>
      <c r="DFF48" s="278"/>
      <c r="DFG48" s="278"/>
      <c r="DFH48" s="278"/>
      <c r="DFI48" s="278"/>
      <c r="DFJ48" s="278"/>
      <c r="DFK48" s="278"/>
      <c r="DFL48" s="278"/>
      <c r="DFM48" s="278"/>
      <c r="DFN48" s="278"/>
      <c r="DFO48" s="278"/>
      <c r="DFP48" s="278"/>
      <c r="DFQ48" s="278"/>
      <c r="DFR48" s="278"/>
      <c r="DFS48" s="278"/>
      <c r="DFT48" s="278"/>
      <c r="DFU48" s="278"/>
      <c r="DFV48" s="278"/>
      <c r="DFW48" s="278"/>
      <c r="DFX48" s="278"/>
      <c r="DFY48" s="278"/>
      <c r="DFZ48" s="278"/>
      <c r="DGA48" s="278"/>
      <c r="DGB48" s="278"/>
      <c r="DGC48" s="278"/>
      <c r="DGD48" s="278"/>
      <c r="DGE48" s="278"/>
      <c r="DGF48" s="278"/>
      <c r="DGG48" s="278"/>
      <c r="DGH48" s="278"/>
      <c r="DGI48" s="278"/>
      <c r="DGJ48" s="278"/>
      <c r="DGK48" s="278"/>
      <c r="DGL48" s="278"/>
      <c r="DGM48" s="278"/>
      <c r="DGN48" s="278"/>
      <c r="DGO48" s="278"/>
      <c r="DGP48" s="278"/>
      <c r="DGQ48" s="278"/>
      <c r="DGR48" s="278"/>
      <c r="DGS48" s="278"/>
      <c r="DGT48" s="278"/>
      <c r="DGU48" s="278"/>
      <c r="DGV48" s="278"/>
      <c r="DGW48" s="278"/>
      <c r="DGX48" s="278"/>
      <c r="DGY48" s="278"/>
      <c r="DGZ48" s="278"/>
      <c r="DHA48" s="278"/>
      <c r="DHB48" s="278"/>
      <c r="DHC48" s="278"/>
      <c r="DHD48" s="278"/>
      <c r="DHE48" s="278"/>
      <c r="DHF48" s="278"/>
      <c r="DHG48" s="278"/>
      <c r="DHH48" s="278"/>
      <c r="DHI48" s="278"/>
      <c r="DHJ48" s="278"/>
      <c r="DHK48" s="278"/>
      <c r="DHL48" s="278"/>
      <c r="DHM48" s="278"/>
      <c r="DHN48" s="278"/>
      <c r="DHO48" s="278"/>
      <c r="DHP48" s="278"/>
      <c r="DHQ48" s="278"/>
      <c r="DHR48" s="278"/>
      <c r="DHS48" s="278"/>
      <c r="DHT48" s="278"/>
      <c r="DHU48" s="278"/>
      <c r="DHV48" s="278"/>
      <c r="DHW48" s="278"/>
      <c r="DHX48" s="278"/>
      <c r="DHY48" s="278"/>
      <c r="DHZ48" s="278"/>
      <c r="DIA48" s="278"/>
      <c r="DIB48" s="278"/>
      <c r="DIC48" s="278"/>
      <c r="DID48" s="278"/>
      <c r="DIE48" s="278"/>
      <c r="DIF48" s="278"/>
      <c r="DIG48" s="278"/>
      <c r="DIH48" s="278"/>
      <c r="DII48" s="278"/>
      <c r="DIJ48" s="278"/>
      <c r="DIK48" s="278"/>
      <c r="DIL48" s="278"/>
      <c r="DIM48" s="278"/>
      <c r="DIN48" s="278"/>
      <c r="DIO48" s="278"/>
      <c r="DIP48" s="278"/>
      <c r="DIQ48" s="278"/>
      <c r="DIR48" s="278"/>
      <c r="DIS48" s="278"/>
      <c r="DIT48" s="278"/>
      <c r="DIU48" s="278"/>
      <c r="DIV48" s="278"/>
      <c r="DIW48" s="278"/>
      <c r="DIX48" s="278"/>
      <c r="DIY48" s="278"/>
      <c r="DIZ48" s="278"/>
      <c r="DJA48" s="278"/>
      <c r="DJB48" s="278"/>
      <c r="DJC48" s="278"/>
      <c r="DJD48" s="278"/>
      <c r="DJE48" s="278"/>
      <c r="DJF48" s="278"/>
      <c r="DJG48" s="278"/>
      <c r="DJH48" s="278"/>
      <c r="DJI48" s="278"/>
      <c r="DJJ48" s="278"/>
      <c r="DJK48" s="278"/>
      <c r="DJL48" s="278"/>
      <c r="DJM48" s="278"/>
      <c r="DJN48" s="278"/>
      <c r="DJO48" s="278"/>
      <c r="DJP48" s="278"/>
      <c r="DJQ48" s="278"/>
      <c r="DJR48" s="278"/>
      <c r="DJS48" s="278"/>
      <c r="DJT48" s="278"/>
      <c r="DJU48" s="278"/>
      <c r="DJV48" s="278"/>
      <c r="DJW48" s="278"/>
      <c r="DJX48" s="278"/>
      <c r="DJY48" s="278"/>
      <c r="DJZ48" s="278"/>
      <c r="DKA48" s="278"/>
      <c r="DKB48" s="278"/>
      <c r="DKC48" s="278"/>
      <c r="DKD48" s="278"/>
      <c r="DKE48" s="278"/>
      <c r="DKF48" s="278"/>
      <c r="DKG48" s="278"/>
      <c r="DKH48" s="278"/>
      <c r="DKI48" s="278"/>
      <c r="DKJ48" s="278"/>
      <c r="DKK48" s="278"/>
      <c r="DKL48" s="278"/>
      <c r="DKM48" s="278"/>
      <c r="DKN48" s="278"/>
      <c r="DKO48" s="278"/>
      <c r="DKP48" s="278"/>
      <c r="DKQ48" s="278"/>
      <c r="DKR48" s="278"/>
      <c r="DKS48" s="278"/>
      <c r="DKT48" s="278"/>
      <c r="DKU48" s="278"/>
      <c r="DKV48" s="278"/>
      <c r="DKW48" s="278"/>
      <c r="DKX48" s="278"/>
      <c r="DKY48" s="278"/>
      <c r="DKZ48" s="278"/>
      <c r="DLA48" s="278"/>
      <c r="DLB48" s="278"/>
      <c r="DLC48" s="278"/>
      <c r="DLD48" s="278"/>
      <c r="DLE48" s="278"/>
      <c r="DLF48" s="278"/>
      <c r="DLG48" s="278"/>
      <c r="DLH48" s="278"/>
      <c r="DLI48" s="278"/>
      <c r="DLJ48" s="278"/>
      <c r="DLK48" s="278"/>
      <c r="DLL48" s="278"/>
      <c r="DLM48" s="278"/>
      <c r="DLN48" s="278"/>
      <c r="DLO48" s="278"/>
      <c r="DLP48" s="278"/>
      <c r="DLQ48" s="278"/>
      <c r="DLR48" s="278"/>
      <c r="DLS48" s="278"/>
      <c r="DLT48" s="278"/>
      <c r="DLU48" s="278"/>
      <c r="DLV48" s="278"/>
      <c r="DLW48" s="278"/>
      <c r="DLX48" s="278"/>
      <c r="DLY48" s="278"/>
      <c r="DLZ48" s="278"/>
      <c r="DMA48" s="278"/>
      <c r="DMB48" s="278"/>
      <c r="DMC48" s="278"/>
      <c r="DMD48" s="278"/>
      <c r="DME48" s="278"/>
      <c r="DMF48" s="278"/>
      <c r="DMG48" s="278"/>
      <c r="DMH48" s="278"/>
      <c r="DMI48" s="278"/>
      <c r="DMJ48" s="278"/>
      <c r="DMK48" s="278"/>
      <c r="DML48" s="278"/>
      <c r="DMM48" s="278"/>
      <c r="DMN48" s="278"/>
      <c r="DMO48" s="278"/>
      <c r="DMP48" s="278"/>
      <c r="DMQ48" s="278"/>
      <c r="DMR48" s="278"/>
      <c r="DMS48" s="278"/>
      <c r="DMT48" s="278"/>
      <c r="DMU48" s="278"/>
      <c r="DMV48" s="278"/>
      <c r="DMW48" s="278"/>
      <c r="DMX48" s="278"/>
      <c r="DMY48" s="278"/>
      <c r="DMZ48" s="278"/>
      <c r="DNA48" s="278"/>
      <c r="DNB48" s="278"/>
      <c r="DNC48" s="278"/>
      <c r="DND48" s="278"/>
      <c r="DNE48" s="278"/>
      <c r="DNF48" s="278"/>
      <c r="DNG48" s="278"/>
      <c r="DNH48" s="278"/>
      <c r="DNI48" s="278"/>
      <c r="DNJ48" s="278"/>
      <c r="DNK48" s="278"/>
      <c r="DNL48" s="278"/>
      <c r="DNM48" s="278"/>
      <c r="DNN48" s="278"/>
      <c r="DNO48" s="278"/>
      <c r="DNP48" s="278"/>
      <c r="DNQ48" s="278"/>
      <c r="DNR48" s="278"/>
      <c r="DNS48" s="278"/>
      <c r="DNT48" s="278"/>
      <c r="DNU48" s="278"/>
      <c r="DNV48" s="278"/>
      <c r="DNW48" s="278"/>
      <c r="DNX48" s="278"/>
      <c r="DNY48" s="278"/>
      <c r="DNZ48" s="278"/>
      <c r="DOA48" s="278"/>
      <c r="DOB48" s="278"/>
      <c r="DOC48" s="278"/>
      <c r="DOD48" s="278"/>
      <c r="DOE48" s="278"/>
      <c r="DOF48" s="278"/>
      <c r="DOG48" s="278"/>
      <c r="DOH48" s="278"/>
      <c r="DOI48" s="278"/>
      <c r="DOJ48" s="278"/>
      <c r="DOK48" s="278"/>
      <c r="DOL48" s="278"/>
      <c r="DOM48" s="278"/>
      <c r="DON48" s="278"/>
      <c r="DOO48" s="278"/>
      <c r="DOP48" s="278"/>
      <c r="DOQ48" s="278"/>
      <c r="DOR48" s="278"/>
      <c r="DOS48" s="278"/>
      <c r="DOT48" s="278"/>
      <c r="DOU48" s="278"/>
      <c r="DOV48" s="278"/>
      <c r="DOW48" s="278"/>
      <c r="DOX48" s="278"/>
      <c r="DOY48" s="278"/>
      <c r="DOZ48" s="278"/>
      <c r="DPA48" s="278"/>
      <c r="DPB48" s="278"/>
      <c r="DPC48" s="278"/>
      <c r="DPD48" s="278"/>
      <c r="DPE48" s="278"/>
      <c r="DPF48" s="278"/>
      <c r="DPG48" s="278"/>
      <c r="DPH48" s="278"/>
      <c r="DPI48" s="278"/>
      <c r="DPJ48" s="278"/>
      <c r="DPK48" s="278"/>
      <c r="DPL48" s="278"/>
      <c r="DPM48" s="278"/>
      <c r="DPN48" s="278"/>
      <c r="DPO48" s="278"/>
      <c r="DPP48" s="278"/>
      <c r="DPQ48" s="278"/>
      <c r="DPR48" s="278"/>
      <c r="DPS48" s="278"/>
      <c r="DPT48" s="278"/>
      <c r="DPU48" s="278"/>
      <c r="DPV48" s="278"/>
      <c r="DPW48" s="278"/>
      <c r="DPX48" s="278"/>
      <c r="DPY48" s="278"/>
      <c r="DPZ48" s="278"/>
      <c r="DQA48" s="278"/>
      <c r="DQB48" s="278"/>
      <c r="DQC48" s="278"/>
      <c r="DQD48" s="278"/>
      <c r="DQE48" s="278"/>
      <c r="DQF48" s="278"/>
      <c r="DQG48" s="278"/>
      <c r="DQH48" s="278"/>
      <c r="DQI48" s="278"/>
      <c r="DQJ48" s="278"/>
      <c r="DQK48" s="278"/>
      <c r="DQL48" s="278"/>
      <c r="DQM48" s="278"/>
      <c r="DQN48" s="278"/>
      <c r="DQO48" s="278"/>
      <c r="DQP48" s="278"/>
      <c r="DQQ48" s="278"/>
      <c r="DQR48" s="278"/>
      <c r="DQS48" s="278"/>
      <c r="DQT48" s="278"/>
      <c r="DQU48" s="278"/>
      <c r="DQV48" s="278"/>
      <c r="DQW48" s="278"/>
      <c r="DQX48" s="278"/>
      <c r="DQY48" s="278"/>
      <c r="DQZ48" s="278"/>
      <c r="DRA48" s="278"/>
      <c r="DRB48" s="278"/>
      <c r="DRC48" s="278"/>
      <c r="DRD48" s="278"/>
      <c r="DRE48" s="278"/>
      <c r="DRF48" s="278"/>
      <c r="DRG48" s="278"/>
      <c r="DRH48" s="278"/>
      <c r="DRI48" s="278"/>
      <c r="DRJ48" s="278"/>
      <c r="DRK48" s="278"/>
      <c r="DRL48" s="278"/>
      <c r="DRM48" s="278"/>
      <c r="DRN48" s="278"/>
      <c r="DRO48" s="278"/>
      <c r="DRP48" s="278"/>
      <c r="DRQ48" s="278"/>
      <c r="DRR48" s="278"/>
      <c r="DRS48" s="278"/>
      <c r="DRT48" s="278"/>
      <c r="DRU48" s="278"/>
      <c r="DRV48" s="278"/>
      <c r="DRW48" s="278"/>
      <c r="DRX48" s="278"/>
      <c r="DRY48" s="278"/>
      <c r="DRZ48" s="278"/>
      <c r="DSA48" s="278"/>
      <c r="DSB48" s="278"/>
      <c r="DSC48" s="278"/>
      <c r="DSD48" s="278"/>
      <c r="DSE48" s="278"/>
      <c r="DSF48" s="278"/>
      <c r="DSG48" s="278"/>
      <c r="DSH48" s="278"/>
      <c r="DSI48" s="278"/>
      <c r="DSJ48" s="278"/>
      <c r="DSK48" s="278"/>
      <c r="DSL48" s="278"/>
      <c r="DSM48" s="278"/>
      <c r="DSN48" s="278"/>
      <c r="DSO48" s="278"/>
      <c r="DSP48" s="278"/>
      <c r="DSQ48" s="278"/>
      <c r="DSR48" s="278"/>
      <c r="DSS48" s="278"/>
      <c r="DST48" s="278"/>
      <c r="DSU48" s="278"/>
      <c r="DSV48" s="278"/>
      <c r="DSW48" s="278"/>
      <c r="DSX48" s="278"/>
      <c r="DSY48" s="278"/>
      <c r="DSZ48" s="278"/>
      <c r="DTA48" s="278"/>
      <c r="DTB48" s="278"/>
      <c r="DTC48" s="278"/>
      <c r="DTD48" s="278"/>
      <c r="DTE48" s="278"/>
      <c r="DTF48" s="278"/>
      <c r="DTG48" s="278"/>
      <c r="DTH48" s="278"/>
      <c r="DTI48" s="278"/>
      <c r="DTJ48" s="278"/>
      <c r="DTK48" s="278"/>
      <c r="DTL48" s="278"/>
      <c r="DTM48" s="278"/>
      <c r="DTN48" s="278"/>
      <c r="DTO48" s="278"/>
      <c r="DTP48" s="278"/>
      <c r="DTQ48" s="278"/>
      <c r="DTR48" s="278"/>
      <c r="DTS48" s="278"/>
      <c r="DTT48" s="278"/>
      <c r="DTU48" s="278"/>
      <c r="DTV48" s="278"/>
      <c r="DTW48" s="278"/>
      <c r="DTX48" s="278"/>
      <c r="DTY48" s="278"/>
      <c r="DTZ48" s="278"/>
      <c r="DUA48" s="278"/>
      <c r="DUB48" s="278"/>
      <c r="DUC48" s="278"/>
      <c r="DUD48" s="278"/>
      <c r="DUE48" s="278"/>
      <c r="DUF48" s="278"/>
      <c r="DUG48" s="278"/>
      <c r="DUH48" s="278"/>
      <c r="DUI48" s="278"/>
      <c r="DUJ48" s="278"/>
      <c r="DUK48" s="278"/>
      <c r="DUL48" s="278"/>
      <c r="DUM48" s="278"/>
      <c r="DUN48" s="278"/>
      <c r="DUO48" s="278"/>
      <c r="DUP48" s="278"/>
      <c r="DUQ48" s="278"/>
      <c r="DUR48" s="278"/>
      <c r="DUS48" s="278"/>
      <c r="DUT48" s="278"/>
      <c r="DUU48" s="278"/>
      <c r="DUV48" s="278"/>
      <c r="DUW48" s="278"/>
      <c r="DUX48" s="278"/>
      <c r="DUY48" s="278"/>
      <c r="DUZ48" s="278"/>
      <c r="DVA48" s="278"/>
      <c r="DVB48" s="278"/>
      <c r="DVC48" s="278"/>
      <c r="DVD48" s="278"/>
      <c r="DVE48" s="278"/>
      <c r="DVF48" s="278"/>
      <c r="DVG48" s="278"/>
      <c r="DVH48" s="278"/>
      <c r="DVI48" s="278"/>
      <c r="DVJ48" s="278"/>
      <c r="DVK48" s="278"/>
      <c r="DVL48" s="278"/>
      <c r="DVM48" s="278"/>
      <c r="DVN48" s="278"/>
      <c r="DVO48" s="278"/>
      <c r="DVP48" s="278"/>
      <c r="DVQ48" s="278"/>
      <c r="DVR48" s="278"/>
      <c r="DVS48" s="278"/>
      <c r="DVT48" s="278"/>
      <c r="DVU48" s="278"/>
      <c r="DVV48" s="278"/>
      <c r="DVW48" s="278"/>
      <c r="DVX48" s="278"/>
      <c r="DVY48" s="278"/>
      <c r="DVZ48" s="278"/>
      <c r="DWA48" s="278"/>
      <c r="DWB48" s="278"/>
      <c r="DWC48" s="278"/>
      <c r="DWD48" s="278"/>
      <c r="DWE48" s="278"/>
      <c r="DWF48" s="278"/>
      <c r="DWG48" s="278"/>
      <c r="DWH48" s="278"/>
      <c r="DWI48" s="278"/>
      <c r="DWJ48" s="278"/>
      <c r="DWK48" s="278"/>
      <c r="DWL48" s="278"/>
      <c r="DWM48" s="278"/>
      <c r="DWN48" s="278"/>
      <c r="DWO48" s="278"/>
      <c r="DWP48" s="278"/>
      <c r="DWQ48" s="278"/>
      <c r="DWR48" s="278"/>
      <c r="DWS48" s="278"/>
      <c r="DWT48" s="278"/>
      <c r="DWU48" s="278"/>
      <c r="DWV48" s="278"/>
      <c r="DWW48" s="278"/>
      <c r="DWX48" s="278"/>
      <c r="DWY48" s="278"/>
      <c r="DWZ48" s="278"/>
      <c r="DXA48" s="278"/>
      <c r="DXB48" s="278"/>
      <c r="DXC48" s="278"/>
      <c r="DXD48" s="278"/>
      <c r="DXE48" s="278"/>
      <c r="DXF48" s="278"/>
      <c r="DXG48" s="278"/>
      <c r="DXH48" s="278"/>
      <c r="DXI48" s="278"/>
      <c r="DXJ48" s="278"/>
      <c r="DXK48" s="278"/>
      <c r="DXL48" s="278"/>
      <c r="DXM48" s="278"/>
      <c r="DXN48" s="278"/>
      <c r="DXO48" s="278"/>
      <c r="DXP48" s="278"/>
      <c r="DXQ48" s="278"/>
      <c r="DXR48" s="278"/>
      <c r="DXS48" s="278"/>
      <c r="DXT48" s="278"/>
      <c r="DXU48" s="278"/>
      <c r="DXV48" s="278"/>
      <c r="DXW48" s="278"/>
      <c r="DXX48" s="278"/>
      <c r="DXY48" s="278"/>
      <c r="DXZ48" s="278"/>
      <c r="DYA48" s="278"/>
      <c r="DYB48" s="278"/>
      <c r="DYC48" s="278"/>
      <c r="DYD48" s="278"/>
      <c r="DYE48" s="278"/>
      <c r="DYF48" s="278"/>
      <c r="DYG48" s="278"/>
      <c r="DYH48" s="278"/>
      <c r="DYI48" s="278"/>
      <c r="DYJ48" s="278"/>
      <c r="DYK48" s="278"/>
      <c r="DYL48" s="278"/>
      <c r="DYM48" s="278"/>
      <c r="DYN48" s="278"/>
      <c r="DYO48" s="278"/>
      <c r="DYP48" s="278"/>
      <c r="DYQ48" s="278"/>
      <c r="DYR48" s="278"/>
      <c r="DYS48" s="278"/>
      <c r="DYT48" s="278"/>
      <c r="DYU48" s="278"/>
      <c r="DYV48" s="278"/>
      <c r="DYW48" s="278"/>
      <c r="DYX48" s="278"/>
      <c r="DYY48" s="278"/>
      <c r="DYZ48" s="278"/>
      <c r="DZA48" s="278"/>
      <c r="DZB48" s="278"/>
      <c r="DZC48" s="278"/>
      <c r="DZD48" s="278"/>
      <c r="DZE48" s="278"/>
      <c r="DZF48" s="278"/>
      <c r="DZG48" s="278"/>
      <c r="DZH48" s="278"/>
      <c r="DZI48" s="278"/>
      <c r="DZJ48" s="278"/>
      <c r="DZK48" s="278"/>
      <c r="DZL48" s="278"/>
      <c r="DZM48" s="278"/>
      <c r="DZN48" s="278"/>
      <c r="DZO48" s="278"/>
      <c r="DZP48" s="278"/>
      <c r="DZQ48" s="278"/>
      <c r="DZR48" s="278"/>
      <c r="DZS48" s="278"/>
      <c r="DZT48" s="278"/>
      <c r="DZU48" s="278"/>
      <c r="DZV48" s="278"/>
      <c r="DZW48" s="278"/>
      <c r="DZX48" s="278"/>
      <c r="DZY48" s="278"/>
      <c r="DZZ48" s="278"/>
      <c r="EAA48" s="278"/>
      <c r="EAB48" s="278"/>
      <c r="EAC48" s="278"/>
      <c r="EAD48" s="278"/>
      <c r="EAE48" s="278"/>
      <c r="EAF48" s="278"/>
      <c r="EAG48" s="278"/>
      <c r="EAH48" s="278"/>
      <c r="EAI48" s="278"/>
      <c r="EAJ48" s="278"/>
      <c r="EAK48" s="278"/>
      <c r="EAL48" s="278"/>
      <c r="EAM48" s="278"/>
      <c r="EAN48" s="278"/>
      <c r="EAO48" s="278"/>
      <c r="EAP48" s="278"/>
      <c r="EAQ48" s="278"/>
      <c r="EAR48" s="278"/>
      <c r="EAS48" s="278"/>
      <c r="EAT48" s="278"/>
      <c r="EAU48" s="278"/>
      <c r="EAV48" s="278"/>
      <c r="EAW48" s="278"/>
      <c r="EAX48" s="278"/>
      <c r="EAY48" s="278"/>
      <c r="EAZ48" s="278"/>
      <c r="EBA48" s="278"/>
      <c r="EBB48" s="278"/>
      <c r="EBC48" s="278"/>
      <c r="EBD48" s="278"/>
      <c r="EBE48" s="278"/>
      <c r="EBF48" s="278"/>
      <c r="EBG48" s="278"/>
      <c r="EBH48" s="278"/>
      <c r="EBI48" s="278"/>
      <c r="EBJ48" s="278"/>
      <c r="EBK48" s="278"/>
      <c r="EBL48" s="278"/>
      <c r="EBM48" s="278"/>
      <c r="EBN48" s="278"/>
      <c r="EBO48" s="278"/>
      <c r="EBP48" s="278"/>
      <c r="EBQ48" s="278"/>
      <c r="EBR48" s="278"/>
      <c r="EBS48" s="278"/>
      <c r="EBT48" s="278"/>
      <c r="EBU48" s="278"/>
      <c r="EBV48" s="278"/>
      <c r="EBW48" s="278"/>
      <c r="EBX48" s="278"/>
      <c r="EBY48" s="278"/>
      <c r="EBZ48" s="278"/>
      <c r="ECA48" s="278"/>
      <c r="ECB48" s="278"/>
      <c r="ECC48" s="278"/>
      <c r="ECD48" s="278"/>
      <c r="ECE48" s="278"/>
      <c r="ECF48" s="278"/>
      <c r="ECG48" s="278"/>
      <c r="ECH48" s="278"/>
      <c r="ECI48" s="278"/>
      <c r="ECJ48" s="278"/>
      <c r="ECK48" s="278"/>
      <c r="ECL48" s="278"/>
      <c r="ECM48" s="278"/>
      <c r="ECN48" s="278"/>
      <c r="ECO48" s="278"/>
      <c r="ECP48" s="278"/>
      <c r="ECQ48" s="278"/>
      <c r="ECR48" s="278"/>
      <c r="ECS48" s="278"/>
      <c r="ECT48" s="278"/>
      <c r="ECU48" s="278"/>
      <c r="ECV48" s="278"/>
      <c r="ECW48" s="278"/>
      <c r="ECX48" s="278"/>
      <c r="ECY48" s="278"/>
      <c r="ECZ48" s="278"/>
      <c r="EDA48" s="278"/>
      <c r="EDB48" s="278"/>
      <c r="EDC48" s="278"/>
      <c r="EDD48" s="278"/>
      <c r="EDE48" s="278"/>
      <c r="EDF48" s="278"/>
      <c r="EDG48" s="278"/>
      <c r="EDH48" s="278"/>
      <c r="EDI48" s="278"/>
      <c r="EDJ48" s="278"/>
      <c r="EDK48" s="278"/>
      <c r="EDL48" s="278"/>
      <c r="EDM48" s="278"/>
      <c r="EDN48" s="278"/>
      <c r="EDO48" s="278"/>
      <c r="EDP48" s="278"/>
      <c r="EDQ48" s="278"/>
      <c r="EDR48" s="278"/>
      <c r="EDS48" s="278"/>
      <c r="EDT48" s="278"/>
      <c r="EDU48" s="278"/>
      <c r="EDV48" s="278"/>
      <c r="EDW48" s="278"/>
      <c r="EDX48" s="278"/>
      <c r="EDY48" s="278"/>
      <c r="EDZ48" s="278"/>
      <c r="EEA48" s="278"/>
      <c r="EEB48" s="278"/>
      <c r="EEC48" s="278"/>
      <c r="EED48" s="278"/>
      <c r="EEE48" s="278"/>
      <c r="EEF48" s="278"/>
      <c r="EEG48" s="278"/>
      <c r="EEH48" s="278"/>
      <c r="EEI48" s="278"/>
      <c r="EEJ48" s="278"/>
      <c r="EEK48" s="278"/>
      <c r="EEL48" s="278"/>
      <c r="EEM48" s="278"/>
      <c r="EEN48" s="278"/>
      <c r="EEO48" s="278"/>
      <c r="EEP48" s="278"/>
      <c r="EEQ48" s="278"/>
      <c r="EER48" s="278"/>
      <c r="EES48" s="278"/>
      <c r="EET48" s="278"/>
      <c r="EEU48" s="278"/>
      <c r="EEV48" s="278"/>
      <c r="EEW48" s="278"/>
      <c r="EEX48" s="278"/>
      <c r="EEY48" s="278"/>
      <c r="EEZ48" s="278"/>
      <c r="EFA48" s="278"/>
      <c r="EFB48" s="278"/>
      <c r="EFC48" s="278"/>
      <c r="EFD48" s="278"/>
      <c r="EFE48" s="278"/>
      <c r="EFF48" s="278"/>
      <c r="EFG48" s="278"/>
      <c r="EFH48" s="278"/>
      <c r="EFI48" s="278"/>
      <c r="EFJ48" s="278"/>
      <c r="EFK48" s="278"/>
      <c r="EFL48" s="278"/>
      <c r="EFM48" s="278"/>
      <c r="EFN48" s="278"/>
      <c r="EFO48" s="278"/>
      <c r="EFP48" s="278"/>
      <c r="EFQ48" s="278"/>
      <c r="EFR48" s="278"/>
      <c r="EFS48" s="278"/>
      <c r="EFT48" s="278"/>
      <c r="EFU48" s="278"/>
      <c r="EFV48" s="278"/>
      <c r="EFW48" s="278"/>
      <c r="EFX48" s="278"/>
      <c r="EFY48" s="278"/>
      <c r="EFZ48" s="278"/>
      <c r="EGA48" s="278"/>
      <c r="EGB48" s="278"/>
      <c r="EGC48" s="278"/>
      <c r="EGD48" s="278"/>
      <c r="EGE48" s="278"/>
      <c r="EGF48" s="278"/>
      <c r="EGG48" s="278"/>
      <c r="EGH48" s="278"/>
      <c r="EGI48" s="278"/>
      <c r="EGJ48" s="278"/>
      <c r="EGK48" s="278"/>
      <c r="EGL48" s="278"/>
      <c r="EGM48" s="278"/>
      <c r="EGN48" s="278"/>
      <c r="EGO48" s="278"/>
      <c r="EGP48" s="278"/>
      <c r="EGQ48" s="278"/>
      <c r="EGR48" s="278"/>
      <c r="EGS48" s="278"/>
      <c r="EGT48" s="278"/>
      <c r="EGU48" s="278"/>
      <c r="EGV48" s="278"/>
      <c r="EGW48" s="278"/>
      <c r="EGX48" s="278"/>
      <c r="EGY48" s="278"/>
      <c r="EGZ48" s="278"/>
      <c r="EHA48" s="278"/>
      <c r="EHB48" s="278"/>
      <c r="EHC48" s="278"/>
      <c r="EHD48" s="278"/>
      <c r="EHE48" s="278"/>
      <c r="EHF48" s="278"/>
      <c r="EHG48" s="278"/>
      <c r="EHH48" s="278"/>
      <c r="EHI48" s="278"/>
      <c r="EHJ48" s="278"/>
      <c r="EHK48" s="278"/>
      <c r="EHL48" s="278"/>
      <c r="EHM48" s="278"/>
      <c r="EHN48" s="278"/>
      <c r="EHO48" s="278"/>
      <c r="EHP48" s="278"/>
      <c r="EHQ48" s="278"/>
      <c r="EHR48" s="278"/>
      <c r="EHS48" s="278"/>
      <c r="EHT48" s="278"/>
      <c r="EHU48" s="278"/>
      <c r="EHV48" s="278"/>
      <c r="EHW48" s="278"/>
      <c r="EHX48" s="278"/>
      <c r="EHY48" s="278"/>
      <c r="EHZ48" s="278"/>
      <c r="EIA48" s="278"/>
      <c r="EIB48" s="278"/>
      <c r="EIC48" s="278"/>
      <c r="EID48" s="278"/>
      <c r="EIE48" s="278"/>
      <c r="EIF48" s="278"/>
      <c r="EIG48" s="278"/>
      <c r="EIH48" s="278"/>
      <c r="EII48" s="278"/>
      <c r="EIJ48" s="278"/>
      <c r="EIK48" s="278"/>
      <c r="EIL48" s="278"/>
      <c r="EIM48" s="278"/>
      <c r="EIN48" s="278"/>
      <c r="EIO48" s="278"/>
      <c r="EIP48" s="278"/>
      <c r="EIQ48" s="278"/>
      <c r="EIR48" s="278"/>
      <c r="EIS48" s="278"/>
      <c r="EIT48" s="278"/>
      <c r="EIU48" s="278"/>
      <c r="EIV48" s="278"/>
      <c r="EIW48" s="278"/>
      <c r="EIX48" s="278"/>
      <c r="EIY48" s="278"/>
      <c r="EIZ48" s="278"/>
      <c r="EJA48" s="278"/>
      <c r="EJB48" s="278"/>
      <c r="EJC48" s="278"/>
      <c r="EJD48" s="278"/>
      <c r="EJE48" s="278"/>
      <c r="EJF48" s="278"/>
      <c r="EJG48" s="278"/>
      <c r="EJH48" s="278"/>
      <c r="EJI48" s="278"/>
      <c r="EJJ48" s="278"/>
      <c r="EJK48" s="278"/>
      <c r="EJL48" s="278"/>
      <c r="EJM48" s="278"/>
      <c r="EJN48" s="278"/>
      <c r="EJO48" s="278"/>
      <c r="EJP48" s="278"/>
      <c r="EJQ48" s="278"/>
      <c r="EJR48" s="278"/>
      <c r="EJS48" s="278"/>
      <c r="EJT48" s="278"/>
      <c r="EJU48" s="278"/>
      <c r="EJV48" s="278"/>
      <c r="EJW48" s="278"/>
      <c r="EJX48" s="278"/>
      <c r="EJY48" s="278"/>
      <c r="EJZ48" s="278"/>
      <c r="EKA48" s="278"/>
      <c r="EKB48" s="278"/>
      <c r="EKC48" s="278"/>
      <c r="EKD48" s="278"/>
      <c r="EKE48" s="278"/>
      <c r="EKF48" s="278"/>
      <c r="EKG48" s="278"/>
      <c r="EKH48" s="278"/>
      <c r="EKI48" s="278"/>
      <c r="EKJ48" s="278"/>
      <c r="EKK48" s="278"/>
      <c r="EKL48" s="278"/>
      <c r="EKM48" s="278"/>
      <c r="EKN48" s="278"/>
      <c r="EKO48" s="278"/>
      <c r="EKP48" s="278"/>
      <c r="EKQ48" s="278"/>
      <c r="EKR48" s="278"/>
      <c r="EKS48" s="278"/>
      <c r="EKT48" s="278"/>
      <c r="EKU48" s="278"/>
      <c r="EKV48" s="278"/>
      <c r="EKW48" s="278"/>
      <c r="EKX48" s="278"/>
      <c r="EKY48" s="278"/>
      <c r="EKZ48" s="278"/>
      <c r="ELA48" s="278"/>
      <c r="ELB48" s="278"/>
      <c r="ELC48" s="278"/>
      <c r="ELD48" s="278"/>
      <c r="ELE48" s="278"/>
      <c r="ELF48" s="278"/>
      <c r="ELG48" s="278"/>
      <c r="ELH48" s="278"/>
      <c r="ELI48" s="278"/>
      <c r="ELJ48" s="278"/>
      <c r="ELK48" s="278"/>
      <c r="ELL48" s="278"/>
      <c r="ELM48" s="278"/>
      <c r="ELN48" s="278"/>
      <c r="ELO48" s="278"/>
      <c r="ELP48" s="278"/>
      <c r="ELQ48" s="278"/>
      <c r="ELR48" s="278"/>
      <c r="ELS48" s="278"/>
      <c r="ELT48" s="278"/>
      <c r="ELU48" s="278"/>
      <c r="ELV48" s="278"/>
      <c r="ELW48" s="278"/>
      <c r="ELX48" s="278"/>
      <c r="ELY48" s="278"/>
      <c r="ELZ48" s="278"/>
      <c r="EMA48" s="278"/>
      <c r="EMB48" s="278"/>
      <c r="EMC48" s="278"/>
      <c r="EMD48" s="278"/>
      <c r="EME48" s="278"/>
      <c r="EMF48" s="278"/>
      <c r="EMG48" s="278"/>
      <c r="EMH48" s="278"/>
      <c r="EMI48" s="278"/>
      <c r="EMJ48" s="278"/>
      <c r="EMK48" s="278"/>
      <c r="EML48" s="278"/>
      <c r="EMM48" s="278"/>
      <c r="EMN48" s="278"/>
      <c r="EMO48" s="278"/>
      <c r="EMP48" s="278"/>
      <c r="EMQ48" s="278"/>
      <c r="EMR48" s="278"/>
      <c r="EMS48" s="278"/>
      <c r="EMT48" s="278"/>
      <c r="EMU48" s="278"/>
      <c r="EMV48" s="278"/>
      <c r="EMW48" s="278"/>
      <c r="EMX48" s="278"/>
      <c r="EMY48" s="278"/>
      <c r="EMZ48" s="278"/>
      <c r="ENA48" s="278"/>
      <c r="ENB48" s="278"/>
      <c r="ENC48" s="278"/>
      <c r="END48" s="278"/>
      <c r="ENE48" s="278"/>
      <c r="ENF48" s="278"/>
      <c r="ENG48" s="278"/>
      <c r="ENH48" s="278"/>
      <c r="ENI48" s="278"/>
      <c r="ENJ48" s="278"/>
      <c r="ENK48" s="278"/>
      <c r="ENL48" s="278"/>
      <c r="ENM48" s="278"/>
      <c r="ENN48" s="278"/>
      <c r="ENO48" s="278"/>
      <c r="ENP48" s="278"/>
      <c r="ENQ48" s="278"/>
      <c r="ENR48" s="278"/>
      <c r="ENS48" s="278"/>
      <c r="ENT48" s="278"/>
      <c r="ENU48" s="278"/>
      <c r="ENV48" s="278"/>
      <c r="ENW48" s="278"/>
      <c r="ENX48" s="278"/>
      <c r="ENY48" s="278"/>
      <c r="ENZ48" s="278"/>
      <c r="EOA48" s="278"/>
      <c r="EOB48" s="278"/>
      <c r="EOC48" s="278"/>
      <c r="EOD48" s="278"/>
      <c r="EOE48" s="278"/>
      <c r="EOF48" s="278"/>
      <c r="EOG48" s="278"/>
      <c r="EOH48" s="278"/>
      <c r="EOI48" s="278"/>
      <c r="EOJ48" s="278"/>
      <c r="EOK48" s="278"/>
      <c r="EOL48" s="278"/>
      <c r="EOM48" s="278"/>
      <c r="EON48" s="278"/>
      <c r="EOO48" s="278"/>
      <c r="EOP48" s="278"/>
      <c r="EOQ48" s="278"/>
      <c r="EOR48" s="278"/>
      <c r="EOS48" s="278"/>
      <c r="EOT48" s="278"/>
      <c r="EOU48" s="278"/>
      <c r="EOV48" s="278"/>
      <c r="EOW48" s="278"/>
      <c r="EOX48" s="278"/>
      <c r="EOY48" s="278"/>
      <c r="EOZ48" s="278"/>
      <c r="EPA48" s="278"/>
      <c r="EPB48" s="278"/>
      <c r="EPC48" s="278"/>
      <c r="EPD48" s="278"/>
      <c r="EPE48" s="278"/>
      <c r="EPF48" s="278"/>
      <c r="EPG48" s="278"/>
      <c r="EPH48" s="278"/>
      <c r="EPI48" s="278"/>
      <c r="EPJ48" s="278"/>
      <c r="EPK48" s="278"/>
      <c r="EPL48" s="278"/>
      <c r="EPM48" s="278"/>
      <c r="EPN48" s="278"/>
      <c r="EPO48" s="278"/>
      <c r="EPP48" s="278"/>
      <c r="EPQ48" s="278"/>
      <c r="EPR48" s="278"/>
      <c r="EPS48" s="278"/>
      <c r="EPT48" s="278"/>
      <c r="EPU48" s="278"/>
      <c r="EPV48" s="278"/>
      <c r="EPW48" s="278"/>
      <c r="EPX48" s="278"/>
      <c r="EPY48" s="278"/>
      <c r="EPZ48" s="278"/>
      <c r="EQA48" s="278"/>
      <c r="EQB48" s="278"/>
      <c r="EQC48" s="278"/>
      <c r="EQD48" s="278"/>
      <c r="EQE48" s="278"/>
      <c r="EQF48" s="278"/>
      <c r="EQG48" s="278"/>
      <c r="EQH48" s="278"/>
      <c r="EQI48" s="278"/>
      <c r="EQJ48" s="278"/>
      <c r="EQK48" s="278"/>
      <c r="EQL48" s="278"/>
      <c r="EQM48" s="278"/>
      <c r="EQN48" s="278"/>
      <c r="EQO48" s="278"/>
      <c r="EQP48" s="278"/>
      <c r="EQQ48" s="278"/>
      <c r="EQR48" s="278"/>
      <c r="EQS48" s="278"/>
      <c r="EQT48" s="278"/>
      <c r="EQU48" s="278"/>
      <c r="EQV48" s="278"/>
      <c r="EQW48" s="278"/>
      <c r="EQX48" s="278"/>
      <c r="EQY48" s="278"/>
      <c r="EQZ48" s="278"/>
      <c r="ERA48" s="278"/>
      <c r="ERB48" s="278"/>
      <c r="ERC48" s="278"/>
      <c r="ERD48" s="278"/>
      <c r="ERE48" s="278"/>
      <c r="ERF48" s="278"/>
      <c r="ERG48" s="278"/>
      <c r="ERH48" s="278"/>
      <c r="ERI48" s="278"/>
      <c r="ERJ48" s="278"/>
      <c r="ERK48" s="278"/>
      <c r="ERL48" s="278"/>
      <c r="ERM48" s="278"/>
      <c r="ERN48" s="278"/>
      <c r="ERO48" s="278"/>
      <c r="ERP48" s="278"/>
      <c r="ERQ48" s="278"/>
      <c r="ERR48" s="278"/>
      <c r="ERS48" s="278"/>
      <c r="ERT48" s="278"/>
      <c r="ERU48" s="278"/>
      <c r="ERV48" s="278"/>
      <c r="ERW48" s="278"/>
      <c r="ERX48" s="278"/>
      <c r="ERY48" s="278"/>
      <c r="ERZ48" s="278"/>
      <c r="ESA48" s="278"/>
      <c r="ESB48" s="278"/>
      <c r="ESC48" s="278"/>
      <c r="ESD48" s="278"/>
      <c r="ESE48" s="278"/>
      <c r="ESF48" s="278"/>
      <c r="ESG48" s="278"/>
      <c r="ESH48" s="278"/>
      <c r="ESI48" s="278"/>
      <c r="ESJ48" s="278"/>
      <c r="ESK48" s="278"/>
      <c r="ESL48" s="278"/>
      <c r="ESM48" s="278"/>
      <c r="ESN48" s="278"/>
      <c r="ESO48" s="278"/>
      <c r="ESP48" s="278"/>
      <c r="ESQ48" s="278"/>
      <c r="ESR48" s="278"/>
      <c r="ESS48" s="278"/>
      <c r="EST48" s="278"/>
      <c r="ESU48" s="278"/>
      <c r="ESV48" s="278"/>
      <c r="ESW48" s="278"/>
      <c r="ESX48" s="278"/>
      <c r="ESY48" s="278"/>
      <c r="ESZ48" s="278"/>
      <c r="ETA48" s="278"/>
      <c r="ETB48" s="278"/>
      <c r="ETC48" s="278"/>
      <c r="ETD48" s="278"/>
      <c r="ETE48" s="278"/>
      <c r="ETF48" s="278"/>
      <c r="ETG48" s="278"/>
      <c r="ETH48" s="278"/>
      <c r="ETI48" s="278"/>
      <c r="ETJ48" s="278"/>
      <c r="ETK48" s="278"/>
      <c r="ETL48" s="278"/>
      <c r="ETM48" s="278"/>
      <c r="ETN48" s="278"/>
      <c r="ETO48" s="278"/>
      <c r="ETP48" s="278"/>
      <c r="ETQ48" s="278"/>
      <c r="ETR48" s="278"/>
      <c r="ETS48" s="278"/>
      <c r="ETT48" s="278"/>
      <c r="ETU48" s="278"/>
      <c r="ETV48" s="278"/>
      <c r="ETW48" s="278"/>
      <c r="ETX48" s="278"/>
      <c r="ETY48" s="278"/>
      <c r="ETZ48" s="278"/>
      <c r="EUA48" s="278"/>
      <c r="EUB48" s="278"/>
      <c r="EUC48" s="278"/>
      <c r="EUD48" s="278"/>
      <c r="EUE48" s="278"/>
      <c r="EUF48" s="278"/>
      <c r="EUG48" s="278"/>
      <c r="EUH48" s="278"/>
      <c r="EUI48" s="278"/>
      <c r="EUJ48" s="278"/>
      <c r="EUK48" s="278"/>
      <c r="EUL48" s="278"/>
      <c r="EUM48" s="278"/>
      <c r="EUN48" s="278"/>
      <c r="EUO48" s="278"/>
      <c r="EUP48" s="278"/>
      <c r="EUQ48" s="278"/>
      <c r="EUR48" s="278"/>
      <c r="EUS48" s="278"/>
      <c r="EUT48" s="278"/>
      <c r="EUU48" s="278"/>
      <c r="EUV48" s="278"/>
      <c r="EUW48" s="278"/>
      <c r="EUX48" s="278"/>
      <c r="EUY48" s="278"/>
      <c r="EUZ48" s="278"/>
      <c r="EVA48" s="278"/>
      <c r="EVB48" s="278"/>
      <c r="EVC48" s="278"/>
      <c r="EVD48" s="278"/>
      <c r="EVE48" s="278"/>
      <c r="EVF48" s="278"/>
      <c r="EVG48" s="278"/>
      <c r="EVH48" s="278"/>
      <c r="EVI48" s="278"/>
      <c r="EVJ48" s="278"/>
      <c r="EVK48" s="278"/>
      <c r="EVL48" s="278"/>
      <c r="EVM48" s="278"/>
      <c r="EVN48" s="278"/>
      <c r="EVO48" s="278"/>
      <c r="EVP48" s="278"/>
      <c r="EVQ48" s="278"/>
      <c r="EVR48" s="278"/>
      <c r="EVS48" s="278"/>
      <c r="EVT48" s="278"/>
      <c r="EVU48" s="278"/>
      <c r="EVV48" s="278"/>
      <c r="EVW48" s="278"/>
      <c r="EVX48" s="278"/>
      <c r="EVY48" s="278"/>
      <c r="EVZ48" s="278"/>
      <c r="EWA48" s="278"/>
      <c r="EWB48" s="278"/>
      <c r="EWC48" s="278"/>
      <c r="EWD48" s="278"/>
      <c r="EWE48" s="278"/>
      <c r="EWF48" s="278"/>
      <c r="EWG48" s="278"/>
      <c r="EWH48" s="278"/>
      <c r="EWI48" s="278"/>
      <c r="EWJ48" s="278"/>
      <c r="EWK48" s="278"/>
      <c r="EWL48" s="278"/>
      <c r="EWM48" s="278"/>
      <c r="EWN48" s="278"/>
      <c r="EWO48" s="278"/>
      <c r="EWP48" s="278"/>
      <c r="EWQ48" s="278"/>
      <c r="EWR48" s="278"/>
      <c r="EWS48" s="278"/>
      <c r="EWT48" s="278"/>
      <c r="EWU48" s="278"/>
      <c r="EWV48" s="278"/>
      <c r="EWW48" s="278"/>
      <c r="EWX48" s="278"/>
      <c r="EWY48" s="278"/>
      <c r="EWZ48" s="278"/>
      <c r="EXA48" s="278"/>
      <c r="EXB48" s="278"/>
      <c r="EXC48" s="278"/>
      <c r="EXD48" s="278"/>
      <c r="EXE48" s="278"/>
      <c r="EXF48" s="278"/>
      <c r="EXG48" s="278"/>
      <c r="EXH48" s="278"/>
      <c r="EXI48" s="278"/>
      <c r="EXJ48" s="278"/>
      <c r="EXK48" s="278"/>
      <c r="EXL48" s="278"/>
      <c r="EXM48" s="278"/>
      <c r="EXN48" s="278"/>
      <c r="EXO48" s="278"/>
      <c r="EXP48" s="278"/>
      <c r="EXQ48" s="278"/>
      <c r="EXR48" s="278"/>
      <c r="EXS48" s="278"/>
      <c r="EXT48" s="278"/>
      <c r="EXU48" s="278"/>
      <c r="EXV48" s="278"/>
      <c r="EXW48" s="278"/>
      <c r="EXX48" s="278"/>
      <c r="EXY48" s="278"/>
      <c r="EXZ48" s="278"/>
      <c r="EYA48" s="278"/>
      <c r="EYB48" s="278"/>
      <c r="EYC48" s="278"/>
      <c r="EYD48" s="278"/>
      <c r="EYE48" s="278"/>
      <c r="EYF48" s="278"/>
      <c r="EYG48" s="278"/>
      <c r="EYH48" s="278"/>
      <c r="EYI48" s="278"/>
      <c r="EYJ48" s="278"/>
      <c r="EYK48" s="278"/>
      <c r="EYL48" s="278"/>
      <c r="EYM48" s="278"/>
      <c r="EYN48" s="278"/>
      <c r="EYO48" s="278"/>
      <c r="EYP48" s="278"/>
      <c r="EYQ48" s="278"/>
      <c r="EYR48" s="278"/>
      <c r="EYS48" s="278"/>
      <c r="EYT48" s="278"/>
      <c r="EYU48" s="278"/>
      <c r="EYV48" s="278"/>
      <c r="EYW48" s="278"/>
      <c r="EYX48" s="278"/>
      <c r="EYY48" s="278"/>
      <c r="EYZ48" s="278"/>
      <c r="EZA48" s="278"/>
      <c r="EZB48" s="278"/>
      <c r="EZC48" s="278"/>
      <c r="EZD48" s="278"/>
      <c r="EZE48" s="278"/>
      <c r="EZF48" s="278"/>
      <c r="EZG48" s="278"/>
      <c r="EZH48" s="278"/>
      <c r="EZI48" s="278"/>
      <c r="EZJ48" s="278"/>
      <c r="EZK48" s="278"/>
      <c r="EZL48" s="278"/>
      <c r="EZM48" s="278"/>
      <c r="EZN48" s="278"/>
      <c r="EZO48" s="278"/>
      <c r="EZP48" s="278"/>
      <c r="EZQ48" s="278"/>
      <c r="EZR48" s="278"/>
      <c r="EZS48" s="278"/>
      <c r="EZT48" s="278"/>
      <c r="EZU48" s="278"/>
      <c r="EZV48" s="278"/>
      <c r="EZW48" s="278"/>
      <c r="EZX48" s="278"/>
      <c r="EZY48" s="278"/>
      <c r="EZZ48" s="278"/>
      <c r="FAA48" s="278"/>
      <c r="FAB48" s="278"/>
      <c r="FAC48" s="278"/>
      <c r="FAD48" s="278"/>
      <c r="FAE48" s="278"/>
      <c r="FAF48" s="278"/>
      <c r="FAG48" s="278"/>
      <c r="FAH48" s="278"/>
      <c r="FAI48" s="278"/>
      <c r="FAJ48" s="278"/>
      <c r="FAK48" s="278"/>
      <c r="FAL48" s="278"/>
      <c r="FAM48" s="278"/>
      <c r="FAN48" s="278"/>
      <c r="FAO48" s="278"/>
      <c r="FAP48" s="278"/>
      <c r="FAQ48" s="278"/>
      <c r="FAR48" s="278"/>
      <c r="FAS48" s="278"/>
      <c r="FAT48" s="278"/>
      <c r="FAU48" s="278"/>
      <c r="FAV48" s="278"/>
      <c r="FAW48" s="278"/>
      <c r="FAX48" s="278"/>
      <c r="FAY48" s="278"/>
      <c r="FAZ48" s="278"/>
      <c r="FBA48" s="278"/>
      <c r="FBB48" s="278"/>
      <c r="FBC48" s="278"/>
      <c r="FBD48" s="278"/>
      <c r="FBE48" s="278"/>
      <c r="FBF48" s="278"/>
      <c r="FBG48" s="278"/>
      <c r="FBH48" s="278"/>
      <c r="FBI48" s="278"/>
      <c r="FBJ48" s="278"/>
      <c r="FBK48" s="278"/>
      <c r="FBL48" s="278"/>
      <c r="FBM48" s="278"/>
      <c r="FBN48" s="278"/>
      <c r="FBO48" s="278"/>
      <c r="FBP48" s="278"/>
      <c r="FBQ48" s="278"/>
      <c r="FBR48" s="278"/>
      <c r="FBS48" s="278"/>
      <c r="FBT48" s="278"/>
      <c r="FBU48" s="278"/>
      <c r="FBV48" s="278"/>
      <c r="FBW48" s="278"/>
      <c r="FBX48" s="278"/>
      <c r="FBY48" s="278"/>
      <c r="FBZ48" s="278"/>
      <c r="FCA48" s="278"/>
      <c r="FCB48" s="278"/>
      <c r="FCC48" s="278"/>
      <c r="FCD48" s="278"/>
      <c r="FCE48" s="278"/>
      <c r="FCF48" s="278"/>
      <c r="FCG48" s="278"/>
      <c r="FCH48" s="278"/>
      <c r="FCI48" s="278"/>
      <c r="FCJ48" s="278"/>
      <c r="FCK48" s="278"/>
      <c r="FCL48" s="278"/>
      <c r="FCM48" s="278"/>
      <c r="FCN48" s="278"/>
      <c r="FCO48" s="278"/>
      <c r="FCP48" s="278"/>
      <c r="FCQ48" s="278"/>
      <c r="FCR48" s="278"/>
      <c r="FCS48" s="278"/>
      <c r="FCT48" s="278"/>
      <c r="FCU48" s="278"/>
      <c r="FCV48" s="278"/>
      <c r="FCW48" s="278"/>
      <c r="FCX48" s="278"/>
      <c r="FCY48" s="278"/>
      <c r="FCZ48" s="278"/>
      <c r="FDA48" s="278"/>
      <c r="FDB48" s="278"/>
      <c r="FDC48" s="278"/>
      <c r="FDD48" s="278"/>
      <c r="FDE48" s="278"/>
      <c r="FDF48" s="278"/>
      <c r="FDG48" s="278"/>
      <c r="FDH48" s="278"/>
      <c r="FDI48" s="278"/>
      <c r="FDJ48" s="278"/>
      <c r="FDK48" s="278"/>
      <c r="FDL48" s="278"/>
      <c r="FDM48" s="278"/>
      <c r="FDN48" s="278"/>
      <c r="FDO48" s="278"/>
      <c r="FDP48" s="278"/>
      <c r="FDQ48" s="278"/>
      <c r="FDR48" s="278"/>
      <c r="FDS48" s="278"/>
      <c r="FDT48" s="278"/>
      <c r="FDU48" s="278"/>
      <c r="FDV48" s="278"/>
      <c r="FDW48" s="278"/>
      <c r="FDX48" s="278"/>
      <c r="FDY48" s="278"/>
      <c r="FDZ48" s="278"/>
      <c r="FEA48" s="278"/>
      <c r="FEB48" s="278"/>
      <c r="FEC48" s="278"/>
      <c r="FED48" s="278"/>
      <c r="FEE48" s="278"/>
      <c r="FEF48" s="278"/>
      <c r="FEG48" s="278"/>
      <c r="FEH48" s="278"/>
      <c r="FEI48" s="278"/>
      <c r="FEJ48" s="278"/>
      <c r="FEK48" s="278"/>
      <c r="FEL48" s="278"/>
      <c r="FEM48" s="278"/>
      <c r="FEN48" s="278"/>
      <c r="FEO48" s="278"/>
      <c r="FEP48" s="278"/>
      <c r="FEQ48" s="278"/>
      <c r="FER48" s="278"/>
      <c r="FES48" s="278"/>
      <c r="FET48" s="278"/>
      <c r="FEU48" s="278"/>
      <c r="FEV48" s="278"/>
      <c r="FEW48" s="278"/>
      <c r="FEX48" s="278"/>
      <c r="FEY48" s="278"/>
      <c r="FEZ48" s="278"/>
      <c r="FFA48" s="278"/>
      <c r="FFB48" s="278"/>
      <c r="FFC48" s="278"/>
      <c r="FFD48" s="278"/>
      <c r="FFE48" s="278"/>
      <c r="FFF48" s="278"/>
      <c r="FFG48" s="278"/>
      <c r="FFH48" s="278"/>
      <c r="FFI48" s="278"/>
      <c r="FFJ48" s="278"/>
      <c r="FFK48" s="278"/>
      <c r="FFL48" s="278"/>
      <c r="FFM48" s="278"/>
      <c r="FFN48" s="278"/>
      <c r="FFO48" s="278"/>
      <c r="FFP48" s="278"/>
      <c r="FFQ48" s="278"/>
      <c r="FFR48" s="278"/>
      <c r="FFS48" s="278"/>
      <c r="FFT48" s="278"/>
      <c r="FFU48" s="278"/>
      <c r="FFV48" s="278"/>
      <c r="FFW48" s="278"/>
      <c r="FFX48" s="278"/>
      <c r="FFY48" s="278"/>
      <c r="FFZ48" s="278"/>
      <c r="FGA48" s="278"/>
      <c r="FGB48" s="278"/>
      <c r="FGC48" s="278"/>
      <c r="FGD48" s="278"/>
      <c r="FGE48" s="278"/>
      <c r="FGF48" s="278"/>
      <c r="FGG48" s="278"/>
      <c r="FGH48" s="278"/>
      <c r="FGI48" s="278"/>
      <c r="FGJ48" s="278"/>
      <c r="FGK48" s="278"/>
      <c r="FGL48" s="278"/>
      <c r="FGM48" s="278"/>
      <c r="FGN48" s="278"/>
      <c r="FGO48" s="278"/>
      <c r="FGP48" s="278"/>
      <c r="FGQ48" s="278"/>
      <c r="FGR48" s="278"/>
      <c r="FGS48" s="278"/>
      <c r="FGT48" s="278"/>
      <c r="FGU48" s="278"/>
      <c r="FGV48" s="278"/>
      <c r="FGW48" s="278"/>
      <c r="FGX48" s="278"/>
      <c r="FGY48" s="278"/>
      <c r="FGZ48" s="278"/>
      <c r="FHA48" s="278"/>
      <c r="FHB48" s="278"/>
      <c r="FHC48" s="278"/>
      <c r="FHD48" s="278"/>
      <c r="FHE48" s="278"/>
      <c r="FHF48" s="278"/>
      <c r="FHG48" s="278"/>
      <c r="FHH48" s="278"/>
      <c r="FHI48" s="278"/>
      <c r="FHJ48" s="278"/>
      <c r="FHK48" s="278"/>
      <c r="FHL48" s="278"/>
      <c r="FHM48" s="278"/>
      <c r="FHN48" s="278"/>
      <c r="FHO48" s="278"/>
      <c r="FHP48" s="278"/>
      <c r="FHQ48" s="278"/>
      <c r="FHR48" s="278"/>
      <c r="FHS48" s="278"/>
      <c r="FHT48" s="278"/>
      <c r="FHU48" s="278"/>
      <c r="FHV48" s="278"/>
      <c r="FHW48" s="278"/>
      <c r="FHX48" s="278"/>
      <c r="FHY48" s="278"/>
      <c r="FHZ48" s="278"/>
      <c r="FIA48" s="278"/>
      <c r="FIB48" s="278"/>
      <c r="FIC48" s="278"/>
      <c r="FID48" s="278"/>
      <c r="FIE48" s="278"/>
      <c r="FIF48" s="278"/>
      <c r="FIG48" s="278"/>
      <c r="FIH48" s="278"/>
      <c r="FII48" s="278"/>
      <c r="FIJ48" s="278"/>
      <c r="FIK48" s="278"/>
      <c r="FIL48" s="278"/>
      <c r="FIM48" s="278"/>
      <c r="FIN48" s="278"/>
      <c r="FIO48" s="278"/>
      <c r="FIP48" s="278"/>
      <c r="FIQ48" s="278"/>
      <c r="FIR48" s="278"/>
      <c r="FIS48" s="278"/>
      <c r="FIT48" s="278"/>
      <c r="FIU48" s="278"/>
      <c r="FIV48" s="278"/>
      <c r="FIW48" s="278"/>
      <c r="FIX48" s="278"/>
      <c r="FIY48" s="278"/>
      <c r="FIZ48" s="278"/>
      <c r="FJA48" s="278"/>
      <c r="FJB48" s="278"/>
      <c r="FJC48" s="278"/>
      <c r="FJD48" s="278"/>
      <c r="FJE48" s="278"/>
      <c r="FJF48" s="278"/>
      <c r="FJG48" s="278"/>
      <c r="FJH48" s="278"/>
      <c r="FJI48" s="278"/>
      <c r="FJJ48" s="278"/>
      <c r="FJK48" s="278"/>
      <c r="FJL48" s="278"/>
      <c r="FJM48" s="278"/>
      <c r="FJN48" s="278"/>
      <c r="FJO48" s="278"/>
      <c r="FJP48" s="278"/>
      <c r="FJQ48" s="278"/>
      <c r="FJR48" s="278"/>
      <c r="FJS48" s="278"/>
      <c r="FJT48" s="278"/>
      <c r="FJU48" s="278"/>
      <c r="FJV48" s="278"/>
      <c r="FJW48" s="278"/>
      <c r="FJX48" s="278"/>
      <c r="FJY48" s="278"/>
      <c r="FJZ48" s="278"/>
      <c r="FKA48" s="278"/>
      <c r="FKB48" s="278"/>
      <c r="FKC48" s="278"/>
      <c r="FKD48" s="278"/>
      <c r="FKE48" s="278"/>
      <c r="FKF48" s="278"/>
      <c r="FKG48" s="278"/>
      <c r="FKH48" s="278"/>
      <c r="FKI48" s="278"/>
      <c r="FKJ48" s="278"/>
      <c r="FKK48" s="278"/>
      <c r="FKL48" s="278"/>
      <c r="FKM48" s="278"/>
      <c r="FKN48" s="278"/>
      <c r="FKO48" s="278"/>
      <c r="FKP48" s="278"/>
      <c r="FKQ48" s="278"/>
      <c r="FKR48" s="278"/>
      <c r="FKS48" s="278"/>
      <c r="FKT48" s="278"/>
      <c r="FKU48" s="278"/>
      <c r="FKV48" s="278"/>
      <c r="FKW48" s="278"/>
      <c r="FKX48" s="278"/>
      <c r="FKY48" s="278"/>
      <c r="FKZ48" s="278"/>
      <c r="FLA48" s="278"/>
      <c r="FLB48" s="278"/>
      <c r="FLC48" s="278"/>
      <c r="FLD48" s="278"/>
      <c r="FLE48" s="278"/>
      <c r="FLF48" s="278"/>
      <c r="FLG48" s="278"/>
      <c r="FLH48" s="278"/>
      <c r="FLI48" s="278"/>
      <c r="FLJ48" s="278"/>
      <c r="FLK48" s="278"/>
      <c r="FLL48" s="278"/>
      <c r="FLM48" s="278"/>
      <c r="FLN48" s="278"/>
      <c r="FLO48" s="278"/>
      <c r="FLP48" s="278"/>
      <c r="FLQ48" s="278"/>
      <c r="FLR48" s="278"/>
      <c r="FLS48" s="278"/>
      <c r="FLT48" s="278"/>
      <c r="FLU48" s="278"/>
      <c r="FLV48" s="278"/>
      <c r="FLW48" s="278"/>
      <c r="FLX48" s="278"/>
      <c r="FLY48" s="278"/>
      <c r="FLZ48" s="278"/>
      <c r="FMA48" s="278"/>
      <c r="FMB48" s="278"/>
      <c r="FMC48" s="278"/>
      <c r="FMD48" s="278"/>
      <c r="FME48" s="278"/>
      <c r="FMF48" s="278"/>
      <c r="FMG48" s="278"/>
      <c r="FMH48" s="278"/>
      <c r="FMI48" s="278"/>
      <c r="FMJ48" s="278"/>
      <c r="FMK48" s="278"/>
      <c r="FML48" s="278"/>
      <c r="FMM48" s="278"/>
      <c r="FMN48" s="278"/>
      <c r="FMO48" s="278"/>
      <c r="FMP48" s="278"/>
      <c r="FMQ48" s="278"/>
      <c r="FMR48" s="278"/>
      <c r="FMS48" s="278"/>
      <c r="FMT48" s="278"/>
      <c r="FMU48" s="278"/>
      <c r="FMV48" s="278"/>
      <c r="FMW48" s="278"/>
      <c r="FMX48" s="278"/>
      <c r="FMY48" s="278"/>
      <c r="FMZ48" s="278"/>
      <c r="FNA48" s="278"/>
      <c r="FNB48" s="278"/>
      <c r="FNC48" s="278"/>
      <c r="FND48" s="278"/>
      <c r="FNE48" s="278"/>
      <c r="FNF48" s="278"/>
      <c r="FNG48" s="278"/>
      <c r="FNH48" s="278"/>
      <c r="FNI48" s="278"/>
      <c r="FNJ48" s="278"/>
      <c r="FNK48" s="278"/>
      <c r="FNL48" s="278"/>
      <c r="FNM48" s="278"/>
      <c r="FNN48" s="278"/>
      <c r="FNO48" s="278"/>
      <c r="FNP48" s="278"/>
      <c r="FNQ48" s="278"/>
      <c r="FNR48" s="278"/>
      <c r="FNS48" s="278"/>
      <c r="FNT48" s="278"/>
      <c r="FNU48" s="278"/>
      <c r="FNV48" s="278"/>
      <c r="FNW48" s="278"/>
      <c r="FNX48" s="278"/>
      <c r="FNY48" s="278"/>
      <c r="FNZ48" s="278"/>
      <c r="FOA48" s="278"/>
      <c r="FOB48" s="278"/>
      <c r="FOC48" s="278"/>
      <c r="FOD48" s="278"/>
      <c r="FOE48" s="278"/>
      <c r="FOF48" s="278"/>
      <c r="FOG48" s="278"/>
      <c r="FOH48" s="278"/>
      <c r="FOI48" s="278"/>
      <c r="FOJ48" s="278"/>
      <c r="FOK48" s="278"/>
      <c r="FOL48" s="278"/>
      <c r="FOM48" s="278"/>
      <c r="FON48" s="278"/>
      <c r="FOO48" s="278"/>
      <c r="FOP48" s="278"/>
      <c r="FOQ48" s="278"/>
      <c r="FOR48" s="278"/>
      <c r="FOS48" s="278"/>
      <c r="FOT48" s="278"/>
      <c r="FOU48" s="278"/>
      <c r="FOV48" s="278"/>
      <c r="FOW48" s="278"/>
      <c r="FOX48" s="278"/>
      <c r="FOY48" s="278"/>
      <c r="FOZ48" s="278"/>
      <c r="FPA48" s="278"/>
      <c r="FPB48" s="278"/>
      <c r="FPC48" s="278"/>
      <c r="FPD48" s="278"/>
      <c r="FPE48" s="278"/>
      <c r="FPF48" s="278"/>
      <c r="FPG48" s="278"/>
      <c r="FPH48" s="278"/>
      <c r="FPI48" s="278"/>
      <c r="FPJ48" s="278"/>
      <c r="FPK48" s="278"/>
      <c r="FPL48" s="278"/>
      <c r="FPM48" s="278"/>
      <c r="FPN48" s="278"/>
      <c r="FPO48" s="278"/>
      <c r="FPP48" s="278"/>
      <c r="FPQ48" s="278"/>
      <c r="FPR48" s="278"/>
      <c r="FPS48" s="278"/>
      <c r="FPT48" s="278"/>
      <c r="FPU48" s="278"/>
      <c r="FPV48" s="278"/>
      <c r="FPW48" s="278"/>
      <c r="FPX48" s="278"/>
      <c r="FPY48" s="278"/>
      <c r="FPZ48" s="278"/>
      <c r="FQA48" s="278"/>
      <c r="FQB48" s="278"/>
      <c r="FQC48" s="278"/>
      <c r="FQD48" s="278"/>
      <c r="FQE48" s="278"/>
      <c r="FQF48" s="278"/>
      <c r="FQG48" s="278"/>
      <c r="FQH48" s="278"/>
      <c r="FQI48" s="278"/>
      <c r="FQJ48" s="278"/>
      <c r="FQK48" s="278"/>
      <c r="FQL48" s="278"/>
      <c r="FQM48" s="278"/>
      <c r="FQN48" s="278"/>
      <c r="FQO48" s="278"/>
      <c r="FQP48" s="278"/>
      <c r="FQQ48" s="278"/>
      <c r="FQR48" s="278"/>
      <c r="FQS48" s="278"/>
      <c r="FQT48" s="278"/>
      <c r="FQU48" s="278"/>
      <c r="FQV48" s="278"/>
      <c r="FQW48" s="278"/>
      <c r="FQX48" s="278"/>
      <c r="FQY48" s="278"/>
      <c r="FQZ48" s="278"/>
      <c r="FRA48" s="278"/>
      <c r="FRB48" s="278"/>
      <c r="FRC48" s="278"/>
      <c r="FRD48" s="278"/>
      <c r="FRE48" s="278"/>
      <c r="FRF48" s="278"/>
      <c r="FRG48" s="278"/>
      <c r="FRH48" s="278"/>
      <c r="FRI48" s="278"/>
      <c r="FRJ48" s="278"/>
      <c r="FRK48" s="278"/>
      <c r="FRL48" s="278"/>
      <c r="FRM48" s="278"/>
      <c r="FRN48" s="278"/>
      <c r="FRO48" s="278"/>
      <c r="FRP48" s="278"/>
      <c r="FRQ48" s="278"/>
      <c r="FRR48" s="278"/>
      <c r="FRS48" s="278"/>
      <c r="FRT48" s="278"/>
      <c r="FRU48" s="278"/>
      <c r="FRV48" s="278"/>
      <c r="FRW48" s="278"/>
      <c r="FRX48" s="278"/>
      <c r="FRY48" s="278"/>
      <c r="FRZ48" s="278"/>
      <c r="FSA48" s="278"/>
      <c r="FSB48" s="278"/>
      <c r="FSC48" s="278"/>
      <c r="FSD48" s="278"/>
      <c r="FSE48" s="278"/>
      <c r="FSF48" s="278"/>
      <c r="FSG48" s="278"/>
      <c r="FSH48" s="278"/>
      <c r="FSI48" s="278"/>
      <c r="FSJ48" s="278"/>
      <c r="FSK48" s="278"/>
      <c r="FSL48" s="278"/>
      <c r="FSM48" s="278"/>
      <c r="FSN48" s="278"/>
      <c r="FSO48" s="278"/>
      <c r="FSP48" s="278"/>
      <c r="FSQ48" s="278"/>
      <c r="FSR48" s="278"/>
      <c r="FSS48" s="278"/>
      <c r="FST48" s="278"/>
      <c r="FSU48" s="278"/>
      <c r="FSV48" s="278"/>
      <c r="FSW48" s="278"/>
      <c r="FSX48" s="278"/>
      <c r="FSY48" s="278"/>
      <c r="FSZ48" s="278"/>
      <c r="FTA48" s="278"/>
      <c r="FTB48" s="278"/>
      <c r="FTC48" s="278"/>
      <c r="FTD48" s="278"/>
      <c r="FTE48" s="278"/>
      <c r="FTF48" s="278"/>
      <c r="FTG48" s="278"/>
      <c r="FTH48" s="278"/>
      <c r="FTI48" s="278"/>
      <c r="FTJ48" s="278"/>
      <c r="FTK48" s="278"/>
      <c r="FTL48" s="278"/>
      <c r="FTM48" s="278"/>
      <c r="FTN48" s="278"/>
      <c r="FTO48" s="278"/>
      <c r="FTP48" s="278"/>
      <c r="FTQ48" s="278"/>
      <c r="FTR48" s="278"/>
      <c r="FTS48" s="278"/>
      <c r="FTT48" s="278"/>
      <c r="FTU48" s="278"/>
      <c r="FTV48" s="278"/>
      <c r="FTW48" s="278"/>
      <c r="FTX48" s="278"/>
      <c r="FTY48" s="278"/>
      <c r="FTZ48" s="278"/>
      <c r="FUA48" s="278"/>
      <c r="FUB48" s="278"/>
      <c r="FUC48" s="278"/>
      <c r="FUD48" s="278"/>
      <c r="FUE48" s="278"/>
      <c r="FUF48" s="278"/>
      <c r="FUG48" s="278"/>
      <c r="FUH48" s="278"/>
      <c r="FUI48" s="278"/>
      <c r="FUJ48" s="278"/>
      <c r="FUK48" s="278"/>
      <c r="FUL48" s="278"/>
      <c r="FUM48" s="278"/>
      <c r="FUN48" s="278"/>
      <c r="FUO48" s="278"/>
      <c r="FUP48" s="278"/>
      <c r="FUQ48" s="278"/>
      <c r="FUR48" s="278"/>
      <c r="FUS48" s="278"/>
      <c r="FUT48" s="278"/>
      <c r="FUU48" s="278"/>
      <c r="FUV48" s="278"/>
      <c r="FUW48" s="278"/>
      <c r="FUX48" s="278"/>
      <c r="FUY48" s="278"/>
      <c r="FUZ48" s="278"/>
      <c r="FVA48" s="278"/>
      <c r="FVB48" s="278"/>
      <c r="FVC48" s="278"/>
      <c r="FVD48" s="278"/>
      <c r="FVE48" s="278"/>
      <c r="FVF48" s="278"/>
      <c r="FVG48" s="278"/>
      <c r="FVH48" s="278"/>
      <c r="FVI48" s="278"/>
      <c r="FVJ48" s="278"/>
      <c r="FVK48" s="278"/>
      <c r="FVL48" s="278"/>
      <c r="FVM48" s="278"/>
      <c r="FVN48" s="278"/>
      <c r="FVO48" s="278"/>
      <c r="FVP48" s="278"/>
      <c r="FVQ48" s="278"/>
      <c r="FVR48" s="278"/>
      <c r="FVS48" s="278"/>
      <c r="FVT48" s="278"/>
      <c r="FVU48" s="278"/>
      <c r="FVV48" s="278"/>
      <c r="FVW48" s="278"/>
      <c r="FVX48" s="278"/>
      <c r="FVY48" s="278"/>
      <c r="FVZ48" s="278"/>
      <c r="FWA48" s="278"/>
      <c r="FWB48" s="278"/>
      <c r="FWC48" s="278"/>
      <c r="FWD48" s="278"/>
      <c r="FWE48" s="278"/>
      <c r="FWF48" s="278"/>
      <c r="FWG48" s="278"/>
      <c r="FWH48" s="278"/>
      <c r="FWI48" s="278"/>
      <c r="FWJ48" s="278"/>
      <c r="FWK48" s="278"/>
      <c r="FWL48" s="278"/>
      <c r="FWM48" s="278"/>
      <c r="FWN48" s="278"/>
      <c r="FWO48" s="278"/>
      <c r="FWP48" s="278"/>
      <c r="FWQ48" s="278"/>
      <c r="FWR48" s="278"/>
      <c r="FWS48" s="278"/>
      <c r="FWT48" s="278"/>
      <c r="FWU48" s="278"/>
      <c r="FWV48" s="278"/>
      <c r="FWW48" s="278"/>
      <c r="FWX48" s="278"/>
      <c r="FWY48" s="278"/>
      <c r="FWZ48" s="278"/>
      <c r="FXA48" s="278"/>
      <c r="FXB48" s="278"/>
      <c r="FXC48" s="278"/>
      <c r="FXD48" s="278"/>
      <c r="FXE48" s="278"/>
      <c r="FXF48" s="278"/>
      <c r="FXG48" s="278"/>
      <c r="FXH48" s="278"/>
      <c r="FXI48" s="278"/>
      <c r="FXJ48" s="278"/>
      <c r="FXK48" s="278"/>
      <c r="FXL48" s="278"/>
      <c r="FXM48" s="278"/>
      <c r="FXN48" s="278"/>
      <c r="FXO48" s="278"/>
      <c r="FXP48" s="278"/>
      <c r="FXQ48" s="278"/>
      <c r="FXR48" s="278"/>
      <c r="FXS48" s="278"/>
      <c r="FXT48" s="278"/>
      <c r="FXU48" s="278"/>
      <c r="FXV48" s="278"/>
      <c r="FXW48" s="278"/>
      <c r="FXX48" s="278"/>
      <c r="FXY48" s="278"/>
      <c r="FXZ48" s="278"/>
      <c r="FYA48" s="278"/>
      <c r="FYB48" s="278"/>
      <c r="FYC48" s="278"/>
      <c r="FYD48" s="278"/>
      <c r="FYE48" s="278"/>
      <c r="FYF48" s="278"/>
      <c r="FYG48" s="278"/>
      <c r="FYH48" s="278"/>
      <c r="FYI48" s="278"/>
      <c r="FYJ48" s="278"/>
      <c r="FYK48" s="278"/>
      <c r="FYL48" s="278"/>
      <c r="FYM48" s="278"/>
      <c r="FYN48" s="278"/>
      <c r="FYO48" s="278"/>
      <c r="FYP48" s="278"/>
      <c r="FYQ48" s="278"/>
      <c r="FYR48" s="278"/>
      <c r="FYS48" s="278"/>
      <c r="FYT48" s="278"/>
      <c r="FYU48" s="278"/>
      <c r="FYV48" s="278"/>
      <c r="FYW48" s="278"/>
      <c r="FYX48" s="278"/>
      <c r="FYY48" s="278"/>
      <c r="FYZ48" s="278"/>
      <c r="FZA48" s="278"/>
      <c r="FZB48" s="278"/>
      <c r="FZC48" s="278"/>
      <c r="FZD48" s="278"/>
      <c r="FZE48" s="278"/>
      <c r="FZF48" s="278"/>
      <c r="FZG48" s="278"/>
      <c r="FZH48" s="278"/>
      <c r="FZI48" s="278"/>
      <c r="FZJ48" s="278"/>
      <c r="FZK48" s="278"/>
      <c r="FZL48" s="278"/>
      <c r="FZM48" s="278"/>
      <c r="FZN48" s="278"/>
      <c r="FZO48" s="278"/>
      <c r="FZP48" s="278"/>
      <c r="FZQ48" s="278"/>
      <c r="FZR48" s="278"/>
      <c r="FZS48" s="278"/>
      <c r="FZT48" s="278"/>
      <c r="FZU48" s="278"/>
      <c r="FZV48" s="278"/>
      <c r="FZW48" s="278"/>
      <c r="FZX48" s="278"/>
      <c r="FZY48" s="278"/>
      <c r="FZZ48" s="278"/>
      <c r="GAA48" s="278"/>
      <c r="GAB48" s="278"/>
      <c r="GAC48" s="278"/>
      <c r="GAD48" s="278"/>
      <c r="GAE48" s="278"/>
      <c r="GAF48" s="278"/>
      <c r="GAG48" s="278"/>
      <c r="GAH48" s="278"/>
      <c r="GAI48" s="278"/>
      <c r="GAJ48" s="278"/>
      <c r="GAK48" s="278"/>
      <c r="GAL48" s="278"/>
      <c r="GAM48" s="278"/>
      <c r="GAN48" s="278"/>
      <c r="GAO48" s="278"/>
      <c r="GAP48" s="278"/>
      <c r="GAQ48" s="278"/>
      <c r="GAR48" s="278"/>
      <c r="GAS48" s="278"/>
      <c r="GAT48" s="278"/>
      <c r="GAU48" s="278"/>
      <c r="GAV48" s="278"/>
      <c r="GAW48" s="278"/>
      <c r="GAX48" s="278"/>
      <c r="GAY48" s="278"/>
      <c r="GAZ48" s="278"/>
      <c r="GBA48" s="278"/>
      <c r="GBB48" s="278"/>
      <c r="GBC48" s="278"/>
      <c r="GBD48" s="278"/>
      <c r="GBE48" s="278"/>
      <c r="GBF48" s="278"/>
      <c r="GBG48" s="278"/>
      <c r="GBH48" s="278"/>
      <c r="GBI48" s="278"/>
      <c r="GBJ48" s="278"/>
      <c r="GBK48" s="278"/>
      <c r="GBL48" s="278"/>
      <c r="GBM48" s="278"/>
      <c r="GBN48" s="278"/>
      <c r="GBO48" s="278"/>
      <c r="GBP48" s="278"/>
      <c r="GBQ48" s="278"/>
      <c r="GBR48" s="278"/>
      <c r="GBS48" s="278"/>
      <c r="GBT48" s="278"/>
      <c r="GBU48" s="278"/>
      <c r="GBV48" s="278"/>
      <c r="GBW48" s="278"/>
      <c r="GBX48" s="278"/>
      <c r="GBY48" s="278"/>
      <c r="GBZ48" s="278"/>
      <c r="GCA48" s="278"/>
      <c r="GCB48" s="278"/>
      <c r="GCC48" s="278"/>
      <c r="GCD48" s="278"/>
      <c r="GCE48" s="278"/>
      <c r="GCF48" s="278"/>
      <c r="GCG48" s="278"/>
      <c r="GCH48" s="278"/>
      <c r="GCI48" s="278"/>
      <c r="GCJ48" s="278"/>
      <c r="GCK48" s="278"/>
      <c r="GCL48" s="278"/>
      <c r="GCM48" s="278"/>
      <c r="GCN48" s="278"/>
      <c r="GCO48" s="278"/>
      <c r="GCP48" s="278"/>
      <c r="GCQ48" s="278"/>
      <c r="GCR48" s="278"/>
      <c r="GCS48" s="278"/>
      <c r="GCT48" s="278"/>
      <c r="GCU48" s="278"/>
      <c r="GCV48" s="278"/>
      <c r="GCW48" s="278"/>
      <c r="GCX48" s="278"/>
      <c r="GCY48" s="278"/>
      <c r="GCZ48" s="278"/>
      <c r="GDA48" s="278"/>
      <c r="GDB48" s="278"/>
      <c r="GDC48" s="278"/>
      <c r="GDD48" s="278"/>
      <c r="GDE48" s="278"/>
      <c r="GDF48" s="278"/>
      <c r="GDG48" s="278"/>
      <c r="GDH48" s="278"/>
      <c r="GDI48" s="278"/>
      <c r="GDJ48" s="278"/>
      <c r="GDK48" s="278"/>
      <c r="GDL48" s="278"/>
      <c r="GDM48" s="278"/>
      <c r="GDN48" s="278"/>
      <c r="GDO48" s="278"/>
      <c r="GDP48" s="278"/>
      <c r="GDQ48" s="278"/>
      <c r="GDR48" s="278"/>
      <c r="GDS48" s="278"/>
      <c r="GDT48" s="278"/>
      <c r="GDU48" s="278"/>
      <c r="GDV48" s="278"/>
      <c r="GDW48" s="278"/>
      <c r="GDX48" s="278"/>
      <c r="GDY48" s="278"/>
      <c r="GDZ48" s="278"/>
      <c r="GEA48" s="278"/>
      <c r="GEB48" s="278"/>
      <c r="GEC48" s="278"/>
      <c r="GED48" s="278"/>
      <c r="GEE48" s="278"/>
      <c r="GEF48" s="278"/>
      <c r="GEG48" s="278"/>
      <c r="GEH48" s="278"/>
      <c r="GEI48" s="278"/>
      <c r="GEJ48" s="278"/>
      <c r="GEK48" s="278"/>
      <c r="GEL48" s="278"/>
      <c r="GEM48" s="278"/>
      <c r="GEN48" s="278"/>
      <c r="GEO48" s="278"/>
      <c r="GEP48" s="278"/>
      <c r="GEQ48" s="278"/>
      <c r="GER48" s="278"/>
      <c r="GES48" s="278"/>
      <c r="GET48" s="278"/>
      <c r="GEU48" s="278"/>
      <c r="GEV48" s="278"/>
      <c r="GEW48" s="278"/>
      <c r="GEX48" s="278"/>
      <c r="GEY48" s="278"/>
      <c r="GEZ48" s="278"/>
      <c r="GFA48" s="278"/>
      <c r="GFB48" s="278"/>
      <c r="GFC48" s="278"/>
      <c r="GFD48" s="278"/>
      <c r="GFE48" s="278"/>
      <c r="GFF48" s="278"/>
      <c r="GFG48" s="278"/>
      <c r="GFH48" s="278"/>
      <c r="GFI48" s="278"/>
      <c r="GFJ48" s="278"/>
      <c r="GFK48" s="278"/>
      <c r="GFL48" s="278"/>
      <c r="GFM48" s="278"/>
      <c r="GFN48" s="278"/>
      <c r="GFO48" s="278"/>
      <c r="GFP48" s="278"/>
      <c r="GFQ48" s="278"/>
      <c r="GFR48" s="278"/>
      <c r="GFS48" s="278"/>
      <c r="GFT48" s="278"/>
      <c r="GFU48" s="278"/>
      <c r="GFV48" s="278"/>
      <c r="GFW48" s="278"/>
      <c r="GFX48" s="278"/>
      <c r="GFY48" s="278"/>
      <c r="GFZ48" s="278"/>
      <c r="GGA48" s="278"/>
      <c r="GGB48" s="278"/>
      <c r="GGC48" s="278"/>
      <c r="GGD48" s="278"/>
      <c r="GGE48" s="278"/>
      <c r="GGF48" s="278"/>
      <c r="GGG48" s="278"/>
      <c r="GGH48" s="278"/>
      <c r="GGI48" s="278"/>
      <c r="GGJ48" s="278"/>
      <c r="GGK48" s="278"/>
      <c r="GGL48" s="278"/>
      <c r="GGM48" s="278"/>
      <c r="GGN48" s="278"/>
      <c r="GGO48" s="278"/>
      <c r="GGP48" s="278"/>
      <c r="GGQ48" s="278"/>
      <c r="GGR48" s="278"/>
      <c r="GGS48" s="278"/>
      <c r="GGT48" s="278"/>
      <c r="GGU48" s="278"/>
      <c r="GGV48" s="278"/>
      <c r="GGW48" s="278"/>
      <c r="GGX48" s="278"/>
      <c r="GGY48" s="278"/>
      <c r="GGZ48" s="278"/>
      <c r="GHA48" s="278"/>
      <c r="GHB48" s="278"/>
      <c r="GHC48" s="278"/>
      <c r="GHD48" s="278"/>
      <c r="GHE48" s="278"/>
      <c r="GHF48" s="278"/>
      <c r="GHG48" s="278"/>
      <c r="GHH48" s="278"/>
      <c r="GHI48" s="278"/>
      <c r="GHJ48" s="278"/>
      <c r="GHK48" s="278"/>
      <c r="GHL48" s="278"/>
      <c r="GHM48" s="278"/>
      <c r="GHN48" s="278"/>
      <c r="GHO48" s="278"/>
      <c r="GHP48" s="278"/>
      <c r="GHQ48" s="278"/>
      <c r="GHR48" s="278"/>
      <c r="GHS48" s="278"/>
      <c r="GHT48" s="278"/>
      <c r="GHU48" s="278"/>
      <c r="GHV48" s="278"/>
      <c r="GHW48" s="278"/>
      <c r="GHX48" s="278"/>
      <c r="GHY48" s="278"/>
      <c r="GHZ48" s="278"/>
      <c r="GIA48" s="278"/>
      <c r="GIB48" s="278"/>
      <c r="GIC48" s="278"/>
      <c r="GID48" s="278"/>
      <c r="GIE48" s="278"/>
      <c r="GIF48" s="278"/>
      <c r="GIG48" s="278"/>
      <c r="GIH48" s="278"/>
      <c r="GII48" s="278"/>
      <c r="GIJ48" s="278"/>
      <c r="GIK48" s="278"/>
      <c r="GIL48" s="278"/>
      <c r="GIM48" s="278"/>
      <c r="GIN48" s="278"/>
      <c r="GIO48" s="278"/>
      <c r="GIP48" s="278"/>
      <c r="GIQ48" s="278"/>
      <c r="GIR48" s="278"/>
      <c r="GIS48" s="278"/>
      <c r="GIT48" s="278"/>
      <c r="GIU48" s="278"/>
      <c r="GIV48" s="278"/>
      <c r="GIW48" s="278"/>
      <c r="GIX48" s="278"/>
      <c r="GIY48" s="278"/>
      <c r="GIZ48" s="278"/>
      <c r="GJA48" s="278"/>
      <c r="GJB48" s="278"/>
      <c r="GJC48" s="278"/>
      <c r="GJD48" s="278"/>
      <c r="GJE48" s="278"/>
      <c r="GJF48" s="278"/>
      <c r="GJG48" s="278"/>
      <c r="GJH48" s="278"/>
      <c r="GJI48" s="278"/>
      <c r="GJJ48" s="278"/>
      <c r="GJK48" s="278"/>
      <c r="GJL48" s="278"/>
      <c r="GJM48" s="278"/>
      <c r="GJN48" s="278"/>
      <c r="GJO48" s="278"/>
      <c r="GJP48" s="278"/>
      <c r="GJQ48" s="278"/>
      <c r="GJR48" s="278"/>
      <c r="GJS48" s="278"/>
      <c r="GJT48" s="278"/>
      <c r="GJU48" s="278"/>
      <c r="GJV48" s="278"/>
      <c r="GJW48" s="278"/>
      <c r="GJX48" s="278"/>
      <c r="GJY48" s="278"/>
      <c r="GJZ48" s="278"/>
      <c r="GKA48" s="278"/>
      <c r="GKB48" s="278"/>
      <c r="GKC48" s="278"/>
      <c r="GKD48" s="278"/>
      <c r="GKE48" s="278"/>
      <c r="GKF48" s="278"/>
      <c r="GKG48" s="278"/>
      <c r="GKH48" s="278"/>
      <c r="GKI48" s="278"/>
      <c r="GKJ48" s="278"/>
      <c r="GKK48" s="278"/>
      <c r="GKL48" s="278"/>
      <c r="GKM48" s="278"/>
      <c r="GKN48" s="278"/>
      <c r="GKO48" s="278"/>
      <c r="GKP48" s="278"/>
      <c r="GKQ48" s="278"/>
      <c r="GKR48" s="278"/>
      <c r="GKS48" s="278"/>
      <c r="GKT48" s="278"/>
      <c r="GKU48" s="278"/>
      <c r="GKV48" s="278"/>
      <c r="GKW48" s="278"/>
      <c r="GKX48" s="278"/>
      <c r="GKY48" s="278"/>
      <c r="GKZ48" s="278"/>
      <c r="GLA48" s="278"/>
      <c r="GLB48" s="278"/>
      <c r="GLC48" s="278"/>
      <c r="GLD48" s="278"/>
      <c r="GLE48" s="278"/>
      <c r="GLF48" s="278"/>
      <c r="GLG48" s="278"/>
      <c r="GLH48" s="278"/>
      <c r="GLI48" s="278"/>
      <c r="GLJ48" s="278"/>
      <c r="GLK48" s="278"/>
      <c r="GLL48" s="278"/>
      <c r="GLM48" s="278"/>
      <c r="GLN48" s="278"/>
      <c r="GLO48" s="278"/>
      <c r="GLP48" s="278"/>
      <c r="GLQ48" s="278"/>
      <c r="GLR48" s="278"/>
      <c r="GLS48" s="278"/>
      <c r="GLT48" s="278"/>
      <c r="GLU48" s="278"/>
      <c r="GLV48" s="278"/>
      <c r="GLW48" s="278"/>
      <c r="GLX48" s="278"/>
      <c r="GLY48" s="278"/>
      <c r="GLZ48" s="278"/>
      <c r="GMA48" s="278"/>
      <c r="GMB48" s="278"/>
      <c r="GMC48" s="278"/>
      <c r="GMD48" s="278"/>
      <c r="GME48" s="278"/>
      <c r="GMF48" s="278"/>
      <c r="GMG48" s="278"/>
      <c r="GMH48" s="278"/>
      <c r="GMI48" s="278"/>
      <c r="GMJ48" s="278"/>
      <c r="GMK48" s="278"/>
      <c r="GML48" s="278"/>
      <c r="GMM48" s="278"/>
      <c r="GMN48" s="278"/>
      <c r="GMO48" s="278"/>
      <c r="GMP48" s="278"/>
      <c r="GMQ48" s="278"/>
      <c r="GMR48" s="278"/>
      <c r="GMS48" s="278"/>
      <c r="GMT48" s="278"/>
      <c r="GMU48" s="278"/>
      <c r="GMV48" s="278"/>
      <c r="GMW48" s="278"/>
      <c r="GMX48" s="278"/>
      <c r="GMY48" s="278"/>
      <c r="GMZ48" s="278"/>
      <c r="GNA48" s="278"/>
      <c r="GNB48" s="278"/>
      <c r="GNC48" s="278"/>
      <c r="GND48" s="278"/>
      <c r="GNE48" s="278"/>
      <c r="GNF48" s="278"/>
      <c r="GNG48" s="278"/>
      <c r="GNH48" s="278"/>
      <c r="GNI48" s="278"/>
      <c r="GNJ48" s="278"/>
      <c r="GNK48" s="278"/>
      <c r="GNL48" s="278"/>
      <c r="GNM48" s="278"/>
      <c r="GNN48" s="278"/>
      <c r="GNO48" s="278"/>
      <c r="GNP48" s="278"/>
      <c r="GNQ48" s="278"/>
      <c r="GNR48" s="278"/>
      <c r="GNS48" s="278"/>
      <c r="GNT48" s="278"/>
      <c r="GNU48" s="278"/>
      <c r="GNV48" s="278"/>
      <c r="GNW48" s="278"/>
      <c r="GNX48" s="278"/>
      <c r="GNY48" s="278"/>
      <c r="GNZ48" s="278"/>
      <c r="GOA48" s="278"/>
      <c r="GOB48" s="278"/>
      <c r="GOC48" s="278"/>
      <c r="GOD48" s="278"/>
      <c r="GOE48" s="278"/>
      <c r="GOF48" s="278"/>
      <c r="GOG48" s="278"/>
      <c r="GOH48" s="278"/>
      <c r="GOI48" s="278"/>
      <c r="GOJ48" s="278"/>
      <c r="GOK48" s="278"/>
      <c r="GOL48" s="278"/>
      <c r="GOM48" s="278"/>
      <c r="GON48" s="278"/>
      <c r="GOO48" s="278"/>
      <c r="GOP48" s="278"/>
      <c r="GOQ48" s="278"/>
      <c r="GOR48" s="278"/>
      <c r="GOS48" s="278"/>
      <c r="GOT48" s="278"/>
      <c r="GOU48" s="278"/>
      <c r="GOV48" s="278"/>
      <c r="GOW48" s="278"/>
      <c r="GOX48" s="278"/>
      <c r="GOY48" s="278"/>
      <c r="GOZ48" s="278"/>
      <c r="GPA48" s="278"/>
      <c r="GPB48" s="278"/>
      <c r="GPC48" s="278"/>
      <c r="GPD48" s="278"/>
      <c r="GPE48" s="278"/>
      <c r="GPF48" s="278"/>
      <c r="GPG48" s="278"/>
      <c r="GPH48" s="278"/>
      <c r="GPI48" s="278"/>
      <c r="GPJ48" s="278"/>
      <c r="GPK48" s="278"/>
      <c r="GPL48" s="278"/>
      <c r="GPM48" s="278"/>
      <c r="GPN48" s="278"/>
      <c r="GPO48" s="278"/>
      <c r="GPP48" s="278"/>
      <c r="GPQ48" s="278"/>
      <c r="GPR48" s="278"/>
      <c r="GPS48" s="278"/>
      <c r="GPT48" s="278"/>
      <c r="GPU48" s="278"/>
      <c r="GPV48" s="278"/>
      <c r="GPW48" s="278"/>
      <c r="GPX48" s="278"/>
      <c r="GPY48" s="278"/>
      <c r="GPZ48" s="278"/>
      <c r="GQA48" s="278"/>
      <c r="GQB48" s="278"/>
      <c r="GQC48" s="278"/>
      <c r="GQD48" s="278"/>
      <c r="GQE48" s="278"/>
      <c r="GQF48" s="278"/>
      <c r="GQG48" s="278"/>
      <c r="GQH48" s="278"/>
      <c r="GQI48" s="278"/>
      <c r="GQJ48" s="278"/>
      <c r="GQK48" s="278"/>
      <c r="GQL48" s="278"/>
      <c r="GQM48" s="278"/>
      <c r="GQN48" s="278"/>
      <c r="GQO48" s="278"/>
      <c r="GQP48" s="278"/>
      <c r="GQQ48" s="278"/>
      <c r="GQR48" s="278"/>
      <c r="GQS48" s="278"/>
      <c r="GQT48" s="278"/>
      <c r="GQU48" s="278"/>
      <c r="GQV48" s="278"/>
      <c r="GQW48" s="278"/>
      <c r="GQX48" s="278"/>
      <c r="GQY48" s="278"/>
      <c r="GQZ48" s="278"/>
      <c r="GRA48" s="278"/>
      <c r="GRB48" s="278"/>
      <c r="GRC48" s="278"/>
      <c r="GRD48" s="278"/>
      <c r="GRE48" s="278"/>
      <c r="GRF48" s="278"/>
      <c r="GRG48" s="278"/>
      <c r="GRH48" s="278"/>
      <c r="GRI48" s="278"/>
      <c r="GRJ48" s="278"/>
      <c r="GRK48" s="278"/>
      <c r="GRL48" s="278"/>
      <c r="GRM48" s="278"/>
      <c r="GRN48" s="278"/>
      <c r="GRO48" s="278"/>
      <c r="GRP48" s="278"/>
      <c r="GRQ48" s="278"/>
      <c r="GRR48" s="278"/>
      <c r="GRS48" s="278"/>
      <c r="GRT48" s="278"/>
      <c r="GRU48" s="278"/>
      <c r="GRV48" s="278"/>
      <c r="GRW48" s="278"/>
      <c r="GRX48" s="278"/>
      <c r="GRY48" s="278"/>
      <c r="GRZ48" s="278"/>
      <c r="GSA48" s="278"/>
      <c r="GSB48" s="278"/>
      <c r="GSC48" s="278"/>
      <c r="GSD48" s="278"/>
      <c r="GSE48" s="278"/>
      <c r="GSF48" s="278"/>
      <c r="GSG48" s="278"/>
      <c r="GSH48" s="278"/>
      <c r="GSI48" s="278"/>
      <c r="GSJ48" s="278"/>
      <c r="GSK48" s="278"/>
      <c r="GSL48" s="278"/>
      <c r="GSM48" s="278"/>
      <c r="GSN48" s="278"/>
      <c r="GSO48" s="278"/>
      <c r="GSP48" s="278"/>
      <c r="GSQ48" s="278"/>
      <c r="GSR48" s="278"/>
      <c r="GSS48" s="278"/>
      <c r="GST48" s="278"/>
      <c r="GSU48" s="278"/>
      <c r="GSV48" s="278"/>
      <c r="GSW48" s="278"/>
      <c r="GSX48" s="278"/>
      <c r="GSY48" s="278"/>
      <c r="GSZ48" s="278"/>
      <c r="GTA48" s="278"/>
      <c r="GTB48" s="278"/>
      <c r="GTC48" s="278"/>
      <c r="GTD48" s="278"/>
      <c r="GTE48" s="278"/>
      <c r="GTF48" s="278"/>
      <c r="GTG48" s="278"/>
      <c r="GTH48" s="278"/>
      <c r="GTI48" s="278"/>
      <c r="GTJ48" s="278"/>
      <c r="GTK48" s="278"/>
      <c r="GTL48" s="278"/>
      <c r="GTM48" s="278"/>
      <c r="GTN48" s="278"/>
      <c r="GTO48" s="278"/>
      <c r="GTP48" s="278"/>
      <c r="GTQ48" s="278"/>
      <c r="GTR48" s="278"/>
      <c r="GTS48" s="278"/>
      <c r="GTT48" s="278"/>
      <c r="GTU48" s="278"/>
      <c r="GTV48" s="278"/>
      <c r="GTW48" s="278"/>
      <c r="GTX48" s="278"/>
      <c r="GTY48" s="278"/>
      <c r="GTZ48" s="278"/>
      <c r="GUA48" s="278"/>
      <c r="GUB48" s="278"/>
      <c r="GUC48" s="278"/>
      <c r="GUD48" s="278"/>
      <c r="GUE48" s="278"/>
      <c r="GUF48" s="278"/>
      <c r="GUG48" s="278"/>
      <c r="GUH48" s="278"/>
      <c r="GUI48" s="278"/>
      <c r="GUJ48" s="278"/>
      <c r="GUK48" s="278"/>
      <c r="GUL48" s="278"/>
      <c r="GUM48" s="278"/>
      <c r="GUN48" s="278"/>
      <c r="GUO48" s="278"/>
      <c r="GUP48" s="278"/>
      <c r="GUQ48" s="278"/>
      <c r="GUR48" s="278"/>
      <c r="GUS48" s="278"/>
      <c r="GUT48" s="278"/>
      <c r="GUU48" s="278"/>
      <c r="GUV48" s="278"/>
      <c r="GUW48" s="278"/>
      <c r="GUX48" s="278"/>
      <c r="GUY48" s="278"/>
      <c r="GUZ48" s="278"/>
      <c r="GVA48" s="278"/>
      <c r="GVB48" s="278"/>
      <c r="GVC48" s="278"/>
      <c r="GVD48" s="278"/>
      <c r="GVE48" s="278"/>
      <c r="GVF48" s="278"/>
      <c r="GVG48" s="278"/>
      <c r="GVH48" s="278"/>
      <c r="GVI48" s="278"/>
      <c r="GVJ48" s="278"/>
      <c r="GVK48" s="278"/>
      <c r="GVL48" s="278"/>
      <c r="GVM48" s="278"/>
      <c r="GVN48" s="278"/>
      <c r="GVO48" s="278"/>
      <c r="GVP48" s="278"/>
      <c r="GVQ48" s="278"/>
      <c r="GVR48" s="278"/>
      <c r="GVS48" s="278"/>
      <c r="GVT48" s="278"/>
      <c r="GVU48" s="278"/>
      <c r="GVV48" s="278"/>
      <c r="GVW48" s="278"/>
      <c r="GVX48" s="278"/>
      <c r="GVY48" s="278"/>
      <c r="GVZ48" s="278"/>
      <c r="GWA48" s="278"/>
      <c r="GWB48" s="278"/>
      <c r="GWC48" s="278"/>
      <c r="GWD48" s="278"/>
      <c r="GWE48" s="278"/>
      <c r="GWF48" s="278"/>
      <c r="GWG48" s="278"/>
      <c r="GWH48" s="278"/>
      <c r="GWI48" s="278"/>
      <c r="GWJ48" s="278"/>
      <c r="GWK48" s="278"/>
      <c r="GWL48" s="278"/>
      <c r="GWM48" s="278"/>
      <c r="GWN48" s="278"/>
      <c r="GWO48" s="278"/>
      <c r="GWP48" s="278"/>
      <c r="GWQ48" s="278"/>
      <c r="GWR48" s="278"/>
      <c r="GWS48" s="278"/>
      <c r="GWT48" s="278"/>
      <c r="GWU48" s="278"/>
      <c r="GWV48" s="278"/>
      <c r="GWW48" s="278"/>
      <c r="GWX48" s="278"/>
      <c r="GWY48" s="278"/>
      <c r="GWZ48" s="278"/>
      <c r="GXA48" s="278"/>
      <c r="GXB48" s="278"/>
      <c r="GXC48" s="278"/>
      <c r="GXD48" s="278"/>
      <c r="GXE48" s="278"/>
      <c r="GXF48" s="278"/>
      <c r="GXG48" s="278"/>
      <c r="GXH48" s="278"/>
      <c r="GXI48" s="278"/>
      <c r="GXJ48" s="278"/>
      <c r="GXK48" s="278"/>
      <c r="GXL48" s="278"/>
      <c r="GXM48" s="278"/>
      <c r="GXN48" s="278"/>
      <c r="GXO48" s="278"/>
      <c r="GXP48" s="278"/>
      <c r="GXQ48" s="278"/>
      <c r="GXR48" s="278"/>
      <c r="GXS48" s="278"/>
      <c r="GXT48" s="278"/>
      <c r="GXU48" s="278"/>
      <c r="GXV48" s="278"/>
      <c r="GXW48" s="278"/>
      <c r="GXX48" s="278"/>
      <c r="GXY48" s="278"/>
      <c r="GXZ48" s="278"/>
      <c r="GYA48" s="278"/>
      <c r="GYB48" s="278"/>
      <c r="GYC48" s="278"/>
      <c r="GYD48" s="278"/>
      <c r="GYE48" s="278"/>
      <c r="GYF48" s="278"/>
      <c r="GYG48" s="278"/>
      <c r="GYH48" s="278"/>
      <c r="GYI48" s="278"/>
      <c r="GYJ48" s="278"/>
      <c r="GYK48" s="278"/>
      <c r="GYL48" s="278"/>
      <c r="GYM48" s="278"/>
      <c r="GYN48" s="278"/>
      <c r="GYO48" s="278"/>
      <c r="GYP48" s="278"/>
      <c r="GYQ48" s="278"/>
      <c r="GYR48" s="278"/>
      <c r="GYS48" s="278"/>
      <c r="GYT48" s="278"/>
      <c r="GYU48" s="278"/>
      <c r="GYV48" s="278"/>
      <c r="GYW48" s="278"/>
      <c r="GYX48" s="278"/>
      <c r="GYY48" s="278"/>
      <c r="GYZ48" s="278"/>
      <c r="GZA48" s="278"/>
      <c r="GZB48" s="278"/>
      <c r="GZC48" s="278"/>
      <c r="GZD48" s="278"/>
      <c r="GZE48" s="278"/>
      <c r="GZF48" s="278"/>
      <c r="GZG48" s="278"/>
      <c r="GZH48" s="278"/>
      <c r="GZI48" s="278"/>
      <c r="GZJ48" s="278"/>
      <c r="GZK48" s="278"/>
      <c r="GZL48" s="278"/>
      <c r="GZM48" s="278"/>
      <c r="GZN48" s="278"/>
      <c r="GZO48" s="278"/>
      <c r="GZP48" s="278"/>
      <c r="GZQ48" s="278"/>
      <c r="GZR48" s="278"/>
      <c r="GZS48" s="278"/>
      <c r="GZT48" s="278"/>
      <c r="GZU48" s="278"/>
      <c r="GZV48" s="278"/>
      <c r="GZW48" s="278"/>
      <c r="GZX48" s="278"/>
      <c r="GZY48" s="278"/>
      <c r="GZZ48" s="278"/>
      <c r="HAA48" s="278"/>
      <c r="HAB48" s="278"/>
      <c r="HAC48" s="278"/>
      <c r="HAD48" s="278"/>
      <c r="HAE48" s="278"/>
      <c r="HAF48" s="278"/>
      <c r="HAG48" s="278"/>
      <c r="HAH48" s="278"/>
      <c r="HAI48" s="278"/>
      <c r="HAJ48" s="278"/>
      <c r="HAK48" s="278"/>
      <c r="HAL48" s="278"/>
      <c r="HAM48" s="278"/>
      <c r="HAN48" s="278"/>
      <c r="HAO48" s="278"/>
      <c r="HAP48" s="278"/>
      <c r="HAQ48" s="278"/>
      <c r="HAR48" s="278"/>
      <c r="HAS48" s="278"/>
      <c r="HAT48" s="278"/>
      <c r="HAU48" s="278"/>
      <c r="HAV48" s="278"/>
      <c r="HAW48" s="278"/>
      <c r="HAX48" s="278"/>
      <c r="HAY48" s="278"/>
      <c r="HAZ48" s="278"/>
      <c r="HBA48" s="278"/>
      <c r="HBB48" s="278"/>
      <c r="HBC48" s="278"/>
      <c r="HBD48" s="278"/>
      <c r="HBE48" s="278"/>
      <c r="HBF48" s="278"/>
      <c r="HBG48" s="278"/>
      <c r="HBH48" s="278"/>
      <c r="HBI48" s="278"/>
      <c r="HBJ48" s="278"/>
      <c r="HBK48" s="278"/>
      <c r="HBL48" s="278"/>
      <c r="HBM48" s="278"/>
      <c r="HBN48" s="278"/>
      <c r="HBO48" s="278"/>
      <c r="HBP48" s="278"/>
      <c r="HBQ48" s="278"/>
      <c r="HBR48" s="278"/>
      <c r="HBS48" s="278"/>
      <c r="HBT48" s="278"/>
      <c r="HBU48" s="278"/>
      <c r="HBV48" s="278"/>
      <c r="HBW48" s="278"/>
      <c r="HBX48" s="278"/>
      <c r="HBY48" s="278"/>
      <c r="HBZ48" s="278"/>
      <c r="HCA48" s="278"/>
      <c r="HCB48" s="278"/>
      <c r="HCC48" s="278"/>
      <c r="HCD48" s="278"/>
      <c r="HCE48" s="278"/>
      <c r="HCF48" s="278"/>
      <c r="HCG48" s="278"/>
      <c r="HCH48" s="278"/>
      <c r="HCI48" s="278"/>
      <c r="HCJ48" s="278"/>
      <c r="HCK48" s="278"/>
      <c r="HCL48" s="278"/>
      <c r="HCM48" s="278"/>
      <c r="HCN48" s="278"/>
      <c r="HCO48" s="278"/>
      <c r="HCP48" s="278"/>
      <c r="HCQ48" s="278"/>
      <c r="HCR48" s="278"/>
      <c r="HCS48" s="278"/>
      <c r="HCT48" s="278"/>
      <c r="HCU48" s="278"/>
      <c r="HCV48" s="278"/>
      <c r="HCW48" s="278"/>
      <c r="HCX48" s="278"/>
      <c r="HCY48" s="278"/>
      <c r="HCZ48" s="278"/>
      <c r="HDA48" s="278"/>
      <c r="HDB48" s="278"/>
      <c r="HDC48" s="278"/>
      <c r="HDD48" s="278"/>
      <c r="HDE48" s="278"/>
      <c r="HDF48" s="278"/>
      <c r="HDG48" s="278"/>
      <c r="HDH48" s="278"/>
      <c r="HDI48" s="278"/>
      <c r="HDJ48" s="278"/>
      <c r="HDK48" s="278"/>
      <c r="HDL48" s="278"/>
      <c r="HDM48" s="278"/>
      <c r="HDN48" s="278"/>
      <c r="HDO48" s="278"/>
      <c r="HDP48" s="278"/>
      <c r="HDQ48" s="278"/>
      <c r="HDR48" s="278"/>
      <c r="HDS48" s="278"/>
      <c r="HDT48" s="278"/>
      <c r="HDU48" s="278"/>
      <c r="HDV48" s="278"/>
      <c r="HDW48" s="278"/>
      <c r="HDX48" s="278"/>
      <c r="HDY48" s="278"/>
      <c r="HDZ48" s="278"/>
      <c r="HEA48" s="278"/>
      <c r="HEB48" s="278"/>
      <c r="HEC48" s="278"/>
      <c r="HED48" s="278"/>
      <c r="HEE48" s="278"/>
      <c r="HEF48" s="278"/>
      <c r="HEG48" s="278"/>
      <c r="HEH48" s="278"/>
      <c r="HEI48" s="278"/>
      <c r="HEJ48" s="278"/>
      <c r="HEK48" s="278"/>
      <c r="HEL48" s="278"/>
      <c r="HEM48" s="278"/>
      <c r="HEN48" s="278"/>
      <c r="HEO48" s="278"/>
      <c r="HEP48" s="278"/>
      <c r="HEQ48" s="278"/>
      <c r="HER48" s="278"/>
      <c r="HES48" s="278"/>
      <c r="HET48" s="278"/>
      <c r="HEU48" s="278"/>
      <c r="HEV48" s="278"/>
      <c r="HEW48" s="278"/>
      <c r="HEX48" s="278"/>
      <c r="HEY48" s="278"/>
      <c r="HEZ48" s="278"/>
      <c r="HFA48" s="278"/>
      <c r="HFB48" s="278"/>
      <c r="HFC48" s="278"/>
      <c r="HFD48" s="278"/>
      <c r="HFE48" s="278"/>
      <c r="HFF48" s="278"/>
      <c r="HFG48" s="278"/>
      <c r="HFH48" s="278"/>
      <c r="HFI48" s="278"/>
      <c r="HFJ48" s="278"/>
      <c r="HFK48" s="278"/>
      <c r="HFL48" s="278"/>
      <c r="HFM48" s="278"/>
      <c r="HFN48" s="278"/>
      <c r="HFO48" s="278"/>
      <c r="HFP48" s="278"/>
      <c r="HFQ48" s="278"/>
      <c r="HFR48" s="278"/>
      <c r="HFS48" s="278"/>
      <c r="HFT48" s="278"/>
      <c r="HFU48" s="278"/>
      <c r="HFV48" s="278"/>
      <c r="HFW48" s="278"/>
      <c r="HFX48" s="278"/>
      <c r="HFY48" s="278"/>
      <c r="HFZ48" s="278"/>
      <c r="HGA48" s="278"/>
      <c r="HGB48" s="278"/>
      <c r="HGC48" s="278"/>
      <c r="HGD48" s="278"/>
      <c r="HGE48" s="278"/>
      <c r="HGF48" s="278"/>
      <c r="HGG48" s="278"/>
      <c r="HGH48" s="278"/>
      <c r="HGI48" s="278"/>
      <c r="HGJ48" s="278"/>
      <c r="HGK48" s="278"/>
      <c r="HGL48" s="278"/>
      <c r="HGM48" s="278"/>
      <c r="HGN48" s="278"/>
      <c r="HGO48" s="278"/>
      <c r="HGP48" s="278"/>
      <c r="HGQ48" s="278"/>
      <c r="HGR48" s="278"/>
      <c r="HGS48" s="278"/>
      <c r="HGT48" s="278"/>
      <c r="HGU48" s="278"/>
      <c r="HGV48" s="278"/>
      <c r="HGW48" s="278"/>
      <c r="HGX48" s="278"/>
      <c r="HGY48" s="278"/>
      <c r="HGZ48" s="278"/>
      <c r="HHA48" s="278"/>
      <c r="HHB48" s="278"/>
      <c r="HHC48" s="278"/>
      <c r="HHD48" s="278"/>
      <c r="HHE48" s="278"/>
      <c r="HHF48" s="278"/>
      <c r="HHG48" s="278"/>
      <c r="HHH48" s="278"/>
      <c r="HHI48" s="278"/>
      <c r="HHJ48" s="278"/>
      <c r="HHK48" s="278"/>
      <c r="HHL48" s="278"/>
      <c r="HHM48" s="278"/>
      <c r="HHN48" s="278"/>
      <c r="HHO48" s="278"/>
      <c r="HHP48" s="278"/>
      <c r="HHQ48" s="278"/>
      <c r="HHR48" s="278"/>
      <c r="HHS48" s="278"/>
      <c r="HHT48" s="278"/>
      <c r="HHU48" s="278"/>
      <c r="HHV48" s="278"/>
      <c r="HHW48" s="278"/>
      <c r="HHX48" s="278"/>
      <c r="HHY48" s="278"/>
      <c r="HHZ48" s="278"/>
      <c r="HIA48" s="278"/>
      <c r="HIB48" s="278"/>
      <c r="HIC48" s="278"/>
      <c r="HID48" s="278"/>
      <c r="HIE48" s="278"/>
      <c r="HIF48" s="278"/>
      <c r="HIG48" s="278"/>
      <c r="HIH48" s="278"/>
      <c r="HII48" s="278"/>
      <c r="HIJ48" s="278"/>
      <c r="HIK48" s="278"/>
      <c r="HIL48" s="278"/>
      <c r="HIM48" s="278"/>
      <c r="HIN48" s="278"/>
      <c r="HIO48" s="278"/>
      <c r="HIP48" s="278"/>
      <c r="HIQ48" s="278"/>
      <c r="HIR48" s="278"/>
      <c r="HIS48" s="278"/>
      <c r="HIT48" s="278"/>
      <c r="HIU48" s="278"/>
      <c r="HIV48" s="278"/>
      <c r="HIW48" s="278"/>
      <c r="HIX48" s="278"/>
      <c r="HIY48" s="278"/>
      <c r="HIZ48" s="278"/>
      <c r="HJA48" s="278"/>
      <c r="HJB48" s="278"/>
      <c r="HJC48" s="278"/>
      <c r="HJD48" s="278"/>
      <c r="HJE48" s="278"/>
      <c r="HJF48" s="278"/>
      <c r="HJG48" s="278"/>
      <c r="HJH48" s="278"/>
      <c r="HJI48" s="278"/>
      <c r="HJJ48" s="278"/>
      <c r="HJK48" s="278"/>
      <c r="HJL48" s="278"/>
      <c r="HJM48" s="278"/>
      <c r="HJN48" s="278"/>
      <c r="HJO48" s="278"/>
      <c r="HJP48" s="278"/>
      <c r="HJQ48" s="278"/>
      <c r="HJR48" s="278"/>
      <c r="HJS48" s="278"/>
      <c r="HJT48" s="278"/>
      <c r="HJU48" s="278"/>
      <c r="HJV48" s="278"/>
      <c r="HJW48" s="278"/>
      <c r="HJX48" s="278"/>
      <c r="HJY48" s="278"/>
      <c r="HJZ48" s="278"/>
      <c r="HKA48" s="278"/>
      <c r="HKB48" s="278"/>
      <c r="HKC48" s="278"/>
      <c r="HKD48" s="278"/>
      <c r="HKE48" s="278"/>
      <c r="HKF48" s="278"/>
      <c r="HKG48" s="278"/>
      <c r="HKH48" s="278"/>
      <c r="HKI48" s="278"/>
      <c r="HKJ48" s="278"/>
      <c r="HKK48" s="278"/>
      <c r="HKL48" s="278"/>
      <c r="HKM48" s="278"/>
      <c r="HKN48" s="278"/>
      <c r="HKO48" s="278"/>
      <c r="HKP48" s="278"/>
      <c r="HKQ48" s="278"/>
      <c r="HKR48" s="278"/>
      <c r="HKS48" s="278"/>
      <c r="HKT48" s="278"/>
      <c r="HKU48" s="278"/>
      <c r="HKV48" s="278"/>
      <c r="HKW48" s="278"/>
      <c r="HKX48" s="278"/>
      <c r="HKY48" s="278"/>
      <c r="HKZ48" s="278"/>
      <c r="HLA48" s="278"/>
      <c r="HLB48" s="278"/>
      <c r="HLC48" s="278"/>
      <c r="HLD48" s="278"/>
      <c r="HLE48" s="278"/>
      <c r="HLF48" s="278"/>
      <c r="HLG48" s="278"/>
      <c r="HLH48" s="278"/>
      <c r="HLI48" s="278"/>
      <c r="HLJ48" s="278"/>
      <c r="HLK48" s="278"/>
      <c r="HLL48" s="278"/>
      <c r="HLM48" s="278"/>
      <c r="HLN48" s="278"/>
      <c r="HLO48" s="278"/>
      <c r="HLP48" s="278"/>
      <c r="HLQ48" s="278"/>
      <c r="HLR48" s="278"/>
      <c r="HLS48" s="278"/>
      <c r="HLT48" s="278"/>
      <c r="HLU48" s="278"/>
      <c r="HLV48" s="278"/>
      <c r="HLW48" s="278"/>
      <c r="HLX48" s="278"/>
      <c r="HLY48" s="278"/>
      <c r="HLZ48" s="278"/>
      <c r="HMA48" s="278"/>
      <c r="HMB48" s="278"/>
      <c r="HMC48" s="278"/>
      <c r="HMD48" s="278"/>
      <c r="HME48" s="278"/>
      <c r="HMF48" s="278"/>
      <c r="HMG48" s="278"/>
      <c r="HMH48" s="278"/>
      <c r="HMI48" s="278"/>
      <c r="HMJ48" s="278"/>
      <c r="HMK48" s="278"/>
      <c r="HML48" s="278"/>
      <c r="HMM48" s="278"/>
      <c r="HMN48" s="278"/>
      <c r="HMO48" s="278"/>
      <c r="HMP48" s="278"/>
      <c r="HMQ48" s="278"/>
      <c r="HMR48" s="278"/>
      <c r="HMS48" s="278"/>
      <c r="HMT48" s="278"/>
      <c r="HMU48" s="278"/>
      <c r="HMV48" s="278"/>
      <c r="HMW48" s="278"/>
      <c r="HMX48" s="278"/>
      <c r="HMY48" s="278"/>
      <c r="HMZ48" s="278"/>
      <c r="HNA48" s="278"/>
      <c r="HNB48" s="278"/>
      <c r="HNC48" s="278"/>
      <c r="HND48" s="278"/>
      <c r="HNE48" s="278"/>
      <c r="HNF48" s="278"/>
      <c r="HNG48" s="278"/>
      <c r="HNH48" s="278"/>
      <c r="HNI48" s="278"/>
      <c r="HNJ48" s="278"/>
      <c r="HNK48" s="278"/>
      <c r="HNL48" s="278"/>
      <c r="HNM48" s="278"/>
      <c r="HNN48" s="278"/>
      <c r="HNO48" s="278"/>
      <c r="HNP48" s="278"/>
      <c r="HNQ48" s="278"/>
      <c r="HNR48" s="278"/>
      <c r="HNS48" s="278"/>
      <c r="HNT48" s="278"/>
      <c r="HNU48" s="278"/>
      <c r="HNV48" s="278"/>
      <c r="HNW48" s="278"/>
      <c r="HNX48" s="278"/>
      <c r="HNY48" s="278"/>
      <c r="HNZ48" s="278"/>
      <c r="HOA48" s="278"/>
      <c r="HOB48" s="278"/>
      <c r="HOC48" s="278"/>
      <c r="HOD48" s="278"/>
      <c r="HOE48" s="278"/>
      <c r="HOF48" s="278"/>
      <c r="HOG48" s="278"/>
      <c r="HOH48" s="278"/>
      <c r="HOI48" s="278"/>
      <c r="HOJ48" s="278"/>
      <c r="HOK48" s="278"/>
      <c r="HOL48" s="278"/>
      <c r="HOM48" s="278"/>
      <c r="HON48" s="278"/>
      <c r="HOO48" s="278"/>
      <c r="HOP48" s="278"/>
      <c r="HOQ48" s="278"/>
      <c r="HOR48" s="278"/>
      <c r="HOS48" s="278"/>
      <c r="HOT48" s="278"/>
      <c r="HOU48" s="278"/>
      <c r="HOV48" s="278"/>
      <c r="HOW48" s="278"/>
      <c r="HOX48" s="278"/>
      <c r="HOY48" s="278"/>
      <c r="HOZ48" s="278"/>
      <c r="HPA48" s="278"/>
      <c r="HPB48" s="278"/>
      <c r="HPC48" s="278"/>
      <c r="HPD48" s="278"/>
      <c r="HPE48" s="278"/>
      <c r="HPF48" s="278"/>
      <c r="HPG48" s="278"/>
      <c r="HPH48" s="278"/>
      <c r="HPI48" s="278"/>
      <c r="HPJ48" s="278"/>
      <c r="HPK48" s="278"/>
      <c r="HPL48" s="278"/>
      <c r="HPM48" s="278"/>
      <c r="HPN48" s="278"/>
      <c r="HPO48" s="278"/>
      <c r="HPP48" s="278"/>
      <c r="HPQ48" s="278"/>
      <c r="HPR48" s="278"/>
      <c r="HPS48" s="278"/>
      <c r="HPT48" s="278"/>
      <c r="HPU48" s="278"/>
      <c r="HPV48" s="278"/>
      <c r="HPW48" s="278"/>
      <c r="HPX48" s="278"/>
      <c r="HPY48" s="278"/>
      <c r="HPZ48" s="278"/>
      <c r="HQA48" s="278"/>
      <c r="HQB48" s="278"/>
      <c r="HQC48" s="278"/>
      <c r="HQD48" s="278"/>
      <c r="HQE48" s="278"/>
      <c r="HQF48" s="278"/>
      <c r="HQG48" s="278"/>
      <c r="HQH48" s="278"/>
      <c r="HQI48" s="278"/>
      <c r="HQJ48" s="278"/>
      <c r="HQK48" s="278"/>
      <c r="HQL48" s="278"/>
      <c r="HQM48" s="278"/>
      <c r="HQN48" s="278"/>
      <c r="HQO48" s="278"/>
      <c r="HQP48" s="278"/>
      <c r="HQQ48" s="278"/>
      <c r="HQR48" s="278"/>
      <c r="HQS48" s="278"/>
      <c r="HQT48" s="278"/>
      <c r="HQU48" s="278"/>
      <c r="HQV48" s="278"/>
      <c r="HQW48" s="278"/>
      <c r="HQX48" s="278"/>
      <c r="HQY48" s="278"/>
      <c r="HQZ48" s="278"/>
      <c r="HRA48" s="278"/>
      <c r="HRB48" s="278"/>
      <c r="HRC48" s="278"/>
      <c r="HRD48" s="278"/>
      <c r="HRE48" s="278"/>
      <c r="HRF48" s="278"/>
      <c r="HRG48" s="278"/>
      <c r="HRH48" s="278"/>
      <c r="HRI48" s="278"/>
      <c r="HRJ48" s="278"/>
      <c r="HRK48" s="278"/>
      <c r="HRL48" s="278"/>
      <c r="HRM48" s="278"/>
      <c r="HRN48" s="278"/>
      <c r="HRO48" s="278"/>
      <c r="HRP48" s="278"/>
      <c r="HRQ48" s="278"/>
      <c r="HRR48" s="278"/>
      <c r="HRS48" s="278"/>
      <c r="HRT48" s="278"/>
      <c r="HRU48" s="278"/>
      <c r="HRV48" s="278"/>
      <c r="HRW48" s="278"/>
      <c r="HRX48" s="278"/>
      <c r="HRY48" s="278"/>
      <c r="HRZ48" s="278"/>
      <c r="HSA48" s="278"/>
      <c r="HSB48" s="278"/>
      <c r="HSC48" s="278"/>
      <c r="HSD48" s="278"/>
      <c r="HSE48" s="278"/>
      <c r="HSF48" s="278"/>
      <c r="HSG48" s="278"/>
      <c r="HSH48" s="278"/>
      <c r="HSI48" s="278"/>
      <c r="HSJ48" s="278"/>
      <c r="HSK48" s="278"/>
      <c r="HSL48" s="278"/>
      <c r="HSM48" s="278"/>
      <c r="HSN48" s="278"/>
      <c r="HSO48" s="278"/>
      <c r="HSP48" s="278"/>
      <c r="HSQ48" s="278"/>
      <c r="HSR48" s="278"/>
      <c r="HSS48" s="278"/>
      <c r="HST48" s="278"/>
      <c r="HSU48" s="278"/>
      <c r="HSV48" s="278"/>
      <c r="HSW48" s="278"/>
      <c r="HSX48" s="278"/>
      <c r="HSY48" s="278"/>
      <c r="HSZ48" s="278"/>
      <c r="HTA48" s="278"/>
      <c r="HTB48" s="278"/>
      <c r="HTC48" s="278"/>
      <c r="HTD48" s="278"/>
      <c r="HTE48" s="278"/>
      <c r="HTF48" s="278"/>
      <c r="HTG48" s="278"/>
      <c r="HTH48" s="278"/>
      <c r="HTI48" s="278"/>
      <c r="HTJ48" s="278"/>
      <c r="HTK48" s="278"/>
      <c r="HTL48" s="278"/>
      <c r="HTM48" s="278"/>
      <c r="HTN48" s="278"/>
      <c r="HTO48" s="278"/>
      <c r="HTP48" s="278"/>
      <c r="HTQ48" s="278"/>
      <c r="HTR48" s="278"/>
      <c r="HTS48" s="278"/>
      <c r="HTT48" s="278"/>
      <c r="HTU48" s="278"/>
      <c r="HTV48" s="278"/>
      <c r="HTW48" s="278"/>
      <c r="HTX48" s="278"/>
      <c r="HTY48" s="278"/>
      <c r="HTZ48" s="278"/>
      <c r="HUA48" s="278"/>
      <c r="HUB48" s="278"/>
      <c r="HUC48" s="278"/>
      <c r="HUD48" s="278"/>
      <c r="HUE48" s="278"/>
      <c r="HUF48" s="278"/>
      <c r="HUG48" s="278"/>
      <c r="HUH48" s="278"/>
      <c r="HUI48" s="278"/>
      <c r="HUJ48" s="278"/>
      <c r="HUK48" s="278"/>
      <c r="HUL48" s="278"/>
      <c r="HUM48" s="278"/>
      <c r="HUN48" s="278"/>
      <c r="HUO48" s="278"/>
      <c r="HUP48" s="278"/>
      <c r="HUQ48" s="278"/>
      <c r="HUR48" s="278"/>
      <c r="HUS48" s="278"/>
      <c r="HUT48" s="278"/>
      <c r="HUU48" s="278"/>
      <c r="HUV48" s="278"/>
      <c r="HUW48" s="278"/>
      <c r="HUX48" s="278"/>
      <c r="HUY48" s="278"/>
      <c r="HUZ48" s="278"/>
      <c r="HVA48" s="278"/>
      <c r="HVB48" s="278"/>
      <c r="HVC48" s="278"/>
      <c r="HVD48" s="278"/>
      <c r="HVE48" s="278"/>
      <c r="HVF48" s="278"/>
      <c r="HVG48" s="278"/>
      <c r="HVH48" s="278"/>
      <c r="HVI48" s="278"/>
      <c r="HVJ48" s="278"/>
      <c r="HVK48" s="278"/>
      <c r="HVL48" s="278"/>
      <c r="HVM48" s="278"/>
      <c r="HVN48" s="278"/>
      <c r="HVO48" s="278"/>
      <c r="HVP48" s="278"/>
      <c r="HVQ48" s="278"/>
      <c r="HVR48" s="278"/>
      <c r="HVS48" s="278"/>
      <c r="HVT48" s="278"/>
      <c r="HVU48" s="278"/>
      <c r="HVV48" s="278"/>
      <c r="HVW48" s="278"/>
      <c r="HVX48" s="278"/>
      <c r="HVY48" s="278"/>
      <c r="HVZ48" s="278"/>
      <c r="HWA48" s="278"/>
      <c r="HWB48" s="278"/>
      <c r="HWC48" s="278"/>
      <c r="HWD48" s="278"/>
      <c r="HWE48" s="278"/>
      <c r="HWF48" s="278"/>
      <c r="HWG48" s="278"/>
      <c r="HWH48" s="278"/>
      <c r="HWI48" s="278"/>
      <c r="HWJ48" s="278"/>
      <c r="HWK48" s="278"/>
      <c r="HWL48" s="278"/>
      <c r="HWM48" s="278"/>
      <c r="HWN48" s="278"/>
      <c r="HWO48" s="278"/>
      <c r="HWP48" s="278"/>
      <c r="HWQ48" s="278"/>
      <c r="HWR48" s="278"/>
      <c r="HWS48" s="278"/>
      <c r="HWT48" s="278"/>
      <c r="HWU48" s="278"/>
      <c r="HWV48" s="278"/>
      <c r="HWW48" s="278"/>
      <c r="HWX48" s="278"/>
      <c r="HWY48" s="278"/>
      <c r="HWZ48" s="278"/>
      <c r="HXA48" s="278"/>
      <c r="HXB48" s="278"/>
      <c r="HXC48" s="278"/>
      <c r="HXD48" s="278"/>
      <c r="HXE48" s="278"/>
      <c r="HXF48" s="278"/>
      <c r="HXG48" s="278"/>
      <c r="HXH48" s="278"/>
      <c r="HXI48" s="278"/>
      <c r="HXJ48" s="278"/>
      <c r="HXK48" s="278"/>
      <c r="HXL48" s="278"/>
      <c r="HXM48" s="278"/>
      <c r="HXN48" s="278"/>
      <c r="HXO48" s="278"/>
      <c r="HXP48" s="278"/>
      <c r="HXQ48" s="278"/>
      <c r="HXR48" s="278"/>
      <c r="HXS48" s="278"/>
      <c r="HXT48" s="278"/>
      <c r="HXU48" s="278"/>
      <c r="HXV48" s="278"/>
      <c r="HXW48" s="278"/>
      <c r="HXX48" s="278"/>
      <c r="HXY48" s="278"/>
      <c r="HXZ48" s="278"/>
      <c r="HYA48" s="278"/>
      <c r="HYB48" s="278"/>
      <c r="HYC48" s="278"/>
      <c r="HYD48" s="278"/>
      <c r="HYE48" s="278"/>
      <c r="HYF48" s="278"/>
      <c r="HYG48" s="278"/>
      <c r="HYH48" s="278"/>
      <c r="HYI48" s="278"/>
      <c r="HYJ48" s="278"/>
      <c r="HYK48" s="278"/>
      <c r="HYL48" s="278"/>
      <c r="HYM48" s="278"/>
      <c r="HYN48" s="278"/>
      <c r="HYO48" s="278"/>
      <c r="HYP48" s="278"/>
      <c r="HYQ48" s="278"/>
      <c r="HYR48" s="278"/>
      <c r="HYS48" s="278"/>
      <c r="HYT48" s="278"/>
      <c r="HYU48" s="278"/>
      <c r="HYV48" s="278"/>
      <c r="HYW48" s="278"/>
      <c r="HYX48" s="278"/>
      <c r="HYY48" s="278"/>
      <c r="HYZ48" s="278"/>
      <c r="HZA48" s="278"/>
      <c r="HZB48" s="278"/>
      <c r="HZC48" s="278"/>
      <c r="HZD48" s="278"/>
      <c r="HZE48" s="278"/>
      <c r="HZF48" s="278"/>
      <c r="HZG48" s="278"/>
      <c r="HZH48" s="278"/>
      <c r="HZI48" s="278"/>
      <c r="HZJ48" s="278"/>
      <c r="HZK48" s="278"/>
      <c r="HZL48" s="278"/>
      <c r="HZM48" s="278"/>
      <c r="HZN48" s="278"/>
      <c r="HZO48" s="278"/>
      <c r="HZP48" s="278"/>
      <c r="HZQ48" s="278"/>
      <c r="HZR48" s="278"/>
      <c r="HZS48" s="278"/>
      <c r="HZT48" s="278"/>
      <c r="HZU48" s="278"/>
      <c r="HZV48" s="278"/>
      <c r="HZW48" s="278"/>
      <c r="HZX48" s="278"/>
      <c r="HZY48" s="278"/>
      <c r="HZZ48" s="278"/>
      <c r="IAA48" s="278"/>
      <c r="IAB48" s="278"/>
      <c r="IAC48" s="278"/>
      <c r="IAD48" s="278"/>
      <c r="IAE48" s="278"/>
      <c r="IAF48" s="278"/>
      <c r="IAG48" s="278"/>
      <c r="IAH48" s="278"/>
      <c r="IAI48" s="278"/>
      <c r="IAJ48" s="278"/>
      <c r="IAK48" s="278"/>
      <c r="IAL48" s="278"/>
      <c r="IAM48" s="278"/>
      <c r="IAN48" s="278"/>
      <c r="IAO48" s="278"/>
      <c r="IAP48" s="278"/>
      <c r="IAQ48" s="278"/>
      <c r="IAR48" s="278"/>
      <c r="IAS48" s="278"/>
      <c r="IAT48" s="278"/>
      <c r="IAU48" s="278"/>
      <c r="IAV48" s="278"/>
      <c r="IAW48" s="278"/>
      <c r="IAX48" s="278"/>
      <c r="IAY48" s="278"/>
      <c r="IAZ48" s="278"/>
      <c r="IBA48" s="278"/>
      <c r="IBB48" s="278"/>
      <c r="IBC48" s="278"/>
      <c r="IBD48" s="278"/>
      <c r="IBE48" s="278"/>
      <c r="IBF48" s="278"/>
      <c r="IBG48" s="278"/>
      <c r="IBH48" s="278"/>
      <c r="IBI48" s="278"/>
      <c r="IBJ48" s="278"/>
      <c r="IBK48" s="278"/>
      <c r="IBL48" s="278"/>
      <c r="IBM48" s="278"/>
      <c r="IBN48" s="278"/>
      <c r="IBO48" s="278"/>
      <c r="IBP48" s="278"/>
      <c r="IBQ48" s="278"/>
      <c r="IBR48" s="278"/>
      <c r="IBS48" s="278"/>
      <c r="IBT48" s="278"/>
      <c r="IBU48" s="278"/>
      <c r="IBV48" s="278"/>
      <c r="IBW48" s="278"/>
      <c r="IBX48" s="278"/>
      <c r="IBY48" s="278"/>
      <c r="IBZ48" s="278"/>
      <c r="ICA48" s="278"/>
      <c r="ICB48" s="278"/>
      <c r="ICC48" s="278"/>
      <c r="ICD48" s="278"/>
      <c r="ICE48" s="278"/>
      <c r="ICF48" s="278"/>
      <c r="ICG48" s="278"/>
      <c r="ICH48" s="278"/>
      <c r="ICI48" s="278"/>
      <c r="ICJ48" s="278"/>
      <c r="ICK48" s="278"/>
      <c r="ICL48" s="278"/>
      <c r="ICM48" s="278"/>
      <c r="ICN48" s="278"/>
      <c r="ICO48" s="278"/>
      <c r="ICP48" s="278"/>
      <c r="ICQ48" s="278"/>
      <c r="ICR48" s="278"/>
      <c r="ICS48" s="278"/>
      <c r="ICT48" s="278"/>
      <c r="ICU48" s="278"/>
      <c r="ICV48" s="278"/>
      <c r="ICW48" s="278"/>
      <c r="ICX48" s="278"/>
      <c r="ICY48" s="278"/>
      <c r="ICZ48" s="278"/>
      <c r="IDA48" s="278"/>
      <c r="IDB48" s="278"/>
      <c r="IDC48" s="278"/>
      <c r="IDD48" s="278"/>
      <c r="IDE48" s="278"/>
      <c r="IDF48" s="278"/>
      <c r="IDG48" s="278"/>
      <c r="IDH48" s="278"/>
      <c r="IDI48" s="278"/>
      <c r="IDJ48" s="278"/>
      <c r="IDK48" s="278"/>
      <c r="IDL48" s="278"/>
      <c r="IDM48" s="278"/>
      <c r="IDN48" s="278"/>
      <c r="IDO48" s="278"/>
      <c r="IDP48" s="278"/>
      <c r="IDQ48" s="278"/>
      <c r="IDR48" s="278"/>
      <c r="IDS48" s="278"/>
      <c r="IDT48" s="278"/>
      <c r="IDU48" s="278"/>
      <c r="IDV48" s="278"/>
      <c r="IDW48" s="278"/>
      <c r="IDX48" s="278"/>
      <c r="IDY48" s="278"/>
      <c r="IDZ48" s="278"/>
      <c r="IEA48" s="278"/>
      <c r="IEB48" s="278"/>
      <c r="IEC48" s="278"/>
      <c r="IED48" s="278"/>
      <c r="IEE48" s="278"/>
      <c r="IEF48" s="278"/>
      <c r="IEG48" s="278"/>
      <c r="IEH48" s="278"/>
      <c r="IEI48" s="278"/>
      <c r="IEJ48" s="278"/>
      <c r="IEK48" s="278"/>
      <c r="IEL48" s="278"/>
      <c r="IEM48" s="278"/>
      <c r="IEN48" s="278"/>
      <c r="IEO48" s="278"/>
      <c r="IEP48" s="278"/>
      <c r="IEQ48" s="278"/>
      <c r="IER48" s="278"/>
      <c r="IES48" s="278"/>
      <c r="IET48" s="278"/>
      <c r="IEU48" s="278"/>
      <c r="IEV48" s="278"/>
      <c r="IEW48" s="278"/>
      <c r="IEX48" s="278"/>
      <c r="IEY48" s="278"/>
      <c r="IEZ48" s="278"/>
      <c r="IFA48" s="278"/>
      <c r="IFB48" s="278"/>
      <c r="IFC48" s="278"/>
      <c r="IFD48" s="278"/>
      <c r="IFE48" s="278"/>
      <c r="IFF48" s="278"/>
      <c r="IFG48" s="278"/>
      <c r="IFH48" s="278"/>
      <c r="IFI48" s="278"/>
      <c r="IFJ48" s="278"/>
      <c r="IFK48" s="278"/>
      <c r="IFL48" s="278"/>
      <c r="IFM48" s="278"/>
      <c r="IFN48" s="278"/>
      <c r="IFO48" s="278"/>
      <c r="IFP48" s="278"/>
      <c r="IFQ48" s="278"/>
      <c r="IFR48" s="278"/>
      <c r="IFS48" s="278"/>
      <c r="IFT48" s="278"/>
      <c r="IFU48" s="278"/>
      <c r="IFV48" s="278"/>
      <c r="IFW48" s="278"/>
      <c r="IFX48" s="278"/>
      <c r="IFY48" s="278"/>
      <c r="IFZ48" s="278"/>
      <c r="IGA48" s="278"/>
      <c r="IGB48" s="278"/>
      <c r="IGC48" s="278"/>
      <c r="IGD48" s="278"/>
      <c r="IGE48" s="278"/>
      <c r="IGF48" s="278"/>
      <c r="IGG48" s="278"/>
      <c r="IGH48" s="278"/>
      <c r="IGI48" s="278"/>
      <c r="IGJ48" s="278"/>
      <c r="IGK48" s="278"/>
      <c r="IGL48" s="278"/>
      <c r="IGM48" s="278"/>
      <c r="IGN48" s="278"/>
      <c r="IGO48" s="278"/>
      <c r="IGP48" s="278"/>
      <c r="IGQ48" s="278"/>
      <c r="IGR48" s="278"/>
      <c r="IGS48" s="278"/>
      <c r="IGT48" s="278"/>
      <c r="IGU48" s="278"/>
      <c r="IGV48" s="278"/>
      <c r="IGW48" s="278"/>
      <c r="IGX48" s="278"/>
      <c r="IGY48" s="278"/>
      <c r="IGZ48" s="278"/>
      <c r="IHA48" s="278"/>
      <c r="IHB48" s="278"/>
      <c r="IHC48" s="278"/>
      <c r="IHD48" s="278"/>
      <c r="IHE48" s="278"/>
      <c r="IHF48" s="278"/>
      <c r="IHG48" s="278"/>
      <c r="IHH48" s="278"/>
      <c r="IHI48" s="278"/>
      <c r="IHJ48" s="278"/>
      <c r="IHK48" s="278"/>
      <c r="IHL48" s="278"/>
      <c r="IHM48" s="278"/>
      <c r="IHN48" s="278"/>
      <c r="IHO48" s="278"/>
      <c r="IHP48" s="278"/>
      <c r="IHQ48" s="278"/>
      <c r="IHR48" s="278"/>
      <c r="IHS48" s="278"/>
      <c r="IHT48" s="278"/>
      <c r="IHU48" s="278"/>
      <c r="IHV48" s="278"/>
      <c r="IHW48" s="278"/>
      <c r="IHX48" s="278"/>
      <c r="IHY48" s="278"/>
      <c r="IHZ48" s="278"/>
      <c r="IIA48" s="278"/>
      <c r="IIB48" s="278"/>
      <c r="IIC48" s="278"/>
      <c r="IID48" s="278"/>
      <c r="IIE48" s="278"/>
      <c r="IIF48" s="278"/>
      <c r="IIG48" s="278"/>
      <c r="IIH48" s="278"/>
      <c r="III48" s="278"/>
      <c r="IIJ48" s="278"/>
      <c r="IIK48" s="278"/>
      <c r="IIL48" s="278"/>
      <c r="IIM48" s="278"/>
      <c r="IIN48" s="278"/>
      <c r="IIO48" s="278"/>
      <c r="IIP48" s="278"/>
      <c r="IIQ48" s="278"/>
      <c r="IIR48" s="278"/>
      <c r="IIS48" s="278"/>
      <c r="IIT48" s="278"/>
      <c r="IIU48" s="278"/>
      <c r="IIV48" s="278"/>
      <c r="IIW48" s="278"/>
      <c r="IIX48" s="278"/>
      <c r="IIY48" s="278"/>
      <c r="IIZ48" s="278"/>
      <c r="IJA48" s="278"/>
      <c r="IJB48" s="278"/>
      <c r="IJC48" s="278"/>
      <c r="IJD48" s="278"/>
      <c r="IJE48" s="278"/>
      <c r="IJF48" s="278"/>
      <c r="IJG48" s="278"/>
      <c r="IJH48" s="278"/>
      <c r="IJI48" s="278"/>
      <c r="IJJ48" s="278"/>
      <c r="IJK48" s="278"/>
      <c r="IJL48" s="278"/>
      <c r="IJM48" s="278"/>
      <c r="IJN48" s="278"/>
      <c r="IJO48" s="278"/>
      <c r="IJP48" s="278"/>
      <c r="IJQ48" s="278"/>
      <c r="IJR48" s="278"/>
      <c r="IJS48" s="278"/>
      <c r="IJT48" s="278"/>
      <c r="IJU48" s="278"/>
      <c r="IJV48" s="278"/>
      <c r="IJW48" s="278"/>
      <c r="IJX48" s="278"/>
      <c r="IJY48" s="278"/>
      <c r="IJZ48" s="278"/>
      <c r="IKA48" s="278"/>
      <c r="IKB48" s="278"/>
      <c r="IKC48" s="278"/>
      <c r="IKD48" s="278"/>
      <c r="IKE48" s="278"/>
      <c r="IKF48" s="278"/>
      <c r="IKG48" s="278"/>
      <c r="IKH48" s="278"/>
      <c r="IKI48" s="278"/>
      <c r="IKJ48" s="278"/>
      <c r="IKK48" s="278"/>
      <c r="IKL48" s="278"/>
      <c r="IKM48" s="278"/>
      <c r="IKN48" s="278"/>
      <c r="IKO48" s="278"/>
      <c r="IKP48" s="278"/>
      <c r="IKQ48" s="278"/>
      <c r="IKR48" s="278"/>
      <c r="IKS48" s="278"/>
      <c r="IKT48" s="278"/>
      <c r="IKU48" s="278"/>
      <c r="IKV48" s="278"/>
      <c r="IKW48" s="278"/>
      <c r="IKX48" s="278"/>
      <c r="IKY48" s="278"/>
      <c r="IKZ48" s="278"/>
      <c r="ILA48" s="278"/>
      <c r="ILB48" s="278"/>
      <c r="ILC48" s="278"/>
      <c r="ILD48" s="278"/>
      <c r="ILE48" s="278"/>
      <c r="ILF48" s="278"/>
      <c r="ILG48" s="278"/>
      <c r="ILH48" s="278"/>
      <c r="ILI48" s="278"/>
      <c r="ILJ48" s="278"/>
      <c r="ILK48" s="278"/>
      <c r="ILL48" s="278"/>
      <c r="ILM48" s="278"/>
      <c r="ILN48" s="278"/>
      <c r="ILO48" s="278"/>
      <c r="ILP48" s="278"/>
      <c r="ILQ48" s="278"/>
      <c r="ILR48" s="278"/>
      <c r="ILS48" s="278"/>
      <c r="ILT48" s="278"/>
      <c r="ILU48" s="278"/>
      <c r="ILV48" s="278"/>
      <c r="ILW48" s="278"/>
      <c r="ILX48" s="278"/>
      <c r="ILY48" s="278"/>
      <c r="ILZ48" s="278"/>
      <c r="IMA48" s="278"/>
      <c r="IMB48" s="278"/>
      <c r="IMC48" s="278"/>
      <c r="IMD48" s="278"/>
      <c r="IME48" s="278"/>
      <c r="IMF48" s="278"/>
      <c r="IMG48" s="278"/>
      <c r="IMH48" s="278"/>
      <c r="IMI48" s="278"/>
      <c r="IMJ48" s="278"/>
      <c r="IMK48" s="278"/>
      <c r="IML48" s="278"/>
      <c r="IMM48" s="278"/>
      <c r="IMN48" s="278"/>
      <c r="IMO48" s="278"/>
      <c r="IMP48" s="278"/>
      <c r="IMQ48" s="278"/>
      <c r="IMR48" s="278"/>
      <c r="IMS48" s="278"/>
      <c r="IMT48" s="278"/>
      <c r="IMU48" s="278"/>
      <c r="IMV48" s="278"/>
      <c r="IMW48" s="278"/>
      <c r="IMX48" s="278"/>
      <c r="IMY48" s="278"/>
      <c r="IMZ48" s="278"/>
      <c r="INA48" s="278"/>
      <c r="INB48" s="278"/>
      <c r="INC48" s="278"/>
      <c r="IND48" s="278"/>
      <c r="INE48" s="278"/>
      <c r="INF48" s="278"/>
      <c r="ING48" s="278"/>
      <c r="INH48" s="278"/>
      <c r="INI48" s="278"/>
      <c r="INJ48" s="278"/>
      <c r="INK48" s="278"/>
      <c r="INL48" s="278"/>
      <c r="INM48" s="278"/>
      <c r="INN48" s="278"/>
      <c r="INO48" s="278"/>
      <c r="INP48" s="278"/>
      <c r="INQ48" s="278"/>
      <c r="INR48" s="278"/>
      <c r="INS48" s="278"/>
      <c r="INT48" s="278"/>
      <c r="INU48" s="278"/>
      <c r="INV48" s="278"/>
      <c r="INW48" s="278"/>
      <c r="INX48" s="278"/>
      <c r="INY48" s="278"/>
      <c r="INZ48" s="278"/>
      <c r="IOA48" s="278"/>
      <c r="IOB48" s="278"/>
      <c r="IOC48" s="278"/>
      <c r="IOD48" s="278"/>
      <c r="IOE48" s="278"/>
      <c r="IOF48" s="278"/>
      <c r="IOG48" s="278"/>
      <c r="IOH48" s="278"/>
      <c r="IOI48" s="278"/>
      <c r="IOJ48" s="278"/>
      <c r="IOK48" s="278"/>
      <c r="IOL48" s="278"/>
      <c r="IOM48" s="278"/>
      <c r="ION48" s="278"/>
      <c r="IOO48" s="278"/>
      <c r="IOP48" s="278"/>
      <c r="IOQ48" s="278"/>
      <c r="IOR48" s="278"/>
      <c r="IOS48" s="278"/>
      <c r="IOT48" s="278"/>
      <c r="IOU48" s="278"/>
      <c r="IOV48" s="278"/>
      <c r="IOW48" s="278"/>
      <c r="IOX48" s="278"/>
      <c r="IOY48" s="278"/>
      <c r="IOZ48" s="278"/>
      <c r="IPA48" s="278"/>
      <c r="IPB48" s="278"/>
      <c r="IPC48" s="278"/>
      <c r="IPD48" s="278"/>
      <c r="IPE48" s="278"/>
      <c r="IPF48" s="278"/>
      <c r="IPG48" s="278"/>
      <c r="IPH48" s="278"/>
      <c r="IPI48" s="278"/>
      <c r="IPJ48" s="278"/>
      <c r="IPK48" s="278"/>
      <c r="IPL48" s="278"/>
      <c r="IPM48" s="278"/>
      <c r="IPN48" s="278"/>
      <c r="IPO48" s="278"/>
      <c r="IPP48" s="278"/>
      <c r="IPQ48" s="278"/>
      <c r="IPR48" s="278"/>
      <c r="IPS48" s="278"/>
      <c r="IPT48" s="278"/>
      <c r="IPU48" s="278"/>
      <c r="IPV48" s="278"/>
      <c r="IPW48" s="278"/>
      <c r="IPX48" s="278"/>
      <c r="IPY48" s="278"/>
      <c r="IPZ48" s="278"/>
      <c r="IQA48" s="278"/>
      <c r="IQB48" s="278"/>
      <c r="IQC48" s="278"/>
      <c r="IQD48" s="278"/>
      <c r="IQE48" s="278"/>
      <c r="IQF48" s="278"/>
      <c r="IQG48" s="278"/>
      <c r="IQH48" s="278"/>
      <c r="IQI48" s="278"/>
      <c r="IQJ48" s="278"/>
      <c r="IQK48" s="278"/>
      <c r="IQL48" s="278"/>
      <c r="IQM48" s="278"/>
      <c r="IQN48" s="278"/>
      <c r="IQO48" s="278"/>
      <c r="IQP48" s="278"/>
      <c r="IQQ48" s="278"/>
      <c r="IQR48" s="278"/>
      <c r="IQS48" s="278"/>
      <c r="IQT48" s="278"/>
      <c r="IQU48" s="278"/>
      <c r="IQV48" s="278"/>
      <c r="IQW48" s="278"/>
      <c r="IQX48" s="278"/>
      <c r="IQY48" s="278"/>
      <c r="IQZ48" s="278"/>
      <c r="IRA48" s="278"/>
      <c r="IRB48" s="278"/>
      <c r="IRC48" s="278"/>
      <c r="IRD48" s="278"/>
      <c r="IRE48" s="278"/>
      <c r="IRF48" s="278"/>
      <c r="IRG48" s="278"/>
      <c r="IRH48" s="278"/>
      <c r="IRI48" s="278"/>
      <c r="IRJ48" s="278"/>
      <c r="IRK48" s="278"/>
      <c r="IRL48" s="278"/>
      <c r="IRM48" s="278"/>
      <c r="IRN48" s="278"/>
      <c r="IRO48" s="278"/>
      <c r="IRP48" s="278"/>
      <c r="IRQ48" s="278"/>
      <c r="IRR48" s="278"/>
      <c r="IRS48" s="278"/>
      <c r="IRT48" s="278"/>
      <c r="IRU48" s="278"/>
      <c r="IRV48" s="278"/>
      <c r="IRW48" s="278"/>
      <c r="IRX48" s="278"/>
      <c r="IRY48" s="278"/>
      <c r="IRZ48" s="278"/>
      <c r="ISA48" s="278"/>
      <c r="ISB48" s="278"/>
      <c r="ISC48" s="278"/>
      <c r="ISD48" s="278"/>
      <c r="ISE48" s="278"/>
      <c r="ISF48" s="278"/>
      <c r="ISG48" s="278"/>
      <c r="ISH48" s="278"/>
      <c r="ISI48" s="278"/>
      <c r="ISJ48" s="278"/>
      <c r="ISK48" s="278"/>
      <c r="ISL48" s="278"/>
      <c r="ISM48" s="278"/>
      <c r="ISN48" s="278"/>
      <c r="ISO48" s="278"/>
      <c r="ISP48" s="278"/>
      <c r="ISQ48" s="278"/>
      <c r="ISR48" s="278"/>
      <c r="ISS48" s="278"/>
      <c r="IST48" s="278"/>
      <c r="ISU48" s="278"/>
      <c r="ISV48" s="278"/>
      <c r="ISW48" s="278"/>
      <c r="ISX48" s="278"/>
      <c r="ISY48" s="278"/>
      <c r="ISZ48" s="278"/>
      <c r="ITA48" s="278"/>
      <c r="ITB48" s="278"/>
      <c r="ITC48" s="278"/>
      <c r="ITD48" s="278"/>
      <c r="ITE48" s="278"/>
      <c r="ITF48" s="278"/>
      <c r="ITG48" s="278"/>
      <c r="ITH48" s="278"/>
      <c r="ITI48" s="278"/>
      <c r="ITJ48" s="278"/>
      <c r="ITK48" s="278"/>
      <c r="ITL48" s="278"/>
      <c r="ITM48" s="278"/>
      <c r="ITN48" s="278"/>
      <c r="ITO48" s="278"/>
      <c r="ITP48" s="278"/>
      <c r="ITQ48" s="278"/>
      <c r="ITR48" s="278"/>
      <c r="ITS48" s="278"/>
      <c r="ITT48" s="278"/>
      <c r="ITU48" s="278"/>
      <c r="ITV48" s="278"/>
      <c r="ITW48" s="278"/>
      <c r="ITX48" s="278"/>
      <c r="ITY48" s="278"/>
      <c r="ITZ48" s="278"/>
      <c r="IUA48" s="278"/>
      <c r="IUB48" s="278"/>
      <c r="IUC48" s="278"/>
      <c r="IUD48" s="278"/>
      <c r="IUE48" s="278"/>
      <c r="IUF48" s="278"/>
      <c r="IUG48" s="278"/>
      <c r="IUH48" s="278"/>
      <c r="IUI48" s="278"/>
      <c r="IUJ48" s="278"/>
      <c r="IUK48" s="278"/>
      <c r="IUL48" s="278"/>
      <c r="IUM48" s="278"/>
      <c r="IUN48" s="278"/>
      <c r="IUO48" s="278"/>
      <c r="IUP48" s="278"/>
      <c r="IUQ48" s="278"/>
      <c r="IUR48" s="278"/>
      <c r="IUS48" s="278"/>
      <c r="IUT48" s="278"/>
      <c r="IUU48" s="278"/>
      <c r="IUV48" s="278"/>
      <c r="IUW48" s="278"/>
      <c r="IUX48" s="278"/>
      <c r="IUY48" s="278"/>
      <c r="IUZ48" s="278"/>
      <c r="IVA48" s="278"/>
      <c r="IVB48" s="278"/>
      <c r="IVC48" s="278"/>
      <c r="IVD48" s="278"/>
      <c r="IVE48" s="278"/>
      <c r="IVF48" s="278"/>
      <c r="IVG48" s="278"/>
      <c r="IVH48" s="278"/>
      <c r="IVI48" s="278"/>
      <c r="IVJ48" s="278"/>
      <c r="IVK48" s="278"/>
      <c r="IVL48" s="278"/>
      <c r="IVM48" s="278"/>
      <c r="IVN48" s="278"/>
      <c r="IVO48" s="278"/>
      <c r="IVP48" s="278"/>
      <c r="IVQ48" s="278"/>
      <c r="IVR48" s="278"/>
      <c r="IVS48" s="278"/>
      <c r="IVT48" s="278"/>
      <c r="IVU48" s="278"/>
      <c r="IVV48" s="278"/>
      <c r="IVW48" s="278"/>
      <c r="IVX48" s="278"/>
      <c r="IVY48" s="278"/>
      <c r="IVZ48" s="278"/>
      <c r="IWA48" s="278"/>
      <c r="IWB48" s="278"/>
      <c r="IWC48" s="278"/>
      <c r="IWD48" s="278"/>
      <c r="IWE48" s="278"/>
      <c r="IWF48" s="278"/>
      <c r="IWG48" s="278"/>
      <c r="IWH48" s="278"/>
      <c r="IWI48" s="278"/>
      <c r="IWJ48" s="278"/>
      <c r="IWK48" s="278"/>
      <c r="IWL48" s="278"/>
      <c r="IWM48" s="278"/>
      <c r="IWN48" s="278"/>
      <c r="IWO48" s="278"/>
      <c r="IWP48" s="278"/>
      <c r="IWQ48" s="278"/>
      <c r="IWR48" s="278"/>
      <c r="IWS48" s="278"/>
      <c r="IWT48" s="278"/>
      <c r="IWU48" s="278"/>
      <c r="IWV48" s="278"/>
      <c r="IWW48" s="278"/>
      <c r="IWX48" s="278"/>
      <c r="IWY48" s="278"/>
      <c r="IWZ48" s="278"/>
      <c r="IXA48" s="278"/>
      <c r="IXB48" s="278"/>
      <c r="IXC48" s="278"/>
      <c r="IXD48" s="278"/>
      <c r="IXE48" s="278"/>
      <c r="IXF48" s="278"/>
      <c r="IXG48" s="278"/>
      <c r="IXH48" s="278"/>
      <c r="IXI48" s="278"/>
      <c r="IXJ48" s="278"/>
      <c r="IXK48" s="278"/>
      <c r="IXL48" s="278"/>
      <c r="IXM48" s="278"/>
      <c r="IXN48" s="278"/>
      <c r="IXO48" s="278"/>
      <c r="IXP48" s="278"/>
      <c r="IXQ48" s="278"/>
      <c r="IXR48" s="278"/>
      <c r="IXS48" s="278"/>
      <c r="IXT48" s="278"/>
      <c r="IXU48" s="278"/>
      <c r="IXV48" s="278"/>
      <c r="IXW48" s="278"/>
      <c r="IXX48" s="278"/>
      <c r="IXY48" s="278"/>
      <c r="IXZ48" s="278"/>
      <c r="IYA48" s="278"/>
      <c r="IYB48" s="278"/>
      <c r="IYC48" s="278"/>
      <c r="IYD48" s="278"/>
      <c r="IYE48" s="278"/>
      <c r="IYF48" s="278"/>
      <c r="IYG48" s="278"/>
      <c r="IYH48" s="278"/>
      <c r="IYI48" s="278"/>
      <c r="IYJ48" s="278"/>
      <c r="IYK48" s="278"/>
      <c r="IYL48" s="278"/>
      <c r="IYM48" s="278"/>
      <c r="IYN48" s="278"/>
      <c r="IYO48" s="278"/>
      <c r="IYP48" s="278"/>
      <c r="IYQ48" s="278"/>
      <c r="IYR48" s="278"/>
      <c r="IYS48" s="278"/>
      <c r="IYT48" s="278"/>
      <c r="IYU48" s="278"/>
      <c r="IYV48" s="278"/>
      <c r="IYW48" s="278"/>
      <c r="IYX48" s="278"/>
      <c r="IYY48" s="278"/>
      <c r="IYZ48" s="278"/>
      <c r="IZA48" s="278"/>
      <c r="IZB48" s="278"/>
      <c r="IZC48" s="278"/>
      <c r="IZD48" s="278"/>
      <c r="IZE48" s="278"/>
      <c r="IZF48" s="278"/>
      <c r="IZG48" s="278"/>
      <c r="IZH48" s="278"/>
      <c r="IZI48" s="278"/>
      <c r="IZJ48" s="278"/>
      <c r="IZK48" s="278"/>
      <c r="IZL48" s="278"/>
      <c r="IZM48" s="278"/>
      <c r="IZN48" s="278"/>
      <c r="IZO48" s="278"/>
      <c r="IZP48" s="278"/>
      <c r="IZQ48" s="278"/>
      <c r="IZR48" s="278"/>
      <c r="IZS48" s="278"/>
      <c r="IZT48" s="278"/>
      <c r="IZU48" s="278"/>
      <c r="IZV48" s="278"/>
      <c r="IZW48" s="278"/>
      <c r="IZX48" s="278"/>
      <c r="IZY48" s="278"/>
      <c r="IZZ48" s="278"/>
      <c r="JAA48" s="278"/>
      <c r="JAB48" s="278"/>
      <c r="JAC48" s="278"/>
      <c r="JAD48" s="278"/>
      <c r="JAE48" s="278"/>
      <c r="JAF48" s="278"/>
      <c r="JAG48" s="278"/>
      <c r="JAH48" s="278"/>
      <c r="JAI48" s="278"/>
      <c r="JAJ48" s="278"/>
      <c r="JAK48" s="278"/>
      <c r="JAL48" s="278"/>
      <c r="JAM48" s="278"/>
      <c r="JAN48" s="278"/>
      <c r="JAO48" s="278"/>
      <c r="JAP48" s="278"/>
      <c r="JAQ48" s="278"/>
      <c r="JAR48" s="278"/>
      <c r="JAS48" s="278"/>
      <c r="JAT48" s="278"/>
      <c r="JAU48" s="278"/>
      <c r="JAV48" s="278"/>
      <c r="JAW48" s="278"/>
      <c r="JAX48" s="278"/>
      <c r="JAY48" s="278"/>
      <c r="JAZ48" s="278"/>
      <c r="JBA48" s="278"/>
      <c r="JBB48" s="278"/>
      <c r="JBC48" s="278"/>
      <c r="JBD48" s="278"/>
      <c r="JBE48" s="278"/>
      <c r="JBF48" s="278"/>
      <c r="JBG48" s="278"/>
      <c r="JBH48" s="278"/>
      <c r="JBI48" s="278"/>
      <c r="JBJ48" s="278"/>
      <c r="JBK48" s="278"/>
      <c r="JBL48" s="278"/>
      <c r="JBM48" s="278"/>
      <c r="JBN48" s="278"/>
      <c r="JBO48" s="278"/>
      <c r="JBP48" s="278"/>
      <c r="JBQ48" s="278"/>
      <c r="JBR48" s="278"/>
      <c r="JBS48" s="278"/>
      <c r="JBT48" s="278"/>
      <c r="JBU48" s="278"/>
      <c r="JBV48" s="278"/>
      <c r="JBW48" s="278"/>
      <c r="JBX48" s="278"/>
      <c r="JBY48" s="278"/>
      <c r="JBZ48" s="278"/>
      <c r="JCA48" s="278"/>
      <c r="JCB48" s="278"/>
      <c r="JCC48" s="278"/>
      <c r="JCD48" s="278"/>
      <c r="JCE48" s="278"/>
      <c r="JCF48" s="278"/>
      <c r="JCG48" s="278"/>
      <c r="JCH48" s="278"/>
      <c r="JCI48" s="278"/>
      <c r="JCJ48" s="278"/>
      <c r="JCK48" s="278"/>
      <c r="JCL48" s="278"/>
      <c r="JCM48" s="278"/>
      <c r="JCN48" s="278"/>
      <c r="JCO48" s="278"/>
      <c r="JCP48" s="278"/>
      <c r="JCQ48" s="278"/>
      <c r="JCR48" s="278"/>
      <c r="JCS48" s="278"/>
      <c r="JCT48" s="278"/>
      <c r="JCU48" s="278"/>
      <c r="JCV48" s="278"/>
      <c r="JCW48" s="278"/>
      <c r="JCX48" s="278"/>
      <c r="JCY48" s="278"/>
      <c r="JCZ48" s="278"/>
      <c r="JDA48" s="278"/>
      <c r="JDB48" s="278"/>
      <c r="JDC48" s="278"/>
      <c r="JDD48" s="278"/>
      <c r="JDE48" s="278"/>
      <c r="JDF48" s="278"/>
      <c r="JDG48" s="278"/>
      <c r="JDH48" s="278"/>
      <c r="JDI48" s="278"/>
      <c r="JDJ48" s="278"/>
      <c r="JDK48" s="278"/>
      <c r="JDL48" s="278"/>
      <c r="JDM48" s="278"/>
      <c r="JDN48" s="278"/>
      <c r="JDO48" s="278"/>
      <c r="JDP48" s="278"/>
      <c r="JDQ48" s="278"/>
      <c r="JDR48" s="278"/>
      <c r="JDS48" s="278"/>
      <c r="JDT48" s="278"/>
      <c r="JDU48" s="278"/>
      <c r="JDV48" s="278"/>
      <c r="JDW48" s="278"/>
      <c r="JDX48" s="278"/>
      <c r="JDY48" s="278"/>
      <c r="JDZ48" s="278"/>
      <c r="JEA48" s="278"/>
      <c r="JEB48" s="278"/>
      <c r="JEC48" s="278"/>
      <c r="JED48" s="278"/>
      <c r="JEE48" s="278"/>
      <c r="JEF48" s="278"/>
      <c r="JEG48" s="278"/>
      <c r="JEH48" s="278"/>
      <c r="JEI48" s="278"/>
      <c r="JEJ48" s="278"/>
      <c r="JEK48" s="278"/>
      <c r="JEL48" s="278"/>
      <c r="JEM48" s="278"/>
      <c r="JEN48" s="278"/>
      <c r="JEO48" s="278"/>
      <c r="JEP48" s="278"/>
      <c r="JEQ48" s="278"/>
      <c r="JER48" s="278"/>
      <c r="JES48" s="278"/>
      <c r="JET48" s="278"/>
      <c r="JEU48" s="278"/>
      <c r="JEV48" s="278"/>
      <c r="JEW48" s="278"/>
      <c r="JEX48" s="278"/>
      <c r="JEY48" s="278"/>
      <c r="JEZ48" s="278"/>
      <c r="JFA48" s="278"/>
      <c r="JFB48" s="278"/>
      <c r="JFC48" s="278"/>
      <c r="JFD48" s="278"/>
      <c r="JFE48" s="278"/>
      <c r="JFF48" s="278"/>
      <c r="JFG48" s="278"/>
      <c r="JFH48" s="278"/>
      <c r="JFI48" s="278"/>
      <c r="JFJ48" s="278"/>
      <c r="JFK48" s="278"/>
      <c r="JFL48" s="278"/>
      <c r="JFM48" s="278"/>
      <c r="JFN48" s="278"/>
      <c r="JFO48" s="278"/>
      <c r="JFP48" s="278"/>
      <c r="JFQ48" s="278"/>
      <c r="JFR48" s="278"/>
      <c r="JFS48" s="278"/>
      <c r="JFT48" s="278"/>
      <c r="JFU48" s="278"/>
      <c r="JFV48" s="278"/>
      <c r="JFW48" s="278"/>
      <c r="JFX48" s="278"/>
      <c r="JFY48" s="278"/>
      <c r="JFZ48" s="278"/>
      <c r="JGA48" s="278"/>
      <c r="JGB48" s="278"/>
      <c r="JGC48" s="278"/>
      <c r="JGD48" s="278"/>
      <c r="JGE48" s="278"/>
      <c r="JGF48" s="278"/>
      <c r="JGG48" s="278"/>
      <c r="JGH48" s="278"/>
      <c r="JGI48" s="278"/>
      <c r="JGJ48" s="278"/>
      <c r="JGK48" s="278"/>
      <c r="JGL48" s="278"/>
      <c r="JGM48" s="278"/>
      <c r="JGN48" s="278"/>
      <c r="JGO48" s="278"/>
      <c r="JGP48" s="278"/>
      <c r="JGQ48" s="278"/>
      <c r="JGR48" s="278"/>
      <c r="JGS48" s="278"/>
      <c r="JGT48" s="278"/>
      <c r="JGU48" s="278"/>
      <c r="JGV48" s="278"/>
      <c r="JGW48" s="278"/>
      <c r="JGX48" s="278"/>
      <c r="JGY48" s="278"/>
      <c r="JGZ48" s="278"/>
      <c r="JHA48" s="278"/>
      <c r="JHB48" s="278"/>
      <c r="JHC48" s="278"/>
      <c r="JHD48" s="278"/>
      <c r="JHE48" s="278"/>
      <c r="JHF48" s="278"/>
      <c r="JHG48" s="278"/>
      <c r="JHH48" s="278"/>
      <c r="JHI48" s="278"/>
      <c r="JHJ48" s="278"/>
      <c r="JHK48" s="278"/>
      <c r="JHL48" s="278"/>
      <c r="JHM48" s="278"/>
      <c r="JHN48" s="278"/>
      <c r="JHO48" s="278"/>
      <c r="JHP48" s="278"/>
      <c r="JHQ48" s="278"/>
      <c r="JHR48" s="278"/>
      <c r="JHS48" s="278"/>
      <c r="JHT48" s="278"/>
      <c r="JHU48" s="278"/>
      <c r="JHV48" s="278"/>
      <c r="JHW48" s="278"/>
      <c r="JHX48" s="278"/>
      <c r="JHY48" s="278"/>
      <c r="JHZ48" s="278"/>
      <c r="JIA48" s="278"/>
      <c r="JIB48" s="278"/>
      <c r="JIC48" s="278"/>
      <c r="JID48" s="278"/>
      <c r="JIE48" s="278"/>
      <c r="JIF48" s="278"/>
      <c r="JIG48" s="278"/>
      <c r="JIH48" s="278"/>
      <c r="JII48" s="278"/>
      <c r="JIJ48" s="278"/>
      <c r="JIK48" s="278"/>
      <c r="JIL48" s="278"/>
      <c r="JIM48" s="278"/>
      <c r="JIN48" s="278"/>
      <c r="JIO48" s="278"/>
      <c r="JIP48" s="278"/>
      <c r="JIQ48" s="278"/>
      <c r="JIR48" s="278"/>
      <c r="JIS48" s="278"/>
      <c r="JIT48" s="278"/>
      <c r="JIU48" s="278"/>
      <c r="JIV48" s="278"/>
      <c r="JIW48" s="278"/>
      <c r="JIX48" s="278"/>
      <c r="JIY48" s="278"/>
      <c r="JIZ48" s="278"/>
      <c r="JJA48" s="278"/>
      <c r="JJB48" s="278"/>
      <c r="JJC48" s="278"/>
      <c r="JJD48" s="278"/>
      <c r="JJE48" s="278"/>
      <c r="JJF48" s="278"/>
      <c r="JJG48" s="278"/>
      <c r="JJH48" s="278"/>
      <c r="JJI48" s="278"/>
      <c r="JJJ48" s="278"/>
      <c r="JJK48" s="278"/>
      <c r="JJL48" s="278"/>
      <c r="JJM48" s="278"/>
      <c r="JJN48" s="278"/>
      <c r="JJO48" s="278"/>
      <c r="JJP48" s="278"/>
      <c r="JJQ48" s="278"/>
      <c r="JJR48" s="278"/>
      <c r="JJS48" s="278"/>
      <c r="JJT48" s="278"/>
      <c r="JJU48" s="278"/>
      <c r="JJV48" s="278"/>
      <c r="JJW48" s="278"/>
      <c r="JJX48" s="278"/>
      <c r="JJY48" s="278"/>
      <c r="JJZ48" s="278"/>
      <c r="JKA48" s="278"/>
      <c r="JKB48" s="278"/>
      <c r="JKC48" s="278"/>
      <c r="JKD48" s="278"/>
      <c r="JKE48" s="278"/>
      <c r="JKF48" s="278"/>
      <c r="JKG48" s="278"/>
      <c r="JKH48" s="278"/>
      <c r="JKI48" s="278"/>
      <c r="JKJ48" s="278"/>
      <c r="JKK48" s="278"/>
      <c r="JKL48" s="278"/>
      <c r="JKM48" s="278"/>
      <c r="JKN48" s="278"/>
      <c r="JKO48" s="278"/>
      <c r="JKP48" s="278"/>
      <c r="JKQ48" s="278"/>
      <c r="JKR48" s="278"/>
      <c r="JKS48" s="278"/>
      <c r="JKT48" s="278"/>
      <c r="JKU48" s="278"/>
      <c r="JKV48" s="278"/>
      <c r="JKW48" s="278"/>
      <c r="JKX48" s="278"/>
      <c r="JKY48" s="278"/>
      <c r="JKZ48" s="278"/>
      <c r="JLA48" s="278"/>
      <c r="JLB48" s="278"/>
      <c r="JLC48" s="278"/>
      <c r="JLD48" s="278"/>
      <c r="JLE48" s="278"/>
      <c r="JLF48" s="278"/>
      <c r="JLG48" s="278"/>
      <c r="JLH48" s="278"/>
      <c r="JLI48" s="278"/>
      <c r="JLJ48" s="278"/>
      <c r="JLK48" s="278"/>
      <c r="JLL48" s="278"/>
      <c r="JLM48" s="278"/>
      <c r="JLN48" s="278"/>
      <c r="JLO48" s="278"/>
      <c r="JLP48" s="278"/>
      <c r="JLQ48" s="278"/>
      <c r="JLR48" s="278"/>
      <c r="JLS48" s="278"/>
      <c r="JLT48" s="278"/>
      <c r="JLU48" s="278"/>
      <c r="JLV48" s="278"/>
      <c r="JLW48" s="278"/>
      <c r="JLX48" s="278"/>
      <c r="JLY48" s="278"/>
      <c r="JLZ48" s="278"/>
      <c r="JMA48" s="278"/>
      <c r="JMB48" s="278"/>
      <c r="JMC48" s="278"/>
      <c r="JMD48" s="278"/>
      <c r="JME48" s="278"/>
      <c r="JMF48" s="278"/>
      <c r="JMG48" s="278"/>
      <c r="JMH48" s="278"/>
      <c r="JMI48" s="278"/>
      <c r="JMJ48" s="278"/>
      <c r="JMK48" s="278"/>
      <c r="JML48" s="278"/>
      <c r="JMM48" s="278"/>
      <c r="JMN48" s="278"/>
      <c r="JMO48" s="278"/>
      <c r="JMP48" s="278"/>
      <c r="JMQ48" s="278"/>
      <c r="JMR48" s="278"/>
      <c r="JMS48" s="278"/>
      <c r="JMT48" s="278"/>
      <c r="JMU48" s="278"/>
      <c r="JMV48" s="278"/>
      <c r="JMW48" s="278"/>
      <c r="JMX48" s="278"/>
      <c r="JMY48" s="278"/>
      <c r="JMZ48" s="278"/>
      <c r="JNA48" s="278"/>
      <c r="JNB48" s="278"/>
      <c r="JNC48" s="278"/>
      <c r="JND48" s="278"/>
      <c r="JNE48" s="278"/>
      <c r="JNF48" s="278"/>
      <c r="JNG48" s="278"/>
      <c r="JNH48" s="278"/>
      <c r="JNI48" s="278"/>
      <c r="JNJ48" s="278"/>
      <c r="JNK48" s="278"/>
      <c r="JNL48" s="278"/>
      <c r="JNM48" s="278"/>
      <c r="JNN48" s="278"/>
      <c r="JNO48" s="278"/>
      <c r="JNP48" s="278"/>
      <c r="JNQ48" s="278"/>
      <c r="JNR48" s="278"/>
      <c r="JNS48" s="278"/>
      <c r="JNT48" s="278"/>
      <c r="JNU48" s="278"/>
      <c r="JNV48" s="278"/>
      <c r="JNW48" s="278"/>
      <c r="JNX48" s="278"/>
      <c r="JNY48" s="278"/>
      <c r="JNZ48" s="278"/>
      <c r="JOA48" s="278"/>
      <c r="JOB48" s="278"/>
      <c r="JOC48" s="278"/>
      <c r="JOD48" s="278"/>
      <c r="JOE48" s="278"/>
      <c r="JOF48" s="278"/>
      <c r="JOG48" s="278"/>
      <c r="JOH48" s="278"/>
      <c r="JOI48" s="278"/>
      <c r="JOJ48" s="278"/>
      <c r="JOK48" s="278"/>
      <c r="JOL48" s="278"/>
      <c r="JOM48" s="278"/>
      <c r="JON48" s="278"/>
      <c r="JOO48" s="278"/>
      <c r="JOP48" s="278"/>
      <c r="JOQ48" s="278"/>
      <c r="JOR48" s="278"/>
      <c r="JOS48" s="278"/>
      <c r="JOT48" s="278"/>
      <c r="JOU48" s="278"/>
      <c r="JOV48" s="278"/>
      <c r="JOW48" s="278"/>
      <c r="JOX48" s="278"/>
      <c r="JOY48" s="278"/>
      <c r="JOZ48" s="278"/>
      <c r="JPA48" s="278"/>
      <c r="JPB48" s="278"/>
      <c r="JPC48" s="278"/>
      <c r="JPD48" s="278"/>
      <c r="JPE48" s="278"/>
      <c r="JPF48" s="278"/>
      <c r="JPG48" s="278"/>
      <c r="JPH48" s="278"/>
      <c r="JPI48" s="278"/>
      <c r="JPJ48" s="278"/>
      <c r="JPK48" s="278"/>
      <c r="JPL48" s="278"/>
      <c r="JPM48" s="278"/>
      <c r="JPN48" s="278"/>
      <c r="JPO48" s="278"/>
      <c r="JPP48" s="278"/>
      <c r="JPQ48" s="278"/>
      <c r="JPR48" s="278"/>
      <c r="JPS48" s="278"/>
      <c r="JPT48" s="278"/>
      <c r="JPU48" s="278"/>
      <c r="JPV48" s="278"/>
      <c r="JPW48" s="278"/>
      <c r="JPX48" s="278"/>
      <c r="JPY48" s="278"/>
      <c r="JPZ48" s="278"/>
      <c r="JQA48" s="278"/>
      <c r="JQB48" s="278"/>
      <c r="JQC48" s="278"/>
      <c r="JQD48" s="278"/>
      <c r="JQE48" s="278"/>
      <c r="JQF48" s="278"/>
      <c r="JQG48" s="278"/>
      <c r="JQH48" s="278"/>
      <c r="JQI48" s="278"/>
      <c r="JQJ48" s="278"/>
      <c r="JQK48" s="278"/>
      <c r="JQL48" s="278"/>
      <c r="JQM48" s="278"/>
      <c r="JQN48" s="278"/>
      <c r="JQO48" s="278"/>
      <c r="JQP48" s="278"/>
      <c r="JQQ48" s="278"/>
      <c r="JQR48" s="278"/>
      <c r="JQS48" s="278"/>
      <c r="JQT48" s="278"/>
      <c r="JQU48" s="278"/>
      <c r="JQV48" s="278"/>
      <c r="JQW48" s="278"/>
      <c r="JQX48" s="278"/>
      <c r="JQY48" s="278"/>
      <c r="JQZ48" s="278"/>
      <c r="JRA48" s="278"/>
      <c r="JRB48" s="278"/>
      <c r="JRC48" s="278"/>
      <c r="JRD48" s="278"/>
      <c r="JRE48" s="278"/>
      <c r="JRF48" s="278"/>
      <c r="JRG48" s="278"/>
      <c r="JRH48" s="278"/>
      <c r="JRI48" s="278"/>
      <c r="JRJ48" s="278"/>
      <c r="JRK48" s="278"/>
      <c r="JRL48" s="278"/>
      <c r="JRM48" s="278"/>
      <c r="JRN48" s="278"/>
      <c r="JRO48" s="278"/>
      <c r="JRP48" s="278"/>
      <c r="JRQ48" s="278"/>
      <c r="JRR48" s="278"/>
      <c r="JRS48" s="278"/>
      <c r="JRT48" s="278"/>
      <c r="JRU48" s="278"/>
      <c r="JRV48" s="278"/>
      <c r="JRW48" s="278"/>
      <c r="JRX48" s="278"/>
      <c r="JRY48" s="278"/>
      <c r="JRZ48" s="278"/>
      <c r="JSA48" s="278"/>
      <c r="JSB48" s="278"/>
      <c r="JSC48" s="278"/>
      <c r="JSD48" s="278"/>
      <c r="JSE48" s="278"/>
      <c r="JSF48" s="278"/>
      <c r="JSG48" s="278"/>
      <c r="JSH48" s="278"/>
      <c r="JSI48" s="278"/>
      <c r="JSJ48" s="278"/>
      <c r="JSK48" s="278"/>
      <c r="JSL48" s="278"/>
      <c r="JSM48" s="278"/>
      <c r="JSN48" s="278"/>
      <c r="JSO48" s="278"/>
      <c r="JSP48" s="278"/>
      <c r="JSQ48" s="278"/>
      <c r="JSR48" s="278"/>
      <c r="JSS48" s="278"/>
      <c r="JST48" s="278"/>
      <c r="JSU48" s="278"/>
      <c r="JSV48" s="278"/>
      <c r="JSW48" s="278"/>
      <c r="JSX48" s="278"/>
      <c r="JSY48" s="278"/>
      <c r="JSZ48" s="278"/>
      <c r="JTA48" s="278"/>
      <c r="JTB48" s="278"/>
      <c r="JTC48" s="278"/>
      <c r="JTD48" s="278"/>
      <c r="JTE48" s="278"/>
      <c r="JTF48" s="278"/>
      <c r="JTG48" s="278"/>
      <c r="JTH48" s="278"/>
      <c r="JTI48" s="278"/>
      <c r="JTJ48" s="278"/>
      <c r="JTK48" s="278"/>
      <c r="JTL48" s="278"/>
      <c r="JTM48" s="278"/>
      <c r="JTN48" s="278"/>
      <c r="JTO48" s="278"/>
      <c r="JTP48" s="278"/>
      <c r="JTQ48" s="278"/>
      <c r="JTR48" s="278"/>
      <c r="JTS48" s="278"/>
      <c r="JTT48" s="278"/>
      <c r="JTU48" s="278"/>
      <c r="JTV48" s="278"/>
      <c r="JTW48" s="278"/>
      <c r="JTX48" s="278"/>
      <c r="JTY48" s="278"/>
      <c r="JTZ48" s="278"/>
      <c r="JUA48" s="278"/>
      <c r="JUB48" s="278"/>
      <c r="JUC48" s="278"/>
      <c r="JUD48" s="278"/>
      <c r="JUE48" s="278"/>
      <c r="JUF48" s="278"/>
      <c r="JUG48" s="278"/>
      <c r="JUH48" s="278"/>
      <c r="JUI48" s="278"/>
      <c r="JUJ48" s="278"/>
      <c r="JUK48" s="278"/>
      <c r="JUL48" s="278"/>
      <c r="JUM48" s="278"/>
      <c r="JUN48" s="278"/>
      <c r="JUO48" s="278"/>
      <c r="JUP48" s="278"/>
      <c r="JUQ48" s="278"/>
      <c r="JUR48" s="278"/>
      <c r="JUS48" s="278"/>
      <c r="JUT48" s="278"/>
      <c r="JUU48" s="278"/>
      <c r="JUV48" s="278"/>
      <c r="JUW48" s="278"/>
      <c r="JUX48" s="278"/>
      <c r="JUY48" s="278"/>
      <c r="JUZ48" s="278"/>
      <c r="JVA48" s="278"/>
      <c r="JVB48" s="278"/>
      <c r="JVC48" s="278"/>
      <c r="JVD48" s="278"/>
      <c r="JVE48" s="278"/>
      <c r="JVF48" s="278"/>
      <c r="JVG48" s="278"/>
      <c r="JVH48" s="278"/>
      <c r="JVI48" s="278"/>
      <c r="JVJ48" s="278"/>
      <c r="JVK48" s="278"/>
      <c r="JVL48" s="278"/>
      <c r="JVM48" s="278"/>
      <c r="JVN48" s="278"/>
      <c r="JVO48" s="278"/>
      <c r="JVP48" s="278"/>
      <c r="JVQ48" s="278"/>
      <c r="JVR48" s="278"/>
      <c r="JVS48" s="278"/>
      <c r="JVT48" s="278"/>
      <c r="JVU48" s="278"/>
      <c r="JVV48" s="278"/>
      <c r="JVW48" s="278"/>
      <c r="JVX48" s="278"/>
      <c r="JVY48" s="278"/>
      <c r="JVZ48" s="278"/>
      <c r="JWA48" s="278"/>
      <c r="JWB48" s="278"/>
      <c r="JWC48" s="278"/>
      <c r="JWD48" s="278"/>
      <c r="JWE48" s="278"/>
      <c r="JWF48" s="278"/>
      <c r="JWG48" s="278"/>
      <c r="JWH48" s="278"/>
      <c r="JWI48" s="278"/>
      <c r="JWJ48" s="278"/>
      <c r="JWK48" s="278"/>
      <c r="JWL48" s="278"/>
      <c r="JWM48" s="278"/>
      <c r="JWN48" s="278"/>
      <c r="JWO48" s="278"/>
      <c r="JWP48" s="278"/>
      <c r="JWQ48" s="278"/>
      <c r="JWR48" s="278"/>
      <c r="JWS48" s="278"/>
      <c r="JWT48" s="278"/>
      <c r="JWU48" s="278"/>
      <c r="JWV48" s="278"/>
      <c r="JWW48" s="278"/>
      <c r="JWX48" s="278"/>
      <c r="JWY48" s="278"/>
      <c r="JWZ48" s="278"/>
      <c r="JXA48" s="278"/>
      <c r="JXB48" s="278"/>
      <c r="JXC48" s="278"/>
      <c r="JXD48" s="278"/>
      <c r="JXE48" s="278"/>
      <c r="JXF48" s="278"/>
      <c r="JXG48" s="278"/>
      <c r="JXH48" s="278"/>
      <c r="JXI48" s="278"/>
      <c r="JXJ48" s="278"/>
      <c r="JXK48" s="278"/>
      <c r="JXL48" s="278"/>
      <c r="JXM48" s="278"/>
      <c r="JXN48" s="278"/>
      <c r="JXO48" s="278"/>
      <c r="JXP48" s="278"/>
      <c r="JXQ48" s="278"/>
      <c r="JXR48" s="278"/>
      <c r="JXS48" s="278"/>
      <c r="JXT48" s="278"/>
      <c r="JXU48" s="278"/>
      <c r="JXV48" s="278"/>
      <c r="JXW48" s="278"/>
      <c r="JXX48" s="278"/>
      <c r="JXY48" s="278"/>
      <c r="JXZ48" s="278"/>
      <c r="JYA48" s="278"/>
      <c r="JYB48" s="278"/>
      <c r="JYC48" s="278"/>
      <c r="JYD48" s="278"/>
      <c r="JYE48" s="278"/>
      <c r="JYF48" s="278"/>
      <c r="JYG48" s="278"/>
      <c r="JYH48" s="278"/>
      <c r="JYI48" s="278"/>
      <c r="JYJ48" s="278"/>
      <c r="JYK48" s="278"/>
      <c r="JYL48" s="278"/>
      <c r="JYM48" s="278"/>
      <c r="JYN48" s="278"/>
      <c r="JYO48" s="278"/>
      <c r="JYP48" s="278"/>
      <c r="JYQ48" s="278"/>
      <c r="JYR48" s="278"/>
      <c r="JYS48" s="278"/>
      <c r="JYT48" s="278"/>
      <c r="JYU48" s="278"/>
      <c r="JYV48" s="278"/>
      <c r="JYW48" s="278"/>
      <c r="JYX48" s="278"/>
      <c r="JYY48" s="278"/>
      <c r="JYZ48" s="278"/>
      <c r="JZA48" s="278"/>
      <c r="JZB48" s="278"/>
      <c r="JZC48" s="278"/>
      <c r="JZD48" s="278"/>
      <c r="JZE48" s="278"/>
      <c r="JZF48" s="278"/>
      <c r="JZG48" s="278"/>
      <c r="JZH48" s="278"/>
      <c r="JZI48" s="278"/>
      <c r="JZJ48" s="278"/>
      <c r="JZK48" s="278"/>
      <c r="JZL48" s="278"/>
      <c r="JZM48" s="278"/>
      <c r="JZN48" s="278"/>
      <c r="JZO48" s="278"/>
      <c r="JZP48" s="278"/>
      <c r="JZQ48" s="278"/>
      <c r="JZR48" s="278"/>
      <c r="JZS48" s="278"/>
      <c r="JZT48" s="278"/>
      <c r="JZU48" s="278"/>
      <c r="JZV48" s="278"/>
      <c r="JZW48" s="278"/>
      <c r="JZX48" s="278"/>
      <c r="JZY48" s="278"/>
      <c r="JZZ48" s="278"/>
      <c r="KAA48" s="278"/>
      <c r="KAB48" s="278"/>
      <c r="KAC48" s="278"/>
      <c r="KAD48" s="278"/>
      <c r="KAE48" s="278"/>
      <c r="KAF48" s="278"/>
      <c r="KAG48" s="278"/>
      <c r="KAH48" s="278"/>
      <c r="KAI48" s="278"/>
      <c r="KAJ48" s="278"/>
      <c r="KAK48" s="278"/>
      <c r="KAL48" s="278"/>
      <c r="KAM48" s="278"/>
      <c r="KAN48" s="278"/>
      <c r="KAO48" s="278"/>
      <c r="KAP48" s="278"/>
      <c r="KAQ48" s="278"/>
      <c r="KAR48" s="278"/>
      <c r="KAS48" s="278"/>
      <c r="KAT48" s="278"/>
      <c r="KAU48" s="278"/>
      <c r="KAV48" s="278"/>
      <c r="KAW48" s="278"/>
      <c r="KAX48" s="278"/>
      <c r="KAY48" s="278"/>
      <c r="KAZ48" s="278"/>
      <c r="KBA48" s="278"/>
      <c r="KBB48" s="278"/>
      <c r="KBC48" s="278"/>
      <c r="KBD48" s="278"/>
      <c r="KBE48" s="278"/>
      <c r="KBF48" s="278"/>
      <c r="KBG48" s="278"/>
      <c r="KBH48" s="278"/>
      <c r="KBI48" s="278"/>
      <c r="KBJ48" s="278"/>
      <c r="KBK48" s="278"/>
      <c r="KBL48" s="278"/>
      <c r="KBM48" s="278"/>
      <c r="KBN48" s="278"/>
      <c r="KBO48" s="278"/>
      <c r="KBP48" s="278"/>
      <c r="KBQ48" s="278"/>
      <c r="KBR48" s="278"/>
      <c r="KBS48" s="278"/>
      <c r="KBT48" s="278"/>
      <c r="KBU48" s="278"/>
      <c r="KBV48" s="278"/>
      <c r="KBW48" s="278"/>
      <c r="KBX48" s="278"/>
      <c r="KBY48" s="278"/>
      <c r="KBZ48" s="278"/>
      <c r="KCA48" s="278"/>
      <c r="KCB48" s="278"/>
      <c r="KCC48" s="278"/>
      <c r="KCD48" s="278"/>
      <c r="KCE48" s="278"/>
      <c r="KCF48" s="278"/>
      <c r="KCG48" s="278"/>
      <c r="KCH48" s="278"/>
      <c r="KCI48" s="278"/>
      <c r="KCJ48" s="278"/>
      <c r="KCK48" s="278"/>
      <c r="KCL48" s="278"/>
      <c r="KCM48" s="278"/>
      <c r="KCN48" s="278"/>
      <c r="KCO48" s="278"/>
      <c r="KCP48" s="278"/>
      <c r="KCQ48" s="278"/>
      <c r="KCR48" s="278"/>
      <c r="KCS48" s="278"/>
      <c r="KCT48" s="278"/>
      <c r="KCU48" s="278"/>
      <c r="KCV48" s="278"/>
      <c r="KCW48" s="278"/>
      <c r="KCX48" s="278"/>
      <c r="KCY48" s="278"/>
      <c r="KCZ48" s="278"/>
      <c r="KDA48" s="278"/>
      <c r="KDB48" s="278"/>
      <c r="KDC48" s="278"/>
      <c r="KDD48" s="278"/>
      <c r="KDE48" s="278"/>
      <c r="KDF48" s="278"/>
      <c r="KDG48" s="278"/>
      <c r="KDH48" s="278"/>
      <c r="KDI48" s="278"/>
      <c r="KDJ48" s="278"/>
      <c r="KDK48" s="278"/>
      <c r="KDL48" s="278"/>
      <c r="KDM48" s="278"/>
      <c r="KDN48" s="278"/>
      <c r="KDO48" s="278"/>
      <c r="KDP48" s="278"/>
      <c r="KDQ48" s="278"/>
      <c r="KDR48" s="278"/>
      <c r="KDS48" s="278"/>
      <c r="KDT48" s="278"/>
      <c r="KDU48" s="278"/>
      <c r="KDV48" s="278"/>
      <c r="KDW48" s="278"/>
      <c r="KDX48" s="278"/>
      <c r="KDY48" s="278"/>
      <c r="KDZ48" s="278"/>
      <c r="KEA48" s="278"/>
      <c r="KEB48" s="278"/>
      <c r="KEC48" s="278"/>
      <c r="KED48" s="278"/>
      <c r="KEE48" s="278"/>
      <c r="KEF48" s="278"/>
      <c r="KEG48" s="278"/>
      <c r="KEH48" s="278"/>
      <c r="KEI48" s="278"/>
      <c r="KEJ48" s="278"/>
      <c r="KEK48" s="278"/>
      <c r="KEL48" s="278"/>
      <c r="KEM48" s="278"/>
      <c r="KEN48" s="278"/>
      <c r="KEO48" s="278"/>
      <c r="KEP48" s="278"/>
      <c r="KEQ48" s="278"/>
      <c r="KER48" s="278"/>
      <c r="KES48" s="278"/>
      <c r="KET48" s="278"/>
      <c r="KEU48" s="278"/>
      <c r="KEV48" s="278"/>
      <c r="KEW48" s="278"/>
      <c r="KEX48" s="278"/>
      <c r="KEY48" s="278"/>
      <c r="KEZ48" s="278"/>
      <c r="KFA48" s="278"/>
      <c r="KFB48" s="278"/>
      <c r="KFC48" s="278"/>
      <c r="KFD48" s="278"/>
      <c r="KFE48" s="278"/>
      <c r="KFF48" s="278"/>
      <c r="KFG48" s="278"/>
      <c r="KFH48" s="278"/>
      <c r="KFI48" s="278"/>
      <c r="KFJ48" s="278"/>
      <c r="KFK48" s="278"/>
      <c r="KFL48" s="278"/>
      <c r="KFM48" s="278"/>
      <c r="KFN48" s="278"/>
      <c r="KFO48" s="278"/>
      <c r="KFP48" s="278"/>
      <c r="KFQ48" s="278"/>
      <c r="KFR48" s="278"/>
      <c r="KFS48" s="278"/>
      <c r="KFT48" s="278"/>
      <c r="KFU48" s="278"/>
      <c r="KFV48" s="278"/>
      <c r="KFW48" s="278"/>
      <c r="KFX48" s="278"/>
      <c r="KFY48" s="278"/>
      <c r="KFZ48" s="278"/>
      <c r="KGA48" s="278"/>
      <c r="KGB48" s="278"/>
      <c r="KGC48" s="278"/>
      <c r="KGD48" s="278"/>
      <c r="KGE48" s="278"/>
      <c r="KGF48" s="278"/>
      <c r="KGG48" s="278"/>
      <c r="KGH48" s="278"/>
      <c r="KGI48" s="278"/>
      <c r="KGJ48" s="278"/>
      <c r="KGK48" s="278"/>
      <c r="KGL48" s="278"/>
      <c r="KGM48" s="278"/>
      <c r="KGN48" s="278"/>
      <c r="KGO48" s="278"/>
      <c r="KGP48" s="278"/>
      <c r="KGQ48" s="278"/>
      <c r="KGR48" s="278"/>
      <c r="KGS48" s="278"/>
      <c r="KGT48" s="278"/>
      <c r="KGU48" s="278"/>
      <c r="KGV48" s="278"/>
      <c r="KGW48" s="278"/>
      <c r="KGX48" s="278"/>
      <c r="KGY48" s="278"/>
      <c r="KGZ48" s="278"/>
      <c r="KHA48" s="278"/>
      <c r="KHB48" s="278"/>
      <c r="KHC48" s="278"/>
      <c r="KHD48" s="278"/>
      <c r="KHE48" s="278"/>
      <c r="KHF48" s="278"/>
      <c r="KHG48" s="278"/>
      <c r="KHH48" s="278"/>
      <c r="KHI48" s="278"/>
      <c r="KHJ48" s="278"/>
      <c r="KHK48" s="278"/>
      <c r="KHL48" s="278"/>
      <c r="KHM48" s="278"/>
      <c r="KHN48" s="278"/>
      <c r="KHO48" s="278"/>
      <c r="KHP48" s="278"/>
      <c r="KHQ48" s="278"/>
      <c r="KHR48" s="278"/>
      <c r="KHS48" s="278"/>
      <c r="KHT48" s="278"/>
      <c r="KHU48" s="278"/>
      <c r="KHV48" s="278"/>
      <c r="KHW48" s="278"/>
      <c r="KHX48" s="278"/>
      <c r="KHY48" s="278"/>
      <c r="KHZ48" s="278"/>
      <c r="KIA48" s="278"/>
      <c r="KIB48" s="278"/>
      <c r="KIC48" s="278"/>
      <c r="KID48" s="278"/>
      <c r="KIE48" s="278"/>
      <c r="KIF48" s="278"/>
      <c r="KIG48" s="278"/>
      <c r="KIH48" s="278"/>
      <c r="KII48" s="278"/>
      <c r="KIJ48" s="278"/>
      <c r="KIK48" s="278"/>
      <c r="KIL48" s="278"/>
      <c r="KIM48" s="278"/>
      <c r="KIN48" s="278"/>
      <c r="KIO48" s="278"/>
      <c r="KIP48" s="278"/>
      <c r="KIQ48" s="278"/>
      <c r="KIR48" s="278"/>
      <c r="KIS48" s="278"/>
      <c r="KIT48" s="278"/>
      <c r="KIU48" s="278"/>
      <c r="KIV48" s="278"/>
      <c r="KIW48" s="278"/>
      <c r="KIX48" s="278"/>
      <c r="KIY48" s="278"/>
      <c r="KIZ48" s="278"/>
      <c r="KJA48" s="278"/>
      <c r="KJB48" s="278"/>
      <c r="KJC48" s="278"/>
      <c r="KJD48" s="278"/>
      <c r="KJE48" s="278"/>
      <c r="KJF48" s="278"/>
      <c r="KJG48" s="278"/>
      <c r="KJH48" s="278"/>
      <c r="KJI48" s="278"/>
      <c r="KJJ48" s="278"/>
      <c r="KJK48" s="278"/>
      <c r="KJL48" s="278"/>
      <c r="KJM48" s="278"/>
      <c r="KJN48" s="278"/>
      <c r="KJO48" s="278"/>
      <c r="KJP48" s="278"/>
      <c r="KJQ48" s="278"/>
      <c r="KJR48" s="278"/>
      <c r="KJS48" s="278"/>
      <c r="KJT48" s="278"/>
      <c r="KJU48" s="278"/>
      <c r="KJV48" s="278"/>
      <c r="KJW48" s="278"/>
      <c r="KJX48" s="278"/>
      <c r="KJY48" s="278"/>
      <c r="KJZ48" s="278"/>
      <c r="KKA48" s="278"/>
      <c r="KKB48" s="278"/>
      <c r="KKC48" s="278"/>
      <c r="KKD48" s="278"/>
      <c r="KKE48" s="278"/>
      <c r="KKF48" s="278"/>
      <c r="KKG48" s="278"/>
      <c r="KKH48" s="278"/>
      <c r="KKI48" s="278"/>
      <c r="KKJ48" s="278"/>
      <c r="KKK48" s="278"/>
      <c r="KKL48" s="278"/>
      <c r="KKM48" s="278"/>
      <c r="KKN48" s="278"/>
      <c r="KKO48" s="278"/>
      <c r="KKP48" s="278"/>
      <c r="KKQ48" s="278"/>
      <c r="KKR48" s="278"/>
      <c r="KKS48" s="278"/>
      <c r="KKT48" s="278"/>
      <c r="KKU48" s="278"/>
      <c r="KKV48" s="278"/>
      <c r="KKW48" s="278"/>
      <c r="KKX48" s="278"/>
      <c r="KKY48" s="278"/>
      <c r="KKZ48" s="278"/>
      <c r="KLA48" s="278"/>
      <c r="KLB48" s="278"/>
      <c r="KLC48" s="278"/>
      <c r="KLD48" s="278"/>
      <c r="KLE48" s="278"/>
      <c r="KLF48" s="278"/>
      <c r="KLG48" s="278"/>
      <c r="KLH48" s="278"/>
      <c r="KLI48" s="278"/>
      <c r="KLJ48" s="278"/>
      <c r="KLK48" s="278"/>
      <c r="KLL48" s="278"/>
      <c r="KLM48" s="278"/>
      <c r="KLN48" s="278"/>
      <c r="KLO48" s="278"/>
      <c r="KLP48" s="278"/>
      <c r="KLQ48" s="278"/>
      <c r="KLR48" s="278"/>
      <c r="KLS48" s="278"/>
      <c r="KLT48" s="278"/>
      <c r="KLU48" s="278"/>
      <c r="KLV48" s="278"/>
      <c r="KLW48" s="278"/>
      <c r="KLX48" s="278"/>
      <c r="KLY48" s="278"/>
      <c r="KLZ48" s="278"/>
      <c r="KMA48" s="278"/>
      <c r="KMB48" s="278"/>
      <c r="KMC48" s="278"/>
      <c r="KMD48" s="278"/>
      <c r="KME48" s="278"/>
      <c r="KMF48" s="278"/>
      <c r="KMG48" s="278"/>
      <c r="KMH48" s="278"/>
      <c r="KMI48" s="278"/>
      <c r="KMJ48" s="278"/>
      <c r="KMK48" s="278"/>
      <c r="KML48" s="278"/>
      <c r="KMM48" s="278"/>
      <c r="KMN48" s="278"/>
      <c r="KMO48" s="278"/>
      <c r="KMP48" s="278"/>
      <c r="KMQ48" s="278"/>
      <c r="KMR48" s="278"/>
      <c r="KMS48" s="278"/>
      <c r="KMT48" s="278"/>
      <c r="KMU48" s="278"/>
      <c r="KMV48" s="278"/>
      <c r="KMW48" s="278"/>
      <c r="KMX48" s="278"/>
      <c r="KMY48" s="278"/>
      <c r="KMZ48" s="278"/>
      <c r="KNA48" s="278"/>
      <c r="KNB48" s="278"/>
      <c r="KNC48" s="278"/>
      <c r="KND48" s="278"/>
      <c r="KNE48" s="278"/>
      <c r="KNF48" s="278"/>
      <c r="KNG48" s="278"/>
      <c r="KNH48" s="278"/>
      <c r="KNI48" s="278"/>
      <c r="KNJ48" s="278"/>
      <c r="KNK48" s="278"/>
      <c r="KNL48" s="278"/>
      <c r="KNM48" s="278"/>
      <c r="KNN48" s="278"/>
      <c r="KNO48" s="278"/>
      <c r="KNP48" s="278"/>
      <c r="KNQ48" s="278"/>
      <c r="KNR48" s="278"/>
      <c r="KNS48" s="278"/>
      <c r="KNT48" s="278"/>
      <c r="KNU48" s="278"/>
      <c r="KNV48" s="278"/>
      <c r="KNW48" s="278"/>
      <c r="KNX48" s="278"/>
      <c r="KNY48" s="278"/>
      <c r="KNZ48" s="278"/>
      <c r="KOA48" s="278"/>
      <c r="KOB48" s="278"/>
      <c r="KOC48" s="278"/>
      <c r="KOD48" s="278"/>
      <c r="KOE48" s="278"/>
      <c r="KOF48" s="278"/>
      <c r="KOG48" s="278"/>
      <c r="KOH48" s="278"/>
      <c r="KOI48" s="278"/>
      <c r="KOJ48" s="278"/>
      <c r="KOK48" s="278"/>
      <c r="KOL48" s="278"/>
      <c r="KOM48" s="278"/>
      <c r="KON48" s="278"/>
      <c r="KOO48" s="278"/>
      <c r="KOP48" s="278"/>
      <c r="KOQ48" s="278"/>
      <c r="KOR48" s="278"/>
      <c r="KOS48" s="278"/>
      <c r="KOT48" s="278"/>
      <c r="KOU48" s="278"/>
      <c r="KOV48" s="278"/>
      <c r="KOW48" s="278"/>
      <c r="KOX48" s="278"/>
      <c r="KOY48" s="278"/>
      <c r="KOZ48" s="278"/>
      <c r="KPA48" s="278"/>
      <c r="KPB48" s="278"/>
      <c r="KPC48" s="278"/>
      <c r="KPD48" s="278"/>
      <c r="KPE48" s="278"/>
      <c r="KPF48" s="278"/>
      <c r="KPG48" s="278"/>
      <c r="KPH48" s="278"/>
      <c r="KPI48" s="278"/>
      <c r="KPJ48" s="278"/>
      <c r="KPK48" s="278"/>
      <c r="KPL48" s="278"/>
      <c r="KPM48" s="278"/>
      <c r="KPN48" s="278"/>
      <c r="KPO48" s="278"/>
      <c r="KPP48" s="278"/>
      <c r="KPQ48" s="278"/>
      <c r="KPR48" s="278"/>
      <c r="KPS48" s="278"/>
      <c r="KPT48" s="278"/>
      <c r="KPU48" s="278"/>
      <c r="KPV48" s="278"/>
      <c r="KPW48" s="278"/>
      <c r="KPX48" s="278"/>
      <c r="KPY48" s="278"/>
      <c r="KPZ48" s="278"/>
      <c r="KQA48" s="278"/>
      <c r="KQB48" s="278"/>
      <c r="KQC48" s="278"/>
      <c r="KQD48" s="278"/>
      <c r="KQE48" s="278"/>
      <c r="KQF48" s="278"/>
      <c r="KQG48" s="278"/>
      <c r="KQH48" s="278"/>
      <c r="KQI48" s="278"/>
      <c r="KQJ48" s="278"/>
      <c r="KQK48" s="278"/>
      <c r="KQL48" s="278"/>
      <c r="KQM48" s="278"/>
      <c r="KQN48" s="278"/>
      <c r="KQO48" s="278"/>
      <c r="KQP48" s="278"/>
      <c r="KQQ48" s="278"/>
      <c r="KQR48" s="278"/>
      <c r="KQS48" s="278"/>
      <c r="KQT48" s="278"/>
      <c r="KQU48" s="278"/>
      <c r="KQV48" s="278"/>
      <c r="KQW48" s="278"/>
      <c r="KQX48" s="278"/>
      <c r="KQY48" s="278"/>
      <c r="KQZ48" s="278"/>
      <c r="KRA48" s="278"/>
      <c r="KRB48" s="278"/>
      <c r="KRC48" s="278"/>
      <c r="KRD48" s="278"/>
      <c r="KRE48" s="278"/>
      <c r="KRF48" s="278"/>
      <c r="KRG48" s="278"/>
      <c r="KRH48" s="278"/>
      <c r="KRI48" s="278"/>
      <c r="KRJ48" s="278"/>
      <c r="KRK48" s="278"/>
      <c r="KRL48" s="278"/>
      <c r="KRM48" s="278"/>
      <c r="KRN48" s="278"/>
      <c r="KRO48" s="278"/>
      <c r="KRP48" s="278"/>
      <c r="KRQ48" s="278"/>
      <c r="KRR48" s="278"/>
      <c r="KRS48" s="278"/>
      <c r="KRT48" s="278"/>
      <c r="KRU48" s="278"/>
      <c r="KRV48" s="278"/>
      <c r="KRW48" s="278"/>
      <c r="KRX48" s="278"/>
      <c r="KRY48" s="278"/>
      <c r="KRZ48" s="278"/>
      <c r="KSA48" s="278"/>
      <c r="KSB48" s="278"/>
      <c r="KSC48" s="278"/>
      <c r="KSD48" s="278"/>
      <c r="KSE48" s="278"/>
      <c r="KSF48" s="278"/>
      <c r="KSG48" s="278"/>
      <c r="KSH48" s="278"/>
      <c r="KSI48" s="278"/>
      <c r="KSJ48" s="278"/>
      <c r="KSK48" s="278"/>
      <c r="KSL48" s="278"/>
      <c r="KSM48" s="278"/>
      <c r="KSN48" s="278"/>
      <c r="KSO48" s="278"/>
      <c r="KSP48" s="278"/>
      <c r="KSQ48" s="278"/>
      <c r="KSR48" s="278"/>
      <c r="KSS48" s="278"/>
      <c r="KST48" s="278"/>
      <c r="KSU48" s="278"/>
      <c r="KSV48" s="278"/>
      <c r="KSW48" s="278"/>
      <c r="KSX48" s="278"/>
      <c r="KSY48" s="278"/>
      <c r="KSZ48" s="278"/>
      <c r="KTA48" s="278"/>
      <c r="KTB48" s="278"/>
      <c r="KTC48" s="278"/>
      <c r="KTD48" s="278"/>
      <c r="KTE48" s="278"/>
      <c r="KTF48" s="278"/>
      <c r="KTG48" s="278"/>
      <c r="KTH48" s="278"/>
      <c r="KTI48" s="278"/>
      <c r="KTJ48" s="278"/>
      <c r="KTK48" s="278"/>
      <c r="KTL48" s="278"/>
      <c r="KTM48" s="278"/>
      <c r="KTN48" s="278"/>
      <c r="KTO48" s="278"/>
      <c r="KTP48" s="278"/>
      <c r="KTQ48" s="278"/>
      <c r="KTR48" s="278"/>
      <c r="KTS48" s="278"/>
      <c r="KTT48" s="278"/>
      <c r="KTU48" s="278"/>
      <c r="KTV48" s="278"/>
      <c r="KTW48" s="278"/>
      <c r="KTX48" s="278"/>
      <c r="KTY48" s="278"/>
      <c r="KTZ48" s="278"/>
      <c r="KUA48" s="278"/>
      <c r="KUB48" s="278"/>
      <c r="KUC48" s="278"/>
      <c r="KUD48" s="278"/>
      <c r="KUE48" s="278"/>
      <c r="KUF48" s="278"/>
      <c r="KUG48" s="278"/>
      <c r="KUH48" s="278"/>
      <c r="KUI48" s="278"/>
      <c r="KUJ48" s="278"/>
      <c r="KUK48" s="278"/>
      <c r="KUL48" s="278"/>
      <c r="KUM48" s="278"/>
      <c r="KUN48" s="278"/>
      <c r="KUO48" s="278"/>
      <c r="KUP48" s="278"/>
      <c r="KUQ48" s="278"/>
      <c r="KUR48" s="278"/>
      <c r="KUS48" s="278"/>
      <c r="KUT48" s="278"/>
      <c r="KUU48" s="278"/>
      <c r="KUV48" s="278"/>
      <c r="KUW48" s="278"/>
      <c r="KUX48" s="278"/>
      <c r="KUY48" s="278"/>
      <c r="KUZ48" s="278"/>
      <c r="KVA48" s="278"/>
      <c r="KVB48" s="278"/>
      <c r="KVC48" s="278"/>
      <c r="KVD48" s="278"/>
      <c r="KVE48" s="278"/>
      <c r="KVF48" s="278"/>
      <c r="KVG48" s="278"/>
      <c r="KVH48" s="278"/>
      <c r="KVI48" s="278"/>
      <c r="KVJ48" s="278"/>
      <c r="KVK48" s="278"/>
      <c r="KVL48" s="278"/>
      <c r="KVM48" s="278"/>
      <c r="KVN48" s="278"/>
      <c r="KVO48" s="278"/>
      <c r="KVP48" s="278"/>
      <c r="KVQ48" s="278"/>
      <c r="KVR48" s="278"/>
      <c r="KVS48" s="278"/>
      <c r="KVT48" s="278"/>
      <c r="KVU48" s="278"/>
      <c r="KVV48" s="278"/>
      <c r="KVW48" s="278"/>
      <c r="KVX48" s="278"/>
      <c r="KVY48" s="278"/>
      <c r="KVZ48" s="278"/>
      <c r="KWA48" s="278"/>
      <c r="KWB48" s="278"/>
      <c r="KWC48" s="278"/>
      <c r="KWD48" s="278"/>
      <c r="KWE48" s="278"/>
      <c r="KWF48" s="278"/>
      <c r="KWG48" s="278"/>
      <c r="KWH48" s="278"/>
      <c r="KWI48" s="278"/>
      <c r="KWJ48" s="278"/>
      <c r="KWK48" s="278"/>
      <c r="KWL48" s="278"/>
      <c r="KWM48" s="278"/>
      <c r="KWN48" s="278"/>
      <c r="KWO48" s="278"/>
      <c r="KWP48" s="278"/>
      <c r="KWQ48" s="278"/>
      <c r="KWR48" s="278"/>
      <c r="KWS48" s="278"/>
      <c r="KWT48" s="278"/>
      <c r="KWU48" s="278"/>
      <c r="KWV48" s="278"/>
      <c r="KWW48" s="278"/>
      <c r="KWX48" s="278"/>
      <c r="KWY48" s="278"/>
      <c r="KWZ48" s="278"/>
      <c r="KXA48" s="278"/>
      <c r="KXB48" s="278"/>
      <c r="KXC48" s="278"/>
      <c r="KXD48" s="278"/>
      <c r="KXE48" s="278"/>
      <c r="KXF48" s="278"/>
      <c r="KXG48" s="278"/>
      <c r="KXH48" s="278"/>
      <c r="KXI48" s="278"/>
      <c r="KXJ48" s="278"/>
      <c r="KXK48" s="278"/>
      <c r="KXL48" s="278"/>
      <c r="KXM48" s="278"/>
      <c r="KXN48" s="278"/>
      <c r="KXO48" s="278"/>
      <c r="KXP48" s="278"/>
      <c r="KXQ48" s="278"/>
      <c r="KXR48" s="278"/>
      <c r="KXS48" s="278"/>
      <c r="KXT48" s="278"/>
      <c r="KXU48" s="278"/>
      <c r="KXV48" s="278"/>
      <c r="KXW48" s="278"/>
      <c r="KXX48" s="278"/>
      <c r="KXY48" s="278"/>
      <c r="KXZ48" s="278"/>
      <c r="KYA48" s="278"/>
      <c r="KYB48" s="278"/>
      <c r="KYC48" s="278"/>
      <c r="KYD48" s="278"/>
      <c r="KYE48" s="278"/>
      <c r="KYF48" s="278"/>
      <c r="KYG48" s="278"/>
      <c r="KYH48" s="278"/>
      <c r="KYI48" s="278"/>
      <c r="KYJ48" s="278"/>
      <c r="KYK48" s="278"/>
      <c r="KYL48" s="278"/>
      <c r="KYM48" s="278"/>
      <c r="KYN48" s="278"/>
      <c r="KYO48" s="278"/>
      <c r="KYP48" s="278"/>
      <c r="KYQ48" s="278"/>
      <c r="KYR48" s="278"/>
      <c r="KYS48" s="278"/>
      <c r="KYT48" s="278"/>
      <c r="KYU48" s="278"/>
      <c r="KYV48" s="278"/>
      <c r="KYW48" s="278"/>
      <c r="KYX48" s="278"/>
      <c r="KYY48" s="278"/>
      <c r="KYZ48" s="278"/>
      <c r="KZA48" s="278"/>
      <c r="KZB48" s="278"/>
      <c r="KZC48" s="278"/>
      <c r="KZD48" s="278"/>
      <c r="KZE48" s="278"/>
      <c r="KZF48" s="278"/>
      <c r="KZG48" s="278"/>
      <c r="KZH48" s="278"/>
      <c r="KZI48" s="278"/>
      <c r="KZJ48" s="278"/>
      <c r="KZK48" s="278"/>
      <c r="KZL48" s="278"/>
      <c r="KZM48" s="278"/>
      <c r="KZN48" s="278"/>
      <c r="KZO48" s="278"/>
      <c r="KZP48" s="278"/>
      <c r="KZQ48" s="278"/>
      <c r="KZR48" s="278"/>
      <c r="KZS48" s="278"/>
      <c r="KZT48" s="278"/>
      <c r="KZU48" s="278"/>
      <c r="KZV48" s="278"/>
      <c r="KZW48" s="278"/>
      <c r="KZX48" s="278"/>
      <c r="KZY48" s="278"/>
      <c r="KZZ48" s="278"/>
      <c r="LAA48" s="278"/>
      <c r="LAB48" s="278"/>
      <c r="LAC48" s="278"/>
      <c r="LAD48" s="278"/>
      <c r="LAE48" s="278"/>
      <c r="LAF48" s="278"/>
      <c r="LAG48" s="278"/>
      <c r="LAH48" s="278"/>
      <c r="LAI48" s="278"/>
      <c r="LAJ48" s="278"/>
      <c r="LAK48" s="278"/>
      <c r="LAL48" s="278"/>
      <c r="LAM48" s="278"/>
      <c r="LAN48" s="278"/>
      <c r="LAO48" s="278"/>
      <c r="LAP48" s="278"/>
      <c r="LAQ48" s="278"/>
      <c r="LAR48" s="278"/>
      <c r="LAS48" s="278"/>
      <c r="LAT48" s="278"/>
      <c r="LAU48" s="278"/>
      <c r="LAV48" s="278"/>
      <c r="LAW48" s="278"/>
      <c r="LAX48" s="278"/>
      <c r="LAY48" s="278"/>
      <c r="LAZ48" s="278"/>
      <c r="LBA48" s="278"/>
      <c r="LBB48" s="278"/>
      <c r="LBC48" s="278"/>
      <c r="LBD48" s="278"/>
      <c r="LBE48" s="278"/>
      <c r="LBF48" s="278"/>
      <c r="LBG48" s="278"/>
      <c r="LBH48" s="278"/>
      <c r="LBI48" s="278"/>
      <c r="LBJ48" s="278"/>
      <c r="LBK48" s="278"/>
      <c r="LBL48" s="278"/>
      <c r="LBM48" s="278"/>
      <c r="LBN48" s="278"/>
      <c r="LBO48" s="278"/>
      <c r="LBP48" s="278"/>
      <c r="LBQ48" s="278"/>
      <c r="LBR48" s="278"/>
      <c r="LBS48" s="278"/>
      <c r="LBT48" s="278"/>
      <c r="LBU48" s="278"/>
      <c r="LBV48" s="278"/>
      <c r="LBW48" s="278"/>
      <c r="LBX48" s="278"/>
      <c r="LBY48" s="278"/>
      <c r="LBZ48" s="278"/>
      <c r="LCA48" s="278"/>
      <c r="LCB48" s="278"/>
      <c r="LCC48" s="278"/>
      <c r="LCD48" s="278"/>
      <c r="LCE48" s="278"/>
      <c r="LCF48" s="278"/>
      <c r="LCG48" s="278"/>
      <c r="LCH48" s="278"/>
      <c r="LCI48" s="278"/>
      <c r="LCJ48" s="278"/>
      <c r="LCK48" s="278"/>
      <c r="LCL48" s="278"/>
      <c r="LCM48" s="278"/>
      <c r="LCN48" s="278"/>
      <c r="LCO48" s="278"/>
      <c r="LCP48" s="278"/>
      <c r="LCQ48" s="278"/>
      <c r="LCR48" s="278"/>
      <c r="LCS48" s="278"/>
      <c r="LCT48" s="278"/>
      <c r="LCU48" s="278"/>
      <c r="LCV48" s="278"/>
      <c r="LCW48" s="278"/>
      <c r="LCX48" s="278"/>
      <c r="LCY48" s="278"/>
      <c r="LCZ48" s="278"/>
      <c r="LDA48" s="278"/>
      <c r="LDB48" s="278"/>
      <c r="LDC48" s="278"/>
      <c r="LDD48" s="278"/>
      <c r="LDE48" s="278"/>
      <c r="LDF48" s="278"/>
      <c r="LDG48" s="278"/>
      <c r="LDH48" s="278"/>
      <c r="LDI48" s="278"/>
      <c r="LDJ48" s="278"/>
      <c r="LDK48" s="278"/>
      <c r="LDL48" s="278"/>
      <c r="LDM48" s="278"/>
      <c r="LDN48" s="278"/>
      <c r="LDO48" s="278"/>
      <c r="LDP48" s="278"/>
      <c r="LDQ48" s="278"/>
      <c r="LDR48" s="278"/>
      <c r="LDS48" s="278"/>
      <c r="LDT48" s="278"/>
      <c r="LDU48" s="278"/>
      <c r="LDV48" s="278"/>
      <c r="LDW48" s="278"/>
      <c r="LDX48" s="278"/>
      <c r="LDY48" s="278"/>
      <c r="LDZ48" s="278"/>
      <c r="LEA48" s="278"/>
      <c r="LEB48" s="278"/>
      <c r="LEC48" s="278"/>
      <c r="LED48" s="278"/>
      <c r="LEE48" s="278"/>
      <c r="LEF48" s="278"/>
      <c r="LEG48" s="278"/>
      <c r="LEH48" s="278"/>
      <c r="LEI48" s="278"/>
      <c r="LEJ48" s="278"/>
      <c r="LEK48" s="278"/>
      <c r="LEL48" s="278"/>
      <c r="LEM48" s="278"/>
      <c r="LEN48" s="278"/>
      <c r="LEO48" s="278"/>
      <c r="LEP48" s="278"/>
      <c r="LEQ48" s="278"/>
      <c r="LER48" s="278"/>
      <c r="LES48" s="278"/>
      <c r="LET48" s="278"/>
      <c r="LEU48" s="278"/>
      <c r="LEV48" s="278"/>
      <c r="LEW48" s="278"/>
      <c r="LEX48" s="278"/>
      <c r="LEY48" s="278"/>
      <c r="LEZ48" s="278"/>
      <c r="LFA48" s="278"/>
      <c r="LFB48" s="278"/>
      <c r="LFC48" s="278"/>
      <c r="LFD48" s="278"/>
      <c r="LFE48" s="278"/>
      <c r="LFF48" s="278"/>
      <c r="LFG48" s="278"/>
      <c r="LFH48" s="278"/>
      <c r="LFI48" s="278"/>
      <c r="LFJ48" s="278"/>
      <c r="LFK48" s="278"/>
      <c r="LFL48" s="278"/>
      <c r="LFM48" s="278"/>
      <c r="LFN48" s="278"/>
      <c r="LFO48" s="278"/>
      <c r="LFP48" s="278"/>
      <c r="LFQ48" s="278"/>
      <c r="LFR48" s="278"/>
      <c r="LFS48" s="278"/>
      <c r="LFT48" s="278"/>
      <c r="LFU48" s="278"/>
      <c r="LFV48" s="278"/>
      <c r="LFW48" s="278"/>
      <c r="LFX48" s="278"/>
      <c r="LFY48" s="278"/>
      <c r="LFZ48" s="278"/>
      <c r="LGA48" s="278"/>
      <c r="LGB48" s="278"/>
      <c r="LGC48" s="278"/>
      <c r="LGD48" s="278"/>
      <c r="LGE48" s="278"/>
      <c r="LGF48" s="278"/>
      <c r="LGG48" s="278"/>
      <c r="LGH48" s="278"/>
      <c r="LGI48" s="278"/>
      <c r="LGJ48" s="278"/>
      <c r="LGK48" s="278"/>
      <c r="LGL48" s="278"/>
      <c r="LGM48" s="278"/>
      <c r="LGN48" s="278"/>
      <c r="LGO48" s="278"/>
      <c r="LGP48" s="278"/>
      <c r="LGQ48" s="278"/>
      <c r="LGR48" s="278"/>
      <c r="LGS48" s="278"/>
      <c r="LGT48" s="278"/>
      <c r="LGU48" s="278"/>
      <c r="LGV48" s="278"/>
      <c r="LGW48" s="278"/>
      <c r="LGX48" s="278"/>
      <c r="LGY48" s="278"/>
      <c r="LGZ48" s="278"/>
      <c r="LHA48" s="278"/>
      <c r="LHB48" s="278"/>
      <c r="LHC48" s="278"/>
      <c r="LHD48" s="278"/>
      <c r="LHE48" s="278"/>
      <c r="LHF48" s="278"/>
      <c r="LHG48" s="278"/>
      <c r="LHH48" s="278"/>
      <c r="LHI48" s="278"/>
      <c r="LHJ48" s="278"/>
      <c r="LHK48" s="278"/>
      <c r="LHL48" s="278"/>
      <c r="LHM48" s="278"/>
      <c r="LHN48" s="278"/>
      <c r="LHO48" s="278"/>
      <c r="LHP48" s="278"/>
      <c r="LHQ48" s="278"/>
      <c r="LHR48" s="278"/>
      <c r="LHS48" s="278"/>
      <c r="LHT48" s="278"/>
      <c r="LHU48" s="278"/>
      <c r="LHV48" s="278"/>
      <c r="LHW48" s="278"/>
      <c r="LHX48" s="278"/>
      <c r="LHY48" s="278"/>
      <c r="LHZ48" s="278"/>
      <c r="LIA48" s="278"/>
      <c r="LIB48" s="278"/>
      <c r="LIC48" s="278"/>
      <c r="LID48" s="278"/>
      <c r="LIE48" s="278"/>
      <c r="LIF48" s="278"/>
      <c r="LIG48" s="278"/>
      <c r="LIH48" s="278"/>
      <c r="LII48" s="278"/>
      <c r="LIJ48" s="278"/>
      <c r="LIK48" s="278"/>
      <c r="LIL48" s="278"/>
      <c r="LIM48" s="278"/>
      <c r="LIN48" s="278"/>
      <c r="LIO48" s="278"/>
      <c r="LIP48" s="278"/>
      <c r="LIQ48" s="278"/>
      <c r="LIR48" s="278"/>
      <c r="LIS48" s="278"/>
      <c r="LIT48" s="278"/>
      <c r="LIU48" s="278"/>
      <c r="LIV48" s="278"/>
      <c r="LIW48" s="278"/>
      <c r="LIX48" s="278"/>
      <c r="LIY48" s="278"/>
      <c r="LIZ48" s="278"/>
      <c r="LJA48" s="278"/>
      <c r="LJB48" s="278"/>
      <c r="LJC48" s="278"/>
      <c r="LJD48" s="278"/>
      <c r="LJE48" s="278"/>
      <c r="LJF48" s="278"/>
      <c r="LJG48" s="278"/>
      <c r="LJH48" s="278"/>
      <c r="LJI48" s="278"/>
      <c r="LJJ48" s="278"/>
      <c r="LJK48" s="278"/>
      <c r="LJL48" s="278"/>
      <c r="LJM48" s="278"/>
      <c r="LJN48" s="278"/>
      <c r="LJO48" s="278"/>
      <c r="LJP48" s="278"/>
      <c r="LJQ48" s="278"/>
      <c r="LJR48" s="278"/>
      <c r="LJS48" s="278"/>
      <c r="LJT48" s="278"/>
      <c r="LJU48" s="278"/>
      <c r="LJV48" s="278"/>
      <c r="LJW48" s="278"/>
      <c r="LJX48" s="278"/>
      <c r="LJY48" s="278"/>
      <c r="LJZ48" s="278"/>
      <c r="LKA48" s="278"/>
      <c r="LKB48" s="278"/>
      <c r="LKC48" s="278"/>
      <c r="LKD48" s="278"/>
      <c r="LKE48" s="278"/>
      <c r="LKF48" s="278"/>
      <c r="LKG48" s="278"/>
      <c r="LKH48" s="278"/>
      <c r="LKI48" s="278"/>
      <c r="LKJ48" s="278"/>
      <c r="LKK48" s="278"/>
      <c r="LKL48" s="278"/>
      <c r="LKM48" s="278"/>
      <c r="LKN48" s="278"/>
      <c r="LKO48" s="278"/>
      <c r="LKP48" s="278"/>
      <c r="LKQ48" s="278"/>
      <c r="LKR48" s="278"/>
      <c r="LKS48" s="278"/>
      <c r="LKT48" s="278"/>
      <c r="LKU48" s="278"/>
      <c r="LKV48" s="278"/>
      <c r="LKW48" s="278"/>
      <c r="LKX48" s="278"/>
      <c r="LKY48" s="278"/>
      <c r="LKZ48" s="278"/>
      <c r="LLA48" s="278"/>
      <c r="LLB48" s="278"/>
      <c r="LLC48" s="278"/>
      <c r="LLD48" s="278"/>
      <c r="LLE48" s="278"/>
      <c r="LLF48" s="278"/>
      <c r="LLG48" s="278"/>
      <c r="LLH48" s="278"/>
      <c r="LLI48" s="278"/>
      <c r="LLJ48" s="278"/>
      <c r="LLK48" s="278"/>
      <c r="LLL48" s="278"/>
      <c r="LLM48" s="278"/>
      <c r="LLN48" s="278"/>
      <c r="LLO48" s="278"/>
      <c r="LLP48" s="278"/>
      <c r="LLQ48" s="278"/>
      <c r="LLR48" s="278"/>
      <c r="LLS48" s="278"/>
      <c r="LLT48" s="278"/>
      <c r="LLU48" s="278"/>
      <c r="LLV48" s="278"/>
      <c r="LLW48" s="278"/>
      <c r="LLX48" s="278"/>
      <c r="LLY48" s="278"/>
      <c r="LLZ48" s="278"/>
      <c r="LMA48" s="278"/>
      <c r="LMB48" s="278"/>
      <c r="LMC48" s="278"/>
      <c r="LMD48" s="278"/>
      <c r="LME48" s="278"/>
      <c r="LMF48" s="278"/>
      <c r="LMG48" s="278"/>
      <c r="LMH48" s="278"/>
      <c r="LMI48" s="278"/>
      <c r="LMJ48" s="278"/>
      <c r="LMK48" s="278"/>
      <c r="LML48" s="278"/>
      <c r="LMM48" s="278"/>
      <c r="LMN48" s="278"/>
      <c r="LMO48" s="278"/>
      <c r="LMP48" s="278"/>
      <c r="LMQ48" s="278"/>
      <c r="LMR48" s="278"/>
      <c r="LMS48" s="278"/>
      <c r="LMT48" s="278"/>
      <c r="LMU48" s="278"/>
      <c r="LMV48" s="278"/>
      <c r="LMW48" s="278"/>
      <c r="LMX48" s="278"/>
      <c r="LMY48" s="278"/>
      <c r="LMZ48" s="278"/>
      <c r="LNA48" s="278"/>
      <c r="LNB48" s="278"/>
      <c r="LNC48" s="278"/>
      <c r="LND48" s="278"/>
      <c r="LNE48" s="278"/>
      <c r="LNF48" s="278"/>
      <c r="LNG48" s="278"/>
      <c r="LNH48" s="278"/>
      <c r="LNI48" s="278"/>
      <c r="LNJ48" s="278"/>
      <c r="LNK48" s="278"/>
      <c r="LNL48" s="278"/>
      <c r="LNM48" s="278"/>
      <c r="LNN48" s="278"/>
      <c r="LNO48" s="278"/>
      <c r="LNP48" s="278"/>
      <c r="LNQ48" s="278"/>
      <c r="LNR48" s="278"/>
      <c r="LNS48" s="278"/>
      <c r="LNT48" s="278"/>
      <c r="LNU48" s="278"/>
      <c r="LNV48" s="278"/>
      <c r="LNW48" s="278"/>
      <c r="LNX48" s="278"/>
      <c r="LNY48" s="278"/>
      <c r="LNZ48" s="278"/>
      <c r="LOA48" s="278"/>
      <c r="LOB48" s="278"/>
      <c r="LOC48" s="278"/>
      <c r="LOD48" s="278"/>
      <c r="LOE48" s="278"/>
      <c r="LOF48" s="278"/>
      <c r="LOG48" s="278"/>
      <c r="LOH48" s="278"/>
      <c r="LOI48" s="278"/>
      <c r="LOJ48" s="278"/>
      <c r="LOK48" s="278"/>
      <c r="LOL48" s="278"/>
      <c r="LOM48" s="278"/>
      <c r="LON48" s="278"/>
      <c r="LOO48" s="278"/>
      <c r="LOP48" s="278"/>
      <c r="LOQ48" s="278"/>
      <c r="LOR48" s="278"/>
      <c r="LOS48" s="278"/>
      <c r="LOT48" s="278"/>
      <c r="LOU48" s="278"/>
      <c r="LOV48" s="278"/>
      <c r="LOW48" s="278"/>
      <c r="LOX48" s="278"/>
      <c r="LOY48" s="278"/>
      <c r="LOZ48" s="278"/>
      <c r="LPA48" s="278"/>
      <c r="LPB48" s="278"/>
      <c r="LPC48" s="278"/>
      <c r="LPD48" s="278"/>
      <c r="LPE48" s="278"/>
      <c r="LPF48" s="278"/>
      <c r="LPG48" s="278"/>
      <c r="LPH48" s="278"/>
      <c r="LPI48" s="278"/>
      <c r="LPJ48" s="278"/>
      <c r="LPK48" s="278"/>
      <c r="LPL48" s="278"/>
      <c r="LPM48" s="278"/>
      <c r="LPN48" s="278"/>
      <c r="LPO48" s="278"/>
      <c r="LPP48" s="278"/>
      <c r="LPQ48" s="278"/>
      <c r="LPR48" s="278"/>
      <c r="LPS48" s="278"/>
      <c r="LPT48" s="278"/>
      <c r="LPU48" s="278"/>
      <c r="LPV48" s="278"/>
      <c r="LPW48" s="278"/>
      <c r="LPX48" s="278"/>
      <c r="LPY48" s="278"/>
      <c r="LPZ48" s="278"/>
      <c r="LQA48" s="278"/>
      <c r="LQB48" s="278"/>
      <c r="LQC48" s="278"/>
      <c r="LQD48" s="278"/>
      <c r="LQE48" s="278"/>
      <c r="LQF48" s="278"/>
      <c r="LQG48" s="278"/>
      <c r="LQH48" s="278"/>
      <c r="LQI48" s="278"/>
      <c r="LQJ48" s="278"/>
      <c r="LQK48" s="278"/>
      <c r="LQL48" s="278"/>
      <c r="LQM48" s="278"/>
      <c r="LQN48" s="278"/>
      <c r="LQO48" s="278"/>
      <c r="LQP48" s="278"/>
      <c r="LQQ48" s="278"/>
      <c r="LQR48" s="278"/>
      <c r="LQS48" s="278"/>
      <c r="LQT48" s="278"/>
      <c r="LQU48" s="278"/>
      <c r="LQV48" s="278"/>
      <c r="LQW48" s="278"/>
      <c r="LQX48" s="278"/>
      <c r="LQY48" s="278"/>
      <c r="LQZ48" s="278"/>
      <c r="LRA48" s="278"/>
      <c r="LRB48" s="278"/>
      <c r="LRC48" s="278"/>
      <c r="LRD48" s="278"/>
      <c r="LRE48" s="278"/>
      <c r="LRF48" s="278"/>
      <c r="LRG48" s="278"/>
      <c r="LRH48" s="278"/>
      <c r="LRI48" s="278"/>
      <c r="LRJ48" s="278"/>
      <c r="LRK48" s="278"/>
      <c r="LRL48" s="278"/>
      <c r="LRM48" s="278"/>
      <c r="LRN48" s="278"/>
      <c r="LRO48" s="278"/>
      <c r="LRP48" s="278"/>
      <c r="LRQ48" s="278"/>
      <c r="LRR48" s="278"/>
      <c r="LRS48" s="278"/>
      <c r="LRT48" s="278"/>
      <c r="LRU48" s="278"/>
      <c r="LRV48" s="278"/>
      <c r="LRW48" s="278"/>
      <c r="LRX48" s="278"/>
      <c r="LRY48" s="278"/>
      <c r="LRZ48" s="278"/>
      <c r="LSA48" s="278"/>
      <c r="LSB48" s="278"/>
      <c r="LSC48" s="278"/>
      <c r="LSD48" s="278"/>
      <c r="LSE48" s="278"/>
      <c r="LSF48" s="278"/>
      <c r="LSG48" s="278"/>
      <c r="LSH48" s="278"/>
      <c r="LSI48" s="278"/>
      <c r="LSJ48" s="278"/>
      <c r="LSK48" s="278"/>
      <c r="LSL48" s="278"/>
      <c r="LSM48" s="278"/>
      <c r="LSN48" s="278"/>
      <c r="LSO48" s="278"/>
      <c r="LSP48" s="278"/>
      <c r="LSQ48" s="278"/>
      <c r="LSR48" s="278"/>
      <c r="LSS48" s="278"/>
      <c r="LST48" s="278"/>
      <c r="LSU48" s="278"/>
      <c r="LSV48" s="278"/>
      <c r="LSW48" s="278"/>
      <c r="LSX48" s="278"/>
      <c r="LSY48" s="278"/>
      <c r="LSZ48" s="278"/>
      <c r="LTA48" s="278"/>
      <c r="LTB48" s="278"/>
      <c r="LTC48" s="278"/>
      <c r="LTD48" s="278"/>
      <c r="LTE48" s="278"/>
      <c r="LTF48" s="278"/>
      <c r="LTG48" s="278"/>
      <c r="LTH48" s="278"/>
      <c r="LTI48" s="278"/>
      <c r="LTJ48" s="278"/>
      <c r="LTK48" s="278"/>
      <c r="LTL48" s="278"/>
      <c r="LTM48" s="278"/>
      <c r="LTN48" s="278"/>
      <c r="LTO48" s="278"/>
      <c r="LTP48" s="278"/>
      <c r="LTQ48" s="278"/>
      <c r="LTR48" s="278"/>
      <c r="LTS48" s="278"/>
      <c r="LTT48" s="278"/>
      <c r="LTU48" s="278"/>
      <c r="LTV48" s="278"/>
      <c r="LTW48" s="278"/>
      <c r="LTX48" s="278"/>
      <c r="LTY48" s="278"/>
      <c r="LTZ48" s="278"/>
      <c r="LUA48" s="278"/>
      <c r="LUB48" s="278"/>
      <c r="LUC48" s="278"/>
      <c r="LUD48" s="278"/>
      <c r="LUE48" s="278"/>
      <c r="LUF48" s="278"/>
      <c r="LUG48" s="278"/>
      <c r="LUH48" s="278"/>
      <c r="LUI48" s="278"/>
      <c r="LUJ48" s="278"/>
      <c r="LUK48" s="278"/>
      <c r="LUL48" s="278"/>
      <c r="LUM48" s="278"/>
      <c r="LUN48" s="278"/>
      <c r="LUO48" s="278"/>
      <c r="LUP48" s="278"/>
      <c r="LUQ48" s="278"/>
      <c r="LUR48" s="278"/>
      <c r="LUS48" s="278"/>
      <c r="LUT48" s="278"/>
      <c r="LUU48" s="278"/>
      <c r="LUV48" s="278"/>
      <c r="LUW48" s="278"/>
      <c r="LUX48" s="278"/>
      <c r="LUY48" s="278"/>
      <c r="LUZ48" s="278"/>
      <c r="LVA48" s="278"/>
      <c r="LVB48" s="278"/>
      <c r="LVC48" s="278"/>
      <c r="LVD48" s="278"/>
      <c r="LVE48" s="278"/>
      <c r="LVF48" s="278"/>
      <c r="LVG48" s="278"/>
      <c r="LVH48" s="278"/>
      <c r="LVI48" s="278"/>
      <c r="LVJ48" s="278"/>
      <c r="LVK48" s="278"/>
      <c r="LVL48" s="278"/>
      <c r="LVM48" s="278"/>
      <c r="LVN48" s="278"/>
      <c r="LVO48" s="278"/>
      <c r="LVP48" s="278"/>
      <c r="LVQ48" s="278"/>
      <c r="LVR48" s="278"/>
      <c r="LVS48" s="278"/>
      <c r="LVT48" s="278"/>
      <c r="LVU48" s="278"/>
      <c r="LVV48" s="278"/>
      <c r="LVW48" s="278"/>
      <c r="LVX48" s="278"/>
      <c r="LVY48" s="278"/>
      <c r="LVZ48" s="278"/>
      <c r="LWA48" s="278"/>
      <c r="LWB48" s="278"/>
      <c r="LWC48" s="278"/>
      <c r="LWD48" s="278"/>
      <c r="LWE48" s="278"/>
      <c r="LWF48" s="278"/>
      <c r="LWG48" s="278"/>
      <c r="LWH48" s="278"/>
      <c r="LWI48" s="278"/>
      <c r="LWJ48" s="278"/>
      <c r="LWK48" s="278"/>
      <c r="LWL48" s="278"/>
      <c r="LWM48" s="278"/>
      <c r="LWN48" s="278"/>
      <c r="LWO48" s="278"/>
      <c r="LWP48" s="278"/>
      <c r="LWQ48" s="278"/>
      <c r="LWR48" s="278"/>
      <c r="LWS48" s="278"/>
      <c r="LWT48" s="278"/>
      <c r="LWU48" s="278"/>
      <c r="LWV48" s="278"/>
      <c r="LWW48" s="278"/>
      <c r="LWX48" s="278"/>
      <c r="LWY48" s="278"/>
      <c r="LWZ48" s="278"/>
      <c r="LXA48" s="278"/>
      <c r="LXB48" s="278"/>
      <c r="LXC48" s="278"/>
      <c r="LXD48" s="278"/>
      <c r="LXE48" s="278"/>
      <c r="LXF48" s="278"/>
      <c r="LXG48" s="278"/>
      <c r="LXH48" s="278"/>
      <c r="LXI48" s="278"/>
      <c r="LXJ48" s="278"/>
      <c r="LXK48" s="278"/>
      <c r="LXL48" s="278"/>
      <c r="LXM48" s="278"/>
      <c r="LXN48" s="278"/>
      <c r="LXO48" s="278"/>
      <c r="LXP48" s="278"/>
      <c r="LXQ48" s="278"/>
      <c r="LXR48" s="278"/>
      <c r="LXS48" s="278"/>
      <c r="LXT48" s="278"/>
      <c r="LXU48" s="278"/>
      <c r="LXV48" s="278"/>
      <c r="LXW48" s="278"/>
      <c r="LXX48" s="278"/>
      <c r="LXY48" s="278"/>
      <c r="LXZ48" s="278"/>
      <c r="LYA48" s="278"/>
      <c r="LYB48" s="278"/>
      <c r="LYC48" s="278"/>
      <c r="LYD48" s="278"/>
      <c r="LYE48" s="278"/>
      <c r="LYF48" s="278"/>
      <c r="LYG48" s="278"/>
      <c r="LYH48" s="278"/>
      <c r="LYI48" s="278"/>
      <c r="LYJ48" s="278"/>
      <c r="LYK48" s="278"/>
      <c r="LYL48" s="278"/>
      <c r="LYM48" s="278"/>
      <c r="LYN48" s="278"/>
      <c r="LYO48" s="278"/>
      <c r="LYP48" s="278"/>
      <c r="LYQ48" s="278"/>
      <c r="LYR48" s="278"/>
      <c r="LYS48" s="278"/>
      <c r="LYT48" s="278"/>
      <c r="LYU48" s="278"/>
      <c r="LYV48" s="278"/>
      <c r="LYW48" s="278"/>
      <c r="LYX48" s="278"/>
      <c r="LYY48" s="278"/>
      <c r="LYZ48" s="278"/>
      <c r="LZA48" s="278"/>
      <c r="LZB48" s="278"/>
      <c r="LZC48" s="278"/>
      <c r="LZD48" s="278"/>
      <c r="LZE48" s="278"/>
      <c r="LZF48" s="278"/>
      <c r="LZG48" s="278"/>
      <c r="LZH48" s="278"/>
      <c r="LZI48" s="278"/>
      <c r="LZJ48" s="278"/>
      <c r="LZK48" s="278"/>
      <c r="LZL48" s="278"/>
      <c r="LZM48" s="278"/>
      <c r="LZN48" s="278"/>
      <c r="LZO48" s="278"/>
      <c r="LZP48" s="278"/>
      <c r="LZQ48" s="278"/>
      <c r="LZR48" s="278"/>
      <c r="LZS48" s="278"/>
      <c r="LZT48" s="278"/>
      <c r="LZU48" s="278"/>
      <c r="LZV48" s="278"/>
      <c r="LZW48" s="278"/>
      <c r="LZX48" s="278"/>
      <c r="LZY48" s="278"/>
      <c r="LZZ48" s="278"/>
      <c r="MAA48" s="278"/>
      <c r="MAB48" s="278"/>
      <c r="MAC48" s="278"/>
      <c r="MAD48" s="278"/>
      <c r="MAE48" s="278"/>
      <c r="MAF48" s="278"/>
      <c r="MAG48" s="278"/>
      <c r="MAH48" s="278"/>
      <c r="MAI48" s="278"/>
      <c r="MAJ48" s="278"/>
      <c r="MAK48" s="278"/>
      <c r="MAL48" s="278"/>
      <c r="MAM48" s="278"/>
      <c r="MAN48" s="278"/>
      <c r="MAO48" s="278"/>
      <c r="MAP48" s="278"/>
      <c r="MAQ48" s="278"/>
      <c r="MAR48" s="278"/>
      <c r="MAS48" s="278"/>
      <c r="MAT48" s="278"/>
      <c r="MAU48" s="278"/>
      <c r="MAV48" s="278"/>
      <c r="MAW48" s="278"/>
      <c r="MAX48" s="278"/>
      <c r="MAY48" s="278"/>
      <c r="MAZ48" s="278"/>
      <c r="MBA48" s="278"/>
      <c r="MBB48" s="278"/>
      <c r="MBC48" s="278"/>
      <c r="MBD48" s="278"/>
      <c r="MBE48" s="278"/>
      <c r="MBF48" s="278"/>
      <c r="MBG48" s="278"/>
      <c r="MBH48" s="278"/>
      <c r="MBI48" s="278"/>
      <c r="MBJ48" s="278"/>
      <c r="MBK48" s="278"/>
      <c r="MBL48" s="278"/>
      <c r="MBM48" s="278"/>
      <c r="MBN48" s="278"/>
      <c r="MBO48" s="278"/>
      <c r="MBP48" s="278"/>
      <c r="MBQ48" s="278"/>
      <c r="MBR48" s="278"/>
      <c r="MBS48" s="278"/>
      <c r="MBT48" s="278"/>
      <c r="MBU48" s="278"/>
      <c r="MBV48" s="278"/>
      <c r="MBW48" s="278"/>
      <c r="MBX48" s="278"/>
      <c r="MBY48" s="278"/>
      <c r="MBZ48" s="278"/>
      <c r="MCA48" s="278"/>
      <c r="MCB48" s="278"/>
      <c r="MCC48" s="278"/>
      <c r="MCD48" s="278"/>
      <c r="MCE48" s="278"/>
      <c r="MCF48" s="278"/>
      <c r="MCG48" s="278"/>
      <c r="MCH48" s="278"/>
      <c r="MCI48" s="278"/>
      <c r="MCJ48" s="278"/>
      <c r="MCK48" s="278"/>
      <c r="MCL48" s="278"/>
      <c r="MCM48" s="278"/>
      <c r="MCN48" s="278"/>
      <c r="MCO48" s="278"/>
      <c r="MCP48" s="278"/>
      <c r="MCQ48" s="278"/>
      <c r="MCR48" s="278"/>
      <c r="MCS48" s="278"/>
      <c r="MCT48" s="278"/>
      <c r="MCU48" s="278"/>
      <c r="MCV48" s="278"/>
      <c r="MCW48" s="278"/>
      <c r="MCX48" s="278"/>
      <c r="MCY48" s="278"/>
      <c r="MCZ48" s="278"/>
      <c r="MDA48" s="278"/>
      <c r="MDB48" s="278"/>
      <c r="MDC48" s="278"/>
      <c r="MDD48" s="278"/>
      <c r="MDE48" s="278"/>
      <c r="MDF48" s="278"/>
      <c r="MDG48" s="278"/>
      <c r="MDH48" s="278"/>
      <c r="MDI48" s="278"/>
      <c r="MDJ48" s="278"/>
      <c r="MDK48" s="278"/>
      <c r="MDL48" s="278"/>
      <c r="MDM48" s="278"/>
      <c r="MDN48" s="278"/>
      <c r="MDO48" s="278"/>
      <c r="MDP48" s="278"/>
      <c r="MDQ48" s="278"/>
      <c r="MDR48" s="278"/>
      <c r="MDS48" s="278"/>
      <c r="MDT48" s="278"/>
      <c r="MDU48" s="278"/>
      <c r="MDV48" s="278"/>
      <c r="MDW48" s="278"/>
      <c r="MDX48" s="278"/>
      <c r="MDY48" s="278"/>
      <c r="MDZ48" s="278"/>
      <c r="MEA48" s="278"/>
      <c r="MEB48" s="278"/>
      <c r="MEC48" s="278"/>
      <c r="MED48" s="278"/>
      <c r="MEE48" s="278"/>
      <c r="MEF48" s="278"/>
      <c r="MEG48" s="278"/>
      <c r="MEH48" s="278"/>
      <c r="MEI48" s="278"/>
      <c r="MEJ48" s="278"/>
      <c r="MEK48" s="278"/>
      <c r="MEL48" s="278"/>
      <c r="MEM48" s="278"/>
      <c r="MEN48" s="278"/>
      <c r="MEO48" s="278"/>
      <c r="MEP48" s="278"/>
      <c r="MEQ48" s="278"/>
      <c r="MER48" s="278"/>
      <c r="MES48" s="278"/>
      <c r="MET48" s="278"/>
      <c r="MEU48" s="278"/>
      <c r="MEV48" s="278"/>
      <c r="MEW48" s="278"/>
      <c r="MEX48" s="278"/>
      <c r="MEY48" s="278"/>
      <c r="MEZ48" s="278"/>
      <c r="MFA48" s="278"/>
      <c r="MFB48" s="278"/>
      <c r="MFC48" s="278"/>
      <c r="MFD48" s="278"/>
      <c r="MFE48" s="278"/>
      <c r="MFF48" s="278"/>
      <c r="MFG48" s="278"/>
      <c r="MFH48" s="278"/>
      <c r="MFI48" s="278"/>
      <c r="MFJ48" s="278"/>
      <c r="MFK48" s="278"/>
      <c r="MFL48" s="278"/>
      <c r="MFM48" s="278"/>
      <c r="MFN48" s="278"/>
      <c r="MFO48" s="278"/>
      <c r="MFP48" s="278"/>
      <c r="MFQ48" s="278"/>
      <c r="MFR48" s="278"/>
      <c r="MFS48" s="278"/>
      <c r="MFT48" s="278"/>
      <c r="MFU48" s="278"/>
      <c r="MFV48" s="278"/>
      <c r="MFW48" s="278"/>
      <c r="MFX48" s="278"/>
      <c r="MFY48" s="278"/>
      <c r="MFZ48" s="278"/>
      <c r="MGA48" s="278"/>
      <c r="MGB48" s="278"/>
      <c r="MGC48" s="278"/>
      <c r="MGD48" s="278"/>
      <c r="MGE48" s="278"/>
      <c r="MGF48" s="278"/>
      <c r="MGG48" s="278"/>
      <c r="MGH48" s="278"/>
      <c r="MGI48" s="278"/>
      <c r="MGJ48" s="278"/>
      <c r="MGK48" s="278"/>
      <c r="MGL48" s="278"/>
      <c r="MGM48" s="278"/>
      <c r="MGN48" s="278"/>
      <c r="MGO48" s="278"/>
      <c r="MGP48" s="278"/>
      <c r="MGQ48" s="278"/>
      <c r="MGR48" s="278"/>
      <c r="MGS48" s="278"/>
      <c r="MGT48" s="278"/>
      <c r="MGU48" s="278"/>
      <c r="MGV48" s="278"/>
      <c r="MGW48" s="278"/>
      <c r="MGX48" s="278"/>
      <c r="MGY48" s="278"/>
      <c r="MGZ48" s="278"/>
      <c r="MHA48" s="278"/>
      <c r="MHB48" s="278"/>
      <c r="MHC48" s="278"/>
      <c r="MHD48" s="278"/>
      <c r="MHE48" s="278"/>
      <c r="MHF48" s="278"/>
      <c r="MHG48" s="278"/>
      <c r="MHH48" s="278"/>
      <c r="MHI48" s="278"/>
      <c r="MHJ48" s="278"/>
      <c r="MHK48" s="278"/>
      <c r="MHL48" s="278"/>
      <c r="MHM48" s="278"/>
      <c r="MHN48" s="278"/>
      <c r="MHO48" s="278"/>
      <c r="MHP48" s="278"/>
      <c r="MHQ48" s="278"/>
      <c r="MHR48" s="278"/>
      <c r="MHS48" s="278"/>
      <c r="MHT48" s="278"/>
      <c r="MHU48" s="278"/>
      <c r="MHV48" s="278"/>
      <c r="MHW48" s="278"/>
      <c r="MHX48" s="278"/>
      <c r="MHY48" s="278"/>
      <c r="MHZ48" s="278"/>
      <c r="MIA48" s="278"/>
      <c r="MIB48" s="278"/>
      <c r="MIC48" s="278"/>
      <c r="MID48" s="278"/>
      <c r="MIE48" s="278"/>
      <c r="MIF48" s="278"/>
      <c r="MIG48" s="278"/>
      <c r="MIH48" s="278"/>
      <c r="MII48" s="278"/>
      <c r="MIJ48" s="278"/>
      <c r="MIK48" s="278"/>
      <c r="MIL48" s="278"/>
      <c r="MIM48" s="278"/>
      <c r="MIN48" s="278"/>
      <c r="MIO48" s="278"/>
      <c r="MIP48" s="278"/>
      <c r="MIQ48" s="278"/>
      <c r="MIR48" s="278"/>
      <c r="MIS48" s="278"/>
      <c r="MIT48" s="278"/>
      <c r="MIU48" s="278"/>
      <c r="MIV48" s="278"/>
      <c r="MIW48" s="278"/>
      <c r="MIX48" s="278"/>
      <c r="MIY48" s="278"/>
      <c r="MIZ48" s="278"/>
      <c r="MJA48" s="278"/>
      <c r="MJB48" s="278"/>
      <c r="MJC48" s="278"/>
      <c r="MJD48" s="278"/>
      <c r="MJE48" s="278"/>
      <c r="MJF48" s="278"/>
      <c r="MJG48" s="278"/>
      <c r="MJH48" s="278"/>
      <c r="MJI48" s="278"/>
      <c r="MJJ48" s="278"/>
      <c r="MJK48" s="278"/>
      <c r="MJL48" s="278"/>
      <c r="MJM48" s="278"/>
      <c r="MJN48" s="278"/>
      <c r="MJO48" s="278"/>
      <c r="MJP48" s="278"/>
      <c r="MJQ48" s="278"/>
      <c r="MJR48" s="278"/>
      <c r="MJS48" s="278"/>
      <c r="MJT48" s="278"/>
      <c r="MJU48" s="278"/>
      <c r="MJV48" s="278"/>
      <c r="MJW48" s="278"/>
      <c r="MJX48" s="278"/>
      <c r="MJY48" s="278"/>
      <c r="MJZ48" s="278"/>
      <c r="MKA48" s="278"/>
      <c r="MKB48" s="278"/>
      <c r="MKC48" s="278"/>
      <c r="MKD48" s="278"/>
      <c r="MKE48" s="278"/>
      <c r="MKF48" s="278"/>
      <c r="MKG48" s="278"/>
      <c r="MKH48" s="278"/>
      <c r="MKI48" s="278"/>
      <c r="MKJ48" s="278"/>
      <c r="MKK48" s="278"/>
      <c r="MKL48" s="278"/>
      <c r="MKM48" s="278"/>
      <c r="MKN48" s="278"/>
      <c r="MKO48" s="278"/>
      <c r="MKP48" s="278"/>
      <c r="MKQ48" s="278"/>
      <c r="MKR48" s="278"/>
      <c r="MKS48" s="278"/>
      <c r="MKT48" s="278"/>
      <c r="MKU48" s="278"/>
      <c r="MKV48" s="278"/>
      <c r="MKW48" s="278"/>
      <c r="MKX48" s="278"/>
      <c r="MKY48" s="278"/>
      <c r="MKZ48" s="278"/>
      <c r="MLA48" s="278"/>
      <c r="MLB48" s="278"/>
      <c r="MLC48" s="278"/>
      <c r="MLD48" s="278"/>
      <c r="MLE48" s="278"/>
      <c r="MLF48" s="278"/>
      <c r="MLG48" s="278"/>
      <c r="MLH48" s="278"/>
      <c r="MLI48" s="278"/>
      <c r="MLJ48" s="278"/>
      <c r="MLK48" s="278"/>
      <c r="MLL48" s="278"/>
      <c r="MLM48" s="278"/>
      <c r="MLN48" s="278"/>
      <c r="MLO48" s="278"/>
      <c r="MLP48" s="278"/>
      <c r="MLQ48" s="278"/>
      <c r="MLR48" s="278"/>
      <c r="MLS48" s="278"/>
      <c r="MLT48" s="278"/>
      <c r="MLU48" s="278"/>
      <c r="MLV48" s="278"/>
      <c r="MLW48" s="278"/>
      <c r="MLX48" s="278"/>
      <c r="MLY48" s="278"/>
      <c r="MLZ48" s="278"/>
      <c r="MMA48" s="278"/>
      <c r="MMB48" s="278"/>
      <c r="MMC48" s="278"/>
      <c r="MMD48" s="278"/>
      <c r="MME48" s="278"/>
      <c r="MMF48" s="278"/>
      <c r="MMG48" s="278"/>
      <c r="MMH48" s="278"/>
      <c r="MMI48" s="278"/>
      <c r="MMJ48" s="278"/>
      <c r="MMK48" s="278"/>
      <c r="MML48" s="278"/>
      <c r="MMM48" s="278"/>
      <c r="MMN48" s="278"/>
      <c r="MMO48" s="278"/>
      <c r="MMP48" s="278"/>
      <c r="MMQ48" s="278"/>
      <c r="MMR48" s="278"/>
      <c r="MMS48" s="278"/>
      <c r="MMT48" s="278"/>
      <c r="MMU48" s="278"/>
      <c r="MMV48" s="278"/>
      <c r="MMW48" s="278"/>
      <c r="MMX48" s="278"/>
      <c r="MMY48" s="278"/>
      <c r="MMZ48" s="278"/>
      <c r="MNA48" s="278"/>
      <c r="MNB48" s="278"/>
      <c r="MNC48" s="278"/>
      <c r="MND48" s="278"/>
      <c r="MNE48" s="278"/>
      <c r="MNF48" s="278"/>
      <c r="MNG48" s="278"/>
      <c r="MNH48" s="278"/>
      <c r="MNI48" s="278"/>
      <c r="MNJ48" s="278"/>
      <c r="MNK48" s="278"/>
      <c r="MNL48" s="278"/>
      <c r="MNM48" s="278"/>
      <c r="MNN48" s="278"/>
      <c r="MNO48" s="278"/>
      <c r="MNP48" s="278"/>
      <c r="MNQ48" s="278"/>
      <c r="MNR48" s="278"/>
      <c r="MNS48" s="278"/>
      <c r="MNT48" s="278"/>
      <c r="MNU48" s="278"/>
      <c r="MNV48" s="278"/>
      <c r="MNW48" s="278"/>
      <c r="MNX48" s="278"/>
      <c r="MNY48" s="278"/>
      <c r="MNZ48" s="278"/>
      <c r="MOA48" s="278"/>
      <c r="MOB48" s="278"/>
      <c r="MOC48" s="278"/>
      <c r="MOD48" s="278"/>
      <c r="MOE48" s="278"/>
      <c r="MOF48" s="278"/>
      <c r="MOG48" s="278"/>
      <c r="MOH48" s="278"/>
      <c r="MOI48" s="278"/>
      <c r="MOJ48" s="278"/>
      <c r="MOK48" s="278"/>
      <c r="MOL48" s="278"/>
      <c r="MOM48" s="278"/>
      <c r="MON48" s="278"/>
      <c r="MOO48" s="278"/>
      <c r="MOP48" s="278"/>
      <c r="MOQ48" s="278"/>
      <c r="MOR48" s="278"/>
      <c r="MOS48" s="278"/>
      <c r="MOT48" s="278"/>
      <c r="MOU48" s="278"/>
      <c r="MOV48" s="278"/>
      <c r="MOW48" s="278"/>
      <c r="MOX48" s="278"/>
      <c r="MOY48" s="278"/>
      <c r="MOZ48" s="278"/>
      <c r="MPA48" s="278"/>
      <c r="MPB48" s="278"/>
      <c r="MPC48" s="278"/>
      <c r="MPD48" s="278"/>
      <c r="MPE48" s="278"/>
      <c r="MPF48" s="278"/>
      <c r="MPG48" s="278"/>
      <c r="MPH48" s="278"/>
      <c r="MPI48" s="278"/>
      <c r="MPJ48" s="278"/>
      <c r="MPK48" s="278"/>
      <c r="MPL48" s="278"/>
      <c r="MPM48" s="278"/>
      <c r="MPN48" s="278"/>
      <c r="MPO48" s="278"/>
      <c r="MPP48" s="278"/>
      <c r="MPQ48" s="278"/>
      <c r="MPR48" s="278"/>
      <c r="MPS48" s="278"/>
      <c r="MPT48" s="278"/>
      <c r="MPU48" s="278"/>
      <c r="MPV48" s="278"/>
      <c r="MPW48" s="278"/>
      <c r="MPX48" s="278"/>
      <c r="MPY48" s="278"/>
      <c r="MPZ48" s="278"/>
      <c r="MQA48" s="278"/>
      <c r="MQB48" s="278"/>
      <c r="MQC48" s="278"/>
      <c r="MQD48" s="278"/>
      <c r="MQE48" s="278"/>
      <c r="MQF48" s="278"/>
      <c r="MQG48" s="278"/>
      <c r="MQH48" s="278"/>
      <c r="MQI48" s="278"/>
      <c r="MQJ48" s="278"/>
      <c r="MQK48" s="278"/>
      <c r="MQL48" s="278"/>
      <c r="MQM48" s="278"/>
      <c r="MQN48" s="278"/>
      <c r="MQO48" s="278"/>
      <c r="MQP48" s="278"/>
      <c r="MQQ48" s="278"/>
      <c r="MQR48" s="278"/>
      <c r="MQS48" s="278"/>
      <c r="MQT48" s="278"/>
      <c r="MQU48" s="278"/>
      <c r="MQV48" s="278"/>
      <c r="MQW48" s="278"/>
      <c r="MQX48" s="278"/>
      <c r="MQY48" s="278"/>
      <c r="MQZ48" s="278"/>
      <c r="MRA48" s="278"/>
      <c r="MRB48" s="278"/>
      <c r="MRC48" s="278"/>
      <c r="MRD48" s="278"/>
      <c r="MRE48" s="278"/>
      <c r="MRF48" s="278"/>
      <c r="MRG48" s="278"/>
      <c r="MRH48" s="278"/>
      <c r="MRI48" s="278"/>
      <c r="MRJ48" s="278"/>
      <c r="MRK48" s="278"/>
      <c r="MRL48" s="278"/>
      <c r="MRM48" s="278"/>
      <c r="MRN48" s="278"/>
      <c r="MRO48" s="278"/>
      <c r="MRP48" s="278"/>
      <c r="MRQ48" s="278"/>
      <c r="MRR48" s="278"/>
      <c r="MRS48" s="278"/>
      <c r="MRT48" s="278"/>
      <c r="MRU48" s="278"/>
      <c r="MRV48" s="278"/>
      <c r="MRW48" s="278"/>
      <c r="MRX48" s="278"/>
      <c r="MRY48" s="278"/>
      <c r="MRZ48" s="278"/>
      <c r="MSA48" s="278"/>
      <c r="MSB48" s="278"/>
      <c r="MSC48" s="278"/>
      <c r="MSD48" s="278"/>
      <c r="MSE48" s="278"/>
      <c r="MSF48" s="278"/>
      <c r="MSG48" s="278"/>
      <c r="MSH48" s="278"/>
      <c r="MSI48" s="278"/>
      <c r="MSJ48" s="278"/>
      <c r="MSK48" s="278"/>
      <c r="MSL48" s="278"/>
      <c r="MSM48" s="278"/>
      <c r="MSN48" s="278"/>
      <c r="MSO48" s="278"/>
      <c r="MSP48" s="278"/>
      <c r="MSQ48" s="278"/>
      <c r="MSR48" s="278"/>
      <c r="MSS48" s="278"/>
      <c r="MST48" s="278"/>
      <c r="MSU48" s="278"/>
      <c r="MSV48" s="278"/>
      <c r="MSW48" s="278"/>
      <c r="MSX48" s="278"/>
      <c r="MSY48" s="278"/>
      <c r="MSZ48" s="278"/>
      <c r="MTA48" s="278"/>
      <c r="MTB48" s="278"/>
      <c r="MTC48" s="278"/>
      <c r="MTD48" s="278"/>
      <c r="MTE48" s="278"/>
      <c r="MTF48" s="278"/>
      <c r="MTG48" s="278"/>
      <c r="MTH48" s="278"/>
      <c r="MTI48" s="278"/>
      <c r="MTJ48" s="278"/>
      <c r="MTK48" s="278"/>
      <c r="MTL48" s="278"/>
      <c r="MTM48" s="278"/>
      <c r="MTN48" s="278"/>
      <c r="MTO48" s="278"/>
      <c r="MTP48" s="278"/>
      <c r="MTQ48" s="278"/>
      <c r="MTR48" s="278"/>
      <c r="MTS48" s="278"/>
      <c r="MTT48" s="278"/>
      <c r="MTU48" s="278"/>
      <c r="MTV48" s="278"/>
      <c r="MTW48" s="278"/>
      <c r="MTX48" s="278"/>
      <c r="MTY48" s="278"/>
      <c r="MTZ48" s="278"/>
      <c r="MUA48" s="278"/>
      <c r="MUB48" s="278"/>
      <c r="MUC48" s="278"/>
      <c r="MUD48" s="278"/>
      <c r="MUE48" s="278"/>
      <c r="MUF48" s="278"/>
      <c r="MUG48" s="278"/>
      <c r="MUH48" s="278"/>
      <c r="MUI48" s="278"/>
      <c r="MUJ48" s="278"/>
      <c r="MUK48" s="278"/>
      <c r="MUL48" s="278"/>
      <c r="MUM48" s="278"/>
      <c r="MUN48" s="278"/>
      <c r="MUO48" s="278"/>
      <c r="MUP48" s="278"/>
      <c r="MUQ48" s="278"/>
      <c r="MUR48" s="278"/>
      <c r="MUS48" s="278"/>
      <c r="MUT48" s="278"/>
      <c r="MUU48" s="278"/>
      <c r="MUV48" s="278"/>
      <c r="MUW48" s="278"/>
      <c r="MUX48" s="278"/>
      <c r="MUY48" s="278"/>
      <c r="MUZ48" s="278"/>
      <c r="MVA48" s="278"/>
      <c r="MVB48" s="278"/>
      <c r="MVC48" s="278"/>
      <c r="MVD48" s="278"/>
      <c r="MVE48" s="278"/>
      <c r="MVF48" s="278"/>
      <c r="MVG48" s="278"/>
      <c r="MVH48" s="278"/>
      <c r="MVI48" s="278"/>
      <c r="MVJ48" s="278"/>
      <c r="MVK48" s="278"/>
      <c r="MVL48" s="278"/>
      <c r="MVM48" s="278"/>
      <c r="MVN48" s="278"/>
      <c r="MVO48" s="278"/>
      <c r="MVP48" s="278"/>
      <c r="MVQ48" s="278"/>
      <c r="MVR48" s="278"/>
      <c r="MVS48" s="278"/>
      <c r="MVT48" s="278"/>
      <c r="MVU48" s="278"/>
      <c r="MVV48" s="278"/>
      <c r="MVW48" s="278"/>
      <c r="MVX48" s="278"/>
      <c r="MVY48" s="278"/>
      <c r="MVZ48" s="278"/>
      <c r="MWA48" s="278"/>
      <c r="MWB48" s="278"/>
      <c r="MWC48" s="278"/>
      <c r="MWD48" s="278"/>
      <c r="MWE48" s="278"/>
      <c r="MWF48" s="278"/>
      <c r="MWG48" s="278"/>
      <c r="MWH48" s="278"/>
      <c r="MWI48" s="278"/>
      <c r="MWJ48" s="278"/>
      <c r="MWK48" s="278"/>
      <c r="MWL48" s="278"/>
      <c r="MWM48" s="278"/>
      <c r="MWN48" s="278"/>
      <c r="MWO48" s="278"/>
      <c r="MWP48" s="278"/>
      <c r="MWQ48" s="278"/>
      <c r="MWR48" s="278"/>
      <c r="MWS48" s="278"/>
      <c r="MWT48" s="278"/>
      <c r="MWU48" s="278"/>
      <c r="MWV48" s="278"/>
      <c r="MWW48" s="278"/>
      <c r="MWX48" s="278"/>
      <c r="MWY48" s="278"/>
      <c r="MWZ48" s="278"/>
      <c r="MXA48" s="278"/>
      <c r="MXB48" s="278"/>
      <c r="MXC48" s="278"/>
      <c r="MXD48" s="278"/>
      <c r="MXE48" s="278"/>
      <c r="MXF48" s="278"/>
      <c r="MXG48" s="278"/>
      <c r="MXH48" s="278"/>
      <c r="MXI48" s="278"/>
      <c r="MXJ48" s="278"/>
      <c r="MXK48" s="278"/>
      <c r="MXL48" s="278"/>
      <c r="MXM48" s="278"/>
      <c r="MXN48" s="278"/>
      <c r="MXO48" s="278"/>
      <c r="MXP48" s="278"/>
      <c r="MXQ48" s="278"/>
      <c r="MXR48" s="278"/>
      <c r="MXS48" s="278"/>
      <c r="MXT48" s="278"/>
      <c r="MXU48" s="278"/>
      <c r="MXV48" s="278"/>
      <c r="MXW48" s="278"/>
      <c r="MXX48" s="278"/>
      <c r="MXY48" s="278"/>
      <c r="MXZ48" s="278"/>
      <c r="MYA48" s="278"/>
      <c r="MYB48" s="278"/>
      <c r="MYC48" s="278"/>
      <c r="MYD48" s="278"/>
      <c r="MYE48" s="278"/>
      <c r="MYF48" s="278"/>
      <c r="MYG48" s="278"/>
      <c r="MYH48" s="278"/>
      <c r="MYI48" s="278"/>
      <c r="MYJ48" s="278"/>
      <c r="MYK48" s="278"/>
      <c r="MYL48" s="278"/>
      <c r="MYM48" s="278"/>
      <c r="MYN48" s="278"/>
      <c r="MYO48" s="278"/>
      <c r="MYP48" s="278"/>
      <c r="MYQ48" s="278"/>
      <c r="MYR48" s="278"/>
      <c r="MYS48" s="278"/>
      <c r="MYT48" s="278"/>
      <c r="MYU48" s="278"/>
      <c r="MYV48" s="278"/>
      <c r="MYW48" s="278"/>
      <c r="MYX48" s="278"/>
      <c r="MYY48" s="278"/>
      <c r="MYZ48" s="278"/>
      <c r="MZA48" s="278"/>
      <c r="MZB48" s="278"/>
      <c r="MZC48" s="278"/>
      <c r="MZD48" s="278"/>
      <c r="MZE48" s="278"/>
      <c r="MZF48" s="278"/>
      <c r="MZG48" s="278"/>
      <c r="MZH48" s="278"/>
      <c r="MZI48" s="278"/>
      <c r="MZJ48" s="278"/>
      <c r="MZK48" s="278"/>
      <c r="MZL48" s="278"/>
      <c r="MZM48" s="278"/>
      <c r="MZN48" s="278"/>
      <c r="MZO48" s="278"/>
      <c r="MZP48" s="278"/>
      <c r="MZQ48" s="278"/>
      <c r="MZR48" s="278"/>
      <c r="MZS48" s="278"/>
      <c r="MZT48" s="278"/>
      <c r="MZU48" s="278"/>
      <c r="MZV48" s="278"/>
      <c r="MZW48" s="278"/>
      <c r="MZX48" s="278"/>
      <c r="MZY48" s="278"/>
      <c r="MZZ48" s="278"/>
      <c r="NAA48" s="278"/>
      <c r="NAB48" s="278"/>
      <c r="NAC48" s="278"/>
      <c r="NAD48" s="278"/>
      <c r="NAE48" s="278"/>
      <c r="NAF48" s="278"/>
      <c r="NAG48" s="278"/>
      <c r="NAH48" s="278"/>
      <c r="NAI48" s="278"/>
      <c r="NAJ48" s="278"/>
      <c r="NAK48" s="278"/>
      <c r="NAL48" s="278"/>
      <c r="NAM48" s="278"/>
      <c r="NAN48" s="278"/>
      <c r="NAO48" s="278"/>
      <c r="NAP48" s="278"/>
      <c r="NAQ48" s="278"/>
      <c r="NAR48" s="278"/>
      <c r="NAS48" s="278"/>
      <c r="NAT48" s="278"/>
      <c r="NAU48" s="278"/>
      <c r="NAV48" s="278"/>
      <c r="NAW48" s="278"/>
      <c r="NAX48" s="278"/>
      <c r="NAY48" s="278"/>
      <c r="NAZ48" s="278"/>
      <c r="NBA48" s="278"/>
      <c r="NBB48" s="278"/>
      <c r="NBC48" s="278"/>
      <c r="NBD48" s="278"/>
      <c r="NBE48" s="278"/>
      <c r="NBF48" s="278"/>
      <c r="NBG48" s="278"/>
      <c r="NBH48" s="278"/>
      <c r="NBI48" s="278"/>
      <c r="NBJ48" s="278"/>
      <c r="NBK48" s="278"/>
      <c r="NBL48" s="278"/>
      <c r="NBM48" s="278"/>
      <c r="NBN48" s="278"/>
      <c r="NBO48" s="278"/>
      <c r="NBP48" s="278"/>
      <c r="NBQ48" s="278"/>
      <c r="NBR48" s="278"/>
      <c r="NBS48" s="278"/>
      <c r="NBT48" s="278"/>
      <c r="NBU48" s="278"/>
      <c r="NBV48" s="278"/>
      <c r="NBW48" s="278"/>
      <c r="NBX48" s="278"/>
      <c r="NBY48" s="278"/>
      <c r="NBZ48" s="278"/>
      <c r="NCA48" s="278"/>
      <c r="NCB48" s="278"/>
      <c r="NCC48" s="278"/>
      <c r="NCD48" s="278"/>
      <c r="NCE48" s="278"/>
      <c r="NCF48" s="278"/>
      <c r="NCG48" s="278"/>
      <c r="NCH48" s="278"/>
      <c r="NCI48" s="278"/>
      <c r="NCJ48" s="278"/>
      <c r="NCK48" s="278"/>
      <c r="NCL48" s="278"/>
      <c r="NCM48" s="278"/>
      <c r="NCN48" s="278"/>
      <c r="NCO48" s="278"/>
      <c r="NCP48" s="278"/>
      <c r="NCQ48" s="278"/>
      <c r="NCR48" s="278"/>
      <c r="NCS48" s="278"/>
      <c r="NCT48" s="278"/>
      <c r="NCU48" s="278"/>
      <c r="NCV48" s="278"/>
      <c r="NCW48" s="278"/>
      <c r="NCX48" s="278"/>
      <c r="NCY48" s="278"/>
      <c r="NCZ48" s="278"/>
      <c r="NDA48" s="278"/>
      <c r="NDB48" s="278"/>
      <c r="NDC48" s="278"/>
      <c r="NDD48" s="278"/>
      <c r="NDE48" s="278"/>
      <c r="NDF48" s="278"/>
      <c r="NDG48" s="278"/>
      <c r="NDH48" s="278"/>
      <c r="NDI48" s="278"/>
      <c r="NDJ48" s="278"/>
      <c r="NDK48" s="278"/>
      <c r="NDL48" s="278"/>
      <c r="NDM48" s="278"/>
      <c r="NDN48" s="278"/>
      <c r="NDO48" s="278"/>
      <c r="NDP48" s="278"/>
      <c r="NDQ48" s="278"/>
      <c r="NDR48" s="278"/>
      <c r="NDS48" s="278"/>
      <c r="NDT48" s="278"/>
      <c r="NDU48" s="278"/>
      <c r="NDV48" s="278"/>
      <c r="NDW48" s="278"/>
      <c r="NDX48" s="278"/>
      <c r="NDY48" s="278"/>
      <c r="NDZ48" s="278"/>
      <c r="NEA48" s="278"/>
      <c r="NEB48" s="278"/>
      <c r="NEC48" s="278"/>
      <c r="NED48" s="278"/>
      <c r="NEE48" s="278"/>
      <c r="NEF48" s="278"/>
      <c r="NEG48" s="278"/>
      <c r="NEH48" s="278"/>
      <c r="NEI48" s="278"/>
      <c r="NEJ48" s="278"/>
      <c r="NEK48" s="278"/>
      <c r="NEL48" s="278"/>
      <c r="NEM48" s="278"/>
      <c r="NEN48" s="278"/>
      <c r="NEO48" s="278"/>
      <c r="NEP48" s="278"/>
      <c r="NEQ48" s="278"/>
      <c r="NER48" s="278"/>
      <c r="NES48" s="278"/>
      <c r="NET48" s="278"/>
      <c r="NEU48" s="278"/>
      <c r="NEV48" s="278"/>
      <c r="NEW48" s="278"/>
      <c r="NEX48" s="278"/>
      <c r="NEY48" s="278"/>
      <c r="NEZ48" s="278"/>
      <c r="NFA48" s="278"/>
      <c r="NFB48" s="278"/>
      <c r="NFC48" s="278"/>
      <c r="NFD48" s="278"/>
      <c r="NFE48" s="278"/>
      <c r="NFF48" s="278"/>
      <c r="NFG48" s="278"/>
      <c r="NFH48" s="278"/>
      <c r="NFI48" s="278"/>
      <c r="NFJ48" s="278"/>
      <c r="NFK48" s="278"/>
      <c r="NFL48" s="278"/>
      <c r="NFM48" s="278"/>
      <c r="NFN48" s="278"/>
      <c r="NFO48" s="278"/>
      <c r="NFP48" s="278"/>
      <c r="NFQ48" s="278"/>
      <c r="NFR48" s="278"/>
      <c r="NFS48" s="278"/>
      <c r="NFT48" s="278"/>
      <c r="NFU48" s="278"/>
      <c r="NFV48" s="278"/>
      <c r="NFW48" s="278"/>
      <c r="NFX48" s="278"/>
      <c r="NFY48" s="278"/>
      <c r="NFZ48" s="278"/>
      <c r="NGA48" s="278"/>
      <c r="NGB48" s="278"/>
      <c r="NGC48" s="278"/>
      <c r="NGD48" s="278"/>
      <c r="NGE48" s="278"/>
      <c r="NGF48" s="278"/>
      <c r="NGG48" s="278"/>
      <c r="NGH48" s="278"/>
      <c r="NGI48" s="278"/>
      <c r="NGJ48" s="278"/>
      <c r="NGK48" s="278"/>
      <c r="NGL48" s="278"/>
      <c r="NGM48" s="278"/>
      <c r="NGN48" s="278"/>
      <c r="NGO48" s="278"/>
      <c r="NGP48" s="278"/>
      <c r="NGQ48" s="278"/>
      <c r="NGR48" s="278"/>
      <c r="NGS48" s="278"/>
      <c r="NGT48" s="278"/>
      <c r="NGU48" s="278"/>
      <c r="NGV48" s="278"/>
      <c r="NGW48" s="278"/>
      <c r="NGX48" s="278"/>
      <c r="NGY48" s="278"/>
      <c r="NGZ48" s="278"/>
      <c r="NHA48" s="278"/>
      <c r="NHB48" s="278"/>
      <c r="NHC48" s="278"/>
      <c r="NHD48" s="278"/>
      <c r="NHE48" s="278"/>
      <c r="NHF48" s="278"/>
      <c r="NHG48" s="278"/>
      <c r="NHH48" s="278"/>
      <c r="NHI48" s="278"/>
      <c r="NHJ48" s="278"/>
      <c r="NHK48" s="278"/>
      <c r="NHL48" s="278"/>
      <c r="NHM48" s="278"/>
      <c r="NHN48" s="278"/>
      <c r="NHO48" s="278"/>
      <c r="NHP48" s="278"/>
      <c r="NHQ48" s="278"/>
      <c r="NHR48" s="278"/>
      <c r="NHS48" s="278"/>
      <c r="NHT48" s="278"/>
      <c r="NHU48" s="278"/>
      <c r="NHV48" s="278"/>
      <c r="NHW48" s="278"/>
      <c r="NHX48" s="278"/>
      <c r="NHY48" s="278"/>
      <c r="NHZ48" s="278"/>
      <c r="NIA48" s="278"/>
      <c r="NIB48" s="278"/>
      <c r="NIC48" s="278"/>
      <c r="NID48" s="278"/>
      <c r="NIE48" s="278"/>
      <c r="NIF48" s="278"/>
      <c r="NIG48" s="278"/>
      <c r="NIH48" s="278"/>
      <c r="NII48" s="278"/>
      <c r="NIJ48" s="278"/>
      <c r="NIK48" s="278"/>
      <c r="NIL48" s="278"/>
      <c r="NIM48" s="278"/>
      <c r="NIN48" s="278"/>
      <c r="NIO48" s="278"/>
      <c r="NIP48" s="278"/>
      <c r="NIQ48" s="278"/>
      <c r="NIR48" s="278"/>
      <c r="NIS48" s="278"/>
      <c r="NIT48" s="278"/>
      <c r="NIU48" s="278"/>
      <c r="NIV48" s="278"/>
      <c r="NIW48" s="278"/>
      <c r="NIX48" s="278"/>
      <c r="NIY48" s="278"/>
      <c r="NIZ48" s="278"/>
      <c r="NJA48" s="278"/>
      <c r="NJB48" s="278"/>
      <c r="NJC48" s="278"/>
      <c r="NJD48" s="278"/>
      <c r="NJE48" s="278"/>
      <c r="NJF48" s="278"/>
      <c r="NJG48" s="278"/>
      <c r="NJH48" s="278"/>
      <c r="NJI48" s="278"/>
      <c r="NJJ48" s="278"/>
      <c r="NJK48" s="278"/>
      <c r="NJL48" s="278"/>
      <c r="NJM48" s="278"/>
      <c r="NJN48" s="278"/>
      <c r="NJO48" s="278"/>
      <c r="NJP48" s="278"/>
      <c r="NJQ48" s="278"/>
      <c r="NJR48" s="278"/>
      <c r="NJS48" s="278"/>
      <c r="NJT48" s="278"/>
      <c r="NJU48" s="278"/>
      <c r="NJV48" s="278"/>
      <c r="NJW48" s="278"/>
      <c r="NJX48" s="278"/>
      <c r="NJY48" s="278"/>
      <c r="NJZ48" s="278"/>
      <c r="NKA48" s="278"/>
      <c r="NKB48" s="278"/>
      <c r="NKC48" s="278"/>
      <c r="NKD48" s="278"/>
      <c r="NKE48" s="278"/>
      <c r="NKF48" s="278"/>
      <c r="NKG48" s="278"/>
      <c r="NKH48" s="278"/>
      <c r="NKI48" s="278"/>
      <c r="NKJ48" s="278"/>
      <c r="NKK48" s="278"/>
      <c r="NKL48" s="278"/>
      <c r="NKM48" s="278"/>
      <c r="NKN48" s="278"/>
      <c r="NKO48" s="278"/>
      <c r="NKP48" s="278"/>
      <c r="NKQ48" s="278"/>
      <c r="NKR48" s="278"/>
      <c r="NKS48" s="278"/>
      <c r="NKT48" s="278"/>
      <c r="NKU48" s="278"/>
      <c r="NKV48" s="278"/>
      <c r="NKW48" s="278"/>
      <c r="NKX48" s="278"/>
      <c r="NKY48" s="278"/>
      <c r="NKZ48" s="278"/>
      <c r="NLA48" s="278"/>
      <c r="NLB48" s="278"/>
      <c r="NLC48" s="278"/>
      <c r="NLD48" s="278"/>
      <c r="NLE48" s="278"/>
      <c r="NLF48" s="278"/>
      <c r="NLG48" s="278"/>
      <c r="NLH48" s="278"/>
      <c r="NLI48" s="278"/>
      <c r="NLJ48" s="278"/>
      <c r="NLK48" s="278"/>
      <c r="NLL48" s="278"/>
      <c r="NLM48" s="278"/>
      <c r="NLN48" s="278"/>
      <c r="NLO48" s="278"/>
      <c r="NLP48" s="278"/>
      <c r="NLQ48" s="278"/>
      <c r="NLR48" s="278"/>
      <c r="NLS48" s="278"/>
      <c r="NLT48" s="278"/>
      <c r="NLU48" s="278"/>
      <c r="NLV48" s="278"/>
      <c r="NLW48" s="278"/>
      <c r="NLX48" s="278"/>
      <c r="NLY48" s="278"/>
      <c r="NLZ48" s="278"/>
      <c r="NMA48" s="278"/>
      <c r="NMB48" s="278"/>
      <c r="NMC48" s="278"/>
      <c r="NMD48" s="278"/>
      <c r="NME48" s="278"/>
      <c r="NMF48" s="278"/>
      <c r="NMG48" s="278"/>
      <c r="NMH48" s="278"/>
      <c r="NMI48" s="278"/>
      <c r="NMJ48" s="278"/>
      <c r="NMK48" s="278"/>
      <c r="NML48" s="278"/>
      <c r="NMM48" s="278"/>
      <c r="NMN48" s="278"/>
      <c r="NMO48" s="278"/>
      <c r="NMP48" s="278"/>
      <c r="NMQ48" s="278"/>
      <c r="NMR48" s="278"/>
      <c r="NMS48" s="278"/>
      <c r="NMT48" s="278"/>
      <c r="NMU48" s="278"/>
      <c r="NMV48" s="278"/>
      <c r="NMW48" s="278"/>
      <c r="NMX48" s="278"/>
      <c r="NMY48" s="278"/>
      <c r="NMZ48" s="278"/>
      <c r="NNA48" s="278"/>
      <c r="NNB48" s="278"/>
      <c r="NNC48" s="278"/>
      <c r="NND48" s="278"/>
      <c r="NNE48" s="278"/>
      <c r="NNF48" s="278"/>
      <c r="NNG48" s="278"/>
      <c r="NNH48" s="278"/>
      <c r="NNI48" s="278"/>
      <c r="NNJ48" s="278"/>
      <c r="NNK48" s="278"/>
      <c r="NNL48" s="278"/>
      <c r="NNM48" s="278"/>
      <c r="NNN48" s="278"/>
      <c r="NNO48" s="278"/>
      <c r="NNP48" s="278"/>
      <c r="NNQ48" s="278"/>
      <c r="NNR48" s="278"/>
      <c r="NNS48" s="278"/>
      <c r="NNT48" s="278"/>
      <c r="NNU48" s="278"/>
      <c r="NNV48" s="278"/>
      <c r="NNW48" s="278"/>
      <c r="NNX48" s="278"/>
      <c r="NNY48" s="278"/>
      <c r="NNZ48" s="278"/>
      <c r="NOA48" s="278"/>
      <c r="NOB48" s="278"/>
      <c r="NOC48" s="278"/>
      <c r="NOD48" s="278"/>
      <c r="NOE48" s="278"/>
      <c r="NOF48" s="278"/>
      <c r="NOG48" s="278"/>
      <c r="NOH48" s="278"/>
      <c r="NOI48" s="278"/>
      <c r="NOJ48" s="278"/>
      <c r="NOK48" s="278"/>
      <c r="NOL48" s="278"/>
      <c r="NOM48" s="278"/>
      <c r="NON48" s="278"/>
      <c r="NOO48" s="278"/>
      <c r="NOP48" s="278"/>
      <c r="NOQ48" s="278"/>
      <c r="NOR48" s="278"/>
      <c r="NOS48" s="278"/>
      <c r="NOT48" s="278"/>
      <c r="NOU48" s="278"/>
      <c r="NOV48" s="278"/>
      <c r="NOW48" s="278"/>
      <c r="NOX48" s="278"/>
      <c r="NOY48" s="278"/>
      <c r="NOZ48" s="278"/>
      <c r="NPA48" s="278"/>
      <c r="NPB48" s="278"/>
      <c r="NPC48" s="278"/>
      <c r="NPD48" s="278"/>
      <c r="NPE48" s="278"/>
      <c r="NPF48" s="278"/>
      <c r="NPG48" s="278"/>
      <c r="NPH48" s="278"/>
      <c r="NPI48" s="278"/>
      <c r="NPJ48" s="278"/>
      <c r="NPK48" s="278"/>
      <c r="NPL48" s="278"/>
      <c r="NPM48" s="278"/>
      <c r="NPN48" s="278"/>
      <c r="NPO48" s="278"/>
      <c r="NPP48" s="278"/>
      <c r="NPQ48" s="278"/>
      <c r="NPR48" s="278"/>
      <c r="NPS48" s="278"/>
      <c r="NPT48" s="278"/>
      <c r="NPU48" s="278"/>
      <c r="NPV48" s="278"/>
      <c r="NPW48" s="278"/>
      <c r="NPX48" s="278"/>
      <c r="NPY48" s="278"/>
      <c r="NPZ48" s="278"/>
      <c r="NQA48" s="278"/>
      <c r="NQB48" s="278"/>
      <c r="NQC48" s="278"/>
      <c r="NQD48" s="278"/>
      <c r="NQE48" s="278"/>
      <c r="NQF48" s="278"/>
      <c r="NQG48" s="278"/>
      <c r="NQH48" s="278"/>
      <c r="NQI48" s="278"/>
      <c r="NQJ48" s="278"/>
      <c r="NQK48" s="278"/>
      <c r="NQL48" s="278"/>
      <c r="NQM48" s="278"/>
      <c r="NQN48" s="278"/>
      <c r="NQO48" s="278"/>
      <c r="NQP48" s="278"/>
      <c r="NQQ48" s="278"/>
      <c r="NQR48" s="278"/>
      <c r="NQS48" s="278"/>
      <c r="NQT48" s="278"/>
      <c r="NQU48" s="278"/>
      <c r="NQV48" s="278"/>
      <c r="NQW48" s="278"/>
      <c r="NQX48" s="278"/>
      <c r="NQY48" s="278"/>
      <c r="NQZ48" s="278"/>
      <c r="NRA48" s="278"/>
      <c r="NRB48" s="278"/>
      <c r="NRC48" s="278"/>
      <c r="NRD48" s="278"/>
      <c r="NRE48" s="278"/>
      <c r="NRF48" s="278"/>
      <c r="NRG48" s="278"/>
      <c r="NRH48" s="278"/>
      <c r="NRI48" s="278"/>
      <c r="NRJ48" s="278"/>
      <c r="NRK48" s="278"/>
      <c r="NRL48" s="278"/>
      <c r="NRM48" s="278"/>
      <c r="NRN48" s="278"/>
      <c r="NRO48" s="278"/>
      <c r="NRP48" s="278"/>
      <c r="NRQ48" s="278"/>
      <c r="NRR48" s="278"/>
      <c r="NRS48" s="278"/>
      <c r="NRT48" s="278"/>
      <c r="NRU48" s="278"/>
      <c r="NRV48" s="278"/>
      <c r="NRW48" s="278"/>
      <c r="NRX48" s="278"/>
      <c r="NRY48" s="278"/>
      <c r="NRZ48" s="278"/>
      <c r="NSA48" s="278"/>
      <c r="NSB48" s="278"/>
      <c r="NSC48" s="278"/>
      <c r="NSD48" s="278"/>
      <c r="NSE48" s="278"/>
      <c r="NSF48" s="278"/>
      <c r="NSG48" s="278"/>
      <c r="NSH48" s="278"/>
      <c r="NSI48" s="278"/>
      <c r="NSJ48" s="278"/>
      <c r="NSK48" s="278"/>
      <c r="NSL48" s="278"/>
      <c r="NSM48" s="278"/>
      <c r="NSN48" s="278"/>
      <c r="NSO48" s="278"/>
      <c r="NSP48" s="278"/>
      <c r="NSQ48" s="278"/>
      <c r="NSR48" s="278"/>
      <c r="NSS48" s="278"/>
      <c r="NST48" s="278"/>
      <c r="NSU48" s="278"/>
      <c r="NSV48" s="278"/>
      <c r="NSW48" s="278"/>
      <c r="NSX48" s="278"/>
      <c r="NSY48" s="278"/>
      <c r="NSZ48" s="278"/>
      <c r="NTA48" s="278"/>
      <c r="NTB48" s="278"/>
      <c r="NTC48" s="278"/>
      <c r="NTD48" s="278"/>
      <c r="NTE48" s="278"/>
      <c r="NTF48" s="278"/>
      <c r="NTG48" s="278"/>
      <c r="NTH48" s="278"/>
      <c r="NTI48" s="278"/>
      <c r="NTJ48" s="278"/>
      <c r="NTK48" s="278"/>
      <c r="NTL48" s="278"/>
      <c r="NTM48" s="278"/>
      <c r="NTN48" s="278"/>
      <c r="NTO48" s="278"/>
      <c r="NTP48" s="278"/>
      <c r="NTQ48" s="278"/>
      <c r="NTR48" s="278"/>
      <c r="NTS48" s="278"/>
      <c r="NTT48" s="278"/>
      <c r="NTU48" s="278"/>
      <c r="NTV48" s="278"/>
      <c r="NTW48" s="278"/>
      <c r="NTX48" s="278"/>
      <c r="NTY48" s="278"/>
      <c r="NTZ48" s="278"/>
      <c r="NUA48" s="278"/>
      <c r="NUB48" s="278"/>
      <c r="NUC48" s="278"/>
      <c r="NUD48" s="278"/>
      <c r="NUE48" s="278"/>
      <c r="NUF48" s="278"/>
      <c r="NUG48" s="278"/>
      <c r="NUH48" s="278"/>
      <c r="NUI48" s="278"/>
      <c r="NUJ48" s="278"/>
      <c r="NUK48" s="278"/>
      <c r="NUL48" s="278"/>
      <c r="NUM48" s="278"/>
      <c r="NUN48" s="278"/>
      <c r="NUO48" s="278"/>
      <c r="NUP48" s="278"/>
      <c r="NUQ48" s="278"/>
      <c r="NUR48" s="278"/>
      <c r="NUS48" s="278"/>
      <c r="NUT48" s="278"/>
      <c r="NUU48" s="278"/>
      <c r="NUV48" s="278"/>
      <c r="NUW48" s="278"/>
      <c r="NUX48" s="278"/>
      <c r="NUY48" s="278"/>
      <c r="NUZ48" s="278"/>
      <c r="NVA48" s="278"/>
      <c r="NVB48" s="278"/>
      <c r="NVC48" s="278"/>
      <c r="NVD48" s="278"/>
      <c r="NVE48" s="278"/>
      <c r="NVF48" s="278"/>
      <c r="NVG48" s="278"/>
      <c r="NVH48" s="278"/>
      <c r="NVI48" s="278"/>
      <c r="NVJ48" s="278"/>
      <c r="NVK48" s="278"/>
      <c r="NVL48" s="278"/>
      <c r="NVM48" s="278"/>
      <c r="NVN48" s="278"/>
      <c r="NVO48" s="278"/>
      <c r="NVP48" s="278"/>
      <c r="NVQ48" s="278"/>
      <c r="NVR48" s="278"/>
      <c r="NVS48" s="278"/>
      <c r="NVT48" s="278"/>
      <c r="NVU48" s="278"/>
      <c r="NVV48" s="278"/>
      <c r="NVW48" s="278"/>
      <c r="NVX48" s="278"/>
      <c r="NVY48" s="278"/>
      <c r="NVZ48" s="278"/>
      <c r="NWA48" s="278"/>
      <c r="NWB48" s="278"/>
      <c r="NWC48" s="278"/>
      <c r="NWD48" s="278"/>
      <c r="NWE48" s="278"/>
      <c r="NWF48" s="278"/>
      <c r="NWG48" s="278"/>
      <c r="NWH48" s="278"/>
      <c r="NWI48" s="278"/>
      <c r="NWJ48" s="278"/>
      <c r="NWK48" s="278"/>
      <c r="NWL48" s="278"/>
      <c r="NWM48" s="278"/>
      <c r="NWN48" s="278"/>
      <c r="NWO48" s="278"/>
      <c r="NWP48" s="278"/>
      <c r="NWQ48" s="278"/>
      <c r="NWR48" s="278"/>
      <c r="NWS48" s="278"/>
      <c r="NWT48" s="278"/>
      <c r="NWU48" s="278"/>
      <c r="NWV48" s="278"/>
      <c r="NWW48" s="278"/>
      <c r="NWX48" s="278"/>
      <c r="NWY48" s="278"/>
      <c r="NWZ48" s="278"/>
      <c r="NXA48" s="278"/>
      <c r="NXB48" s="278"/>
      <c r="NXC48" s="278"/>
      <c r="NXD48" s="278"/>
      <c r="NXE48" s="278"/>
      <c r="NXF48" s="278"/>
      <c r="NXG48" s="278"/>
      <c r="NXH48" s="278"/>
      <c r="NXI48" s="278"/>
      <c r="NXJ48" s="278"/>
      <c r="NXK48" s="278"/>
      <c r="NXL48" s="278"/>
      <c r="NXM48" s="278"/>
      <c r="NXN48" s="278"/>
      <c r="NXO48" s="278"/>
      <c r="NXP48" s="278"/>
      <c r="NXQ48" s="278"/>
      <c r="NXR48" s="278"/>
      <c r="NXS48" s="278"/>
      <c r="NXT48" s="278"/>
      <c r="NXU48" s="278"/>
      <c r="NXV48" s="278"/>
      <c r="NXW48" s="278"/>
      <c r="NXX48" s="278"/>
      <c r="NXY48" s="278"/>
      <c r="NXZ48" s="278"/>
      <c r="NYA48" s="278"/>
      <c r="NYB48" s="278"/>
      <c r="NYC48" s="278"/>
      <c r="NYD48" s="278"/>
      <c r="NYE48" s="278"/>
      <c r="NYF48" s="278"/>
      <c r="NYG48" s="278"/>
      <c r="NYH48" s="278"/>
      <c r="NYI48" s="278"/>
      <c r="NYJ48" s="278"/>
      <c r="NYK48" s="278"/>
      <c r="NYL48" s="278"/>
      <c r="NYM48" s="278"/>
      <c r="NYN48" s="278"/>
      <c r="NYO48" s="278"/>
      <c r="NYP48" s="278"/>
      <c r="NYQ48" s="278"/>
      <c r="NYR48" s="278"/>
      <c r="NYS48" s="278"/>
      <c r="NYT48" s="278"/>
      <c r="NYU48" s="278"/>
      <c r="NYV48" s="278"/>
      <c r="NYW48" s="278"/>
      <c r="NYX48" s="278"/>
      <c r="NYY48" s="278"/>
      <c r="NYZ48" s="278"/>
      <c r="NZA48" s="278"/>
      <c r="NZB48" s="278"/>
      <c r="NZC48" s="278"/>
      <c r="NZD48" s="278"/>
      <c r="NZE48" s="278"/>
      <c r="NZF48" s="278"/>
      <c r="NZG48" s="278"/>
      <c r="NZH48" s="278"/>
      <c r="NZI48" s="278"/>
      <c r="NZJ48" s="278"/>
      <c r="NZK48" s="278"/>
      <c r="NZL48" s="278"/>
      <c r="NZM48" s="278"/>
      <c r="NZN48" s="278"/>
      <c r="NZO48" s="278"/>
      <c r="NZP48" s="278"/>
      <c r="NZQ48" s="278"/>
      <c r="NZR48" s="278"/>
      <c r="NZS48" s="278"/>
      <c r="NZT48" s="278"/>
      <c r="NZU48" s="278"/>
      <c r="NZV48" s="278"/>
      <c r="NZW48" s="278"/>
      <c r="NZX48" s="278"/>
      <c r="NZY48" s="278"/>
      <c r="NZZ48" s="278"/>
      <c r="OAA48" s="278"/>
      <c r="OAB48" s="278"/>
      <c r="OAC48" s="278"/>
      <c r="OAD48" s="278"/>
      <c r="OAE48" s="278"/>
      <c r="OAF48" s="278"/>
      <c r="OAG48" s="278"/>
      <c r="OAH48" s="278"/>
      <c r="OAI48" s="278"/>
      <c r="OAJ48" s="278"/>
      <c r="OAK48" s="278"/>
      <c r="OAL48" s="278"/>
      <c r="OAM48" s="278"/>
      <c r="OAN48" s="278"/>
      <c r="OAO48" s="278"/>
      <c r="OAP48" s="278"/>
      <c r="OAQ48" s="278"/>
      <c r="OAR48" s="278"/>
      <c r="OAS48" s="278"/>
      <c r="OAT48" s="278"/>
      <c r="OAU48" s="278"/>
      <c r="OAV48" s="278"/>
      <c r="OAW48" s="278"/>
      <c r="OAX48" s="278"/>
      <c r="OAY48" s="278"/>
      <c r="OAZ48" s="278"/>
      <c r="OBA48" s="278"/>
      <c r="OBB48" s="278"/>
      <c r="OBC48" s="278"/>
      <c r="OBD48" s="278"/>
      <c r="OBE48" s="278"/>
      <c r="OBF48" s="278"/>
      <c r="OBG48" s="278"/>
      <c r="OBH48" s="278"/>
      <c r="OBI48" s="278"/>
      <c r="OBJ48" s="278"/>
      <c r="OBK48" s="278"/>
      <c r="OBL48" s="278"/>
      <c r="OBM48" s="278"/>
      <c r="OBN48" s="278"/>
      <c r="OBO48" s="278"/>
      <c r="OBP48" s="278"/>
      <c r="OBQ48" s="278"/>
      <c r="OBR48" s="278"/>
      <c r="OBS48" s="278"/>
      <c r="OBT48" s="278"/>
      <c r="OBU48" s="278"/>
      <c r="OBV48" s="278"/>
      <c r="OBW48" s="278"/>
      <c r="OBX48" s="278"/>
      <c r="OBY48" s="278"/>
      <c r="OBZ48" s="278"/>
      <c r="OCA48" s="278"/>
      <c r="OCB48" s="278"/>
      <c r="OCC48" s="278"/>
      <c r="OCD48" s="278"/>
      <c r="OCE48" s="278"/>
      <c r="OCF48" s="278"/>
      <c r="OCG48" s="278"/>
      <c r="OCH48" s="278"/>
      <c r="OCI48" s="278"/>
      <c r="OCJ48" s="278"/>
      <c r="OCK48" s="278"/>
      <c r="OCL48" s="278"/>
      <c r="OCM48" s="278"/>
      <c r="OCN48" s="278"/>
      <c r="OCO48" s="278"/>
      <c r="OCP48" s="278"/>
      <c r="OCQ48" s="278"/>
      <c r="OCR48" s="278"/>
      <c r="OCS48" s="278"/>
      <c r="OCT48" s="278"/>
      <c r="OCU48" s="278"/>
      <c r="OCV48" s="278"/>
      <c r="OCW48" s="278"/>
      <c r="OCX48" s="278"/>
      <c r="OCY48" s="278"/>
      <c r="OCZ48" s="278"/>
      <c r="ODA48" s="278"/>
      <c r="ODB48" s="278"/>
      <c r="ODC48" s="278"/>
      <c r="ODD48" s="278"/>
      <c r="ODE48" s="278"/>
      <c r="ODF48" s="278"/>
      <c r="ODG48" s="278"/>
      <c r="ODH48" s="278"/>
      <c r="ODI48" s="278"/>
      <c r="ODJ48" s="278"/>
      <c r="ODK48" s="278"/>
      <c r="ODL48" s="278"/>
      <c r="ODM48" s="278"/>
      <c r="ODN48" s="278"/>
      <c r="ODO48" s="278"/>
      <c r="ODP48" s="278"/>
      <c r="ODQ48" s="278"/>
      <c r="ODR48" s="278"/>
      <c r="ODS48" s="278"/>
      <c r="ODT48" s="278"/>
      <c r="ODU48" s="278"/>
      <c r="ODV48" s="278"/>
      <c r="ODW48" s="278"/>
      <c r="ODX48" s="278"/>
      <c r="ODY48" s="278"/>
      <c r="ODZ48" s="278"/>
      <c r="OEA48" s="278"/>
      <c r="OEB48" s="278"/>
      <c r="OEC48" s="278"/>
      <c r="OED48" s="278"/>
      <c r="OEE48" s="278"/>
      <c r="OEF48" s="278"/>
      <c r="OEG48" s="278"/>
      <c r="OEH48" s="278"/>
      <c r="OEI48" s="278"/>
      <c r="OEJ48" s="278"/>
      <c r="OEK48" s="278"/>
      <c r="OEL48" s="278"/>
      <c r="OEM48" s="278"/>
      <c r="OEN48" s="278"/>
      <c r="OEO48" s="278"/>
      <c r="OEP48" s="278"/>
      <c r="OEQ48" s="278"/>
      <c r="OER48" s="278"/>
      <c r="OES48" s="278"/>
      <c r="OET48" s="278"/>
      <c r="OEU48" s="278"/>
      <c r="OEV48" s="278"/>
      <c r="OEW48" s="278"/>
      <c r="OEX48" s="278"/>
      <c r="OEY48" s="278"/>
      <c r="OEZ48" s="278"/>
      <c r="OFA48" s="278"/>
      <c r="OFB48" s="278"/>
      <c r="OFC48" s="278"/>
      <c r="OFD48" s="278"/>
      <c r="OFE48" s="278"/>
      <c r="OFF48" s="278"/>
      <c r="OFG48" s="278"/>
      <c r="OFH48" s="278"/>
      <c r="OFI48" s="278"/>
      <c r="OFJ48" s="278"/>
      <c r="OFK48" s="278"/>
      <c r="OFL48" s="278"/>
      <c r="OFM48" s="278"/>
      <c r="OFN48" s="278"/>
      <c r="OFO48" s="278"/>
      <c r="OFP48" s="278"/>
      <c r="OFQ48" s="278"/>
      <c r="OFR48" s="278"/>
      <c r="OFS48" s="278"/>
      <c r="OFT48" s="278"/>
      <c r="OFU48" s="278"/>
      <c r="OFV48" s="278"/>
      <c r="OFW48" s="278"/>
      <c r="OFX48" s="278"/>
      <c r="OFY48" s="278"/>
      <c r="OFZ48" s="278"/>
      <c r="OGA48" s="278"/>
      <c r="OGB48" s="278"/>
      <c r="OGC48" s="278"/>
      <c r="OGD48" s="278"/>
      <c r="OGE48" s="278"/>
      <c r="OGF48" s="278"/>
      <c r="OGG48" s="278"/>
      <c r="OGH48" s="278"/>
      <c r="OGI48" s="278"/>
      <c r="OGJ48" s="278"/>
      <c r="OGK48" s="278"/>
      <c r="OGL48" s="278"/>
      <c r="OGM48" s="278"/>
      <c r="OGN48" s="278"/>
      <c r="OGO48" s="278"/>
      <c r="OGP48" s="278"/>
      <c r="OGQ48" s="278"/>
      <c r="OGR48" s="278"/>
      <c r="OGS48" s="278"/>
      <c r="OGT48" s="278"/>
      <c r="OGU48" s="278"/>
      <c r="OGV48" s="278"/>
      <c r="OGW48" s="278"/>
      <c r="OGX48" s="278"/>
      <c r="OGY48" s="278"/>
      <c r="OGZ48" s="278"/>
      <c r="OHA48" s="278"/>
      <c r="OHB48" s="278"/>
      <c r="OHC48" s="278"/>
      <c r="OHD48" s="278"/>
      <c r="OHE48" s="278"/>
      <c r="OHF48" s="278"/>
      <c r="OHG48" s="278"/>
      <c r="OHH48" s="278"/>
      <c r="OHI48" s="278"/>
      <c r="OHJ48" s="278"/>
      <c r="OHK48" s="278"/>
      <c r="OHL48" s="278"/>
      <c r="OHM48" s="278"/>
      <c r="OHN48" s="278"/>
      <c r="OHO48" s="278"/>
      <c r="OHP48" s="278"/>
      <c r="OHQ48" s="278"/>
      <c r="OHR48" s="278"/>
      <c r="OHS48" s="278"/>
      <c r="OHT48" s="278"/>
      <c r="OHU48" s="278"/>
      <c r="OHV48" s="278"/>
      <c r="OHW48" s="278"/>
      <c r="OHX48" s="278"/>
      <c r="OHY48" s="278"/>
      <c r="OHZ48" s="278"/>
      <c r="OIA48" s="278"/>
      <c r="OIB48" s="278"/>
      <c r="OIC48" s="278"/>
      <c r="OID48" s="278"/>
      <c r="OIE48" s="278"/>
      <c r="OIF48" s="278"/>
      <c r="OIG48" s="278"/>
      <c r="OIH48" s="278"/>
      <c r="OII48" s="278"/>
      <c r="OIJ48" s="278"/>
      <c r="OIK48" s="278"/>
      <c r="OIL48" s="278"/>
      <c r="OIM48" s="278"/>
      <c r="OIN48" s="278"/>
      <c r="OIO48" s="278"/>
      <c r="OIP48" s="278"/>
      <c r="OIQ48" s="278"/>
      <c r="OIR48" s="278"/>
      <c r="OIS48" s="278"/>
      <c r="OIT48" s="278"/>
      <c r="OIU48" s="278"/>
      <c r="OIV48" s="278"/>
      <c r="OIW48" s="278"/>
      <c r="OIX48" s="278"/>
      <c r="OIY48" s="278"/>
      <c r="OIZ48" s="278"/>
      <c r="OJA48" s="278"/>
      <c r="OJB48" s="278"/>
      <c r="OJC48" s="278"/>
      <c r="OJD48" s="278"/>
      <c r="OJE48" s="278"/>
      <c r="OJF48" s="278"/>
      <c r="OJG48" s="278"/>
      <c r="OJH48" s="278"/>
      <c r="OJI48" s="278"/>
      <c r="OJJ48" s="278"/>
      <c r="OJK48" s="278"/>
      <c r="OJL48" s="278"/>
      <c r="OJM48" s="278"/>
      <c r="OJN48" s="278"/>
      <c r="OJO48" s="278"/>
      <c r="OJP48" s="278"/>
      <c r="OJQ48" s="278"/>
      <c r="OJR48" s="278"/>
      <c r="OJS48" s="278"/>
      <c r="OJT48" s="278"/>
      <c r="OJU48" s="278"/>
      <c r="OJV48" s="278"/>
      <c r="OJW48" s="278"/>
      <c r="OJX48" s="278"/>
      <c r="OJY48" s="278"/>
      <c r="OJZ48" s="278"/>
      <c r="OKA48" s="278"/>
      <c r="OKB48" s="278"/>
      <c r="OKC48" s="278"/>
      <c r="OKD48" s="278"/>
      <c r="OKE48" s="278"/>
      <c r="OKF48" s="278"/>
      <c r="OKG48" s="278"/>
      <c r="OKH48" s="278"/>
      <c r="OKI48" s="278"/>
      <c r="OKJ48" s="278"/>
      <c r="OKK48" s="278"/>
      <c r="OKL48" s="278"/>
      <c r="OKM48" s="278"/>
      <c r="OKN48" s="278"/>
      <c r="OKO48" s="278"/>
      <c r="OKP48" s="278"/>
      <c r="OKQ48" s="278"/>
      <c r="OKR48" s="278"/>
      <c r="OKS48" s="278"/>
      <c r="OKT48" s="278"/>
      <c r="OKU48" s="278"/>
      <c r="OKV48" s="278"/>
      <c r="OKW48" s="278"/>
      <c r="OKX48" s="278"/>
      <c r="OKY48" s="278"/>
      <c r="OKZ48" s="278"/>
      <c r="OLA48" s="278"/>
      <c r="OLB48" s="278"/>
      <c r="OLC48" s="278"/>
      <c r="OLD48" s="278"/>
      <c r="OLE48" s="278"/>
      <c r="OLF48" s="278"/>
      <c r="OLG48" s="278"/>
      <c r="OLH48" s="278"/>
      <c r="OLI48" s="278"/>
      <c r="OLJ48" s="278"/>
      <c r="OLK48" s="278"/>
      <c r="OLL48" s="278"/>
      <c r="OLM48" s="278"/>
      <c r="OLN48" s="278"/>
      <c r="OLO48" s="278"/>
      <c r="OLP48" s="278"/>
      <c r="OLQ48" s="278"/>
      <c r="OLR48" s="278"/>
      <c r="OLS48" s="278"/>
      <c r="OLT48" s="278"/>
      <c r="OLU48" s="278"/>
      <c r="OLV48" s="278"/>
      <c r="OLW48" s="278"/>
      <c r="OLX48" s="278"/>
      <c r="OLY48" s="278"/>
      <c r="OLZ48" s="278"/>
      <c r="OMA48" s="278"/>
      <c r="OMB48" s="278"/>
      <c r="OMC48" s="278"/>
      <c r="OMD48" s="278"/>
      <c r="OME48" s="278"/>
      <c r="OMF48" s="278"/>
      <c r="OMG48" s="278"/>
      <c r="OMH48" s="278"/>
      <c r="OMI48" s="278"/>
      <c r="OMJ48" s="278"/>
      <c r="OMK48" s="278"/>
      <c r="OML48" s="278"/>
      <c r="OMM48" s="278"/>
      <c r="OMN48" s="278"/>
      <c r="OMO48" s="278"/>
      <c r="OMP48" s="278"/>
      <c r="OMQ48" s="278"/>
      <c r="OMR48" s="278"/>
      <c r="OMS48" s="278"/>
      <c r="OMT48" s="278"/>
      <c r="OMU48" s="278"/>
      <c r="OMV48" s="278"/>
      <c r="OMW48" s="278"/>
      <c r="OMX48" s="278"/>
      <c r="OMY48" s="278"/>
      <c r="OMZ48" s="278"/>
      <c r="ONA48" s="278"/>
      <c r="ONB48" s="278"/>
      <c r="ONC48" s="278"/>
      <c r="OND48" s="278"/>
      <c r="ONE48" s="278"/>
      <c r="ONF48" s="278"/>
      <c r="ONG48" s="278"/>
      <c r="ONH48" s="278"/>
      <c r="ONI48" s="278"/>
      <c r="ONJ48" s="278"/>
      <c r="ONK48" s="278"/>
      <c r="ONL48" s="278"/>
      <c r="ONM48" s="278"/>
      <c r="ONN48" s="278"/>
      <c r="ONO48" s="278"/>
      <c r="ONP48" s="278"/>
      <c r="ONQ48" s="278"/>
      <c r="ONR48" s="278"/>
      <c r="ONS48" s="278"/>
      <c r="ONT48" s="278"/>
      <c r="ONU48" s="278"/>
      <c r="ONV48" s="278"/>
      <c r="ONW48" s="278"/>
      <c r="ONX48" s="278"/>
      <c r="ONY48" s="278"/>
      <c r="ONZ48" s="278"/>
      <c r="OOA48" s="278"/>
      <c r="OOB48" s="278"/>
      <c r="OOC48" s="278"/>
      <c r="OOD48" s="278"/>
      <c r="OOE48" s="278"/>
      <c r="OOF48" s="278"/>
      <c r="OOG48" s="278"/>
      <c r="OOH48" s="278"/>
      <c r="OOI48" s="278"/>
      <c r="OOJ48" s="278"/>
      <c r="OOK48" s="278"/>
      <c r="OOL48" s="278"/>
      <c r="OOM48" s="278"/>
      <c r="OON48" s="278"/>
      <c r="OOO48" s="278"/>
      <c r="OOP48" s="278"/>
      <c r="OOQ48" s="278"/>
      <c r="OOR48" s="278"/>
      <c r="OOS48" s="278"/>
      <c r="OOT48" s="278"/>
      <c r="OOU48" s="278"/>
      <c r="OOV48" s="278"/>
      <c r="OOW48" s="278"/>
      <c r="OOX48" s="278"/>
      <c r="OOY48" s="278"/>
      <c r="OOZ48" s="278"/>
      <c r="OPA48" s="278"/>
      <c r="OPB48" s="278"/>
      <c r="OPC48" s="278"/>
      <c r="OPD48" s="278"/>
      <c r="OPE48" s="278"/>
      <c r="OPF48" s="278"/>
      <c r="OPG48" s="278"/>
      <c r="OPH48" s="278"/>
      <c r="OPI48" s="278"/>
      <c r="OPJ48" s="278"/>
      <c r="OPK48" s="278"/>
      <c r="OPL48" s="278"/>
      <c r="OPM48" s="278"/>
      <c r="OPN48" s="278"/>
      <c r="OPO48" s="278"/>
      <c r="OPP48" s="278"/>
      <c r="OPQ48" s="278"/>
      <c r="OPR48" s="278"/>
      <c r="OPS48" s="278"/>
      <c r="OPT48" s="278"/>
      <c r="OPU48" s="278"/>
      <c r="OPV48" s="278"/>
      <c r="OPW48" s="278"/>
      <c r="OPX48" s="278"/>
      <c r="OPY48" s="278"/>
      <c r="OPZ48" s="278"/>
      <c r="OQA48" s="278"/>
      <c r="OQB48" s="278"/>
      <c r="OQC48" s="278"/>
      <c r="OQD48" s="278"/>
      <c r="OQE48" s="278"/>
      <c r="OQF48" s="278"/>
      <c r="OQG48" s="278"/>
      <c r="OQH48" s="278"/>
      <c r="OQI48" s="278"/>
      <c r="OQJ48" s="278"/>
      <c r="OQK48" s="278"/>
      <c r="OQL48" s="278"/>
      <c r="OQM48" s="278"/>
      <c r="OQN48" s="278"/>
      <c r="OQO48" s="278"/>
      <c r="OQP48" s="278"/>
      <c r="OQQ48" s="278"/>
      <c r="OQR48" s="278"/>
      <c r="OQS48" s="278"/>
      <c r="OQT48" s="278"/>
      <c r="OQU48" s="278"/>
      <c r="OQV48" s="278"/>
      <c r="OQW48" s="278"/>
      <c r="OQX48" s="278"/>
      <c r="OQY48" s="278"/>
      <c r="OQZ48" s="278"/>
      <c r="ORA48" s="278"/>
      <c r="ORB48" s="278"/>
      <c r="ORC48" s="278"/>
      <c r="ORD48" s="278"/>
      <c r="ORE48" s="278"/>
      <c r="ORF48" s="278"/>
      <c r="ORG48" s="278"/>
      <c r="ORH48" s="278"/>
      <c r="ORI48" s="278"/>
      <c r="ORJ48" s="278"/>
      <c r="ORK48" s="278"/>
      <c r="ORL48" s="278"/>
      <c r="ORM48" s="278"/>
      <c r="ORN48" s="278"/>
      <c r="ORO48" s="278"/>
      <c r="ORP48" s="278"/>
      <c r="ORQ48" s="278"/>
      <c r="ORR48" s="278"/>
      <c r="ORS48" s="278"/>
      <c r="ORT48" s="278"/>
      <c r="ORU48" s="278"/>
      <c r="ORV48" s="278"/>
      <c r="ORW48" s="278"/>
      <c r="ORX48" s="278"/>
      <c r="ORY48" s="278"/>
      <c r="ORZ48" s="278"/>
      <c r="OSA48" s="278"/>
      <c r="OSB48" s="278"/>
      <c r="OSC48" s="278"/>
      <c r="OSD48" s="278"/>
      <c r="OSE48" s="278"/>
      <c r="OSF48" s="278"/>
      <c r="OSG48" s="278"/>
      <c r="OSH48" s="278"/>
      <c r="OSI48" s="278"/>
      <c r="OSJ48" s="278"/>
      <c r="OSK48" s="278"/>
      <c r="OSL48" s="278"/>
      <c r="OSM48" s="278"/>
      <c r="OSN48" s="278"/>
      <c r="OSO48" s="278"/>
      <c r="OSP48" s="278"/>
      <c r="OSQ48" s="278"/>
      <c r="OSR48" s="278"/>
      <c r="OSS48" s="278"/>
      <c r="OST48" s="278"/>
      <c r="OSU48" s="278"/>
      <c r="OSV48" s="278"/>
      <c r="OSW48" s="278"/>
      <c r="OSX48" s="278"/>
      <c r="OSY48" s="278"/>
      <c r="OSZ48" s="278"/>
      <c r="OTA48" s="278"/>
      <c r="OTB48" s="278"/>
      <c r="OTC48" s="278"/>
      <c r="OTD48" s="278"/>
      <c r="OTE48" s="278"/>
      <c r="OTF48" s="278"/>
      <c r="OTG48" s="278"/>
      <c r="OTH48" s="278"/>
      <c r="OTI48" s="278"/>
      <c r="OTJ48" s="278"/>
      <c r="OTK48" s="278"/>
      <c r="OTL48" s="278"/>
      <c r="OTM48" s="278"/>
      <c r="OTN48" s="278"/>
      <c r="OTO48" s="278"/>
      <c r="OTP48" s="278"/>
      <c r="OTQ48" s="278"/>
      <c r="OTR48" s="278"/>
      <c r="OTS48" s="278"/>
      <c r="OTT48" s="278"/>
      <c r="OTU48" s="278"/>
      <c r="OTV48" s="278"/>
      <c r="OTW48" s="278"/>
      <c r="OTX48" s="278"/>
      <c r="OTY48" s="278"/>
      <c r="OTZ48" s="278"/>
      <c r="OUA48" s="278"/>
      <c r="OUB48" s="278"/>
      <c r="OUC48" s="278"/>
      <c r="OUD48" s="278"/>
      <c r="OUE48" s="278"/>
      <c r="OUF48" s="278"/>
      <c r="OUG48" s="278"/>
      <c r="OUH48" s="278"/>
      <c r="OUI48" s="278"/>
      <c r="OUJ48" s="278"/>
      <c r="OUK48" s="278"/>
      <c r="OUL48" s="278"/>
      <c r="OUM48" s="278"/>
      <c r="OUN48" s="278"/>
      <c r="OUO48" s="278"/>
      <c r="OUP48" s="278"/>
      <c r="OUQ48" s="278"/>
      <c r="OUR48" s="278"/>
      <c r="OUS48" s="278"/>
      <c r="OUT48" s="278"/>
      <c r="OUU48" s="278"/>
      <c r="OUV48" s="278"/>
      <c r="OUW48" s="278"/>
      <c r="OUX48" s="278"/>
      <c r="OUY48" s="278"/>
      <c r="OUZ48" s="278"/>
      <c r="OVA48" s="278"/>
      <c r="OVB48" s="278"/>
      <c r="OVC48" s="278"/>
      <c r="OVD48" s="278"/>
      <c r="OVE48" s="278"/>
      <c r="OVF48" s="278"/>
      <c r="OVG48" s="278"/>
      <c r="OVH48" s="278"/>
      <c r="OVI48" s="278"/>
      <c r="OVJ48" s="278"/>
      <c r="OVK48" s="278"/>
      <c r="OVL48" s="278"/>
      <c r="OVM48" s="278"/>
      <c r="OVN48" s="278"/>
      <c r="OVO48" s="278"/>
      <c r="OVP48" s="278"/>
      <c r="OVQ48" s="278"/>
      <c r="OVR48" s="278"/>
      <c r="OVS48" s="278"/>
      <c r="OVT48" s="278"/>
      <c r="OVU48" s="278"/>
      <c r="OVV48" s="278"/>
      <c r="OVW48" s="278"/>
      <c r="OVX48" s="278"/>
      <c r="OVY48" s="278"/>
      <c r="OVZ48" s="278"/>
      <c r="OWA48" s="278"/>
      <c r="OWB48" s="278"/>
      <c r="OWC48" s="278"/>
      <c r="OWD48" s="278"/>
      <c r="OWE48" s="278"/>
      <c r="OWF48" s="278"/>
      <c r="OWG48" s="278"/>
      <c r="OWH48" s="278"/>
      <c r="OWI48" s="278"/>
      <c r="OWJ48" s="278"/>
      <c r="OWK48" s="278"/>
      <c r="OWL48" s="278"/>
      <c r="OWM48" s="278"/>
      <c r="OWN48" s="278"/>
      <c r="OWO48" s="278"/>
      <c r="OWP48" s="278"/>
      <c r="OWQ48" s="278"/>
      <c r="OWR48" s="278"/>
      <c r="OWS48" s="278"/>
      <c r="OWT48" s="278"/>
      <c r="OWU48" s="278"/>
      <c r="OWV48" s="278"/>
      <c r="OWW48" s="278"/>
      <c r="OWX48" s="278"/>
      <c r="OWY48" s="278"/>
      <c r="OWZ48" s="278"/>
      <c r="OXA48" s="278"/>
      <c r="OXB48" s="278"/>
      <c r="OXC48" s="278"/>
      <c r="OXD48" s="278"/>
      <c r="OXE48" s="278"/>
      <c r="OXF48" s="278"/>
      <c r="OXG48" s="278"/>
      <c r="OXH48" s="278"/>
      <c r="OXI48" s="278"/>
      <c r="OXJ48" s="278"/>
      <c r="OXK48" s="278"/>
      <c r="OXL48" s="278"/>
      <c r="OXM48" s="278"/>
      <c r="OXN48" s="278"/>
      <c r="OXO48" s="278"/>
      <c r="OXP48" s="278"/>
      <c r="OXQ48" s="278"/>
      <c r="OXR48" s="278"/>
      <c r="OXS48" s="278"/>
      <c r="OXT48" s="278"/>
      <c r="OXU48" s="278"/>
      <c r="OXV48" s="278"/>
      <c r="OXW48" s="278"/>
      <c r="OXX48" s="278"/>
      <c r="OXY48" s="278"/>
      <c r="OXZ48" s="278"/>
      <c r="OYA48" s="278"/>
      <c r="OYB48" s="278"/>
      <c r="OYC48" s="278"/>
      <c r="OYD48" s="278"/>
      <c r="OYE48" s="278"/>
      <c r="OYF48" s="278"/>
      <c r="OYG48" s="278"/>
      <c r="OYH48" s="278"/>
      <c r="OYI48" s="278"/>
      <c r="OYJ48" s="278"/>
      <c r="OYK48" s="278"/>
      <c r="OYL48" s="278"/>
      <c r="OYM48" s="278"/>
      <c r="OYN48" s="278"/>
      <c r="OYO48" s="278"/>
      <c r="OYP48" s="278"/>
      <c r="OYQ48" s="278"/>
      <c r="OYR48" s="278"/>
      <c r="OYS48" s="278"/>
      <c r="OYT48" s="278"/>
      <c r="OYU48" s="278"/>
      <c r="OYV48" s="278"/>
      <c r="OYW48" s="278"/>
      <c r="OYX48" s="278"/>
      <c r="OYY48" s="278"/>
      <c r="OYZ48" s="278"/>
      <c r="OZA48" s="278"/>
      <c r="OZB48" s="278"/>
      <c r="OZC48" s="278"/>
      <c r="OZD48" s="278"/>
      <c r="OZE48" s="278"/>
      <c r="OZF48" s="278"/>
      <c r="OZG48" s="278"/>
      <c r="OZH48" s="278"/>
      <c r="OZI48" s="278"/>
      <c r="OZJ48" s="278"/>
      <c r="OZK48" s="278"/>
      <c r="OZL48" s="278"/>
      <c r="OZM48" s="278"/>
      <c r="OZN48" s="278"/>
      <c r="OZO48" s="278"/>
      <c r="OZP48" s="278"/>
      <c r="OZQ48" s="278"/>
      <c r="OZR48" s="278"/>
      <c r="OZS48" s="278"/>
      <c r="OZT48" s="278"/>
      <c r="OZU48" s="278"/>
      <c r="OZV48" s="278"/>
      <c r="OZW48" s="278"/>
      <c r="OZX48" s="278"/>
      <c r="OZY48" s="278"/>
      <c r="OZZ48" s="278"/>
      <c r="PAA48" s="278"/>
      <c r="PAB48" s="278"/>
      <c r="PAC48" s="278"/>
      <c r="PAD48" s="278"/>
      <c r="PAE48" s="278"/>
      <c r="PAF48" s="278"/>
      <c r="PAG48" s="278"/>
      <c r="PAH48" s="278"/>
      <c r="PAI48" s="278"/>
      <c r="PAJ48" s="278"/>
      <c r="PAK48" s="278"/>
      <c r="PAL48" s="278"/>
      <c r="PAM48" s="278"/>
      <c r="PAN48" s="278"/>
      <c r="PAO48" s="278"/>
      <c r="PAP48" s="278"/>
      <c r="PAQ48" s="278"/>
      <c r="PAR48" s="278"/>
      <c r="PAS48" s="278"/>
      <c r="PAT48" s="278"/>
      <c r="PAU48" s="278"/>
      <c r="PAV48" s="278"/>
      <c r="PAW48" s="278"/>
      <c r="PAX48" s="278"/>
      <c r="PAY48" s="278"/>
      <c r="PAZ48" s="278"/>
      <c r="PBA48" s="278"/>
      <c r="PBB48" s="278"/>
      <c r="PBC48" s="278"/>
      <c r="PBD48" s="278"/>
      <c r="PBE48" s="278"/>
      <c r="PBF48" s="278"/>
      <c r="PBG48" s="278"/>
      <c r="PBH48" s="278"/>
      <c r="PBI48" s="278"/>
      <c r="PBJ48" s="278"/>
      <c r="PBK48" s="278"/>
      <c r="PBL48" s="278"/>
      <c r="PBM48" s="278"/>
      <c r="PBN48" s="278"/>
      <c r="PBO48" s="278"/>
      <c r="PBP48" s="278"/>
      <c r="PBQ48" s="278"/>
      <c r="PBR48" s="278"/>
      <c r="PBS48" s="278"/>
      <c r="PBT48" s="278"/>
      <c r="PBU48" s="278"/>
      <c r="PBV48" s="278"/>
      <c r="PBW48" s="278"/>
      <c r="PBX48" s="278"/>
      <c r="PBY48" s="278"/>
      <c r="PBZ48" s="278"/>
      <c r="PCA48" s="278"/>
      <c r="PCB48" s="278"/>
      <c r="PCC48" s="278"/>
      <c r="PCD48" s="278"/>
      <c r="PCE48" s="278"/>
      <c r="PCF48" s="278"/>
      <c r="PCG48" s="278"/>
      <c r="PCH48" s="278"/>
      <c r="PCI48" s="278"/>
      <c r="PCJ48" s="278"/>
      <c r="PCK48" s="278"/>
      <c r="PCL48" s="278"/>
      <c r="PCM48" s="278"/>
      <c r="PCN48" s="278"/>
      <c r="PCO48" s="278"/>
      <c r="PCP48" s="278"/>
      <c r="PCQ48" s="278"/>
      <c r="PCR48" s="278"/>
      <c r="PCS48" s="278"/>
      <c r="PCT48" s="278"/>
      <c r="PCU48" s="278"/>
      <c r="PCV48" s="278"/>
      <c r="PCW48" s="278"/>
      <c r="PCX48" s="278"/>
      <c r="PCY48" s="278"/>
      <c r="PCZ48" s="278"/>
      <c r="PDA48" s="278"/>
      <c r="PDB48" s="278"/>
      <c r="PDC48" s="278"/>
      <c r="PDD48" s="278"/>
      <c r="PDE48" s="278"/>
      <c r="PDF48" s="278"/>
      <c r="PDG48" s="278"/>
      <c r="PDH48" s="278"/>
      <c r="PDI48" s="278"/>
      <c r="PDJ48" s="278"/>
      <c r="PDK48" s="278"/>
      <c r="PDL48" s="278"/>
      <c r="PDM48" s="278"/>
      <c r="PDN48" s="278"/>
      <c r="PDO48" s="278"/>
      <c r="PDP48" s="278"/>
      <c r="PDQ48" s="278"/>
      <c r="PDR48" s="278"/>
      <c r="PDS48" s="278"/>
      <c r="PDT48" s="278"/>
      <c r="PDU48" s="278"/>
      <c r="PDV48" s="278"/>
      <c r="PDW48" s="278"/>
      <c r="PDX48" s="278"/>
      <c r="PDY48" s="278"/>
      <c r="PDZ48" s="278"/>
      <c r="PEA48" s="278"/>
      <c r="PEB48" s="278"/>
      <c r="PEC48" s="278"/>
      <c r="PED48" s="278"/>
      <c r="PEE48" s="278"/>
      <c r="PEF48" s="278"/>
      <c r="PEG48" s="278"/>
      <c r="PEH48" s="278"/>
      <c r="PEI48" s="278"/>
      <c r="PEJ48" s="278"/>
      <c r="PEK48" s="278"/>
      <c r="PEL48" s="278"/>
      <c r="PEM48" s="278"/>
      <c r="PEN48" s="278"/>
      <c r="PEO48" s="278"/>
      <c r="PEP48" s="278"/>
      <c r="PEQ48" s="278"/>
      <c r="PER48" s="278"/>
      <c r="PES48" s="278"/>
      <c r="PET48" s="278"/>
      <c r="PEU48" s="278"/>
      <c r="PEV48" s="278"/>
      <c r="PEW48" s="278"/>
      <c r="PEX48" s="278"/>
      <c r="PEY48" s="278"/>
      <c r="PEZ48" s="278"/>
      <c r="PFA48" s="278"/>
      <c r="PFB48" s="278"/>
      <c r="PFC48" s="278"/>
      <c r="PFD48" s="278"/>
      <c r="PFE48" s="278"/>
      <c r="PFF48" s="278"/>
      <c r="PFG48" s="278"/>
      <c r="PFH48" s="278"/>
      <c r="PFI48" s="278"/>
      <c r="PFJ48" s="278"/>
      <c r="PFK48" s="278"/>
      <c r="PFL48" s="278"/>
      <c r="PFM48" s="278"/>
      <c r="PFN48" s="278"/>
      <c r="PFO48" s="278"/>
      <c r="PFP48" s="278"/>
      <c r="PFQ48" s="278"/>
      <c r="PFR48" s="278"/>
      <c r="PFS48" s="278"/>
      <c r="PFT48" s="278"/>
      <c r="PFU48" s="278"/>
      <c r="PFV48" s="278"/>
      <c r="PFW48" s="278"/>
      <c r="PFX48" s="278"/>
      <c r="PFY48" s="278"/>
      <c r="PFZ48" s="278"/>
      <c r="PGA48" s="278"/>
      <c r="PGB48" s="278"/>
      <c r="PGC48" s="278"/>
      <c r="PGD48" s="278"/>
      <c r="PGE48" s="278"/>
      <c r="PGF48" s="278"/>
      <c r="PGG48" s="278"/>
      <c r="PGH48" s="278"/>
      <c r="PGI48" s="278"/>
      <c r="PGJ48" s="278"/>
      <c r="PGK48" s="278"/>
      <c r="PGL48" s="278"/>
      <c r="PGM48" s="278"/>
      <c r="PGN48" s="278"/>
      <c r="PGO48" s="278"/>
      <c r="PGP48" s="278"/>
      <c r="PGQ48" s="278"/>
      <c r="PGR48" s="278"/>
      <c r="PGS48" s="278"/>
      <c r="PGT48" s="278"/>
      <c r="PGU48" s="278"/>
      <c r="PGV48" s="278"/>
      <c r="PGW48" s="278"/>
      <c r="PGX48" s="278"/>
      <c r="PGY48" s="278"/>
      <c r="PGZ48" s="278"/>
      <c r="PHA48" s="278"/>
      <c r="PHB48" s="278"/>
      <c r="PHC48" s="278"/>
      <c r="PHD48" s="278"/>
      <c r="PHE48" s="278"/>
      <c r="PHF48" s="278"/>
      <c r="PHG48" s="278"/>
      <c r="PHH48" s="278"/>
      <c r="PHI48" s="278"/>
      <c r="PHJ48" s="278"/>
      <c r="PHK48" s="278"/>
      <c r="PHL48" s="278"/>
      <c r="PHM48" s="278"/>
      <c r="PHN48" s="278"/>
      <c r="PHO48" s="278"/>
      <c r="PHP48" s="278"/>
      <c r="PHQ48" s="278"/>
      <c r="PHR48" s="278"/>
      <c r="PHS48" s="278"/>
      <c r="PHT48" s="278"/>
      <c r="PHU48" s="278"/>
      <c r="PHV48" s="278"/>
      <c r="PHW48" s="278"/>
      <c r="PHX48" s="278"/>
      <c r="PHY48" s="278"/>
      <c r="PHZ48" s="278"/>
      <c r="PIA48" s="278"/>
      <c r="PIB48" s="278"/>
      <c r="PIC48" s="278"/>
      <c r="PID48" s="278"/>
      <c r="PIE48" s="278"/>
      <c r="PIF48" s="278"/>
      <c r="PIG48" s="278"/>
      <c r="PIH48" s="278"/>
      <c r="PII48" s="278"/>
      <c r="PIJ48" s="278"/>
      <c r="PIK48" s="278"/>
      <c r="PIL48" s="278"/>
      <c r="PIM48" s="278"/>
      <c r="PIN48" s="278"/>
      <c r="PIO48" s="278"/>
      <c r="PIP48" s="278"/>
      <c r="PIQ48" s="278"/>
      <c r="PIR48" s="278"/>
      <c r="PIS48" s="278"/>
      <c r="PIT48" s="278"/>
      <c r="PIU48" s="278"/>
      <c r="PIV48" s="278"/>
      <c r="PIW48" s="278"/>
      <c r="PIX48" s="278"/>
      <c r="PIY48" s="278"/>
      <c r="PIZ48" s="278"/>
      <c r="PJA48" s="278"/>
      <c r="PJB48" s="278"/>
      <c r="PJC48" s="278"/>
      <c r="PJD48" s="278"/>
      <c r="PJE48" s="278"/>
      <c r="PJF48" s="278"/>
      <c r="PJG48" s="278"/>
      <c r="PJH48" s="278"/>
      <c r="PJI48" s="278"/>
      <c r="PJJ48" s="278"/>
      <c r="PJK48" s="278"/>
      <c r="PJL48" s="278"/>
      <c r="PJM48" s="278"/>
      <c r="PJN48" s="278"/>
      <c r="PJO48" s="278"/>
      <c r="PJP48" s="278"/>
      <c r="PJQ48" s="278"/>
      <c r="PJR48" s="278"/>
      <c r="PJS48" s="278"/>
      <c r="PJT48" s="278"/>
      <c r="PJU48" s="278"/>
      <c r="PJV48" s="278"/>
      <c r="PJW48" s="278"/>
      <c r="PJX48" s="278"/>
      <c r="PJY48" s="278"/>
      <c r="PJZ48" s="278"/>
      <c r="PKA48" s="278"/>
      <c r="PKB48" s="278"/>
      <c r="PKC48" s="278"/>
      <c r="PKD48" s="278"/>
      <c r="PKE48" s="278"/>
      <c r="PKF48" s="278"/>
      <c r="PKG48" s="278"/>
      <c r="PKH48" s="278"/>
      <c r="PKI48" s="278"/>
      <c r="PKJ48" s="278"/>
      <c r="PKK48" s="278"/>
      <c r="PKL48" s="278"/>
      <c r="PKM48" s="278"/>
      <c r="PKN48" s="278"/>
      <c r="PKO48" s="278"/>
      <c r="PKP48" s="278"/>
      <c r="PKQ48" s="278"/>
      <c r="PKR48" s="278"/>
      <c r="PKS48" s="278"/>
      <c r="PKT48" s="278"/>
      <c r="PKU48" s="278"/>
      <c r="PKV48" s="278"/>
      <c r="PKW48" s="278"/>
      <c r="PKX48" s="278"/>
      <c r="PKY48" s="278"/>
      <c r="PKZ48" s="278"/>
      <c r="PLA48" s="278"/>
      <c r="PLB48" s="278"/>
      <c r="PLC48" s="278"/>
      <c r="PLD48" s="278"/>
      <c r="PLE48" s="278"/>
      <c r="PLF48" s="278"/>
      <c r="PLG48" s="278"/>
      <c r="PLH48" s="278"/>
      <c r="PLI48" s="278"/>
      <c r="PLJ48" s="278"/>
      <c r="PLK48" s="278"/>
      <c r="PLL48" s="278"/>
      <c r="PLM48" s="278"/>
      <c r="PLN48" s="278"/>
      <c r="PLO48" s="278"/>
      <c r="PLP48" s="278"/>
      <c r="PLQ48" s="278"/>
      <c r="PLR48" s="278"/>
      <c r="PLS48" s="278"/>
      <c r="PLT48" s="278"/>
      <c r="PLU48" s="278"/>
      <c r="PLV48" s="278"/>
      <c r="PLW48" s="278"/>
      <c r="PLX48" s="278"/>
      <c r="PLY48" s="278"/>
      <c r="PLZ48" s="278"/>
      <c r="PMA48" s="278"/>
      <c r="PMB48" s="278"/>
      <c r="PMC48" s="278"/>
      <c r="PMD48" s="278"/>
      <c r="PME48" s="278"/>
      <c r="PMF48" s="278"/>
      <c r="PMG48" s="278"/>
      <c r="PMH48" s="278"/>
      <c r="PMI48" s="278"/>
      <c r="PMJ48" s="278"/>
      <c r="PMK48" s="278"/>
      <c r="PML48" s="278"/>
      <c r="PMM48" s="278"/>
      <c r="PMN48" s="278"/>
      <c r="PMO48" s="278"/>
      <c r="PMP48" s="278"/>
      <c r="PMQ48" s="278"/>
      <c r="PMR48" s="278"/>
      <c r="PMS48" s="278"/>
      <c r="PMT48" s="278"/>
      <c r="PMU48" s="278"/>
      <c r="PMV48" s="278"/>
      <c r="PMW48" s="278"/>
      <c r="PMX48" s="278"/>
      <c r="PMY48" s="278"/>
      <c r="PMZ48" s="278"/>
      <c r="PNA48" s="278"/>
      <c r="PNB48" s="278"/>
      <c r="PNC48" s="278"/>
      <c r="PND48" s="278"/>
      <c r="PNE48" s="278"/>
      <c r="PNF48" s="278"/>
      <c r="PNG48" s="278"/>
      <c r="PNH48" s="278"/>
      <c r="PNI48" s="278"/>
      <c r="PNJ48" s="278"/>
      <c r="PNK48" s="278"/>
      <c r="PNL48" s="278"/>
      <c r="PNM48" s="278"/>
      <c r="PNN48" s="278"/>
      <c r="PNO48" s="278"/>
      <c r="PNP48" s="278"/>
      <c r="PNQ48" s="278"/>
      <c r="PNR48" s="278"/>
      <c r="PNS48" s="278"/>
      <c r="PNT48" s="278"/>
      <c r="PNU48" s="278"/>
      <c r="PNV48" s="278"/>
      <c r="PNW48" s="278"/>
      <c r="PNX48" s="278"/>
      <c r="PNY48" s="278"/>
      <c r="PNZ48" s="278"/>
      <c r="POA48" s="278"/>
      <c r="POB48" s="278"/>
      <c r="POC48" s="278"/>
      <c r="POD48" s="278"/>
      <c r="POE48" s="278"/>
      <c r="POF48" s="278"/>
      <c r="POG48" s="278"/>
      <c r="POH48" s="278"/>
      <c r="POI48" s="278"/>
      <c r="POJ48" s="278"/>
      <c r="POK48" s="278"/>
      <c r="POL48" s="278"/>
      <c r="POM48" s="278"/>
      <c r="PON48" s="278"/>
      <c r="POO48" s="278"/>
      <c r="POP48" s="278"/>
      <c r="POQ48" s="278"/>
      <c r="POR48" s="278"/>
      <c r="POS48" s="278"/>
      <c r="POT48" s="278"/>
      <c r="POU48" s="278"/>
      <c r="POV48" s="278"/>
      <c r="POW48" s="278"/>
      <c r="POX48" s="278"/>
      <c r="POY48" s="278"/>
      <c r="POZ48" s="278"/>
      <c r="PPA48" s="278"/>
      <c r="PPB48" s="278"/>
      <c r="PPC48" s="278"/>
      <c r="PPD48" s="278"/>
      <c r="PPE48" s="278"/>
      <c r="PPF48" s="278"/>
      <c r="PPG48" s="278"/>
      <c r="PPH48" s="278"/>
      <c r="PPI48" s="278"/>
      <c r="PPJ48" s="278"/>
      <c r="PPK48" s="278"/>
      <c r="PPL48" s="278"/>
      <c r="PPM48" s="278"/>
      <c r="PPN48" s="278"/>
      <c r="PPO48" s="278"/>
      <c r="PPP48" s="278"/>
      <c r="PPQ48" s="278"/>
      <c r="PPR48" s="278"/>
      <c r="PPS48" s="278"/>
      <c r="PPT48" s="278"/>
      <c r="PPU48" s="278"/>
      <c r="PPV48" s="278"/>
      <c r="PPW48" s="278"/>
      <c r="PPX48" s="278"/>
      <c r="PPY48" s="278"/>
      <c r="PPZ48" s="278"/>
      <c r="PQA48" s="278"/>
      <c r="PQB48" s="278"/>
      <c r="PQC48" s="278"/>
      <c r="PQD48" s="278"/>
      <c r="PQE48" s="278"/>
      <c r="PQF48" s="278"/>
      <c r="PQG48" s="278"/>
      <c r="PQH48" s="278"/>
      <c r="PQI48" s="278"/>
      <c r="PQJ48" s="278"/>
      <c r="PQK48" s="278"/>
      <c r="PQL48" s="278"/>
      <c r="PQM48" s="278"/>
      <c r="PQN48" s="278"/>
      <c r="PQO48" s="278"/>
      <c r="PQP48" s="278"/>
      <c r="PQQ48" s="278"/>
      <c r="PQR48" s="278"/>
      <c r="PQS48" s="278"/>
      <c r="PQT48" s="278"/>
      <c r="PQU48" s="278"/>
      <c r="PQV48" s="278"/>
      <c r="PQW48" s="278"/>
      <c r="PQX48" s="278"/>
      <c r="PQY48" s="278"/>
      <c r="PQZ48" s="278"/>
      <c r="PRA48" s="278"/>
      <c r="PRB48" s="278"/>
      <c r="PRC48" s="278"/>
      <c r="PRD48" s="278"/>
      <c r="PRE48" s="278"/>
      <c r="PRF48" s="278"/>
      <c r="PRG48" s="278"/>
      <c r="PRH48" s="278"/>
      <c r="PRI48" s="278"/>
      <c r="PRJ48" s="278"/>
      <c r="PRK48" s="278"/>
      <c r="PRL48" s="278"/>
      <c r="PRM48" s="278"/>
      <c r="PRN48" s="278"/>
      <c r="PRO48" s="278"/>
      <c r="PRP48" s="278"/>
      <c r="PRQ48" s="278"/>
      <c r="PRR48" s="278"/>
      <c r="PRS48" s="278"/>
      <c r="PRT48" s="278"/>
      <c r="PRU48" s="278"/>
      <c r="PRV48" s="278"/>
      <c r="PRW48" s="278"/>
      <c r="PRX48" s="278"/>
      <c r="PRY48" s="278"/>
      <c r="PRZ48" s="278"/>
      <c r="PSA48" s="278"/>
      <c r="PSB48" s="278"/>
      <c r="PSC48" s="278"/>
      <c r="PSD48" s="278"/>
      <c r="PSE48" s="278"/>
      <c r="PSF48" s="278"/>
      <c r="PSG48" s="278"/>
      <c r="PSH48" s="278"/>
      <c r="PSI48" s="278"/>
      <c r="PSJ48" s="278"/>
      <c r="PSK48" s="278"/>
      <c r="PSL48" s="278"/>
      <c r="PSM48" s="278"/>
      <c r="PSN48" s="278"/>
      <c r="PSO48" s="278"/>
      <c r="PSP48" s="278"/>
      <c r="PSQ48" s="278"/>
      <c r="PSR48" s="278"/>
      <c r="PSS48" s="278"/>
      <c r="PST48" s="278"/>
      <c r="PSU48" s="278"/>
      <c r="PSV48" s="278"/>
      <c r="PSW48" s="278"/>
      <c r="PSX48" s="278"/>
      <c r="PSY48" s="278"/>
      <c r="PSZ48" s="278"/>
      <c r="PTA48" s="278"/>
      <c r="PTB48" s="278"/>
      <c r="PTC48" s="278"/>
      <c r="PTD48" s="278"/>
      <c r="PTE48" s="278"/>
      <c r="PTF48" s="278"/>
      <c r="PTG48" s="278"/>
      <c r="PTH48" s="278"/>
      <c r="PTI48" s="278"/>
      <c r="PTJ48" s="278"/>
      <c r="PTK48" s="278"/>
      <c r="PTL48" s="278"/>
      <c r="PTM48" s="278"/>
      <c r="PTN48" s="278"/>
      <c r="PTO48" s="278"/>
      <c r="PTP48" s="278"/>
      <c r="PTQ48" s="278"/>
      <c r="PTR48" s="278"/>
      <c r="PTS48" s="278"/>
      <c r="PTT48" s="278"/>
      <c r="PTU48" s="278"/>
      <c r="PTV48" s="278"/>
      <c r="PTW48" s="278"/>
      <c r="PTX48" s="278"/>
      <c r="PTY48" s="278"/>
      <c r="PTZ48" s="278"/>
      <c r="PUA48" s="278"/>
      <c r="PUB48" s="278"/>
      <c r="PUC48" s="278"/>
      <c r="PUD48" s="278"/>
      <c r="PUE48" s="278"/>
      <c r="PUF48" s="278"/>
      <c r="PUG48" s="278"/>
      <c r="PUH48" s="278"/>
      <c r="PUI48" s="278"/>
      <c r="PUJ48" s="278"/>
      <c r="PUK48" s="278"/>
      <c r="PUL48" s="278"/>
      <c r="PUM48" s="278"/>
      <c r="PUN48" s="278"/>
      <c r="PUO48" s="278"/>
      <c r="PUP48" s="278"/>
      <c r="PUQ48" s="278"/>
      <c r="PUR48" s="278"/>
      <c r="PUS48" s="278"/>
      <c r="PUT48" s="278"/>
      <c r="PUU48" s="278"/>
      <c r="PUV48" s="278"/>
      <c r="PUW48" s="278"/>
      <c r="PUX48" s="278"/>
      <c r="PUY48" s="278"/>
      <c r="PUZ48" s="278"/>
      <c r="PVA48" s="278"/>
      <c r="PVB48" s="278"/>
      <c r="PVC48" s="278"/>
      <c r="PVD48" s="278"/>
      <c r="PVE48" s="278"/>
      <c r="PVF48" s="278"/>
      <c r="PVG48" s="278"/>
      <c r="PVH48" s="278"/>
      <c r="PVI48" s="278"/>
      <c r="PVJ48" s="278"/>
      <c r="PVK48" s="278"/>
      <c r="PVL48" s="278"/>
      <c r="PVM48" s="278"/>
      <c r="PVN48" s="278"/>
      <c r="PVO48" s="278"/>
      <c r="PVP48" s="278"/>
      <c r="PVQ48" s="278"/>
      <c r="PVR48" s="278"/>
      <c r="PVS48" s="278"/>
      <c r="PVT48" s="278"/>
      <c r="PVU48" s="278"/>
      <c r="PVV48" s="278"/>
      <c r="PVW48" s="278"/>
      <c r="PVX48" s="278"/>
      <c r="PVY48" s="278"/>
      <c r="PVZ48" s="278"/>
      <c r="PWA48" s="278"/>
      <c r="PWB48" s="278"/>
      <c r="PWC48" s="278"/>
      <c r="PWD48" s="278"/>
      <c r="PWE48" s="278"/>
      <c r="PWF48" s="278"/>
      <c r="PWG48" s="278"/>
      <c r="PWH48" s="278"/>
      <c r="PWI48" s="278"/>
      <c r="PWJ48" s="278"/>
      <c r="PWK48" s="278"/>
      <c r="PWL48" s="278"/>
      <c r="PWM48" s="278"/>
      <c r="PWN48" s="278"/>
      <c r="PWO48" s="278"/>
      <c r="PWP48" s="278"/>
      <c r="PWQ48" s="278"/>
      <c r="PWR48" s="278"/>
      <c r="PWS48" s="278"/>
      <c r="PWT48" s="278"/>
      <c r="PWU48" s="278"/>
      <c r="PWV48" s="278"/>
      <c r="PWW48" s="278"/>
      <c r="PWX48" s="278"/>
      <c r="PWY48" s="278"/>
      <c r="PWZ48" s="278"/>
      <c r="PXA48" s="278"/>
      <c r="PXB48" s="278"/>
      <c r="PXC48" s="278"/>
      <c r="PXD48" s="278"/>
      <c r="PXE48" s="278"/>
      <c r="PXF48" s="278"/>
      <c r="PXG48" s="278"/>
      <c r="PXH48" s="278"/>
      <c r="PXI48" s="278"/>
      <c r="PXJ48" s="278"/>
      <c r="PXK48" s="278"/>
      <c r="PXL48" s="278"/>
      <c r="PXM48" s="278"/>
      <c r="PXN48" s="278"/>
      <c r="PXO48" s="278"/>
      <c r="PXP48" s="278"/>
      <c r="PXQ48" s="278"/>
      <c r="PXR48" s="278"/>
      <c r="PXS48" s="278"/>
      <c r="PXT48" s="278"/>
      <c r="PXU48" s="278"/>
      <c r="PXV48" s="278"/>
      <c r="PXW48" s="278"/>
      <c r="PXX48" s="278"/>
      <c r="PXY48" s="278"/>
      <c r="PXZ48" s="278"/>
      <c r="PYA48" s="278"/>
      <c r="PYB48" s="278"/>
      <c r="PYC48" s="278"/>
      <c r="PYD48" s="278"/>
      <c r="PYE48" s="278"/>
      <c r="PYF48" s="278"/>
      <c r="PYG48" s="278"/>
      <c r="PYH48" s="278"/>
      <c r="PYI48" s="278"/>
      <c r="PYJ48" s="278"/>
      <c r="PYK48" s="278"/>
      <c r="PYL48" s="278"/>
      <c r="PYM48" s="278"/>
      <c r="PYN48" s="278"/>
      <c r="PYO48" s="278"/>
      <c r="PYP48" s="278"/>
      <c r="PYQ48" s="278"/>
      <c r="PYR48" s="278"/>
      <c r="PYS48" s="278"/>
      <c r="PYT48" s="278"/>
      <c r="PYU48" s="278"/>
      <c r="PYV48" s="278"/>
      <c r="PYW48" s="278"/>
      <c r="PYX48" s="278"/>
      <c r="PYY48" s="278"/>
      <c r="PYZ48" s="278"/>
      <c r="PZA48" s="278"/>
      <c r="PZB48" s="278"/>
      <c r="PZC48" s="278"/>
      <c r="PZD48" s="278"/>
      <c r="PZE48" s="278"/>
      <c r="PZF48" s="278"/>
      <c r="PZG48" s="278"/>
      <c r="PZH48" s="278"/>
      <c r="PZI48" s="278"/>
      <c r="PZJ48" s="278"/>
      <c r="PZK48" s="278"/>
      <c r="PZL48" s="278"/>
      <c r="PZM48" s="278"/>
      <c r="PZN48" s="278"/>
      <c r="PZO48" s="278"/>
      <c r="PZP48" s="278"/>
      <c r="PZQ48" s="278"/>
      <c r="PZR48" s="278"/>
      <c r="PZS48" s="278"/>
      <c r="PZT48" s="278"/>
      <c r="PZU48" s="278"/>
      <c r="PZV48" s="278"/>
      <c r="PZW48" s="278"/>
      <c r="PZX48" s="278"/>
      <c r="PZY48" s="278"/>
      <c r="PZZ48" s="278"/>
      <c r="QAA48" s="278"/>
      <c r="QAB48" s="278"/>
      <c r="QAC48" s="278"/>
      <c r="QAD48" s="278"/>
      <c r="QAE48" s="278"/>
      <c r="QAF48" s="278"/>
      <c r="QAG48" s="278"/>
      <c r="QAH48" s="278"/>
      <c r="QAI48" s="278"/>
      <c r="QAJ48" s="278"/>
      <c r="QAK48" s="278"/>
      <c r="QAL48" s="278"/>
      <c r="QAM48" s="278"/>
      <c r="QAN48" s="278"/>
      <c r="QAO48" s="278"/>
      <c r="QAP48" s="278"/>
      <c r="QAQ48" s="278"/>
      <c r="QAR48" s="278"/>
      <c r="QAS48" s="278"/>
      <c r="QAT48" s="278"/>
      <c r="QAU48" s="278"/>
      <c r="QAV48" s="278"/>
      <c r="QAW48" s="278"/>
      <c r="QAX48" s="278"/>
      <c r="QAY48" s="278"/>
      <c r="QAZ48" s="278"/>
      <c r="QBA48" s="278"/>
      <c r="QBB48" s="278"/>
      <c r="QBC48" s="278"/>
      <c r="QBD48" s="278"/>
      <c r="QBE48" s="278"/>
      <c r="QBF48" s="278"/>
      <c r="QBG48" s="278"/>
      <c r="QBH48" s="278"/>
      <c r="QBI48" s="278"/>
      <c r="QBJ48" s="278"/>
      <c r="QBK48" s="278"/>
      <c r="QBL48" s="278"/>
      <c r="QBM48" s="278"/>
      <c r="QBN48" s="278"/>
      <c r="QBO48" s="278"/>
      <c r="QBP48" s="278"/>
      <c r="QBQ48" s="278"/>
      <c r="QBR48" s="278"/>
      <c r="QBS48" s="278"/>
      <c r="QBT48" s="278"/>
      <c r="QBU48" s="278"/>
      <c r="QBV48" s="278"/>
      <c r="QBW48" s="278"/>
      <c r="QBX48" s="278"/>
      <c r="QBY48" s="278"/>
      <c r="QBZ48" s="278"/>
      <c r="QCA48" s="278"/>
      <c r="QCB48" s="278"/>
      <c r="QCC48" s="278"/>
      <c r="QCD48" s="278"/>
      <c r="QCE48" s="278"/>
      <c r="QCF48" s="278"/>
      <c r="QCG48" s="278"/>
      <c r="QCH48" s="278"/>
      <c r="QCI48" s="278"/>
      <c r="QCJ48" s="278"/>
      <c r="QCK48" s="278"/>
      <c r="QCL48" s="278"/>
      <c r="QCM48" s="278"/>
      <c r="QCN48" s="278"/>
      <c r="QCO48" s="278"/>
      <c r="QCP48" s="278"/>
      <c r="QCQ48" s="278"/>
      <c r="QCR48" s="278"/>
      <c r="QCS48" s="278"/>
      <c r="QCT48" s="278"/>
      <c r="QCU48" s="278"/>
      <c r="QCV48" s="278"/>
      <c r="QCW48" s="278"/>
      <c r="QCX48" s="278"/>
      <c r="QCY48" s="278"/>
      <c r="QCZ48" s="278"/>
      <c r="QDA48" s="278"/>
      <c r="QDB48" s="278"/>
      <c r="QDC48" s="278"/>
      <c r="QDD48" s="278"/>
      <c r="QDE48" s="278"/>
      <c r="QDF48" s="278"/>
      <c r="QDG48" s="278"/>
      <c r="QDH48" s="278"/>
      <c r="QDI48" s="278"/>
      <c r="QDJ48" s="278"/>
      <c r="QDK48" s="278"/>
      <c r="QDL48" s="278"/>
      <c r="QDM48" s="278"/>
      <c r="QDN48" s="278"/>
      <c r="QDO48" s="278"/>
      <c r="QDP48" s="278"/>
      <c r="QDQ48" s="278"/>
      <c r="QDR48" s="278"/>
      <c r="QDS48" s="278"/>
      <c r="QDT48" s="278"/>
      <c r="QDU48" s="278"/>
      <c r="QDV48" s="278"/>
      <c r="QDW48" s="278"/>
      <c r="QDX48" s="278"/>
      <c r="QDY48" s="278"/>
      <c r="QDZ48" s="278"/>
      <c r="QEA48" s="278"/>
      <c r="QEB48" s="278"/>
      <c r="QEC48" s="278"/>
      <c r="QED48" s="278"/>
      <c r="QEE48" s="278"/>
      <c r="QEF48" s="278"/>
      <c r="QEG48" s="278"/>
      <c r="QEH48" s="278"/>
      <c r="QEI48" s="278"/>
      <c r="QEJ48" s="278"/>
      <c r="QEK48" s="278"/>
      <c r="QEL48" s="278"/>
      <c r="QEM48" s="278"/>
      <c r="QEN48" s="278"/>
      <c r="QEO48" s="278"/>
      <c r="QEP48" s="278"/>
      <c r="QEQ48" s="278"/>
      <c r="QER48" s="278"/>
      <c r="QES48" s="278"/>
      <c r="QET48" s="278"/>
      <c r="QEU48" s="278"/>
      <c r="QEV48" s="278"/>
      <c r="QEW48" s="278"/>
      <c r="QEX48" s="278"/>
      <c r="QEY48" s="278"/>
      <c r="QEZ48" s="278"/>
      <c r="QFA48" s="278"/>
      <c r="QFB48" s="278"/>
      <c r="QFC48" s="278"/>
      <c r="QFD48" s="278"/>
      <c r="QFE48" s="278"/>
      <c r="QFF48" s="278"/>
      <c r="QFG48" s="278"/>
      <c r="QFH48" s="278"/>
      <c r="QFI48" s="278"/>
      <c r="QFJ48" s="278"/>
      <c r="QFK48" s="278"/>
      <c r="QFL48" s="278"/>
      <c r="QFM48" s="278"/>
      <c r="QFN48" s="278"/>
      <c r="QFO48" s="278"/>
      <c r="QFP48" s="278"/>
      <c r="QFQ48" s="278"/>
      <c r="QFR48" s="278"/>
      <c r="QFS48" s="278"/>
      <c r="QFT48" s="278"/>
      <c r="QFU48" s="278"/>
      <c r="QFV48" s="278"/>
      <c r="QFW48" s="278"/>
      <c r="QFX48" s="278"/>
      <c r="QFY48" s="278"/>
      <c r="QFZ48" s="278"/>
      <c r="QGA48" s="278"/>
      <c r="QGB48" s="278"/>
      <c r="QGC48" s="278"/>
      <c r="QGD48" s="278"/>
      <c r="QGE48" s="278"/>
      <c r="QGF48" s="278"/>
      <c r="QGG48" s="278"/>
      <c r="QGH48" s="278"/>
      <c r="QGI48" s="278"/>
      <c r="QGJ48" s="278"/>
      <c r="QGK48" s="278"/>
      <c r="QGL48" s="278"/>
      <c r="QGM48" s="278"/>
      <c r="QGN48" s="278"/>
      <c r="QGO48" s="278"/>
      <c r="QGP48" s="278"/>
      <c r="QGQ48" s="278"/>
      <c r="QGR48" s="278"/>
      <c r="QGS48" s="278"/>
      <c r="QGT48" s="278"/>
      <c r="QGU48" s="278"/>
      <c r="QGV48" s="278"/>
      <c r="QGW48" s="278"/>
      <c r="QGX48" s="278"/>
      <c r="QGY48" s="278"/>
      <c r="QGZ48" s="278"/>
      <c r="QHA48" s="278"/>
      <c r="QHB48" s="278"/>
      <c r="QHC48" s="278"/>
      <c r="QHD48" s="278"/>
      <c r="QHE48" s="278"/>
      <c r="QHF48" s="278"/>
      <c r="QHG48" s="278"/>
      <c r="QHH48" s="278"/>
      <c r="QHI48" s="278"/>
      <c r="QHJ48" s="278"/>
      <c r="QHK48" s="278"/>
      <c r="QHL48" s="278"/>
      <c r="QHM48" s="278"/>
      <c r="QHN48" s="278"/>
      <c r="QHO48" s="278"/>
      <c r="QHP48" s="278"/>
      <c r="QHQ48" s="278"/>
      <c r="QHR48" s="278"/>
      <c r="QHS48" s="278"/>
      <c r="QHT48" s="278"/>
      <c r="QHU48" s="278"/>
      <c r="QHV48" s="278"/>
      <c r="QHW48" s="278"/>
      <c r="QHX48" s="278"/>
      <c r="QHY48" s="278"/>
      <c r="QHZ48" s="278"/>
      <c r="QIA48" s="278"/>
      <c r="QIB48" s="278"/>
      <c r="QIC48" s="278"/>
      <c r="QID48" s="278"/>
      <c r="QIE48" s="278"/>
      <c r="QIF48" s="278"/>
      <c r="QIG48" s="278"/>
      <c r="QIH48" s="278"/>
      <c r="QII48" s="278"/>
      <c r="QIJ48" s="278"/>
      <c r="QIK48" s="278"/>
      <c r="QIL48" s="278"/>
      <c r="QIM48" s="278"/>
      <c r="QIN48" s="278"/>
      <c r="QIO48" s="278"/>
      <c r="QIP48" s="278"/>
      <c r="QIQ48" s="278"/>
      <c r="QIR48" s="278"/>
      <c r="QIS48" s="278"/>
      <c r="QIT48" s="278"/>
      <c r="QIU48" s="278"/>
      <c r="QIV48" s="278"/>
      <c r="QIW48" s="278"/>
      <c r="QIX48" s="278"/>
      <c r="QIY48" s="278"/>
      <c r="QIZ48" s="278"/>
      <c r="QJA48" s="278"/>
      <c r="QJB48" s="278"/>
      <c r="QJC48" s="278"/>
      <c r="QJD48" s="278"/>
      <c r="QJE48" s="278"/>
      <c r="QJF48" s="278"/>
      <c r="QJG48" s="278"/>
      <c r="QJH48" s="278"/>
      <c r="QJI48" s="278"/>
      <c r="QJJ48" s="278"/>
      <c r="QJK48" s="278"/>
      <c r="QJL48" s="278"/>
      <c r="QJM48" s="278"/>
      <c r="QJN48" s="278"/>
      <c r="QJO48" s="278"/>
      <c r="QJP48" s="278"/>
      <c r="QJQ48" s="278"/>
      <c r="QJR48" s="278"/>
      <c r="QJS48" s="278"/>
      <c r="QJT48" s="278"/>
      <c r="QJU48" s="278"/>
      <c r="QJV48" s="278"/>
      <c r="QJW48" s="278"/>
      <c r="QJX48" s="278"/>
      <c r="QJY48" s="278"/>
      <c r="QJZ48" s="278"/>
      <c r="QKA48" s="278"/>
      <c r="QKB48" s="278"/>
      <c r="QKC48" s="278"/>
      <c r="QKD48" s="278"/>
      <c r="QKE48" s="278"/>
      <c r="QKF48" s="278"/>
      <c r="QKG48" s="278"/>
      <c r="QKH48" s="278"/>
      <c r="QKI48" s="278"/>
      <c r="QKJ48" s="278"/>
      <c r="QKK48" s="278"/>
      <c r="QKL48" s="278"/>
      <c r="QKM48" s="278"/>
      <c r="QKN48" s="278"/>
      <c r="QKO48" s="278"/>
      <c r="QKP48" s="278"/>
      <c r="QKQ48" s="278"/>
      <c r="QKR48" s="278"/>
      <c r="QKS48" s="278"/>
      <c r="QKT48" s="278"/>
      <c r="QKU48" s="278"/>
      <c r="QKV48" s="278"/>
      <c r="QKW48" s="278"/>
      <c r="QKX48" s="278"/>
      <c r="QKY48" s="278"/>
      <c r="QKZ48" s="278"/>
      <c r="QLA48" s="278"/>
      <c r="QLB48" s="278"/>
      <c r="QLC48" s="278"/>
      <c r="QLD48" s="278"/>
      <c r="QLE48" s="278"/>
      <c r="QLF48" s="278"/>
      <c r="QLG48" s="278"/>
      <c r="QLH48" s="278"/>
      <c r="QLI48" s="278"/>
      <c r="QLJ48" s="278"/>
      <c r="QLK48" s="278"/>
      <c r="QLL48" s="278"/>
      <c r="QLM48" s="278"/>
      <c r="QLN48" s="278"/>
      <c r="QLO48" s="278"/>
      <c r="QLP48" s="278"/>
      <c r="QLQ48" s="278"/>
      <c r="QLR48" s="278"/>
      <c r="QLS48" s="278"/>
      <c r="QLT48" s="278"/>
      <c r="QLU48" s="278"/>
      <c r="QLV48" s="278"/>
      <c r="QLW48" s="278"/>
      <c r="QLX48" s="278"/>
      <c r="QLY48" s="278"/>
      <c r="QLZ48" s="278"/>
      <c r="QMA48" s="278"/>
      <c r="QMB48" s="278"/>
      <c r="QMC48" s="278"/>
      <c r="QMD48" s="278"/>
      <c r="QME48" s="278"/>
      <c r="QMF48" s="278"/>
      <c r="QMG48" s="278"/>
      <c r="QMH48" s="278"/>
      <c r="QMI48" s="278"/>
      <c r="QMJ48" s="278"/>
      <c r="QMK48" s="278"/>
      <c r="QML48" s="278"/>
      <c r="QMM48" s="278"/>
      <c r="QMN48" s="278"/>
      <c r="QMO48" s="278"/>
      <c r="QMP48" s="278"/>
      <c r="QMQ48" s="278"/>
      <c r="QMR48" s="278"/>
      <c r="QMS48" s="278"/>
      <c r="QMT48" s="278"/>
      <c r="QMU48" s="278"/>
      <c r="QMV48" s="278"/>
      <c r="QMW48" s="278"/>
      <c r="QMX48" s="278"/>
      <c r="QMY48" s="278"/>
      <c r="QMZ48" s="278"/>
      <c r="QNA48" s="278"/>
      <c r="QNB48" s="278"/>
      <c r="QNC48" s="278"/>
      <c r="QND48" s="278"/>
      <c r="QNE48" s="278"/>
      <c r="QNF48" s="278"/>
      <c r="QNG48" s="278"/>
      <c r="QNH48" s="278"/>
      <c r="QNI48" s="278"/>
      <c r="QNJ48" s="278"/>
      <c r="QNK48" s="278"/>
      <c r="QNL48" s="278"/>
      <c r="QNM48" s="278"/>
      <c r="QNN48" s="278"/>
      <c r="QNO48" s="278"/>
      <c r="QNP48" s="278"/>
      <c r="QNQ48" s="278"/>
      <c r="QNR48" s="278"/>
      <c r="QNS48" s="278"/>
      <c r="QNT48" s="278"/>
      <c r="QNU48" s="278"/>
      <c r="QNV48" s="278"/>
      <c r="QNW48" s="278"/>
      <c r="QNX48" s="278"/>
      <c r="QNY48" s="278"/>
      <c r="QNZ48" s="278"/>
      <c r="QOA48" s="278"/>
      <c r="QOB48" s="278"/>
      <c r="QOC48" s="278"/>
      <c r="QOD48" s="278"/>
      <c r="QOE48" s="278"/>
      <c r="QOF48" s="278"/>
      <c r="QOG48" s="278"/>
      <c r="QOH48" s="278"/>
      <c r="QOI48" s="278"/>
      <c r="QOJ48" s="278"/>
      <c r="QOK48" s="278"/>
      <c r="QOL48" s="278"/>
      <c r="QOM48" s="278"/>
      <c r="QON48" s="278"/>
      <c r="QOO48" s="278"/>
      <c r="QOP48" s="278"/>
      <c r="QOQ48" s="278"/>
      <c r="QOR48" s="278"/>
      <c r="QOS48" s="278"/>
      <c r="QOT48" s="278"/>
      <c r="QOU48" s="278"/>
      <c r="QOV48" s="278"/>
      <c r="QOW48" s="278"/>
      <c r="QOX48" s="278"/>
      <c r="QOY48" s="278"/>
      <c r="QOZ48" s="278"/>
      <c r="QPA48" s="278"/>
      <c r="QPB48" s="278"/>
      <c r="QPC48" s="278"/>
      <c r="QPD48" s="278"/>
      <c r="QPE48" s="278"/>
      <c r="QPF48" s="278"/>
      <c r="QPG48" s="278"/>
      <c r="QPH48" s="278"/>
      <c r="QPI48" s="278"/>
      <c r="QPJ48" s="278"/>
      <c r="QPK48" s="278"/>
      <c r="QPL48" s="278"/>
      <c r="QPM48" s="278"/>
      <c r="QPN48" s="278"/>
      <c r="QPO48" s="278"/>
      <c r="QPP48" s="278"/>
      <c r="QPQ48" s="278"/>
      <c r="QPR48" s="278"/>
      <c r="QPS48" s="278"/>
      <c r="QPT48" s="278"/>
      <c r="QPU48" s="278"/>
      <c r="QPV48" s="278"/>
      <c r="QPW48" s="278"/>
      <c r="QPX48" s="278"/>
      <c r="QPY48" s="278"/>
      <c r="QPZ48" s="278"/>
      <c r="QQA48" s="278"/>
      <c r="QQB48" s="278"/>
      <c r="QQC48" s="278"/>
      <c r="QQD48" s="278"/>
      <c r="QQE48" s="278"/>
      <c r="QQF48" s="278"/>
      <c r="QQG48" s="278"/>
      <c r="QQH48" s="278"/>
      <c r="QQI48" s="278"/>
      <c r="QQJ48" s="278"/>
      <c r="QQK48" s="278"/>
      <c r="QQL48" s="278"/>
      <c r="QQM48" s="278"/>
      <c r="QQN48" s="278"/>
      <c r="QQO48" s="278"/>
      <c r="QQP48" s="278"/>
      <c r="QQQ48" s="278"/>
      <c r="QQR48" s="278"/>
      <c r="QQS48" s="278"/>
      <c r="QQT48" s="278"/>
      <c r="QQU48" s="278"/>
      <c r="QQV48" s="278"/>
      <c r="QQW48" s="278"/>
      <c r="QQX48" s="278"/>
      <c r="QQY48" s="278"/>
      <c r="QQZ48" s="278"/>
      <c r="QRA48" s="278"/>
      <c r="QRB48" s="278"/>
      <c r="QRC48" s="278"/>
      <c r="QRD48" s="278"/>
      <c r="QRE48" s="278"/>
      <c r="QRF48" s="278"/>
      <c r="QRG48" s="278"/>
      <c r="QRH48" s="278"/>
      <c r="QRI48" s="278"/>
      <c r="QRJ48" s="278"/>
      <c r="QRK48" s="278"/>
      <c r="QRL48" s="278"/>
      <c r="QRM48" s="278"/>
      <c r="QRN48" s="278"/>
      <c r="QRO48" s="278"/>
      <c r="QRP48" s="278"/>
      <c r="QRQ48" s="278"/>
      <c r="QRR48" s="278"/>
      <c r="QRS48" s="278"/>
      <c r="QRT48" s="278"/>
      <c r="QRU48" s="278"/>
      <c r="QRV48" s="278"/>
      <c r="QRW48" s="278"/>
      <c r="QRX48" s="278"/>
      <c r="QRY48" s="278"/>
      <c r="QRZ48" s="278"/>
      <c r="QSA48" s="278"/>
      <c r="QSB48" s="278"/>
      <c r="QSC48" s="278"/>
      <c r="QSD48" s="278"/>
      <c r="QSE48" s="278"/>
      <c r="QSF48" s="278"/>
      <c r="QSG48" s="278"/>
      <c r="QSH48" s="278"/>
      <c r="QSI48" s="278"/>
      <c r="QSJ48" s="278"/>
      <c r="QSK48" s="278"/>
      <c r="QSL48" s="278"/>
      <c r="QSM48" s="278"/>
      <c r="QSN48" s="278"/>
      <c r="QSO48" s="278"/>
      <c r="QSP48" s="278"/>
      <c r="QSQ48" s="278"/>
      <c r="QSR48" s="278"/>
      <c r="QSS48" s="278"/>
      <c r="QST48" s="278"/>
      <c r="QSU48" s="278"/>
      <c r="QSV48" s="278"/>
      <c r="QSW48" s="278"/>
      <c r="QSX48" s="278"/>
      <c r="QSY48" s="278"/>
      <c r="QSZ48" s="278"/>
      <c r="QTA48" s="278"/>
      <c r="QTB48" s="278"/>
      <c r="QTC48" s="278"/>
      <c r="QTD48" s="278"/>
      <c r="QTE48" s="278"/>
      <c r="QTF48" s="278"/>
      <c r="QTG48" s="278"/>
      <c r="QTH48" s="278"/>
      <c r="QTI48" s="278"/>
      <c r="QTJ48" s="278"/>
      <c r="QTK48" s="278"/>
      <c r="QTL48" s="278"/>
      <c r="QTM48" s="278"/>
      <c r="QTN48" s="278"/>
      <c r="QTO48" s="278"/>
      <c r="QTP48" s="278"/>
      <c r="QTQ48" s="278"/>
      <c r="QTR48" s="278"/>
      <c r="QTS48" s="278"/>
      <c r="QTT48" s="278"/>
      <c r="QTU48" s="278"/>
      <c r="QTV48" s="278"/>
      <c r="QTW48" s="278"/>
      <c r="QTX48" s="278"/>
      <c r="QTY48" s="278"/>
      <c r="QTZ48" s="278"/>
      <c r="QUA48" s="278"/>
      <c r="QUB48" s="278"/>
      <c r="QUC48" s="278"/>
      <c r="QUD48" s="278"/>
      <c r="QUE48" s="278"/>
      <c r="QUF48" s="278"/>
      <c r="QUG48" s="278"/>
      <c r="QUH48" s="278"/>
      <c r="QUI48" s="278"/>
      <c r="QUJ48" s="278"/>
      <c r="QUK48" s="278"/>
      <c r="QUL48" s="278"/>
      <c r="QUM48" s="278"/>
      <c r="QUN48" s="278"/>
      <c r="QUO48" s="278"/>
      <c r="QUP48" s="278"/>
      <c r="QUQ48" s="278"/>
      <c r="QUR48" s="278"/>
      <c r="QUS48" s="278"/>
      <c r="QUT48" s="278"/>
      <c r="QUU48" s="278"/>
      <c r="QUV48" s="278"/>
      <c r="QUW48" s="278"/>
      <c r="QUX48" s="278"/>
      <c r="QUY48" s="278"/>
      <c r="QUZ48" s="278"/>
      <c r="QVA48" s="278"/>
      <c r="QVB48" s="278"/>
      <c r="QVC48" s="278"/>
      <c r="QVD48" s="278"/>
      <c r="QVE48" s="278"/>
      <c r="QVF48" s="278"/>
      <c r="QVG48" s="278"/>
      <c r="QVH48" s="278"/>
      <c r="QVI48" s="278"/>
      <c r="QVJ48" s="278"/>
      <c r="QVK48" s="278"/>
      <c r="QVL48" s="278"/>
      <c r="QVM48" s="278"/>
      <c r="QVN48" s="278"/>
      <c r="QVO48" s="278"/>
      <c r="QVP48" s="278"/>
      <c r="QVQ48" s="278"/>
      <c r="QVR48" s="278"/>
      <c r="QVS48" s="278"/>
      <c r="QVT48" s="278"/>
      <c r="QVU48" s="278"/>
      <c r="QVV48" s="278"/>
      <c r="QVW48" s="278"/>
      <c r="QVX48" s="278"/>
      <c r="QVY48" s="278"/>
      <c r="QVZ48" s="278"/>
      <c r="QWA48" s="278"/>
      <c r="QWB48" s="278"/>
      <c r="QWC48" s="278"/>
      <c r="QWD48" s="278"/>
      <c r="QWE48" s="278"/>
      <c r="QWF48" s="278"/>
      <c r="QWG48" s="278"/>
      <c r="QWH48" s="278"/>
      <c r="QWI48" s="278"/>
      <c r="QWJ48" s="278"/>
      <c r="QWK48" s="278"/>
      <c r="QWL48" s="278"/>
      <c r="QWM48" s="278"/>
      <c r="QWN48" s="278"/>
      <c r="QWO48" s="278"/>
      <c r="QWP48" s="278"/>
      <c r="QWQ48" s="278"/>
      <c r="QWR48" s="278"/>
      <c r="QWS48" s="278"/>
      <c r="QWT48" s="278"/>
      <c r="QWU48" s="278"/>
      <c r="QWV48" s="278"/>
      <c r="QWW48" s="278"/>
      <c r="QWX48" s="278"/>
      <c r="QWY48" s="278"/>
      <c r="QWZ48" s="278"/>
      <c r="QXA48" s="278"/>
      <c r="QXB48" s="278"/>
      <c r="QXC48" s="278"/>
      <c r="QXD48" s="278"/>
      <c r="QXE48" s="278"/>
      <c r="QXF48" s="278"/>
      <c r="QXG48" s="278"/>
      <c r="QXH48" s="278"/>
      <c r="QXI48" s="278"/>
      <c r="QXJ48" s="278"/>
      <c r="QXK48" s="278"/>
      <c r="QXL48" s="278"/>
      <c r="QXM48" s="278"/>
      <c r="QXN48" s="278"/>
      <c r="QXO48" s="278"/>
      <c r="QXP48" s="278"/>
      <c r="QXQ48" s="278"/>
      <c r="QXR48" s="278"/>
      <c r="QXS48" s="278"/>
      <c r="QXT48" s="278"/>
      <c r="QXU48" s="278"/>
      <c r="QXV48" s="278"/>
      <c r="QXW48" s="278"/>
      <c r="QXX48" s="278"/>
      <c r="QXY48" s="278"/>
      <c r="QXZ48" s="278"/>
      <c r="QYA48" s="278"/>
      <c r="QYB48" s="278"/>
      <c r="QYC48" s="278"/>
      <c r="QYD48" s="278"/>
      <c r="QYE48" s="278"/>
      <c r="QYF48" s="278"/>
      <c r="QYG48" s="278"/>
      <c r="QYH48" s="278"/>
      <c r="QYI48" s="278"/>
      <c r="QYJ48" s="278"/>
      <c r="QYK48" s="278"/>
      <c r="QYL48" s="278"/>
      <c r="QYM48" s="278"/>
      <c r="QYN48" s="278"/>
      <c r="QYO48" s="278"/>
      <c r="QYP48" s="278"/>
      <c r="QYQ48" s="278"/>
      <c r="QYR48" s="278"/>
      <c r="QYS48" s="278"/>
      <c r="QYT48" s="278"/>
      <c r="QYU48" s="278"/>
      <c r="QYV48" s="278"/>
      <c r="QYW48" s="278"/>
      <c r="QYX48" s="278"/>
      <c r="QYY48" s="278"/>
      <c r="QYZ48" s="278"/>
      <c r="QZA48" s="278"/>
      <c r="QZB48" s="278"/>
      <c r="QZC48" s="278"/>
      <c r="QZD48" s="278"/>
      <c r="QZE48" s="278"/>
      <c r="QZF48" s="278"/>
      <c r="QZG48" s="278"/>
      <c r="QZH48" s="278"/>
      <c r="QZI48" s="278"/>
      <c r="QZJ48" s="278"/>
      <c r="QZK48" s="278"/>
      <c r="QZL48" s="278"/>
      <c r="QZM48" s="278"/>
      <c r="QZN48" s="278"/>
      <c r="QZO48" s="278"/>
      <c r="QZP48" s="278"/>
      <c r="QZQ48" s="278"/>
      <c r="QZR48" s="278"/>
      <c r="QZS48" s="278"/>
      <c r="QZT48" s="278"/>
      <c r="QZU48" s="278"/>
      <c r="QZV48" s="278"/>
      <c r="QZW48" s="278"/>
      <c r="QZX48" s="278"/>
      <c r="QZY48" s="278"/>
      <c r="QZZ48" s="278"/>
      <c r="RAA48" s="278"/>
      <c r="RAB48" s="278"/>
      <c r="RAC48" s="278"/>
      <c r="RAD48" s="278"/>
      <c r="RAE48" s="278"/>
      <c r="RAF48" s="278"/>
      <c r="RAG48" s="278"/>
      <c r="RAH48" s="278"/>
      <c r="RAI48" s="278"/>
      <c r="RAJ48" s="278"/>
      <c r="RAK48" s="278"/>
      <c r="RAL48" s="278"/>
      <c r="RAM48" s="278"/>
      <c r="RAN48" s="278"/>
      <c r="RAO48" s="278"/>
      <c r="RAP48" s="278"/>
      <c r="RAQ48" s="278"/>
      <c r="RAR48" s="278"/>
      <c r="RAS48" s="278"/>
      <c r="RAT48" s="278"/>
      <c r="RAU48" s="278"/>
      <c r="RAV48" s="278"/>
      <c r="RAW48" s="278"/>
      <c r="RAX48" s="278"/>
      <c r="RAY48" s="278"/>
      <c r="RAZ48" s="278"/>
      <c r="RBA48" s="278"/>
      <c r="RBB48" s="278"/>
      <c r="RBC48" s="278"/>
      <c r="RBD48" s="278"/>
      <c r="RBE48" s="278"/>
      <c r="RBF48" s="278"/>
      <c r="RBG48" s="278"/>
      <c r="RBH48" s="278"/>
      <c r="RBI48" s="278"/>
      <c r="RBJ48" s="278"/>
      <c r="RBK48" s="278"/>
      <c r="RBL48" s="278"/>
      <c r="RBM48" s="278"/>
      <c r="RBN48" s="278"/>
      <c r="RBO48" s="278"/>
      <c r="RBP48" s="278"/>
      <c r="RBQ48" s="278"/>
      <c r="RBR48" s="278"/>
      <c r="RBS48" s="278"/>
      <c r="RBT48" s="278"/>
      <c r="RBU48" s="278"/>
      <c r="RBV48" s="278"/>
      <c r="RBW48" s="278"/>
      <c r="RBX48" s="278"/>
      <c r="RBY48" s="278"/>
      <c r="RBZ48" s="278"/>
      <c r="RCA48" s="278"/>
      <c r="RCB48" s="278"/>
      <c r="RCC48" s="278"/>
      <c r="RCD48" s="278"/>
      <c r="RCE48" s="278"/>
      <c r="RCF48" s="278"/>
      <c r="RCG48" s="278"/>
      <c r="RCH48" s="278"/>
      <c r="RCI48" s="278"/>
      <c r="RCJ48" s="278"/>
      <c r="RCK48" s="278"/>
      <c r="RCL48" s="278"/>
      <c r="RCM48" s="278"/>
      <c r="RCN48" s="278"/>
      <c r="RCO48" s="278"/>
      <c r="RCP48" s="278"/>
      <c r="RCQ48" s="278"/>
      <c r="RCR48" s="278"/>
      <c r="RCS48" s="278"/>
      <c r="RCT48" s="278"/>
      <c r="RCU48" s="278"/>
      <c r="RCV48" s="278"/>
      <c r="RCW48" s="278"/>
      <c r="RCX48" s="278"/>
      <c r="RCY48" s="278"/>
      <c r="RCZ48" s="278"/>
      <c r="RDA48" s="278"/>
      <c r="RDB48" s="278"/>
      <c r="RDC48" s="278"/>
      <c r="RDD48" s="278"/>
      <c r="RDE48" s="278"/>
      <c r="RDF48" s="278"/>
      <c r="RDG48" s="278"/>
      <c r="RDH48" s="278"/>
      <c r="RDI48" s="278"/>
      <c r="RDJ48" s="278"/>
      <c r="RDK48" s="278"/>
      <c r="RDL48" s="278"/>
      <c r="RDM48" s="278"/>
      <c r="RDN48" s="278"/>
      <c r="RDO48" s="278"/>
      <c r="RDP48" s="278"/>
      <c r="RDQ48" s="278"/>
      <c r="RDR48" s="278"/>
      <c r="RDS48" s="278"/>
      <c r="RDT48" s="278"/>
      <c r="RDU48" s="278"/>
      <c r="RDV48" s="278"/>
      <c r="RDW48" s="278"/>
      <c r="RDX48" s="278"/>
      <c r="RDY48" s="278"/>
      <c r="RDZ48" s="278"/>
      <c r="REA48" s="278"/>
      <c r="REB48" s="278"/>
      <c r="REC48" s="278"/>
      <c r="RED48" s="278"/>
      <c r="REE48" s="278"/>
      <c r="REF48" s="278"/>
      <c r="REG48" s="278"/>
      <c r="REH48" s="278"/>
      <c r="REI48" s="278"/>
      <c r="REJ48" s="278"/>
      <c r="REK48" s="278"/>
      <c r="REL48" s="278"/>
      <c r="REM48" s="278"/>
      <c r="REN48" s="278"/>
      <c r="REO48" s="278"/>
      <c r="REP48" s="278"/>
      <c r="REQ48" s="278"/>
      <c r="RER48" s="278"/>
      <c r="RES48" s="278"/>
      <c r="RET48" s="278"/>
      <c r="REU48" s="278"/>
      <c r="REV48" s="278"/>
      <c r="REW48" s="278"/>
      <c r="REX48" s="278"/>
      <c r="REY48" s="278"/>
      <c r="REZ48" s="278"/>
      <c r="RFA48" s="278"/>
      <c r="RFB48" s="278"/>
      <c r="RFC48" s="278"/>
      <c r="RFD48" s="278"/>
      <c r="RFE48" s="278"/>
      <c r="RFF48" s="278"/>
      <c r="RFG48" s="278"/>
      <c r="RFH48" s="278"/>
      <c r="RFI48" s="278"/>
      <c r="RFJ48" s="278"/>
      <c r="RFK48" s="278"/>
      <c r="RFL48" s="278"/>
      <c r="RFM48" s="278"/>
      <c r="RFN48" s="278"/>
      <c r="RFO48" s="278"/>
      <c r="RFP48" s="278"/>
      <c r="RFQ48" s="278"/>
      <c r="RFR48" s="278"/>
      <c r="RFS48" s="278"/>
      <c r="RFT48" s="278"/>
      <c r="RFU48" s="278"/>
      <c r="RFV48" s="278"/>
      <c r="RFW48" s="278"/>
      <c r="RFX48" s="278"/>
      <c r="RFY48" s="278"/>
      <c r="RFZ48" s="278"/>
      <c r="RGA48" s="278"/>
      <c r="RGB48" s="278"/>
      <c r="RGC48" s="278"/>
      <c r="RGD48" s="278"/>
      <c r="RGE48" s="278"/>
      <c r="RGF48" s="278"/>
      <c r="RGG48" s="278"/>
      <c r="RGH48" s="278"/>
      <c r="RGI48" s="278"/>
      <c r="RGJ48" s="278"/>
      <c r="RGK48" s="278"/>
      <c r="RGL48" s="278"/>
      <c r="RGM48" s="278"/>
      <c r="RGN48" s="278"/>
      <c r="RGO48" s="278"/>
      <c r="RGP48" s="278"/>
      <c r="RGQ48" s="278"/>
      <c r="RGR48" s="278"/>
      <c r="RGS48" s="278"/>
      <c r="RGT48" s="278"/>
      <c r="RGU48" s="278"/>
      <c r="RGV48" s="278"/>
      <c r="RGW48" s="278"/>
      <c r="RGX48" s="278"/>
      <c r="RGY48" s="278"/>
      <c r="RGZ48" s="278"/>
      <c r="RHA48" s="278"/>
      <c r="RHB48" s="278"/>
      <c r="RHC48" s="278"/>
      <c r="RHD48" s="278"/>
      <c r="RHE48" s="278"/>
      <c r="RHF48" s="278"/>
      <c r="RHG48" s="278"/>
      <c r="RHH48" s="278"/>
      <c r="RHI48" s="278"/>
      <c r="RHJ48" s="278"/>
      <c r="RHK48" s="278"/>
      <c r="RHL48" s="278"/>
      <c r="RHM48" s="278"/>
      <c r="RHN48" s="278"/>
      <c r="RHO48" s="278"/>
      <c r="RHP48" s="278"/>
      <c r="RHQ48" s="278"/>
      <c r="RHR48" s="278"/>
      <c r="RHS48" s="278"/>
      <c r="RHT48" s="278"/>
      <c r="RHU48" s="278"/>
      <c r="RHV48" s="278"/>
      <c r="RHW48" s="278"/>
      <c r="RHX48" s="278"/>
      <c r="RHY48" s="278"/>
      <c r="RHZ48" s="278"/>
      <c r="RIA48" s="278"/>
      <c r="RIB48" s="278"/>
      <c r="RIC48" s="278"/>
      <c r="RID48" s="278"/>
      <c r="RIE48" s="278"/>
      <c r="RIF48" s="278"/>
      <c r="RIG48" s="278"/>
      <c r="RIH48" s="278"/>
      <c r="RII48" s="278"/>
      <c r="RIJ48" s="278"/>
      <c r="RIK48" s="278"/>
      <c r="RIL48" s="278"/>
      <c r="RIM48" s="278"/>
      <c r="RIN48" s="278"/>
      <c r="RIO48" s="278"/>
      <c r="RIP48" s="278"/>
      <c r="RIQ48" s="278"/>
      <c r="RIR48" s="278"/>
      <c r="RIS48" s="278"/>
      <c r="RIT48" s="278"/>
      <c r="RIU48" s="278"/>
      <c r="RIV48" s="278"/>
      <c r="RIW48" s="278"/>
      <c r="RIX48" s="278"/>
      <c r="RIY48" s="278"/>
      <c r="RIZ48" s="278"/>
      <c r="RJA48" s="278"/>
      <c r="RJB48" s="278"/>
      <c r="RJC48" s="278"/>
      <c r="RJD48" s="278"/>
      <c r="RJE48" s="278"/>
      <c r="RJF48" s="278"/>
      <c r="RJG48" s="278"/>
      <c r="RJH48" s="278"/>
      <c r="RJI48" s="278"/>
      <c r="RJJ48" s="278"/>
      <c r="RJK48" s="278"/>
      <c r="RJL48" s="278"/>
      <c r="RJM48" s="278"/>
      <c r="RJN48" s="278"/>
      <c r="RJO48" s="278"/>
      <c r="RJP48" s="278"/>
      <c r="RJQ48" s="278"/>
      <c r="RJR48" s="278"/>
      <c r="RJS48" s="278"/>
      <c r="RJT48" s="278"/>
      <c r="RJU48" s="278"/>
      <c r="RJV48" s="278"/>
      <c r="RJW48" s="278"/>
      <c r="RJX48" s="278"/>
      <c r="RJY48" s="278"/>
      <c r="RJZ48" s="278"/>
      <c r="RKA48" s="278"/>
      <c r="RKB48" s="278"/>
      <c r="RKC48" s="278"/>
      <c r="RKD48" s="278"/>
      <c r="RKE48" s="278"/>
      <c r="RKF48" s="278"/>
      <c r="RKG48" s="278"/>
      <c r="RKH48" s="278"/>
      <c r="RKI48" s="278"/>
      <c r="RKJ48" s="278"/>
      <c r="RKK48" s="278"/>
      <c r="RKL48" s="278"/>
      <c r="RKM48" s="278"/>
      <c r="RKN48" s="278"/>
      <c r="RKO48" s="278"/>
      <c r="RKP48" s="278"/>
      <c r="RKQ48" s="278"/>
      <c r="RKR48" s="278"/>
      <c r="RKS48" s="278"/>
      <c r="RKT48" s="278"/>
      <c r="RKU48" s="278"/>
      <c r="RKV48" s="278"/>
      <c r="RKW48" s="278"/>
      <c r="RKX48" s="278"/>
      <c r="RKY48" s="278"/>
      <c r="RKZ48" s="278"/>
      <c r="RLA48" s="278"/>
      <c r="RLB48" s="278"/>
      <c r="RLC48" s="278"/>
      <c r="RLD48" s="278"/>
      <c r="RLE48" s="278"/>
      <c r="RLF48" s="278"/>
      <c r="RLG48" s="278"/>
      <c r="RLH48" s="278"/>
      <c r="RLI48" s="278"/>
      <c r="RLJ48" s="278"/>
      <c r="RLK48" s="278"/>
      <c r="RLL48" s="278"/>
      <c r="RLM48" s="278"/>
      <c r="RLN48" s="278"/>
      <c r="RLO48" s="278"/>
      <c r="RLP48" s="278"/>
      <c r="RLQ48" s="278"/>
      <c r="RLR48" s="278"/>
      <c r="RLS48" s="278"/>
      <c r="RLT48" s="278"/>
      <c r="RLU48" s="278"/>
      <c r="RLV48" s="278"/>
      <c r="RLW48" s="278"/>
      <c r="RLX48" s="278"/>
      <c r="RLY48" s="278"/>
      <c r="RLZ48" s="278"/>
      <c r="RMA48" s="278"/>
      <c r="RMB48" s="278"/>
      <c r="RMC48" s="278"/>
      <c r="RMD48" s="278"/>
      <c r="RME48" s="278"/>
      <c r="RMF48" s="278"/>
      <c r="RMG48" s="278"/>
      <c r="RMH48" s="278"/>
      <c r="RMI48" s="278"/>
      <c r="RMJ48" s="278"/>
      <c r="RMK48" s="278"/>
      <c r="RML48" s="278"/>
      <c r="RMM48" s="278"/>
      <c r="RMN48" s="278"/>
      <c r="RMO48" s="278"/>
      <c r="RMP48" s="278"/>
      <c r="RMQ48" s="278"/>
      <c r="RMR48" s="278"/>
      <c r="RMS48" s="278"/>
      <c r="RMT48" s="278"/>
      <c r="RMU48" s="278"/>
      <c r="RMV48" s="278"/>
      <c r="RMW48" s="278"/>
      <c r="RMX48" s="278"/>
      <c r="RMY48" s="278"/>
      <c r="RMZ48" s="278"/>
      <c r="RNA48" s="278"/>
      <c r="RNB48" s="278"/>
      <c r="RNC48" s="278"/>
      <c r="RND48" s="278"/>
      <c r="RNE48" s="278"/>
      <c r="RNF48" s="278"/>
      <c r="RNG48" s="278"/>
      <c r="RNH48" s="278"/>
      <c r="RNI48" s="278"/>
      <c r="RNJ48" s="278"/>
      <c r="RNK48" s="278"/>
      <c r="RNL48" s="278"/>
      <c r="RNM48" s="278"/>
      <c r="RNN48" s="278"/>
      <c r="RNO48" s="278"/>
      <c r="RNP48" s="278"/>
      <c r="RNQ48" s="278"/>
      <c r="RNR48" s="278"/>
      <c r="RNS48" s="278"/>
      <c r="RNT48" s="278"/>
      <c r="RNU48" s="278"/>
      <c r="RNV48" s="278"/>
      <c r="RNW48" s="278"/>
      <c r="RNX48" s="278"/>
      <c r="RNY48" s="278"/>
      <c r="RNZ48" s="278"/>
      <c r="ROA48" s="278"/>
      <c r="ROB48" s="278"/>
      <c r="ROC48" s="278"/>
      <c r="ROD48" s="278"/>
      <c r="ROE48" s="278"/>
      <c r="ROF48" s="278"/>
      <c r="ROG48" s="278"/>
      <c r="ROH48" s="278"/>
      <c r="ROI48" s="278"/>
      <c r="ROJ48" s="278"/>
      <c r="ROK48" s="278"/>
      <c r="ROL48" s="278"/>
      <c r="ROM48" s="278"/>
      <c r="RON48" s="278"/>
      <c r="ROO48" s="278"/>
      <c r="ROP48" s="278"/>
      <c r="ROQ48" s="278"/>
      <c r="ROR48" s="278"/>
      <c r="ROS48" s="278"/>
      <c r="ROT48" s="278"/>
      <c r="ROU48" s="278"/>
      <c r="ROV48" s="278"/>
      <c r="ROW48" s="278"/>
      <c r="ROX48" s="278"/>
      <c r="ROY48" s="278"/>
      <c r="ROZ48" s="278"/>
      <c r="RPA48" s="278"/>
      <c r="RPB48" s="278"/>
      <c r="RPC48" s="278"/>
      <c r="RPD48" s="278"/>
      <c r="RPE48" s="278"/>
      <c r="RPF48" s="278"/>
      <c r="RPG48" s="278"/>
      <c r="RPH48" s="278"/>
      <c r="RPI48" s="278"/>
      <c r="RPJ48" s="278"/>
      <c r="RPK48" s="278"/>
      <c r="RPL48" s="278"/>
      <c r="RPM48" s="278"/>
      <c r="RPN48" s="278"/>
      <c r="RPO48" s="278"/>
      <c r="RPP48" s="278"/>
      <c r="RPQ48" s="278"/>
      <c r="RPR48" s="278"/>
      <c r="RPS48" s="278"/>
      <c r="RPT48" s="278"/>
      <c r="RPU48" s="278"/>
      <c r="RPV48" s="278"/>
      <c r="RPW48" s="278"/>
      <c r="RPX48" s="278"/>
      <c r="RPY48" s="278"/>
      <c r="RPZ48" s="278"/>
      <c r="RQA48" s="278"/>
      <c r="RQB48" s="278"/>
      <c r="RQC48" s="278"/>
      <c r="RQD48" s="278"/>
      <c r="RQE48" s="278"/>
      <c r="RQF48" s="278"/>
      <c r="RQG48" s="278"/>
      <c r="RQH48" s="278"/>
      <c r="RQI48" s="278"/>
      <c r="RQJ48" s="278"/>
      <c r="RQK48" s="278"/>
      <c r="RQL48" s="278"/>
      <c r="RQM48" s="278"/>
      <c r="RQN48" s="278"/>
      <c r="RQO48" s="278"/>
      <c r="RQP48" s="278"/>
      <c r="RQQ48" s="278"/>
      <c r="RQR48" s="278"/>
      <c r="RQS48" s="278"/>
      <c r="RQT48" s="278"/>
      <c r="RQU48" s="278"/>
      <c r="RQV48" s="278"/>
      <c r="RQW48" s="278"/>
      <c r="RQX48" s="278"/>
      <c r="RQY48" s="278"/>
      <c r="RQZ48" s="278"/>
      <c r="RRA48" s="278"/>
      <c r="RRB48" s="278"/>
      <c r="RRC48" s="278"/>
      <c r="RRD48" s="278"/>
      <c r="RRE48" s="278"/>
      <c r="RRF48" s="278"/>
      <c r="RRG48" s="278"/>
      <c r="RRH48" s="278"/>
      <c r="RRI48" s="278"/>
      <c r="RRJ48" s="278"/>
      <c r="RRK48" s="278"/>
      <c r="RRL48" s="278"/>
      <c r="RRM48" s="278"/>
      <c r="RRN48" s="278"/>
      <c r="RRO48" s="278"/>
      <c r="RRP48" s="278"/>
      <c r="RRQ48" s="278"/>
      <c r="RRR48" s="278"/>
      <c r="RRS48" s="278"/>
      <c r="RRT48" s="278"/>
      <c r="RRU48" s="278"/>
      <c r="RRV48" s="278"/>
      <c r="RRW48" s="278"/>
      <c r="RRX48" s="278"/>
      <c r="RRY48" s="278"/>
      <c r="RRZ48" s="278"/>
      <c r="RSA48" s="278"/>
      <c r="RSB48" s="278"/>
      <c r="RSC48" s="278"/>
      <c r="RSD48" s="278"/>
      <c r="RSE48" s="278"/>
      <c r="RSF48" s="278"/>
      <c r="RSG48" s="278"/>
      <c r="RSH48" s="278"/>
      <c r="RSI48" s="278"/>
      <c r="RSJ48" s="278"/>
      <c r="RSK48" s="278"/>
      <c r="RSL48" s="278"/>
      <c r="RSM48" s="278"/>
      <c r="RSN48" s="278"/>
      <c r="RSO48" s="278"/>
      <c r="RSP48" s="278"/>
      <c r="RSQ48" s="278"/>
      <c r="RSR48" s="278"/>
      <c r="RSS48" s="278"/>
      <c r="RST48" s="278"/>
      <c r="RSU48" s="278"/>
      <c r="RSV48" s="278"/>
      <c r="RSW48" s="278"/>
      <c r="RSX48" s="278"/>
      <c r="RSY48" s="278"/>
      <c r="RSZ48" s="278"/>
      <c r="RTA48" s="278"/>
      <c r="RTB48" s="278"/>
      <c r="RTC48" s="278"/>
      <c r="RTD48" s="278"/>
      <c r="RTE48" s="278"/>
      <c r="RTF48" s="278"/>
      <c r="RTG48" s="278"/>
      <c r="RTH48" s="278"/>
      <c r="RTI48" s="278"/>
      <c r="RTJ48" s="278"/>
      <c r="RTK48" s="278"/>
      <c r="RTL48" s="278"/>
      <c r="RTM48" s="278"/>
      <c r="RTN48" s="278"/>
      <c r="RTO48" s="278"/>
      <c r="RTP48" s="278"/>
      <c r="RTQ48" s="278"/>
      <c r="RTR48" s="278"/>
      <c r="RTS48" s="278"/>
      <c r="RTT48" s="278"/>
      <c r="RTU48" s="278"/>
      <c r="RTV48" s="278"/>
      <c r="RTW48" s="278"/>
      <c r="RTX48" s="278"/>
      <c r="RTY48" s="278"/>
      <c r="RTZ48" s="278"/>
      <c r="RUA48" s="278"/>
      <c r="RUB48" s="278"/>
      <c r="RUC48" s="278"/>
      <c r="RUD48" s="278"/>
      <c r="RUE48" s="278"/>
      <c r="RUF48" s="278"/>
      <c r="RUG48" s="278"/>
      <c r="RUH48" s="278"/>
      <c r="RUI48" s="278"/>
      <c r="RUJ48" s="278"/>
      <c r="RUK48" s="278"/>
      <c r="RUL48" s="278"/>
      <c r="RUM48" s="278"/>
      <c r="RUN48" s="278"/>
      <c r="RUO48" s="278"/>
      <c r="RUP48" s="278"/>
      <c r="RUQ48" s="278"/>
      <c r="RUR48" s="278"/>
      <c r="RUS48" s="278"/>
      <c r="RUT48" s="278"/>
      <c r="RUU48" s="278"/>
      <c r="RUV48" s="278"/>
      <c r="RUW48" s="278"/>
      <c r="RUX48" s="278"/>
      <c r="RUY48" s="278"/>
      <c r="RUZ48" s="278"/>
      <c r="RVA48" s="278"/>
      <c r="RVB48" s="278"/>
      <c r="RVC48" s="278"/>
      <c r="RVD48" s="278"/>
      <c r="RVE48" s="278"/>
      <c r="RVF48" s="278"/>
      <c r="RVG48" s="278"/>
      <c r="RVH48" s="278"/>
      <c r="RVI48" s="278"/>
      <c r="RVJ48" s="278"/>
      <c r="RVK48" s="278"/>
      <c r="RVL48" s="278"/>
      <c r="RVM48" s="278"/>
      <c r="RVN48" s="278"/>
      <c r="RVO48" s="278"/>
      <c r="RVP48" s="278"/>
      <c r="RVQ48" s="278"/>
      <c r="RVR48" s="278"/>
      <c r="RVS48" s="278"/>
      <c r="RVT48" s="278"/>
      <c r="RVU48" s="278"/>
      <c r="RVV48" s="278"/>
      <c r="RVW48" s="278"/>
      <c r="RVX48" s="278"/>
      <c r="RVY48" s="278"/>
      <c r="RVZ48" s="278"/>
      <c r="RWA48" s="278"/>
      <c r="RWB48" s="278"/>
      <c r="RWC48" s="278"/>
      <c r="RWD48" s="278"/>
      <c r="RWE48" s="278"/>
      <c r="RWF48" s="278"/>
      <c r="RWG48" s="278"/>
      <c r="RWH48" s="278"/>
      <c r="RWI48" s="278"/>
      <c r="RWJ48" s="278"/>
      <c r="RWK48" s="278"/>
      <c r="RWL48" s="278"/>
      <c r="RWM48" s="278"/>
      <c r="RWN48" s="278"/>
      <c r="RWO48" s="278"/>
      <c r="RWP48" s="278"/>
      <c r="RWQ48" s="278"/>
      <c r="RWR48" s="278"/>
      <c r="RWS48" s="278"/>
      <c r="RWT48" s="278"/>
      <c r="RWU48" s="278"/>
      <c r="RWV48" s="278"/>
      <c r="RWW48" s="278"/>
      <c r="RWX48" s="278"/>
      <c r="RWY48" s="278"/>
      <c r="RWZ48" s="278"/>
      <c r="RXA48" s="278"/>
      <c r="RXB48" s="278"/>
      <c r="RXC48" s="278"/>
      <c r="RXD48" s="278"/>
      <c r="RXE48" s="278"/>
      <c r="RXF48" s="278"/>
      <c r="RXG48" s="278"/>
      <c r="RXH48" s="278"/>
      <c r="RXI48" s="278"/>
      <c r="RXJ48" s="278"/>
      <c r="RXK48" s="278"/>
      <c r="RXL48" s="278"/>
      <c r="RXM48" s="278"/>
      <c r="RXN48" s="278"/>
      <c r="RXO48" s="278"/>
      <c r="RXP48" s="278"/>
      <c r="RXQ48" s="278"/>
      <c r="RXR48" s="278"/>
      <c r="RXS48" s="278"/>
      <c r="RXT48" s="278"/>
      <c r="RXU48" s="278"/>
      <c r="RXV48" s="278"/>
      <c r="RXW48" s="278"/>
      <c r="RXX48" s="278"/>
      <c r="RXY48" s="278"/>
      <c r="RXZ48" s="278"/>
      <c r="RYA48" s="278"/>
      <c r="RYB48" s="278"/>
      <c r="RYC48" s="278"/>
      <c r="RYD48" s="278"/>
      <c r="RYE48" s="278"/>
      <c r="RYF48" s="278"/>
      <c r="RYG48" s="278"/>
      <c r="RYH48" s="278"/>
      <c r="RYI48" s="278"/>
      <c r="RYJ48" s="278"/>
      <c r="RYK48" s="278"/>
      <c r="RYL48" s="278"/>
      <c r="RYM48" s="278"/>
      <c r="RYN48" s="278"/>
      <c r="RYO48" s="278"/>
      <c r="RYP48" s="278"/>
      <c r="RYQ48" s="278"/>
      <c r="RYR48" s="278"/>
      <c r="RYS48" s="278"/>
      <c r="RYT48" s="278"/>
      <c r="RYU48" s="278"/>
      <c r="RYV48" s="278"/>
      <c r="RYW48" s="278"/>
      <c r="RYX48" s="278"/>
      <c r="RYY48" s="278"/>
      <c r="RYZ48" s="278"/>
      <c r="RZA48" s="278"/>
      <c r="RZB48" s="278"/>
      <c r="RZC48" s="278"/>
      <c r="RZD48" s="278"/>
      <c r="RZE48" s="278"/>
      <c r="RZF48" s="278"/>
      <c r="RZG48" s="278"/>
      <c r="RZH48" s="278"/>
      <c r="RZI48" s="278"/>
      <c r="RZJ48" s="278"/>
      <c r="RZK48" s="278"/>
      <c r="RZL48" s="278"/>
      <c r="RZM48" s="278"/>
      <c r="RZN48" s="278"/>
      <c r="RZO48" s="278"/>
      <c r="RZP48" s="278"/>
      <c r="RZQ48" s="278"/>
      <c r="RZR48" s="278"/>
      <c r="RZS48" s="278"/>
      <c r="RZT48" s="278"/>
      <c r="RZU48" s="278"/>
      <c r="RZV48" s="278"/>
      <c r="RZW48" s="278"/>
      <c r="RZX48" s="278"/>
      <c r="RZY48" s="278"/>
      <c r="RZZ48" s="278"/>
      <c r="SAA48" s="278"/>
      <c r="SAB48" s="278"/>
      <c r="SAC48" s="278"/>
      <c r="SAD48" s="278"/>
      <c r="SAE48" s="278"/>
      <c r="SAF48" s="278"/>
      <c r="SAG48" s="278"/>
      <c r="SAH48" s="278"/>
      <c r="SAI48" s="278"/>
      <c r="SAJ48" s="278"/>
      <c r="SAK48" s="278"/>
      <c r="SAL48" s="278"/>
      <c r="SAM48" s="278"/>
      <c r="SAN48" s="278"/>
      <c r="SAO48" s="278"/>
      <c r="SAP48" s="278"/>
      <c r="SAQ48" s="278"/>
      <c r="SAR48" s="278"/>
      <c r="SAS48" s="278"/>
      <c r="SAT48" s="278"/>
      <c r="SAU48" s="278"/>
      <c r="SAV48" s="278"/>
      <c r="SAW48" s="278"/>
      <c r="SAX48" s="278"/>
      <c r="SAY48" s="278"/>
      <c r="SAZ48" s="278"/>
      <c r="SBA48" s="278"/>
      <c r="SBB48" s="278"/>
      <c r="SBC48" s="278"/>
      <c r="SBD48" s="278"/>
      <c r="SBE48" s="278"/>
      <c r="SBF48" s="278"/>
      <c r="SBG48" s="278"/>
      <c r="SBH48" s="278"/>
      <c r="SBI48" s="278"/>
      <c r="SBJ48" s="278"/>
      <c r="SBK48" s="278"/>
      <c r="SBL48" s="278"/>
      <c r="SBM48" s="278"/>
      <c r="SBN48" s="278"/>
      <c r="SBO48" s="278"/>
      <c r="SBP48" s="278"/>
      <c r="SBQ48" s="278"/>
      <c r="SBR48" s="278"/>
      <c r="SBS48" s="278"/>
      <c r="SBT48" s="278"/>
      <c r="SBU48" s="278"/>
      <c r="SBV48" s="278"/>
      <c r="SBW48" s="278"/>
      <c r="SBX48" s="278"/>
      <c r="SBY48" s="278"/>
      <c r="SBZ48" s="278"/>
      <c r="SCA48" s="278"/>
      <c r="SCB48" s="278"/>
      <c r="SCC48" s="278"/>
      <c r="SCD48" s="278"/>
      <c r="SCE48" s="278"/>
      <c r="SCF48" s="278"/>
      <c r="SCG48" s="278"/>
      <c r="SCH48" s="278"/>
      <c r="SCI48" s="278"/>
      <c r="SCJ48" s="278"/>
      <c r="SCK48" s="278"/>
      <c r="SCL48" s="278"/>
      <c r="SCM48" s="278"/>
      <c r="SCN48" s="278"/>
      <c r="SCO48" s="278"/>
      <c r="SCP48" s="278"/>
      <c r="SCQ48" s="278"/>
      <c r="SCR48" s="278"/>
      <c r="SCS48" s="278"/>
      <c r="SCT48" s="278"/>
      <c r="SCU48" s="278"/>
      <c r="SCV48" s="278"/>
      <c r="SCW48" s="278"/>
      <c r="SCX48" s="278"/>
      <c r="SCY48" s="278"/>
      <c r="SCZ48" s="278"/>
      <c r="SDA48" s="278"/>
      <c r="SDB48" s="278"/>
      <c r="SDC48" s="278"/>
      <c r="SDD48" s="278"/>
      <c r="SDE48" s="278"/>
      <c r="SDF48" s="278"/>
      <c r="SDG48" s="278"/>
      <c r="SDH48" s="278"/>
      <c r="SDI48" s="278"/>
      <c r="SDJ48" s="278"/>
      <c r="SDK48" s="278"/>
      <c r="SDL48" s="278"/>
      <c r="SDM48" s="278"/>
      <c r="SDN48" s="278"/>
      <c r="SDO48" s="278"/>
      <c r="SDP48" s="278"/>
      <c r="SDQ48" s="278"/>
      <c r="SDR48" s="278"/>
      <c r="SDS48" s="278"/>
      <c r="SDT48" s="278"/>
      <c r="SDU48" s="278"/>
      <c r="SDV48" s="278"/>
      <c r="SDW48" s="278"/>
      <c r="SDX48" s="278"/>
      <c r="SDY48" s="278"/>
      <c r="SDZ48" s="278"/>
      <c r="SEA48" s="278"/>
      <c r="SEB48" s="278"/>
      <c r="SEC48" s="278"/>
      <c r="SED48" s="278"/>
      <c r="SEE48" s="278"/>
      <c r="SEF48" s="278"/>
      <c r="SEG48" s="278"/>
      <c r="SEH48" s="278"/>
      <c r="SEI48" s="278"/>
      <c r="SEJ48" s="278"/>
      <c r="SEK48" s="278"/>
      <c r="SEL48" s="278"/>
      <c r="SEM48" s="278"/>
      <c r="SEN48" s="278"/>
      <c r="SEO48" s="278"/>
      <c r="SEP48" s="278"/>
      <c r="SEQ48" s="278"/>
      <c r="SER48" s="278"/>
      <c r="SES48" s="278"/>
      <c r="SET48" s="278"/>
      <c r="SEU48" s="278"/>
      <c r="SEV48" s="278"/>
      <c r="SEW48" s="278"/>
      <c r="SEX48" s="278"/>
      <c r="SEY48" s="278"/>
      <c r="SEZ48" s="278"/>
      <c r="SFA48" s="278"/>
      <c r="SFB48" s="278"/>
      <c r="SFC48" s="278"/>
      <c r="SFD48" s="278"/>
      <c r="SFE48" s="278"/>
      <c r="SFF48" s="278"/>
      <c r="SFG48" s="278"/>
      <c r="SFH48" s="278"/>
      <c r="SFI48" s="278"/>
      <c r="SFJ48" s="278"/>
      <c r="SFK48" s="278"/>
      <c r="SFL48" s="278"/>
      <c r="SFM48" s="278"/>
      <c r="SFN48" s="278"/>
      <c r="SFO48" s="278"/>
      <c r="SFP48" s="278"/>
      <c r="SFQ48" s="278"/>
      <c r="SFR48" s="278"/>
      <c r="SFS48" s="278"/>
      <c r="SFT48" s="278"/>
      <c r="SFU48" s="278"/>
      <c r="SFV48" s="278"/>
      <c r="SFW48" s="278"/>
      <c r="SFX48" s="278"/>
      <c r="SFY48" s="278"/>
      <c r="SFZ48" s="278"/>
      <c r="SGA48" s="278"/>
      <c r="SGB48" s="278"/>
      <c r="SGC48" s="278"/>
      <c r="SGD48" s="278"/>
      <c r="SGE48" s="278"/>
      <c r="SGF48" s="278"/>
      <c r="SGG48" s="278"/>
      <c r="SGH48" s="278"/>
      <c r="SGI48" s="278"/>
      <c r="SGJ48" s="278"/>
      <c r="SGK48" s="278"/>
      <c r="SGL48" s="278"/>
      <c r="SGM48" s="278"/>
      <c r="SGN48" s="278"/>
      <c r="SGO48" s="278"/>
      <c r="SGP48" s="278"/>
      <c r="SGQ48" s="278"/>
      <c r="SGR48" s="278"/>
      <c r="SGS48" s="278"/>
      <c r="SGT48" s="278"/>
      <c r="SGU48" s="278"/>
      <c r="SGV48" s="278"/>
      <c r="SGW48" s="278"/>
      <c r="SGX48" s="278"/>
      <c r="SGY48" s="278"/>
      <c r="SGZ48" s="278"/>
      <c r="SHA48" s="278"/>
      <c r="SHB48" s="278"/>
      <c r="SHC48" s="278"/>
      <c r="SHD48" s="278"/>
      <c r="SHE48" s="278"/>
      <c r="SHF48" s="278"/>
      <c r="SHG48" s="278"/>
      <c r="SHH48" s="278"/>
      <c r="SHI48" s="278"/>
      <c r="SHJ48" s="278"/>
      <c r="SHK48" s="278"/>
      <c r="SHL48" s="278"/>
      <c r="SHM48" s="278"/>
      <c r="SHN48" s="278"/>
      <c r="SHO48" s="278"/>
      <c r="SHP48" s="278"/>
      <c r="SHQ48" s="278"/>
      <c r="SHR48" s="278"/>
      <c r="SHS48" s="278"/>
      <c r="SHT48" s="278"/>
      <c r="SHU48" s="278"/>
      <c r="SHV48" s="278"/>
      <c r="SHW48" s="278"/>
      <c r="SHX48" s="278"/>
      <c r="SHY48" s="278"/>
      <c r="SHZ48" s="278"/>
      <c r="SIA48" s="278"/>
      <c r="SIB48" s="278"/>
      <c r="SIC48" s="278"/>
      <c r="SID48" s="278"/>
      <c r="SIE48" s="278"/>
      <c r="SIF48" s="278"/>
      <c r="SIG48" s="278"/>
      <c r="SIH48" s="278"/>
      <c r="SII48" s="278"/>
      <c r="SIJ48" s="278"/>
      <c r="SIK48" s="278"/>
      <c r="SIL48" s="278"/>
      <c r="SIM48" s="278"/>
      <c r="SIN48" s="278"/>
      <c r="SIO48" s="278"/>
      <c r="SIP48" s="278"/>
      <c r="SIQ48" s="278"/>
      <c r="SIR48" s="278"/>
      <c r="SIS48" s="278"/>
      <c r="SIT48" s="278"/>
      <c r="SIU48" s="278"/>
      <c r="SIV48" s="278"/>
      <c r="SIW48" s="278"/>
      <c r="SIX48" s="278"/>
      <c r="SIY48" s="278"/>
      <c r="SIZ48" s="278"/>
      <c r="SJA48" s="278"/>
      <c r="SJB48" s="278"/>
      <c r="SJC48" s="278"/>
      <c r="SJD48" s="278"/>
      <c r="SJE48" s="278"/>
      <c r="SJF48" s="278"/>
      <c r="SJG48" s="278"/>
      <c r="SJH48" s="278"/>
      <c r="SJI48" s="278"/>
      <c r="SJJ48" s="278"/>
      <c r="SJK48" s="278"/>
      <c r="SJL48" s="278"/>
      <c r="SJM48" s="278"/>
      <c r="SJN48" s="278"/>
      <c r="SJO48" s="278"/>
      <c r="SJP48" s="278"/>
      <c r="SJQ48" s="278"/>
      <c r="SJR48" s="278"/>
      <c r="SJS48" s="278"/>
      <c r="SJT48" s="278"/>
      <c r="SJU48" s="278"/>
      <c r="SJV48" s="278"/>
      <c r="SJW48" s="278"/>
      <c r="SJX48" s="278"/>
      <c r="SJY48" s="278"/>
      <c r="SJZ48" s="278"/>
      <c r="SKA48" s="278"/>
      <c r="SKB48" s="278"/>
      <c r="SKC48" s="278"/>
      <c r="SKD48" s="278"/>
      <c r="SKE48" s="278"/>
      <c r="SKF48" s="278"/>
      <c r="SKG48" s="278"/>
      <c r="SKH48" s="278"/>
      <c r="SKI48" s="278"/>
      <c r="SKJ48" s="278"/>
      <c r="SKK48" s="278"/>
      <c r="SKL48" s="278"/>
      <c r="SKM48" s="278"/>
      <c r="SKN48" s="278"/>
      <c r="SKO48" s="278"/>
      <c r="SKP48" s="278"/>
      <c r="SKQ48" s="278"/>
      <c r="SKR48" s="278"/>
      <c r="SKS48" s="278"/>
      <c r="SKT48" s="278"/>
      <c r="SKU48" s="278"/>
      <c r="SKV48" s="278"/>
      <c r="SKW48" s="278"/>
      <c r="SKX48" s="278"/>
      <c r="SKY48" s="278"/>
      <c r="SKZ48" s="278"/>
      <c r="SLA48" s="278"/>
      <c r="SLB48" s="278"/>
      <c r="SLC48" s="278"/>
      <c r="SLD48" s="278"/>
      <c r="SLE48" s="278"/>
      <c r="SLF48" s="278"/>
      <c r="SLG48" s="278"/>
      <c r="SLH48" s="278"/>
      <c r="SLI48" s="278"/>
      <c r="SLJ48" s="278"/>
      <c r="SLK48" s="278"/>
      <c r="SLL48" s="278"/>
      <c r="SLM48" s="278"/>
      <c r="SLN48" s="278"/>
      <c r="SLO48" s="278"/>
      <c r="SLP48" s="278"/>
      <c r="SLQ48" s="278"/>
      <c r="SLR48" s="278"/>
      <c r="SLS48" s="278"/>
      <c r="SLT48" s="278"/>
      <c r="SLU48" s="278"/>
      <c r="SLV48" s="278"/>
      <c r="SLW48" s="278"/>
      <c r="SLX48" s="278"/>
      <c r="SLY48" s="278"/>
      <c r="SLZ48" s="278"/>
      <c r="SMA48" s="278"/>
      <c r="SMB48" s="278"/>
      <c r="SMC48" s="278"/>
      <c r="SMD48" s="278"/>
      <c r="SME48" s="278"/>
      <c r="SMF48" s="278"/>
      <c r="SMG48" s="278"/>
      <c r="SMH48" s="278"/>
      <c r="SMI48" s="278"/>
      <c r="SMJ48" s="278"/>
      <c r="SMK48" s="278"/>
      <c r="SML48" s="278"/>
      <c r="SMM48" s="278"/>
      <c r="SMN48" s="278"/>
      <c r="SMO48" s="278"/>
      <c r="SMP48" s="278"/>
      <c r="SMQ48" s="278"/>
      <c r="SMR48" s="278"/>
      <c r="SMS48" s="278"/>
      <c r="SMT48" s="278"/>
      <c r="SMU48" s="278"/>
      <c r="SMV48" s="278"/>
      <c r="SMW48" s="278"/>
      <c r="SMX48" s="278"/>
      <c r="SMY48" s="278"/>
      <c r="SMZ48" s="278"/>
      <c r="SNA48" s="278"/>
      <c r="SNB48" s="278"/>
      <c r="SNC48" s="278"/>
      <c r="SND48" s="278"/>
      <c r="SNE48" s="278"/>
      <c r="SNF48" s="278"/>
      <c r="SNG48" s="278"/>
      <c r="SNH48" s="278"/>
      <c r="SNI48" s="278"/>
      <c r="SNJ48" s="278"/>
      <c r="SNK48" s="278"/>
      <c r="SNL48" s="278"/>
      <c r="SNM48" s="278"/>
      <c r="SNN48" s="278"/>
      <c r="SNO48" s="278"/>
      <c r="SNP48" s="278"/>
      <c r="SNQ48" s="278"/>
      <c r="SNR48" s="278"/>
      <c r="SNS48" s="278"/>
      <c r="SNT48" s="278"/>
      <c r="SNU48" s="278"/>
      <c r="SNV48" s="278"/>
      <c r="SNW48" s="278"/>
      <c r="SNX48" s="278"/>
      <c r="SNY48" s="278"/>
      <c r="SNZ48" s="278"/>
      <c r="SOA48" s="278"/>
      <c r="SOB48" s="278"/>
      <c r="SOC48" s="278"/>
      <c r="SOD48" s="278"/>
      <c r="SOE48" s="278"/>
      <c r="SOF48" s="278"/>
      <c r="SOG48" s="278"/>
      <c r="SOH48" s="278"/>
      <c r="SOI48" s="278"/>
      <c r="SOJ48" s="278"/>
      <c r="SOK48" s="278"/>
      <c r="SOL48" s="278"/>
      <c r="SOM48" s="278"/>
      <c r="SON48" s="278"/>
      <c r="SOO48" s="278"/>
      <c r="SOP48" s="278"/>
      <c r="SOQ48" s="278"/>
      <c r="SOR48" s="278"/>
      <c r="SOS48" s="278"/>
      <c r="SOT48" s="278"/>
      <c r="SOU48" s="278"/>
      <c r="SOV48" s="278"/>
      <c r="SOW48" s="278"/>
      <c r="SOX48" s="278"/>
      <c r="SOY48" s="278"/>
      <c r="SOZ48" s="278"/>
      <c r="SPA48" s="278"/>
      <c r="SPB48" s="278"/>
      <c r="SPC48" s="278"/>
      <c r="SPD48" s="278"/>
      <c r="SPE48" s="278"/>
      <c r="SPF48" s="278"/>
      <c r="SPG48" s="278"/>
      <c r="SPH48" s="278"/>
      <c r="SPI48" s="278"/>
      <c r="SPJ48" s="278"/>
      <c r="SPK48" s="278"/>
      <c r="SPL48" s="278"/>
      <c r="SPM48" s="278"/>
      <c r="SPN48" s="278"/>
      <c r="SPO48" s="278"/>
      <c r="SPP48" s="278"/>
      <c r="SPQ48" s="278"/>
      <c r="SPR48" s="278"/>
      <c r="SPS48" s="278"/>
      <c r="SPT48" s="278"/>
      <c r="SPU48" s="278"/>
      <c r="SPV48" s="278"/>
      <c r="SPW48" s="278"/>
      <c r="SPX48" s="278"/>
      <c r="SPY48" s="278"/>
      <c r="SPZ48" s="278"/>
      <c r="SQA48" s="278"/>
      <c r="SQB48" s="278"/>
      <c r="SQC48" s="278"/>
      <c r="SQD48" s="278"/>
      <c r="SQE48" s="278"/>
      <c r="SQF48" s="278"/>
      <c r="SQG48" s="278"/>
      <c r="SQH48" s="278"/>
      <c r="SQI48" s="278"/>
      <c r="SQJ48" s="278"/>
      <c r="SQK48" s="278"/>
      <c r="SQL48" s="278"/>
      <c r="SQM48" s="278"/>
      <c r="SQN48" s="278"/>
      <c r="SQO48" s="278"/>
      <c r="SQP48" s="278"/>
      <c r="SQQ48" s="278"/>
      <c r="SQR48" s="278"/>
      <c r="SQS48" s="278"/>
      <c r="SQT48" s="278"/>
      <c r="SQU48" s="278"/>
      <c r="SQV48" s="278"/>
      <c r="SQW48" s="278"/>
      <c r="SQX48" s="278"/>
      <c r="SQY48" s="278"/>
      <c r="SQZ48" s="278"/>
      <c r="SRA48" s="278"/>
      <c r="SRB48" s="278"/>
      <c r="SRC48" s="278"/>
      <c r="SRD48" s="278"/>
      <c r="SRE48" s="278"/>
      <c r="SRF48" s="278"/>
      <c r="SRG48" s="278"/>
      <c r="SRH48" s="278"/>
      <c r="SRI48" s="278"/>
      <c r="SRJ48" s="278"/>
      <c r="SRK48" s="278"/>
      <c r="SRL48" s="278"/>
      <c r="SRM48" s="278"/>
      <c r="SRN48" s="278"/>
      <c r="SRO48" s="278"/>
      <c r="SRP48" s="278"/>
      <c r="SRQ48" s="278"/>
      <c r="SRR48" s="278"/>
      <c r="SRS48" s="278"/>
      <c r="SRT48" s="278"/>
      <c r="SRU48" s="278"/>
      <c r="SRV48" s="278"/>
      <c r="SRW48" s="278"/>
      <c r="SRX48" s="278"/>
      <c r="SRY48" s="278"/>
      <c r="SRZ48" s="278"/>
      <c r="SSA48" s="278"/>
      <c r="SSB48" s="278"/>
      <c r="SSC48" s="278"/>
      <c r="SSD48" s="278"/>
      <c r="SSE48" s="278"/>
      <c r="SSF48" s="278"/>
      <c r="SSG48" s="278"/>
      <c r="SSH48" s="278"/>
      <c r="SSI48" s="278"/>
      <c r="SSJ48" s="278"/>
      <c r="SSK48" s="278"/>
      <c r="SSL48" s="278"/>
      <c r="SSM48" s="278"/>
      <c r="SSN48" s="278"/>
      <c r="SSO48" s="278"/>
      <c r="SSP48" s="278"/>
      <c r="SSQ48" s="278"/>
      <c r="SSR48" s="278"/>
      <c r="SSS48" s="278"/>
      <c r="SST48" s="278"/>
      <c r="SSU48" s="278"/>
      <c r="SSV48" s="278"/>
      <c r="SSW48" s="278"/>
      <c r="SSX48" s="278"/>
      <c r="SSY48" s="278"/>
      <c r="SSZ48" s="278"/>
      <c r="STA48" s="278"/>
      <c r="STB48" s="278"/>
      <c r="STC48" s="278"/>
      <c r="STD48" s="278"/>
      <c r="STE48" s="278"/>
      <c r="STF48" s="278"/>
      <c r="STG48" s="278"/>
      <c r="STH48" s="278"/>
      <c r="STI48" s="278"/>
      <c r="STJ48" s="278"/>
      <c r="STK48" s="278"/>
      <c r="STL48" s="278"/>
      <c r="STM48" s="278"/>
      <c r="STN48" s="278"/>
      <c r="STO48" s="278"/>
      <c r="STP48" s="278"/>
      <c r="STQ48" s="278"/>
      <c r="STR48" s="278"/>
      <c r="STS48" s="278"/>
      <c r="STT48" s="278"/>
      <c r="STU48" s="278"/>
      <c r="STV48" s="278"/>
      <c r="STW48" s="278"/>
      <c r="STX48" s="278"/>
      <c r="STY48" s="278"/>
      <c r="STZ48" s="278"/>
      <c r="SUA48" s="278"/>
      <c r="SUB48" s="278"/>
      <c r="SUC48" s="278"/>
      <c r="SUD48" s="278"/>
      <c r="SUE48" s="278"/>
      <c r="SUF48" s="278"/>
      <c r="SUG48" s="278"/>
      <c r="SUH48" s="278"/>
      <c r="SUI48" s="278"/>
      <c r="SUJ48" s="278"/>
      <c r="SUK48" s="278"/>
      <c r="SUL48" s="278"/>
      <c r="SUM48" s="278"/>
      <c r="SUN48" s="278"/>
      <c r="SUO48" s="278"/>
      <c r="SUP48" s="278"/>
      <c r="SUQ48" s="278"/>
      <c r="SUR48" s="278"/>
      <c r="SUS48" s="278"/>
      <c r="SUT48" s="278"/>
      <c r="SUU48" s="278"/>
      <c r="SUV48" s="278"/>
      <c r="SUW48" s="278"/>
      <c r="SUX48" s="278"/>
      <c r="SUY48" s="278"/>
      <c r="SUZ48" s="278"/>
      <c r="SVA48" s="278"/>
      <c r="SVB48" s="278"/>
      <c r="SVC48" s="278"/>
      <c r="SVD48" s="278"/>
      <c r="SVE48" s="278"/>
      <c r="SVF48" s="278"/>
      <c r="SVG48" s="278"/>
      <c r="SVH48" s="278"/>
      <c r="SVI48" s="278"/>
      <c r="SVJ48" s="278"/>
      <c r="SVK48" s="278"/>
      <c r="SVL48" s="278"/>
      <c r="SVM48" s="278"/>
      <c r="SVN48" s="278"/>
      <c r="SVO48" s="278"/>
      <c r="SVP48" s="278"/>
      <c r="SVQ48" s="278"/>
      <c r="SVR48" s="278"/>
      <c r="SVS48" s="278"/>
      <c r="SVT48" s="278"/>
      <c r="SVU48" s="278"/>
      <c r="SVV48" s="278"/>
      <c r="SVW48" s="278"/>
      <c r="SVX48" s="278"/>
      <c r="SVY48" s="278"/>
      <c r="SVZ48" s="278"/>
      <c r="SWA48" s="278"/>
      <c r="SWB48" s="278"/>
      <c r="SWC48" s="278"/>
      <c r="SWD48" s="278"/>
      <c r="SWE48" s="278"/>
      <c r="SWF48" s="278"/>
      <c r="SWG48" s="278"/>
      <c r="SWH48" s="278"/>
      <c r="SWI48" s="278"/>
      <c r="SWJ48" s="278"/>
      <c r="SWK48" s="278"/>
      <c r="SWL48" s="278"/>
      <c r="SWM48" s="278"/>
      <c r="SWN48" s="278"/>
      <c r="SWO48" s="278"/>
      <c r="SWP48" s="278"/>
      <c r="SWQ48" s="278"/>
      <c r="SWR48" s="278"/>
      <c r="SWS48" s="278"/>
      <c r="SWT48" s="278"/>
      <c r="SWU48" s="278"/>
      <c r="SWV48" s="278"/>
      <c r="SWW48" s="278"/>
      <c r="SWX48" s="278"/>
      <c r="SWY48" s="278"/>
      <c r="SWZ48" s="278"/>
      <c r="SXA48" s="278"/>
      <c r="SXB48" s="278"/>
      <c r="SXC48" s="278"/>
      <c r="SXD48" s="278"/>
      <c r="SXE48" s="278"/>
      <c r="SXF48" s="278"/>
      <c r="SXG48" s="278"/>
      <c r="SXH48" s="278"/>
      <c r="SXI48" s="278"/>
      <c r="SXJ48" s="278"/>
      <c r="SXK48" s="278"/>
      <c r="SXL48" s="278"/>
      <c r="SXM48" s="278"/>
      <c r="SXN48" s="278"/>
      <c r="SXO48" s="278"/>
      <c r="SXP48" s="278"/>
      <c r="SXQ48" s="278"/>
      <c r="SXR48" s="278"/>
      <c r="SXS48" s="278"/>
      <c r="SXT48" s="278"/>
      <c r="SXU48" s="278"/>
      <c r="SXV48" s="278"/>
      <c r="SXW48" s="278"/>
      <c r="SXX48" s="278"/>
      <c r="SXY48" s="278"/>
      <c r="SXZ48" s="278"/>
      <c r="SYA48" s="278"/>
      <c r="SYB48" s="278"/>
      <c r="SYC48" s="278"/>
      <c r="SYD48" s="278"/>
      <c r="SYE48" s="278"/>
      <c r="SYF48" s="278"/>
      <c r="SYG48" s="278"/>
      <c r="SYH48" s="278"/>
      <c r="SYI48" s="278"/>
      <c r="SYJ48" s="278"/>
      <c r="SYK48" s="278"/>
      <c r="SYL48" s="278"/>
      <c r="SYM48" s="278"/>
      <c r="SYN48" s="278"/>
      <c r="SYO48" s="278"/>
      <c r="SYP48" s="278"/>
      <c r="SYQ48" s="278"/>
      <c r="SYR48" s="278"/>
      <c r="SYS48" s="278"/>
      <c r="SYT48" s="278"/>
      <c r="SYU48" s="278"/>
      <c r="SYV48" s="278"/>
      <c r="SYW48" s="278"/>
      <c r="SYX48" s="278"/>
      <c r="SYY48" s="278"/>
      <c r="SYZ48" s="278"/>
      <c r="SZA48" s="278"/>
      <c r="SZB48" s="278"/>
      <c r="SZC48" s="278"/>
      <c r="SZD48" s="278"/>
      <c r="SZE48" s="278"/>
      <c r="SZF48" s="278"/>
      <c r="SZG48" s="278"/>
      <c r="SZH48" s="278"/>
      <c r="SZI48" s="278"/>
      <c r="SZJ48" s="278"/>
      <c r="SZK48" s="278"/>
      <c r="SZL48" s="278"/>
      <c r="SZM48" s="278"/>
      <c r="SZN48" s="278"/>
      <c r="SZO48" s="278"/>
      <c r="SZP48" s="278"/>
      <c r="SZQ48" s="278"/>
      <c r="SZR48" s="278"/>
      <c r="SZS48" s="278"/>
      <c r="SZT48" s="278"/>
      <c r="SZU48" s="278"/>
      <c r="SZV48" s="278"/>
      <c r="SZW48" s="278"/>
      <c r="SZX48" s="278"/>
      <c r="SZY48" s="278"/>
      <c r="SZZ48" s="278"/>
      <c r="TAA48" s="278"/>
      <c r="TAB48" s="278"/>
      <c r="TAC48" s="278"/>
      <c r="TAD48" s="278"/>
      <c r="TAE48" s="278"/>
      <c r="TAF48" s="278"/>
      <c r="TAG48" s="278"/>
      <c r="TAH48" s="278"/>
      <c r="TAI48" s="278"/>
      <c r="TAJ48" s="278"/>
      <c r="TAK48" s="278"/>
      <c r="TAL48" s="278"/>
      <c r="TAM48" s="278"/>
      <c r="TAN48" s="278"/>
      <c r="TAO48" s="278"/>
      <c r="TAP48" s="278"/>
      <c r="TAQ48" s="278"/>
      <c r="TAR48" s="278"/>
      <c r="TAS48" s="278"/>
      <c r="TAT48" s="278"/>
      <c r="TAU48" s="278"/>
      <c r="TAV48" s="278"/>
      <c r="TAW48" s="278"/>
      <c r="TAX48" s="278"/>
      <c r="TAY48" s="278"/>
      <c r="TAZ48" s="278"/>
      <c r="TBA48" s="278"/>
      <c r="TBB48" s="278"/>
      <c r="TBC48" s="278"/>
      <c r="TBD48" s="278"/>
      <c r="TBE48" s="278"/>
      <c r="TBF48" s="278"/>
      <c r="TBG48" s="278"/>
      <c r="TBH48" s="278"/>
      <c r="TBI48" s="278"/>
      <c r="TBJ48" s="278"/>
      <c r="TBK48" s="278"/>
      <c r="TBL48" s="278"/>
      <c r="TBM48" s="278"/>
      <c r="TBN48" s="278"/>
      <c r="TBO48" s="278"/>
      <c r="TBP48" s="278"/>
      <c r="TBQ48" s="278"/>
      <c r="TBR48" s="278"/>
      <c r="TBS48" s="278"/>
      <c r="TBT48" s="278"/>
      <c r="TBU48" s="278"/>
      <c r="TBV48" s="278"/>
      <c r="TBW48" s="278"/>
      <c r="TBX48" s="278"/>
      <c r="TBY48" s="278"/>
      <c r="TBZ48" s="278"/>
      <c r="TCA48" s="278"/>
      <c r="TCB48" s="278"/>
      <c r="TCC48" s="278"/>
      <c r="TCD48" s="278"/>
      <c r="TCE48" s="278"/>
      <c r="TCF48" s="278"/>
      <c r="TCG48" s="278"/>
      <c r="TCH48" s="278"/>
      <c r="TCI48" s="278"/>
      <c r="TCJ48" s="278"/>
      <c r="TCK48" s="278"/>
      <c r="TCL48" s="278"/>
      <c r="TCM48" s="278"/>
      <c r="TCN48" s="278"/>
      <c r="TCO48" s="278"/>
      <c r="TCP48" s="278"/>
      <c r="TCQ48" s="278"/>
      <c r="TCR48" s="278"/>
      <c r="TCS48" s="278"/>
      <c r="TCT48" s="278"/>
      <c r="TCU48" s="278"/>
      <c r="TCV48" s="278"/>
      <c r="TCW48" s="278"/>
      <c r="TCX48" s="278"/>
      <c r="TCY48" s="278"/>
      <c r="TCZ48" s="278"/>
      <c r="TDA48" s="278"/>
      <c r="TDB48" s="278"/>
      <c r="TDC48" s="278"/>
      <c r="TDD48" s="278"/>
      <c r="TDE48" s="278"/>
      <c r="TDF48" s="278"/>
      <c r="TDG48" s="278"/>
      <c r="TDH48" s="278"/>
      <c r="TDI48" s="278"/>
      <c r="TDJ48" s="278"/>
      <c r="TDK48" s="278"/>
      <c r="TDL48" s="278"/>
      <c r="TDM48" s="278"/>
      <c r="TDN48" s="278"/>
      <c r="TDO48" s="278"/>
      <c r="TDP48" s="278"/>
      <c r="TDQ48" s="278"/>
      <c r="TDR48" s="278"/>
      <c r="TDS48" s="278"/>
      <c r="TDT48" s="278"/>
      <c r="TDU48" s="278"/>
      <c r="TDV48" s="278"/>
      <c r="TDW48" s="278"/>
      <c r="TDX48" s="278"/>
      <c r="TDY48" s="278"/>
      <c r="TDZ48" s="278"/>
      <c r="TEA48" s="278"/>
      <c r="TEB48" s="278"/>
      <c r="TEC48" s="278"/>
      <c r="TED48" s="278"/>
      <c r="TEE48" s="278"/>
      <c r="TEF48" s="278"/>
      <c r="TEG48" s="278"/>
      <c r="TEH48" s="278"/>
      <c r="TEI48" s="278"/>
      <c r="TEJ48" s="278"/>
      <c r="TEK48" s="278"/>
      <c r="TEL48" s="278"/>
      <c r="TEM48" s="278"/>
      <c r="TEN48" s="278"/>
      <c r="TEO48" s="278"/>
      <c r="TEP48" s="278"/>
      <c r="TEQ48" s="278"/>
      <c r="TER48" s="278"/>
      <c r="TES48" s="278"/>
      <c r="TET48" s="278"/>
      <c r="TEU48" s="278"/>
      <c r="TEV48" s="278"/>
      <c r="TEW48" s="278"/>
      <c r="TEX48" s="278"/>
      <c r="TEY48" s="278"/>
      <c r="TEZ48" s="278"/>
      <c r="TFA48" s="278"/>
      <c r="TFB48" s="278"/>
      <c r="TFC48" s="278"/>
      <c r="TFD48" s="278"/>
      <c r="TFE48" s="278"/>
      <c r="TFF48" s="278"/>
      <c r="TFG48" s="278"/>
      <c r="TFH48" s="278"/>
      <c r="TFI48" s="278"/>
      <c r="TFJ48" s="278"/>
      <c r="TFK48" s="278"/>
      <c r="TFL48" s="278"/>
      <c r="TFM48" s="278"/>
      <c r="TFN48" s="278"/>
      <c r="TFO48" s="278"/>
      <c r="TFP48" s="278"/>
      <c r="TFQ48" s="278"/>
      <c r="TFR48" s="278"/>
      <c r="TFS48" s="278"/>
      <c r="TFT48" s="278"/>
      <c r="TFU48" s="278"/>
      <c r="TFV48" s="278"/>
      <c r="TFW48" s="278"/>
      <c r="TFX48" s="278"/>
      <c r="TFY48" s="278"/>
      <c r="TFZ48" s="278"/>
      <c r="TGA48" s="278"/>
      <c r="TGB48" s="278"/>
      <c r="TGC48" s="278"/>
      <c r="TGD48" s="278"/>
      <c r="TGE48" s="278"/>
      <c r="TGF48" s="278"/>
      <c r="TGG48" s="278"/>
      <c r="TGH48" s="278"/>
      <c r="TGI48" s="278"/>
      <c r="TGJ48" s="278"/>
      <c r="TGK48" s="278"/>
      <c r="TGL48" s="278"/>
      <c r="TGM48" s="278"/>
      <c r="TGN48" s="278"/>
      <c r="TGO48" s="278"/>
      <c r="TGP48" s="278"/>
      <c r="TGQ48" s="278"/>
      <c r="TGR48" s="278"/>
      <c r="TGS48" s="278"/>
      <c r="TGT48" s="278"/>
      <c r="TGU48" s="278"/>
      <c r="TGV48" s="278"/>
      <c r="TGW48" s="278"/>
      <c r="TGX48" s="278"/>
      <c r="TGY48" s="278"/>
      <c r="TGZ48" s="278"/>
      <c r="THA48" s="278"/>
      <c r="THB48" s="278"/>
      <c r="THC48" s="278"/>
      <c r="THD48" s="278"/>
      <c r="THE48" s="278"/>
      <c r="THF48" s="278"/>
      <c r="THG48" s="278"/>
      <c r="THH48" s="278"/>
      <c r="THI48" s="278"/>
      <c r="THJ48" s="278"/>
      <c r="THK48" s="278"/>
      <c r="THL48" s="278"/>
      <c r="THM48" s="278"/>
      <c r="THN48" s="278"/>
      <c r="THO48" s="278"/>
      <c r="THP48" s="278"/>
      <c r="THQ48" s="278"/>
      <c r="THR48" s="278"/>
      <c r="THS48" s="278"/>
      <c r="THT48" s="278"/>
      <c r="THU48" s="278"/>
      <c r="THV48" s="278"/>
      <c r="THW48" s="278"/>
      <c r="THX48" s="278"/>
      <c r="THY48" s="278"/>
      <c r="THZ48" s="278"/>
      <c r="TIA48" s="278"/>
      <c r="TIB48" s="278"/>
      <c r="TIC48" s="278"/>
      <c r="TID48" s="278"/>
      <c r="TIE48" s="278"/>
      <c r="TIF48" s="278"/>
      <c r="TIG48" s="278"/>
      <c r="TIH48" s="278"/>
      <c r="TII48" s="278"/>
      <c r="TIJ48" s="278"/>
      <c r="TIK48" s="278"/>
      <c r="TIL48" s="278"/>
      <c r="TIM48" s="278"/>
      <c r="TIN48" s="278"/>
      <c r="TIO48" s="278"/>
      <c r="TIP48" s="278"/>
      <c r="TIQ48" s="278"/>
      <c r="TIR48" s="278"/>
      <c r="TIS48" s="278"/>
      <c r="TIT48" s="278"/>
      <c r="TIU48" s="278"/>
      <c r="TIV48" s="278"/>
      <c r="TIW48" s="278"/>
      <c r="TIX48" s="278"/>
      <c r="TIY48" s="278"/>
      <c r="TIZ48" s="278"/>
      <c r="TJA48" s="278"/>
      <c r="TJB48" s="278"/>
      <c r="TJC48" s="278"/>
      <c r="TJD48" s="278"/>
      <c r="TJE48" s="278"/>
      <c r="TJF48" s="278"/>
      <c r="TJG48" s="278"/>
      <c r="TJH48" s="278"/>
      <c r="TJI48" s="278"/>
      <c r="TJJ48" s="278"/>
      <c r="TJK48" s="278"/>
      <c r="TJL48" s="278"/>
      <c r="TJM48" s="278"/>
      <c r="TJN48" s="278"/>
      <c r="TJO48" s="278"/>
      <c r="TJP48" s="278"/>
      <c r="TJQ48" s="278"/>
      <c r="TJR48" s="278"/>
      <c r="TJS48" s="278"/>
      <c r="TJT48" s="278"/>
      <c r="TJU48" s="278"/>
      <c r="TJV48" s="278"/>
      <c r="TJW48" s="278"/>
      <c r="TJX48" s="278"/>
      <c r="TJY48" s="278"/>
      <c r="TJZ48" s="278"/>
      <c r="TKA48" s="278"/>
      <c r="TKB48" s="278"/>
      <c r="TKC48" s="278"/>
      <c r="TKD48" s="278"/>
      <c r="TKE48" s="278"/>
      <c r="TKF48" s="278"/>
      <c r="TKG48" s="278"/>
      <c r="TKH48" s="278"/>
      <c r="TKI48" s="278"/>
      <c r="TKJ48" s="278"/>
      <c r="TKK48" s="278"/>
      <c r="TKL48" s="278"/>
      <c r="TKM48" s="278"/>
      <c r="TKN48" s="278"/>
      <c r="TKO48" s="278"/>
      <c r="TKP48" s="278"/>
      <c r="TKQ48" s="278"/>
      <c r="TKR48" s="278"/>
      <c r="TKS48" s="278"/>
      <c r="TKT48" s="278"/>
      <c r="TKU48" s="278"/>
      <c r="TKV48" s="278"/>
      <c r="TKW48" s="278"/>
      <c r="TKX48" s="278"/>
      <c r="TKY48" s="278"/>
      <c r="TKZ48" s="278"/>
      <c r="TLA48" s="278"/>
      <c r="TLB48" s="278"/>
      <c r="TLC48" s="278"/>
      <c r="TLD48" s="278"/>
      <c r="TLE48" s="278"/>
      <c r="TLF48" s="278"/>
      <c r="TLG48" s="278"/>
      <c r="TLH48" s="278"/>
      <c r="TLI48" s="278"/>
      <c r="TLJ48" s="278"/>
      <c r="TLK48" s="278"/>
      <c r="TLL48" s="278"/>
      <c r="TLM48" s="278"/>
      <c r="TLN48" s="278"/>
      <c r="TLO48" s="278"/>
      <c r="TLP48" s="278"/>
      <c r="TLQ48" s="278"/>
      <c r="TLR48" s="278"/>
      <c r="TLS48" s="278"/>
      <c r="TLT48" s="278"/>
      <c r="TLU48" s="278"/>
      <c r="TLV48" s="278"/>
      <c r="TLW48" s="278"/>
      <c r="TLX48" s="278"/>
      <c r="TLY48" s="278"/>
      <c r="TLZ48" s="278"/>
      <c r="TMA48" s="278"/>
      <c r="TMB48" s="278"/>
      <c r="TMC48" s="278"/>
      <c r="TMD48" s="278"/>
      <c r="TME48" s="278"/>
      <c r="TMF48" s="278"/>
      <c r="TMG48" s="278"/>
      <c r="TMH48" s="278"/>
      <c r="TMI48" s="278"/>
      <c r="TMJ48" s="278"/>
      <c r="TMK48" s="278"/>
      <c r="TML48" s="278"/>
      <c r="TMM48" s="278"/>
      <c r="TMN48" s="278"/>
      <c r="TMO48" s="278"/>
      <c r="TMP48" s="278"/>
      <c r="TMQ48" s="278"/>
      <c r="TMR48" s="278"/>
      <c r="TMS48" s="278"/>
      <c r="TMT48" s="278"/>
      <c r="TMU48" s="278"/>
      <c r="TMV48" s="278"/>
      <c r="TMW48" s="278"/>
      <c r="TMX48" s="278"/>
      <c r="TMY48" s="278"/>
      <c r="TMZ48" s="278"/>
      <c r="TNA48" s="278"/>
      <c r="TNB48" s="278"/>
      <c r="TNC48" s="278"/>
      <c r="TND48" s="278"/>
      <c r="TNE48" s="278"/>
      <c r="TNF48" s="278"/>
      <c r="TNG48" s="278"/>
      <c r="TNH48" s="278"/>
      <c r="TNI48" s="278"/>
      <c r="TNJ48" s="278"/>
      <c r="TNK48" s="278"/>
      <c r="TNL48" s="278"/>
      <c r="TNM48" s="278"/>
      <c r="TNN48" s="278"/>
      <c r="TNO48" s="278"/>
      <c r="TNP48" s="278"/>
      <c r="TNQ48" s="278"/>
      <c r="TNR48" s="278"/>
      <c r="TNS48" s="278"/>
      <c r="TNT48" s="278"/>
      <c r="TNU48" s="278"/>
      <c r="TNV48" s="278"/>
      <c r="TNW48" s="278"/>
      <c r="TNX48" s="278"/>
      <c r="TNY48" s="278"/>
      <c r="TNZ48" s="278"/>
      <c r="TOA48" s="278"/>
      <c r="TOB48" s="278"/>
      <c r="TOC48" s="278"/>
      <c r="TOD48" s="278"/>
      <c r="TOE48" s="278"/>
      <c r="TOF48" s="278"/>
      <c r="TOG48" s="278"/>
      <c r="TOH48" s="278"/>
      <c r="TOI48" s="278"/>
      <c r="TOJ48" s="278"/>
      <c r="TOK48" s="278"/>
      <c r="TOL48" s="278"/>
      <c r="TOM48" s="278"/>
      <c r="TON48" s="278"/>
      <c r="TOO48" s="278"/>
      <c r="TOP48" s="278"/>
      <c r="TOQ48" s="278"/>
      <c r="TOR48" s="278"/>
      <c r="TOS48" s="278"/>
      <c r="TOT48" s="278"/>
      <c r="TOU48" s="278"/>
      <c r="TOV48" s="278"/>
      <c r="TOW48" s="278"/>
      <c r="TOX48" s="278"/>
      <c r="TOY48" s="278"/>
      <c r="TOZ48" s="278"/>
      <c r="TPA48" s="278"/>
      <c r="TPB48" s="278"/>
      <c r="TPC48" s="278"/>
      <c r="TPD48" s="278"/>
      <c r="TPE48" s="278"/>
      <c r="TPF48" s="278"/>
      <c r="TPG48" s="278"/>
      <c r="TPH48" s="278"/>
      <c r="TPI48" s="278"/>
      <c r="TPJ48" s="278"/>
      <c r="TPK48" s="278"/>
      <c r="TPL48" s="278"/>
      <c r="TPM48" s="278"/>
      <c r="TPN48" s="278"/>
      <c r="TPO48" s="278"/>
      <c r="TPP48" s="278"/>
      <c r="TPQ48" s="278"/>
      <c r="TPR48" s="278"/>
      <c r="TPS48" s="278"/>
      <c r="TPT48" s="278"/>
      <c r="TPU48" s="278"/>
      <c r="TPV48" s="278"/>
      <c r="TPW48" s="278"/>
      <c r="TPX48" s="278"/>
      <c r="TPY48" s="278"/>
      <c r="TPZ48" s="278"/>
      <c r="TQA48" s="278"/>
      <c r="TQB48" s="278"/>
      <c r="TQC48" s="278"/>
      <c r="TQD48" s="278"/>
      <c r="TQE48" s="278"/>
      <c r="TQF48" s="278"/>
      <c r="TQG48" s="278"/>
      <c r="TQH48" s="278"/>
      <c r="TQI48" s="278"/>
      <c r="TQJ48" s="278"/>
      <c r="TQK48" s="278"/>
      <c r="TQL48" s="278"/>
      <c r="TQM48" s="278"/>
      <c r="TQN48" s="278"/>
      <c r="TQO48" s="278"/>
      <c r="TQP48" s="278"/>
      <c r="TQQ48" s="278"/>
      <c r="TQR48" s="278"/>
      <c r="TQS48" s="278"/>
      <c r="TQT48" s="278"/>
      <c r="TQU48" s="278"/>
      <c r="TQV48" s="278"/>
      <c r="TQW48" s="278"/>
      <c r="TQX48" s="278"/>
      <c r="TQY48" s="278"/>
      <c r="TQZ48" s="278"/>
      <c r="TRA48" s="278"/>
      <c r="TRB48" s="278"/>
      <c r="TRC48" s="278"/>
      <c r="TRD48" s="278"/>
      <c r="TRE48" s="278"/>
      <c r="TRF48" s="278"/>
      <c r="TRG48" s="278"/>
      <c r="TRH48" s="278"/>
      <c r="TRI48" s="278"/>
      <c r="TRJ48" s="278"/>
      <c r="TRK48" s="278"/>
      <c r="TRL48" s="278"/>
      <c r="TRM48" s="278"/>
      <c r="TRN48" s="278"/>
      <c r="TRO48" s="278"/>
      <c r="TRP48" s="278"/>
      <c r="TRQ48" s="278"/>
      <c r="TRR48" s="278"/>
      <c r="TRS48" s="278"/>
      <c r="TRT48" s="278"/>
      <c r="TRU48" s="278"/>
      <c r="TRV48" s="278"/>
      <c r="TRW48" s="278"/>
      <c r="TRX48" s="278"/>
      <c r="TRY48" s="278"/>
      <c r="TRZ48" s="278"/>
      <c r="TSA48" s="278"/>
      <c r="TSB48" s="278"/>
      <c r="TSC48" s="278"/>
      <c r="TSD48" s="278"/>
      <c r="TSE48" s="278"/>
      <c r="TSF48" s="278"/>
      <c r="TSG48" s="278"/>
      <c r="TSH48" s="278"/>
      <c r="TSI48" s="278"/>
      <c r="TSJ48" s="278"/>
      <c r="TSK48" s="278"/>
      <c r="TSL48" s="278"/>
      <c r="TSM48" s="278"/>
      <c r="TSN48" s="278"/>
      <c r="TSO48" s="278"/>
      <c r="TSP48" s="278"/>
      <c r="TSQ48" s="278"/>
      <c r="TSR48" s="278"/>
      <c r="TSS48" s="278"/>
      <c r="TST48" s="278"/>
      <c r="TSU48" s="278"/>
      <c r="TSV48" s="278"/>
      <c r="TSW48" s="278"/>
      <c r="TSX48" s="278"/>
      <c r="TSY48" s="278"/>
      <c r="TSZ48" s="278"/>
      <c r="TTA48" s="278"/>
      <c r="TTB48" s="278"/>
      <c r="TTC48" s="278"/>
      <c r="TTD48" s="278"/>
      <c r="TTE48" s="278"/>
      <c r="TTF48" s="278"/>
      <c r="TTG48" s="278"/>
      <c r="TTH48" s="278"/>
      <c r="TTI48" s="278"/>
      <c r="TTJ48" s="278"/>
      <c r="TTK48" s="278"/>
      <c r="TTL48" s="278"/>
      <c r="TTM48" s="278"/>
      <c r="TTN48" s="278"/>
      <c r="TTO48" s="278"/>
      <c r="TTP48" s="278"/>
      <c r="TTQ48" s="278"/>
      <c r="TTR48" s="278"/>
      <c r="TTS48" s="278"/>
      <c r="TTT48" s="278"/>
      <c r="TTU48" s="278"/>
      <c r="TTV48" s="278"/>
      <c r="TTW48" s="278"/>
      <c r="TTX48" s="278"/>
      <c r="TTY48" s="278"/>
      <c r="TTZ48" s="278"/>
      <c r="TUA48" s="278"/>
      <c r="TUB48" s="278"/>
      <c r="TUC48" s="278"/>
      <c r="TUD48" s="278"/>
      <c r="TUE48" s="278"/>
      <c r="TUF48" s="278"/>
      <c r="TUG48" s="278"/>
      <c r="TUH48" s="278"/>
      <c r="TUI48" s="278"/>
      <c r="TUJ48" s="278"/>
      <c r="TUK48" s="278"/>
      <c r="TUL48" s="278"/>
      <c r="TUM48" s="278"/>
      <c r="TUN48" s="278"/>
      <c r="TUO48" s="278"/>
      <c r="TUP48" s="278"/>
      <c r="TUQ48" s="278"/>
      <c r="TUR48" s="278"/>
      <c r="TUS48" s="278"/>
      <c r="TUT48" s="278"/>
      <c r="TUU48" s="278"/>
      <c r="TUV48" s="278"/>
      <c r="TUW48" s="278"/>
      <c r="TUX48" s="278"/>
      <c r="TUY48" s="278"/>
      <c r="TUZ48" s="278"/>
      <c r="TVA48" s="278"/>
      <c r="TVB48" s="278"/>
      <c r="TVC48" s="278"/>
      <c r="TVD48" s="278"/>
      <c r="TVE48" s="278"/>
      <c r="TVF48" s="278"/>
      <c r="TVG48" s="278"/>
      <c r="TVH48" s="278"/>
      <c r="TVI48" s="278"/>
      <c r="TVJ48" s="278"/>
      <c r="TVK48" s="278"/>
      <c r="TVL48" s="278"/>
      <c r="TVM48" s="278"/>
      <c r="TVN48" s="278"/>
      <c r="TVO48" s="278"/>
      <c r="TVP48" s="278"/>
      <c r="TVQ48" s="278"/>
      <c r="TVR48" s="278"/>
      <c r="TVS48" s="278"/>
      <c r="TVT48" s="278"/>
      <c r="TVU48" s="278"/>
      <c r="TVV48" s="278"/>
      <c r="TVW48" s="278"/>
      <c r="TVX48" s="278"/>
      <c r="TVY48" s="278"/>
      <c r="TVZ48" s="278"/>
      <c r="TWA48" s="278"/>
      <c r="TWB48" s="278"/>
      <c r="TWC48" s="278"/>
      <c r="TWD48" s="278"/>
      <c r="TWE48" s="278"/>
      <c r="TWF48" s="278"/>
      <c r="TWG48" s="278"/>
      <c r="TWH48" s="278"/>
      <c r="TWI48" s="278"/>
      <c r="TWJ48" s="278"/>
      <c r="TWK48" s="278"/>
      <c r="TWL48" s="278"/>
      <c r="TWM48" s="278"/>
      <c r="TWN48" s="278"/>
      <c r="TWO48" s="278"/>
      <c r="TWP48" s="278"/>
      <c r="TWQ48" s="278"/>
      <c r="TWR48" s="278"/>
      <c r="TWS48" s="278"/>
      <c r="TWT48" s="278"/>
      <c r="TWU48" s="278"/>
      <c r="TWV48" s="278"/>
      <c r="TWW48" s="278"/>
      <c r="TWX48" s="278"/>
      <c r="TWY48" s="278"/>
      <c r="TWZ48" s="278"/>
      <c r="TXA48" s="278"/>
      <c r="TXB48" s="278"/>
      <c r="TXC48" s="278"/>
      <c r="TXD48" s="278"/>
      <c r="TXE48" s="278"/>
      <c r="TXF48" s="278"/>
      <c r="TXG48" s="278"/>
      <c r="TXH48" s="278"/>
      <c r="TXI48" s="278"/>
      <c r="TXJ48" s="278"/>
      <c r="TXK48" s="278"/>
      <c r="TXL48" s="278"/>
      <c r="TXM48" s="278"/>
      <c r="TXN48" s="278"/>
      <c r="TXO48" s="278"/>
      <c r="TXP48" s="278"/>
      <c r="TXQ48" s="278"/>
      <c r="TXR48" s="278"/>
      <c r="TXS48" s="278"/>
      <c r="TXT48" s="278"/>
      <c r="TXU48" s="278"/>
      <c r="TXV48" s="278"/>
      <c r="TXW48" s="278"/>
      <c r="TXX48" s="278"/>
      <c r="TXY48" s="278"/>
      <c r="TXZ48" s="278"/>
      <c r="TYA48" s="278"/>
      <c r="TYB48" s="278"/>
      <c r="TYC48" s="278"/>
      <c r="TYD48" s="278"/>
      <c r="TYE48" s="278"/>
      <c r="TYF48" s="278"/>
      <c r="TYG48" s="278"/>
      <c r="TYH48" s="278"/>
      <c r="TYI48" s="278"/>
      <c r="TYJ48" s="278"/>
      <c r="TYK48" s="278"/>
      <c r="TYL48" s="278"/>
      <c r="TYM48" s="278"/>
      <c r="TYN48" s="278"/>
      <c r="TYO48" s="278"/>
      <c r="TYP48" s="278"/>
      <c r="TYQ48" s="278"/>
      <c r="TYR48" s="278"/>
      <c r="TYS48" s="278"/>
      <c r="TYT48" s="278"/>
      <c r="TYU48" s="278"/>
      <c r="TYV48" s="278"/>
      <c r="TYW48" s="278"/>
      <c r="TYX48" s="278"/>
      <c r="TYY48" s="278"/>
      <c r="TYZ48" s="278"/>
      <c r="TZA48" s="278"/>
      <c r="TZB48" s="278"/>
      <c r="TZC48" s="278"/>
      <c r="TZD48" s="278"/>
      <c r="TZE48" s="278"/>
      <c r="TZF48" s="278"/>
      <c r="TZG48" s="278"/>
      <c r="TZH48" s="278"/>
      <c r="TZI48" s="278"/>
      <c r="TZJ48" s="278"/>
      <c r="TZK48" s="278"/>
      <c r="TZL48" s="278"/>
      <c r="TZM48" s="278"/>
      <c r="TZN48" s="278"/>
      <c r="TZO48" s="278"/>
      <c r="TZP48" s="278"/>
      <c r="TZQ48" s="278"/>
      <c r="TZR48" s="278"/>
      <c r="TZS48" s="278"/>
      <c r="TZT48" s="278"/>
      <c r="TZU48" s="278"/>
      <c r="TZV48" s="278"/>
      <c r="TZW48" s="278"/>
      <c r="TZX48" s="278"/>
      <c r="TZY48" s="278"/>
      <c r="TZZ48" s="278"/>
      <c r="UAA48" s="278"/>
      <c r="UAB48" s="278"/>
      <c r="UAC48" s="278"/>
      <c r="UAD48" s="278"/>
      <c r="UAE48" s="278"/>
      <c r="UAF48" s="278"/>
      <c r="UAG48" s="278"/>
      <c r="UAH48" s="278"/>
      <c r="UAI48" s="278"/>
      <c r="UAJ48" s="278"/>
      <c r="UAK48" s="278"/>
      <c r="UAL48" s="278"/>
      <c r="UAM48" s="278"/>
      <c r="UAN48" s="278"/>
      <c r="UAO48" s="278"/>
      <c r="UAP48" s="278"/>
      <c r="UAQ48" s="278"/>
      <c r="UAR48" s="278"/>
      <c r="UAS48" s="278"/>
      <c r="UAT48" s="278"/>
      <c r="UAU48" s="278"/>
      <c r="UAV48" s="278"/>
      <c r="UAW48" s="278"/>
      <c r="UAX48" s="278"/>
      <c r="UAY48" s="278"/>
      <c r="UAZ48" s="278"/>
      <c r="UBA48" s="278"/>
      <c r="UBB48" s="278"/>
      <c r="UBC48" s="278"/>
      <c r="UBD48" s="278"/>
      <c r="UBE48" s="278"/>
      <c r="UBF48" s="278"/>
      <c r="UBG48" s="278"/>
      <c r="UBH48" s="278"/>
      <c r="UBI48" s="278"/>
      <c r="UBJ48" s="278"/>
      <c r="UBK48" s="278"/>
      <c r="UBL48" s="278"/>
      <c r="UBM48" s="278"/>
      <c r="UBN48" s="278"/>
      <c r="UBO48" s="278"/>
      <c r="UBP48" s="278"/>
      <c r="UBQ48" s="278"/>
      <c r="UBR48" s="278"/>
      <c r="UBS48" s="278"/>
      <c r="UBT48" s="278"/>
      <c r="UBU48" s="278"/>
      <c r="UBV48" s="278"/>
      <c r="UBW48" s="278"/>
      <c r="UBX48" s="278"/>
      <c r="UBY48" s="278"/>
      <c r="UBZ48" s="278"/>
      <c r="UCA48" s="278"/>
      <c r="UCB48" s="278"/>
      <c r="UCC48" s="278"/>
      <c r="UCD48" s="278"/>
      <c r="UCE48" s="278"/>
      <c r="UCF48" s="278"/>
      <c r="UCG48" s="278"/>
      <c r="UCH48" s="278"/>
      <c r="UCI48" s="278"/>
      <c r="UCJ48" s="278"/>
      <c r="UCK48" s="278"/>
      <c r="UCL48" s="278"/>
      <c r="UCM48" s="278"/>
      <c r="UCN48" s="278"/>
      <c r="UCO48" s="278"/>
      <c r="UCP48" s="278"/>
      <c r="UCQ48" s="278"/>
      <c r="UCR48" s="278"/>
      <c r="UCS48" s="278"/>
      <c r="UCT48" s="278"/>
      <c r="UCU48" s="278"/>
      <c r="UCV48" s="278"/>
      <c r="UCW48" s="278"/>
      <c r="UCX48" s="278"/>
      <c r="UCY48" s="278"/>
      <c r="UCZ48" s="278"/>
      <c r="UDA48" s="278"/>
      <c r="UDB48" s="278"/>
      <c r="UDC48" s="278"/>
      <c r="UDD48" s="278"/>
      <c r="UDE48" s="278"/>
      <c r="UDF48" s="278"/>
      <c r="UDG48" s="278"/>
      <c r="UDH48" s="278"/>
      <c r="UDI48" s="278"/>
      <c r="UDJ48" s="278"/>
      <c r="UDK48" s="278"/>
      <c r="UDL48" s="278"/>
      <c r="UDM48" s="278"/>
      <c r="UDN48" s="278"/>
      <c r="UDO48" s="278"/>
      <c r="UDP48" s="278"/>
      <c r="UDQ48" s="278"/>
      <c r="UDR48" s="278"/>
      <c r="UDS48" s="278"/>
      <c r="UDT48" s="278"/>
      <c r="UDU48" s="278"/>
      <c r="UDV48" s="278"/>
      <c r="UDW48" s="278"/>
      <c r="UDX48" s="278"/>
      <c r="UDY48" s="278"/>
      <c r="UDZ48" s="278"/>
      <c r="UEA48" s="278"/>
      <c r="UEB48" s="278"/>
      <c r="UEC48" s="278"/>
      <c r="UED48" s="278"/>
      <c r="UEE48" s="278"/>
      <c r="UEF48" s="278"/>
      <c r="UEG48" s="278"/>
      <c r="UEH48" s="278"/>
      <c r="UEI48" s="278"/>
      <c r="UEJ48" s="278"/>
      <c r="UEK48" s="278"/>
      <c r="UEL48" s="278"/>
      <c r="UEM48" s="278"/>
      <c r="UEN48" s="278"/>
      <c r="UEO48" s="278"/>
      <c r="UEP48" s="278"/>
      <c r="UEQ48" s="278"/>
      <c r="UER48" s="278"/>
      <c r="UES48" s="278"/>
      <c r="UET48" s="278"/>
      <c r="UEU48" s="278"/>
      <c r="UEV48" s="278"/>
      <c r="UEW48" s="278"/>
      <c r="UEX48" s="278"/>
      <c r="UEY48" s="278"/>
      <c r="UEZ48" s="278"/>
      <c r="UFA48" s="278"/>
      <c r="UFB48" s="278"/>
      <c r="UFC48" s="278"/>
      <c r="UFD48" s="278"/>
      <c r="UFE48" s="278"/>
      <c r="UFF48" s="278"/>
      <c r="UFG48" s="278"/>
      <c r="UFH48" s="278"/>
      <c r="UFI48" s="278"/>
      <c r="UFJ48" s="278"/>
      <c r="UFK48" s="278"/>
      <c r="UFL48" s="278"/>
      <c r="UFM48" s="278"/>
      <c r="UFN48" s="278"/>
      <c r="UFO48" s="278"/>
      <c r="UFP48" s="278"/>
      <c r="UFQ48" s="278"/>
      <c r="UFR48" s="278"/>
      <c r="UFS48" s="278"/>
      <c r="UFT48" s="278"/>
      <c r="UFU48" s="278"/>
      <c r="UFV48" s="278"/>
      <c r="UFW48" s="278"/>
      <c r="UFX48" s="278"/>
      <c r="UFY48" s="278"/>
      <c r="UFZ48" s="278"/>
      <c r="UGA48" s="278"/>
      <c r="UGB48" s="278"/>
      <c r="UGC48" s="278"/>
      <c r="UGD48" s="278"/>
      <c r="UGE48" s="278"/>
      <c r="UGF48" s="278"/>
      <c r="UGG48" s="278"/>
      <c r="UGH48" s="278"/>
      <c r="UGI48" s="278"/>
      <c r="UGJ48" s="278"/>
      <c r="UGK48" s="278"/>
      <c r="UGL48" s="278"/>
      <c r="UGM48" s="278"/>
      <c r="UGN48" s="278"/>
      <c r="UGO48" s="278"/>
      <c r="UGP48" s="278"/>
      <c r="UGQ48" s="278"/>
      <c r="UGR48" s="278"/>
      <c r="UGS48" s="278"/>
      <c r="UGT48" s="278"/>
      <c r="UGU48" s="278"/>
      <c r="UGV48" s="278"/>
      <c r="UGW48" s="278"/>
      <c r="UGX48" s="278"/>
      <c r="UGY48" s="278"/>
      <c r="UGZ48" s="278"/>
      <c r="UHA48" s="278"/>
      <c r="UHB48" s="278"/>
      <c r="UHC48" s="278"/>
      <c r="UHD48" s="278"/>
      <c r="UHE48" s="278"/>
      <c r="UHF48" s="278"/>
      <c r="UHG48" s="278"/>
      <c r="UHH48" s="278"/>
      <c r="UHI48" s="278"/>
      <c r="UHJ48" s="278"/>
      <c r="UHK48" s="278"/>
      <c r="UHL48" s="278"/>
      <c r="UHM48" s="278"/>
      <c r="UHN48" s="278"/>
      <c r="UHO48" s="278"/>
      <c r="UHP48" s="278"/>
      <c r="UHQ48" s="278"/>
      <c r="UHR48" s="278"/>
      <c r="UHS48" s="278"/>
      <c r="UHT48" s="278"/>
      <c r="UHU48" s="278"/>
      <c r="UHV48" s="278"/>
      <c r="UHW48" s="278"/>
      <c r="UHX48" s="278"/>
      <c r="UHY48" s="278"/>
      <c r="UHZ48" s="278"/>
      <c r="UIA48" s="278"/>
      <c r="UIB48" s="278"/>
      <c r="UIC48" s="278"/>
      <c r="UID48" s="278"/>
      <c r="UIE48" s="278"/>
      <c r="UIF48" s="278"/>
      <c r="UIG48" s="278"/>
      <c r="UIH48" s="278"/>
      <c r="UII48" s="278"/>
      <c r="UIJ48" s="278"/>
      <c r="UIK48" s="278"/>
      <c r="UIL48" s="278"/>
      <c r="UIM48" s="278"/>
      <c r="UIN48" s="278"/>
      <c r="UIO48" s="278"/>
      <c r="UIP48" s="278"/>
      <c r="UIQ48" s="278"/>
      <c r="UIR48" s="278"/>
      <c r="UIS48" s="278"/>
      <c r="UIT48" s="278"/>
      <c r="UIU48" s="278"/>
      <c r="UIV48" s="278"/>
      <c r="UIW48" s="278"/>
      <c r="UIX48" s="278"/>
      <c r="UIY48" s="278"/>
      <c r="UIZ48" s="278"/>
      <c r="UJA48" s="278"/>
      <c r="UJB48" s="278"/>
      <c r="UJC48" s="278"/>
      <c r="UJD48" s="278"/>
      <c r="UJE48" s="278"/>
      <c r="UJF48" s="278"/>
      <c r="UJG48" s="278"/>
      <c r="UJH48" s="278"/>
      <c r="UJI48" s="278"/>
      <c r="UJJ48" s="278"/>
      <c r="UJK48" s="278"/>
      <c r="UJL48" s="278"/>
      <c r="UJM48" s="278"/>
      <c r="UJN48" s="278"/>
      <c r="UJO48" s="278"/>
      <c r="UJP48" s="278"/>
      <c r="UJQ48" s="278"/>
      <c r="UJR48" s="278"/>
      <c r="UJS48" s="278"/>
      <c r="UJT48" s="278"/>
      <c r="UJU48" s="278"/>
      <c r="UJV48" s="278"/>
      <c r="UJW48" s="278"/>
      <c r="UJX48" s="278"/>
      <c r="UJY48" s="278"/>
      <c r="UJZ48" s="278"/>
      <c r="UKA48" s="278"/>
      <c r="UKB48" s="278"/>
      <c r="UKC48" s="278"/>
      <c r="UKD48" s="278"/>
      <c r="UKE48" s="278"/>
      <c r="UKF48" s="278"/>
      <c r="UKG48" s="278"/>
      <c r="UKH48" s="278"/>
      <c r="UKI48" s="278"/>
      <c r="UKJ48" s="278"/>
      <c r="UKK48" s="278"/>
      <c r="UKL48" s="278"/>
      <c r="UKM48" s="278"/>
      <c r="UKN48" s="278"/>
      <c r="UKO48" s="278"/>
      <c r="UKP48" s="278"/>
      <c r="UKQ48" s="278"/>
      <c r="UKR48" s="278"/>
      <c r="UKS48" s="278"/>
      <c r="UKT48" s="278"/>
      <c r="UKU48" s="278"/>
      <c r="UKV48" s="278"/>
      <c r="UKW48" s="278"/>
      <c r="UKX48" s="278"/>
      <c r="UKY48" s="278"/>
      <c r="UKZ48" s="278"/>
      <c r="ULA48" s="278"/>
      <c r="ULB48" s="278"/>
      <c r="ULC48" s="278"/>
      <c r="ULD48" s="278"/>
      <c r="ULE48" s="278"/>
      <c r="ULF48" s="278"/>
      <c r="ULG48" s="278"/>
      <c r="ULH48" s="278"/>
      <c r="ULI48" s="278"/>
      <c r="ULJ48" s="278"/>
      <c r="ULK48" s="278"/>
      <c r="ULL48" s="278"/>
      <c r="ULM48" s="278"/>
      <c r="ULN48" s="278"/>
      <c r="ULO48" s="278"/>
      <c r="ULP48" s="278"/>
      <c r="ULQ48" s="278"/>
      <c r="ULR48" s="278"/>
      <c r="ULS48" s="278"/>
      <c r="ULT48" s="278"/>
      <c r="ULU48" s="278"/>
      <c r="ULV48" s="278"/>
      <c r="ULW48" s="278"/>
      <c r="ULX48" s="278"/>
      <c r="ULY48" s="278"/>
      <c r="ULZ48" s="278"/>
      <c r="UMA48" s="278"/>
      <c r="UMB48" s="278"/>
      <c r="UMC48" s="278"/>
      <c r="UMD48" s="278"/>
      <c r="UME48" s="278"/>
      <c r="UMF48" s="278"/>
      <c r="UMG48" s="278"/>
      <c r="UMH48" s="278"/>
      <c r="UMI48" s="278"/>
      <c r="UMJ48" s="278"/>
      <c r="UMK48" s="278"/>
      <c r="UML48" s="278"/>
      <c r="UMM48" s="278"/>
      <c r="UMN48" s="278"/>
      <c r="UMO48" s="278"/>
      <c r="UMP48" s="278"/>
      <c r="UMQ48" s="278"/>
      <c r="UMR48" s="278"/>
      <c r="UMS48" s="278"/>
      <c r="UMT48" s="278"/>
      <c r="UMU48" s="278"/>
      <c r="UMV48" s="278"/>
      <c r="UMW48" s="278"/>
      <c r="UMX48" s="278"/>
      <c r="UMY48" s="278"/>
      <c r="UMZ48" s="278"/>
      <c r="UNA48" s="278"/>
      <c r="UNB48" s="278"/>
      <c r="UNC48" s="278"/>
      <c r="UND48" s="278"/>
      <c r="UNE48" s="278"/>
      <c r="UNF48" s="278"/>
      <c r="UNG48" s="278"/>
      <c r="UNH48" s="278"/>
      <c r="UNI48" s="278"/>
      <c r="UNJ48" s="278"/>
      <c r="UNK48" s="278"/>
      <c r="UNL48" s="278"/>
      <c r="UNM48" s="278"/>
      <c r="UNN48" s="278"/>
      <c r="UNO48" s="278"/>
      <c r="UNP48" s="278"/>
      <c r="UNQ48" s="278"/>
      <c r="UNR48" s="278"/>
      <c r="UNS48" s="278"/>
      <c r="UNT48" s="278"/>
      <c r="UNU48" s="278"/>
      <c r="UNV48" s="278"/>
      <c r="UNW48" s="278"/>
      <c r="UNX48" s="278"/>
      <c r="UNY48" s="278"/>
      <c r="UNZ48" s="278"/>
      <c r="UOA48" s="278"/>
      <c r="UOB48" s="278"/>
      <c r="UOC48" s="278"/>
      <c r="UOD48" s="278"/>
      <c r="UOE48" s="278"/>
      <c r="UOF48" s="278"/>
      <c r="UOG48" s="278"/>
      <c r="UOH48" s="278"/>
      <c r="UOI48" s="278"/>
      <c r="UOJ48" s="278"/>
      <c r="UOK48" s="278"/>
      <c r="UOL48" s="278"/>
      <c r="UOM48" s="278"/>
      <c r="UON48" s="278"/>
      <c r="UOO48" s="278"/>
      <c r="UOP48" s="278"/>
      <c r="UOQ48" s="278"/>
      <c r="UOR48" s="278"/>
      <c r="UOS48" s="278"/>
      <c r="UOT48" s="278"/>
      <c r="UOU48" s="278"/>
      <c r="UOV48" s="278"/>
      <c r="UOW48" s="278"/>
      <c r="UOX48" s="278"/>
      <c r="UOY48" s="278"/>
      <c r="UOZ48" s="278"/>
      <c r="UPA48" s="278"/>
      <c r="UPB48" s="278"/>
      <c r="UPC48" s="278"/>
      <c r="UPD48" s="278"/>
      <c r="UPE48" s="278"/>
      <c r="UPF48" s="278"/>
      <c r="UPG48" s="278"/>
      <c r="UPH48" s="278"/>
      <c r="UPI48" s="278"/>
      <c r="UPJ48" s="278"/>
      <c r="UPK48" s="278"/>
      <c r="UPL48" s="278"/>
      <c r="UPM48" s="278"/>
      <c r="UPN48" s="278"/>
      <c r="UPO48" s="278"/>
      <c r="UPP48" s="278"/>
      <c r="UPQ48" s="278"/>
      <c r="UPR48" s="278"/>
      <c r="UPS48" s="278"/>
      <c r="UPT48" s="278"/>
      <c r="UPU48" s="278"/>
      <c r="UPV48" s="278"/>
      <c r="UPW48" s="278"/>
      <c r="UPX48" s="278"/>
      <c r="UPY48" s="278"/>
      <c r="UPZ48" s="278"/>
      <c r="UQA48" s="278"/>
      <c r="UQB48" s="278"/>
      <c r="UQC48" s="278"/>
      <c r="UQD48" s="278"/>
      <c r="UQE48" s="278"/>
      <c r="UQF48" s="278"/>
      <c r="UQG48" s="278"/>
      <c r="UQH48" s="278"/>
      <c r="UQI48" s="278"/>
      <c r="UQJ48" s="278"/>
      <c r="UQK48" s="278"/>
      <c r="UQL48" s="278"/>
      <c r="UQM48" s="278"/>
      <c r="UQN48" s="278"/>
      <c r="UQO48" s="278"/>
      <c r="UQP48" s="278"/>
      <c r="UQQ48" s="278"/>
      <c r="UQR48" s="278"/>
      <c r="UQS48" s="278"/>
      <c r="UQT48" s="278"/>
      <c r="UQU48" s="278"/>
      <c r="UQV48" s="278"/>
      <c r="UQW48" s="278"/>
      <c r="UQX48" s="278"/>
      <c r="UQY48" s="278"/>
      <c r="UQZ48" s="278"/>
      <c r="URA48" s="278"/>
      <c r="URB48" s="278"/>
      <c r="URC48" s="278"/>
      <c r="URD48" s="278"/>
      <c r="URE48" s="278"/>
      <c r="URF48" s="278"/>
      <c r="URG48" s="278"/>
      <c r="URH48" s="278"/>
      <c r="URI48" s="278"/>
      <c r="URJ48" s="278"/>
      <c r="URK48" s="278"/>
      <c r="URL48" s="278"/>
      <c r="URM48" s="278"/>
      <c r="URN48" s="278"/>
      <c r="URO48" s="278"/>
      <c r="URP48" s="278"/>
      <c r="URQ48" s="278"/>
      <c r="URR48" s="278"/>
      <c r="URS48" s="278"/>
      <c r="URT48" s="278"/>
      <c r="URU48" s="278"/>
      <c r="URV48" s="278"/>
      <c r="URW48" s="278"/>
      <c r="URX48" s="278"/>
      <c r="URY48" s="278"/>
      <c r="URZ48" s="278"/>
      <c r="USA48" s="278"/>
      <c r="USB48" s="278"/>
      <c r="USC48" s="278"/>
      <c r="USD48" s="278"/>
      <c r="USE48" s="278"/>
      <c r="USF48" s="278"/>
      <c r="USG48" s="278"/>
      <c r="USH48" s="278"/>
      <c r="USI48" s="278"/>
      <c r="USJ48" s="278"/>
      <c r="USK48" s="278"/>
      <c r="USL48" s="278"/>
      <c r="USM48" s="278"/>
      <c r="USN48" s="278"/>
      <c r="USO48" s="278"/>
      <c r="USP48" s="278"/>
      <c r="USQ48" s="278"/>
      <c r="USR48" s="278"/>
      <c r="USS48" s="278"/>
      <c r="UST48" s="278"/>
      <c r="USU48" s="278"/>
      <c r="USV48" s="278"/>
      <c r="USW48" s="278"/>
      <c r="USX48" s="278"/>
      <c r="USY48" s="278"/>
      <c r="USZ48" s="278"/>
      <c r="UTA48" s="278"/>
      <c r="UTB48" s="278"/>
      <c r="UTC48" s="278"/>
      <c r="UTD48" s="278"/>
      <c r="UTE48" s="278"/>
      <c r="UTF48" s="278"/>
      <c r="UTG48" s="278"/>
      <c r="UTH48" s="278"/>
      <c r="UTI48" s="278"/>
      <c r="UTJ48" s="278"/>
      <c r="UTK48" s="278"/>
      <c r="UTL48" s="278"/>
      <c r="UTM48" s="278"/>
      <c r="UTN48" s="278"/>
      <c r="UTO48" s="278"/>
      <c r="UTP48" s="278"/>
      <c r="UTQ48" s="278"/>
      <c r="UTR48" s="278"/>
      <c r="UTS48" s="278"/>
      <c r="UTT48" s="278"/>
      <c r="UTU48" s="278"/>
      <c r="UTV48" s="278"/>
      <c r="UTW48" s="278"/>
      <c r="UTX48" s="278"/>
      <c r="UTY48" s="278"/>
      <c r="UTZ48" s="278"/>
      <c r="UUA48" s="278"/>
      <c r="UUB48" s="278"/>
      <c r="UUC48" s="278"/>
      <c r="UUD48" s="278"/>
      <c r="UUE48" s="278"/>
      <c r="UUF48" s="278"/>
      <c r="UUG48" s="278"/>
      <c r="UUH48" s="278"/>
      <c r="UUI48" s="278"/>
      <c r="UUJ48" s="278"/>
      <c r="UUK48" s="278"/>
      <c r="UUL48" s="278"/>
      <c r="UUM48" s="278"/>
      <c r="UUN48" s="278"/>
      <c r="UUO48" s="278"/>
      <c r="UUP48" s="278"/>
      <c r="UUQ48" s="278"/>
      <c r="UUR48" s="278"/>
      <c r="UUS48" s="278"/>
      <c r="UUT48" s="278"/>
      <c r="UUU48" s="278"/>
      <c r="UUV48" s="278"/>
      <c r="UUW48" s="278"/>
      <c r="UUX48" s="278"/>
      <c r="UUY48" s="278"/>
      <c r="UUZ48" s="278"/>
      <c r="UVA48" s="278"/>
      <c r="UVB48" s="278"/>
      <c r="UVC48" s="278"/>
      <c r="UVD48" s="278"/>
      <c r="UVE48" s="278"/>
      <c r="UVF48" s="278"/>
      <c r="UVG48" s="278"/>
      <c r="UVH48" s="278"/>
      <c r="UVI48" s="278"/>
      <c r="UVJ48" s="278"/>
      <c r="UVK48" s="278"/>
      <c r="UVL48" s="278"/>
      <c r="UVM48" s="278"/>
      <c r="UVN48" s="278"/>
      <c r="UVO48" s="278"/>
      <c r="UVP48" s="278"/>
      <c r="UVQ48" s="278"/>
      <c r="UVR48" s="278"/>
      <c r="UVS48" s="278"/>
      <c r="UVT48" s="278"/>
      <c r="UVU48" s="278"/>
      <c r="UVV48" s="278"/>
      <c r="UVW48" s="278"/>
      <c r="UVX48" s="278"/>
      <c r="UVY48" s="278"/>
      <c r="UVZ48" s="278"/>
      <c r="UWA48" s="278"/>
      <c r="UWB48" s="278"/>
      <c r="UWC48" s="278"/>
      <c r="UWD48" s="278"/>
      <c r="UWE48" s="278"/>
      <c r="UWF48" s="278"/>
      <c r="UWG48" s="278"/>
      <c r="UWH48" s="278"/>
      <c r="UWI48" s="278"/>
      <c r="UWJ48" s="278"/>
      <c r="UWK48" s="278"/>
      <c r="UWL48" s="278"/>
      <c r="UWM48" s="278"/>
      <c r="UWN48" s="278"/>
      <c r="UWO48" s="278"/>
      <c r="UWP48" s="278"/>
      <c r="UWQ48" s="278"/>
      <c r="UWR48" s="278"/>
      <c r="UWS48" s="278"/>
      <c r="UWT48" s="278"/>
      <c r="UWU48" s="278"/>
      <c r="UWV48" s="278"/>
      <c r="UWW48" s="278"/>
      <c r="UWX48" s="278"/>
      <c r="UWY48" s="278"/>
      <c r="UWZ48" s="278"/>
      <c r="UXA48" s="278"/>
      <c r="UXB48" s="278"/>
      <c r="UXC48" s="278"/>
      <c r="UXD48" s="278"/>
      <c r="UXE48" s="278"/>
      <c r="UXF48" s="278"/>
      <c r="UXG48" s="278"/>
      <c r="UXH48" s="278"/>
      <c r="UXI48" s="278"/>
      <c r="UXJ48" s="278"/>
      <c r="UXK48" s="278"/>
      <c r="UXL48" s="278"/>
      <c r="UXM48" s="278"/>
      <c r="UXN48" s="278"/>
      <c r="UXO48" s="278"/>
      <c r="UXP48" s="278"/>
      <c r="UXQ48" s="278"/>
      <c r="UXR48" s="278"/>
      <c r="UXS48" s="278"/>
      <c r="UXT48" s="278"/>
      <c r="UXU48" s="278"/>
      <c r="UXV48" s="278"/>
      <c r="UXW48" s="278"/>
      <c r="UXX48" s="278"/>
      <c r="UXY48" s="278"/>
      <c r="UXZ48" s="278"/>
      <c r="UYA48" s="278"/>
      <c r="UYB48" s="278"/>
      <c r="UYC48" s="278"/>
      <c r="UYD48" s="278"/>
      <c r="UYE48" s="278"/>
      <c r="UYF48" s="278"/>
      <c r="UYG48" s="278"/>
      <c r="UYH48" s="278"/>
      <c r="UYI48" s="278"/>
      <c r="UYJ48" s="278"/>
      <c r="UYK48" s="278"/>
      <c r="UYL48" s="278"/>
      <c r="UYM48" s="278"/>
      <c r="UYN48" s="278"/>
      <c r="UYO48" s="278"/>
      <c r="UYP48" s="278"/>
      <c r="UYQ48" s="278"/>
      <c r="UYR48" s="278"/>
      <c r="UYS48" s="278"/>
      <c r="UYT48" s="278"/>
      <c r="UYU48" s="278"/>
      <c r="UYV48" s="278"/>
      <c r="UYW48" s="278"/>
      <c r="UYX48" s="278"/>
      <c r="UYY48" s="278"/>
      <c r="UYZ48" s="278"/>
      <c r="UZA48" s="278"/>
      <c r="UZB48" s="278"/>
      <c r="UZC48" s="278"/>
      <c r="UZD48" s="278"/>
      <c r="UZE48" s="278"/>
      <c r="UZF48" s="278"/>
      <c r="UZG48" s="278"/>
      <c r="UZH48" s="278"/>
      <c r="UZI48" s="278"/>
      <c r="UZJ48" s="278"/>
      <c r="UZK48" s="278"/>
      <c r="UZL48" s="278"/>
      <c r="UZM48" s="278"/>
      <c r="UZN48" s="278"/>
      <c r="UZO48" s="278"/>
      <c r="UZP48" s="278"/>
      <c r="UZQ48" s="278"/>
      <c r="UZR48" s="278"/>
      <c r="UZS48" s="278"/>
      <c r="UZT48" s="278"/>
      <c r="UZU48" s="278"/>
      <c r="UZV48" s="278"/>
      <c r="UZW48" s="278"/>
      <c r="UZX48" s="278"/>
      <c r="UZY48" s="278"/>
      <c r="UZZ48" s="278"/>
      <c r="VAA48" s="278"/>
      <c r="VAB48" s="278"/>
      <c r="VAC48" s="278"/>
      <c r="VAD48" s="278"/>
      <c r="VAE48" s="278"/>
      <c r="VAF48" s="278"/>
      <c r="VAG48" s="278"/>
      <c r="VAH48" s="278"/>
      <c r="VAI48" s="278"/>
      <c r="VAJ48" s="278"/>
      <c r="VAK48" s="278"/>
      <c r="VAL48" s="278"/>
      <c r="VAM48" s="278"/>
      <c r="VAN48" s="278"/>
      <c r="VAO48" s="278"/>
      <c r="VAP48" s="278"/>
      <c r="VAQ48" s="278"/>
      <c r="VAR48" s="278"/>
      <c r="VAS48" s="278"/>
      <c r="VAT48" s="278"/>
      <c r="VAU48" s="278"/>
      <c r="VAV48" s="278"/>
      <c r="VAW48" s="278"/>
      <c r="VAX48" s="278"/>
      <c r="VAY48" s="278"/>
      <c r="VAZ48" s="278"/>
      <c r="VBA48" s="278"/>
      <c r="VBB48" s="278"/>
      <c r="VBC48" s="278"/>
      <c r="VBD48" s="278"/>
      <c r="VBE48" s="278"/>
      <c r="VBF48" s="278"/>
      <c r="VBG48" s="278"/>
      <c r="VBH48" s="278"/>
      <c r="VBI48" s="278"/>
      <c r="VBJ48" s="278"/>
      <c r="VBK48" s="278"/>
      <c r="VBL48" s="278"/>
      <c r="VBM48" s="278"/>
      <c r="VBN48" s="278"/>
      <c r="VBO48" s="278"/>
      <c r="VBP48" s="278"/>
      <c r="VBQ48" s="278"/>
      <c r="VBR48" s="278"/>
      <c r="VBS48" s="278"/>
      <c r="VBT48" s="278"/>
      <c r="VBU48" s="278"/>
      <c r="VBV48" s="278"/>
      <c r="VBW48" s="278"/>
      <c r="VBX48" s="278"/>
      <c r="VBY48" s="278"/>
      <c r="VBZ48" s="278"/>
      <c r="VCA48" s="278"/>
      <c r="VCB48" s="278"/>
      <c r="VCC48" s="278"/>
      <c r="VCD48" s="278"/>
      <c r="VCE48" s="278"/>
      <c r="VCF48" s="278"/>
      <c r="VCG48" s="278"/>
      <c r="VCH48" s="278"/>
      <c r="VCI48" s="278"/>
      <c r="VCJ48" s="278"/>
      <c r="VCK48" s="278"/>
      <c r="VCL48" s="278"/>
      <c r="VCM48" s="278"/>
      <c r="VCN48" s="278"/>
      <c r="VCO48" s="278"/>
      <c r="VCP48" s="278"/>
      <c r="VCQ48" s="278"/>
      <c r="VCR48" s="278"/>
      <c r="VCS48" s="278"/>
      <c r="VCT48" s="278"/>
      <c r="VCU48" s="278"/>
      <c r="VCV48" s="278"/>
      <c r="VCW48" s="278"/>
      <c r="VCX48" s="278"/>
      <c r="VCY48" s="278"/>
      <c r="VCZ48" s="278"/>
      <c r="VDA48" s="278"/>
      <c r="VDB48" s="278"/>
      <c r="VDC48" s="278"/>
      <c r="VDD48" s="278"/>
      <c r="VDE48" s="278"/>
      <c r="VDF48" s="278"/>
      <c r="VDG48" s="278"/>
      <c r="VDH48" s="278"/>
      <c r="VDI48" s="278"/>
      <c r="VDJ48" s="278"/>
      <c r="VDK48" s="278"/>
      <c r="VDL48" s="278"/>
      <c r="VDM48" s="278"/>
      <c r="VDN48" s="278"/>
      <c r="VDO48" s="278"/>
      <c r="VDP48" s="278"/>
      <c r="VDQ48" s="278"/>
      <c r="VDR48" s="278"/>
      <c r="VDS48" s="278"/>
      <c r="VDT48" s="278"/>
      <c r="VDU48" s="278"/>
      <c r="VDV48" s="278"/>
      <c r="VDW48" s="278"/>
      <c r="VDX48" s="278"/>
      <c r="VDY48" s="278"/>
      <c r="VDZ48" s="278"/>
      <c r="VEA48" s="278"/>
      <c r="VEB48" s="278"/>
      <c r="VEC48" s="278"/>
      <c r="VED48" s="278"/>
      <c r="VEE48" s="278"/>
      <c r="VEF48" s="278"/>
      <c r="VEG48" s="278"/>
      <c r="VEH48" s="278"/>
      <c r="VEI48" s="278"/>
      <c r="VEJ48" s="278"/>
      <c r="VEK48" s="278"/>
      <c r="VEL48" s="278"/>
      <c r="VEM48" s="278"/>
      <c r="VEN48" s="278"/>
      <c r="VEO48" s="278"/>
      <c r="VEP48" s="278"/>
      <c r="VEQ48" s="278"/>
      <c r="VER48" s="278"/>
      <c r="VES48" s="278"/>
      <c r="VET48" s="278"/>
      <c r="VEU48" s="278"/>
      <c r="VEV48" s="278"/>
      <c r="VEW48" s="278"/>
      <c r="VEX48" s="278"/>
      <c r="VEY48" s="278"/>
      <c r="VEZ48" s="278"/>
      <c r="VFA48" s="278"/>
      <c r="VFB48" s="278"/>
      <c r="VFC48" s="278"/>
      <c r="VFD48" s="278"/>
      <c r="VFE48" s="278"/>
      <c r="VFF48" s="278"/>
      <c r="VFG48" s="278"/>
      <c r="VFH48" s="278"/>
      <c r="VFI48" s="278"/>
      <c r="VFJ48" s="278"/>
      <c r="VFK48" s="278"/>
      <c r="VFL48" s="278"/>
      <c r="VFM48" s="278"/>
      <c r="VFN48" s="278"/>
      <c r="VFO48" s="278"/>
      <c r="VFP48" s="278"/>
      <c r="VFQ48" s="278"/>
      <c r="VFR48" s="278"/>
      <c r="VFS48" s="278"/>
      <c r="VFT48" s="278"/>
      <c r="VFU48" s="278"/>
      <c r="VFV48" s="278"/>
      <c r="VFW48" s="278"/>
      <c r="VFX48" s="278"/>
      <c r="VFY48" s="278"/>
      <c r="VFZ48" s="278"/>
      <c r="VGA48" s="278"/>
      <c r="VGB48" s="278"/>
      <c r="VGC48" s="278"/>
      <c r="VGD48" s="278"/>
      <c r="VGE48" s="278"/>
      <c r="VGF48" s="278"/>
      <c r="VGG48" s="278"/>
      <c r="VGH48" s="278"/>
      <c r="VGI48" s="278"/>
      <c r="VGJ48" s="278"/>
      <c r="VGK48" s="278"/>
      <c r="VGL48" s="278"/>
      <c r="VGM48" s="278"/>
      <c r="VGN48" s="278"/>
      <c r="VGO48" s="278"/>
      <c r="VGP48" s="278"/>
      <c r="VGQ48" s="278"/>
      <c r="VGR48" s="278"/>
      <c r="VGS48" s="278"/>
      <c r="VGT48" s="278"/>
      <c r="VGU48" s="278"/>
      <c r="VGV48" s="278"/>
      <c r="VGW48" s="278"/>
      <c r="VGX48" s="278"/>
      <c r="VGY48" s="278"/>
      <c r="VGZ48" s="278"/>
      <c r="VHA48" s="278"/>
      <c r="VHB48" s="278"/>
      <c r="VHC48" s="278"/>
      <c r="VHD48" s="278"/>
      <c r="VHE48" s="278"/>
      <c r="VHF48" s="278"/>
      <c r="VHG48" s="278"/>
      <c r="VHH48" s="278"/>
      <c r="VHI48" s="278"/>
      <c r="VHJ48" s="278"/>
      <c r="VHK48" s="278"/>
      <c r="VHL48" s="278"/>
      <c r="VHM48" s="278"/>
      <c r="VHN48" s="278"/>
      <c r="VHO48" s="278"/>
      <c r="VHP48" s="278"/>
      <c r="VHQ48" s="278"/>
      <c r="VHR48" s="278"/>
      <c r="VHS48" s="278"/>
      <c r="VHT48" s="278"/>
      <c r="VHU48" s="278"/>
      <c r="VHV48" s="278"/>
      <c r="VHW48" s="278"/>
      <c r="VHX48" s="278"/>
      <c r="VHY48" s="278"/>
      <c r="VHZ48" s="278"/>
      <c r="VIA48" s="278"/>
      <c r="VIB48" s="278"/>
      <c r="VIC48" s="278"/>
      <c r="VID48" s="278"/>
      <c r="VIE48" s="278"/>
      <c r="VIF48" s="278"/>
      <c r="VIG48" s="278"/>
      <c r="VIH48" s="278"/>
      <c r="VII48" s="278"/>
      <c r="VIJ48" s="278"/>
      <c r="VIK48" s="278"/>
      <c r="VIL48" s="278"/>
      <c r="VIM48" s="278"/>
      <c r="VIN48" s="278"/>
      <c r="VIO48" s="278"/>
      <c r="VIP48" s="278"/>
      <c r="VIQ48" s="278"/>
      <c r="VIR48" s="278"/>
      <c r="VIS48" s="278"/>
      <c r="VIT48" s="278"/>
      <c r="VIU48" s="278"/>
      <c r="VIV48" s="278"/>
      <c r="VIW48" s="278"/>
      <c r="VIX48" s="278"/>
      <c r="VIY48" s="278"/>
      <c r="VIZ48" s="278"/>
      <c r="VJA48" s="278"/>
      <c r="VJB48" s="278"/>
      <c r="VJC48" s="278"/>
      <c r="VJD48" s="278"/>
      <c r="VJE48" s="278"/>
      <c r="VJF48" s="278"/>
      <c r="VJG48" s="278"/>
      <c r="VJH48" s="278"/>
      <c r="VJI48" s="278"/>
      <c r="VJJ48" s="278"/>
      <c r="VJK48" s="278"/>
      <c r="VJL48" s="278"/>
      <c r="VJM48" s="278"/>
      <c r="VJN48" s="278"/>
      <c r="VJO48" s="278"/>
      <c r="VJP48" s="278"/>
      <c r="VJQ48" s="278"/>
      <c r="VJR48" s="278"/>
      <c r="VJS48" s="278"/>
      <c r="VJT48" s="278"/>
      <c r="VJU48" s="278"/>
      <c r="VJV48" s="278"/>
      <c r="VJW48" s="278"/>
      <c r="VJX48" s="278"/>
      <c r="VJY48" s="278"/>
      <c r="VJZ48" s="278"/>
      <c r="VKA48" s="278"/>
      <c r="VKB48" s="278"/>
      <c r="VKC48" s="278"/>
      <c r="VKD48" s="278"/>
      <c r="VKE48" s="278"/>
      <c r="VKF48" s="278"/>
      <c r="VKG48" s="278"/>
      <c r="VKH48" s="278"/>
      <c r="VKI48" s="278"/>
      <c r="VKJ48" s="278"/>
      <c r="VKK48" s="278"/>
      <c r="VKL48" s="278"/>
      <c r="VKM48" s="278"/>
      <c r="VKN48" s="278"/>
      <c r="VKO48" s="278"/>
      <c r="VKP48" s="278"/>
      <c r="VKQ48" s="278"/>
      <c r="VKR48" s="278"/>
      <c r="VKS48" s="278"/>
      <c r="VKT48" s="278"/>
      <c r="VKU48" s="278"/>
      <c r="VKV48" s="278"/>
      <c r="VKW48" s="278"/>
      <c r="VKX48" s="278"/>
      <c r="VKY48" s="278"/>
      <c r="VKZ48" s="278"/>
      <c r="VLA48" s="278"/>
      <c r="VLB48" s="278"/>
      <c r="VLC48" s="278"/>
      <c r="VLD48" s="278"/>
      <c r="VLE48" s="278"/>
      <c r="VLF48" s="278"/>
      <c r="VLG48" s="278"/>
      <c r="VLH48" s="278"/>
      <c r="VLI48" s="278"/>
      <c r="VLJ48" s="278"/>
      <c r="VLK48" s="278"/>
      <c r="VLL48" s="278"/>
      <c r="VLM48" s="278"/>
      <c r="VLN48" s="278"/>
      <c r="VLO48" s="278"/>
      <c r="VLP48" s="278"/>
      <c r="VLQ48" s="278"/>
      <c r="VLR48" s="278"/>
      <c r="VLS48" s="278"/>
      <c r="VLT48" s="278"/>
      <c r="VLU48" s="278"/>
      <c r="VLV48" s="278"/>
      <c r="VLW48" s="278"/>
      <c r="VLX48" s="278"/>
      <c r="VLY48" s="278"/>
      <c r="VLZ48" s="278"/>
      <c r="VMA48" s="278"/>
      <c r="VMB48" s="278"/>
      <c r="VMC48" s="278"/>
      <c r="VMD48" s="278"/>
      <c r="VME48" s="278"/>
      <c r="VMF48" s="278"/>
      <c r="VMG48" s="278"/>
      <c r="VMH48" s="278"/>
      <c r="VMI48" s="278"/>
      <c r="VMJ48" s="278"/>
      <c r="VMK48" s="278"/>
      <c r="VML48" s="278"/>
      <c r="VMM48" s="278"/>
      <c r="VMN48" s="278"/>
      <c r="VMO48" s="278"/>
      <c r="VMP48" s="278"/>
      <c r="VMQ48" s="278"/>
      <c r="VMR48" s="278"/>
      <c r="VMS48" s="278"/>
      <c r="VMT48" s="278"/>
      <c r="VMU48" s="278"/>
      <c r="VMV48" s="278"/>
      <c r="VMW48" s="278"/>
      <c r="VMX48" s="278"/>
      <c r="VMY48" s="278"/>
      <c r="VMZ48" s="278"/>
      <c r="VNA48" s="278"/>
      <c r="VNB48" s="278"/>
      <c r="VNC48" s="278"/>
      <c r="VND48" s="278"/>
      <c r="VNE48" s="278"/>
      <c r="VNF48" s="278"/>
      <c r="VNG48" s="278"/>
      <c r="VNH48" s="278"/>
      <c r="VNI48" s="278"/>
      <c r="VNJ48" s="278"/>
      <c r="VNK48" s="278"/>
      <c r="VNL48" s="278"/>
      <c r="VNM48" s="278"/>
      <c r="VNN48" s="278"/>
      <c r="VNO48" s="278"/>
      <c r="VNP48" s="278"/>
      <c r="VNQ48" s="278"/>
      <c r="VNR48" s="278"/>
      <c r="VNS48" s="278"/>
      <c r="VNT48" s="278"/>
      <c r="VNU48" s="278"/>
      <c r="VNV48" s="278"/>
      <c r="VNW48" s="278"/>
      <c r="VNX48" s="278"/>
      <c r="VNY48" s="278"/>
      <c r="VNZ48" s="278"/>
      <c r="VOA48" s="278"/>
      <c r="VOB48" s="278"/>
      <c r="VOC48" s="278"/>
      <c r="VOD48" s="278"/>
      <c r="VOE48" s="278"/>
      <c r="VOF48" s="278"/>
      <c r="VOG48" s="278"/>
      <c r="VOH48" s="278"/>
      <c r="VOI48" s="278"/>
      <c r="VOJ48" s="278"/>
      <c r="VOK48" s="278"/>
      <c r="VOL48" s="278"/>
      <c r="VOM48" s="278"/>
      <c r="VON48" s="278"/>
      <c r="VOO48" s="278"/>
      <c r="VOP48" s="278"/>
      <c r="VOQ48" s="278"/>
      <c r="VOR48" s="278"/>
      <c r="VOS48" s="278"/>
      <c r="VOT48" s="278"/>
      <c r="VOU48" s="278"/>
      <c r="VOV48" s="278"/>
      <c r="VOW48" s="278"/>
      <c r="VOX48" s="278"/>
      <c r="VOY48" s="278"/>
      <c r="VOZ48" s="278"/>
      <c r="VPA48" s="278"/>
      <c r="VPB48" s="278"/>
      <c r="VPC48" s="278"/>
      <c r="VPD48" s="278"/>
      <c r="VPE48" s="278"/>
      <c r="VPF48" s="278"/>
      <c r="VPG48" s="278"/>
      <c r="VPH48" s="278"/>
      <c r="VPI48" s="278"/>
      <c r="VPJ48" s="278"/>
      <c r="VPK48" s="278"/>
      <c r="VPL48" s="278"/>
      <c r="VPM48" s="278"/>
      <c r="VPN48" s="278"/>
      <c r="VPO48" s="278"/>
      <c r="VPP48" s="278"/>
      <c r="VPQ48" s="278"/>
      <c r="VPR48" s="278"/>
      <c r="VPS48" s="278"/>
      <c r="VPT48" s="278"/>
      <c r="VPU48" s="278"/>
      <c r="VPV48" s="278"/>
      <c r="VPW48" s="278"/>
      <c r="VPX48" s="278"/>
      <c r="VPY48" s="278"/>
      <c r="VPZ48" s="278"/>
      <c r="VQA48" s="278"/>
      <c r="VQB48" s="278"/>
      <c r="VQC48" s="278"/>
      <c r="VQD48" s="278"/>
      <c r="VQE48" s="278"/>
      <c r="VQF48" s="278"/>
      <c r="VQG48" s="278"/>
      <c r="VQH48" s="278"/>
      <c r="VQI48" s="278"/>
      <c r="VQJ48" s="278"/>
      <c r="VQK48" s="278"/>
      <c r="VQL48" s="278"/>
      <c r="VQM48" s="278"/>
      <c r="VQN48" s="278"/>
      <c r="VQO48" s="278"/>
      <c r="VQP48" s="278"/>
      <c r="VQQ48" s="278"/>
      <c r="VQR48" s="278"/>
      <c r="VQS48" s="278"/>
      <c r="VQT48" s="278"/>
      <c r="VQU48" s="278"/>
      <c r="VQV48" s="278"/>
      <c r="VQW48" s="278"/>
      <c r="VQX48" s="278"/>
      <c r="VQY48" s="278"/>
      <c r="VQZ48" s="278"/>
      <c r="VRA48" s="278"/>
      <c r="VRB48" s="278"/>
      <c r="VRC48" s="278"/>
      <c r="VRD48" s="278"/>
      <c r="VRE48" s="278"/>
      <c r="VRF48" s="278"/>
      <c r="VRG48" s="278"/>
      <c r="VRH48" s="278"/>
      <c r="VRI48" s="278"/>
      <c r="VRJ48" s="278"/>
      <c r="VRK48" s="278"/>
      <c r="VRL48" s="278"/>
      <c r="VRM48" s="278"/>
      <c r="VRN48" s="278"/>
      <c r="VRO48" s="278"/>
      <c r="VRP48" s="278"/>
      <c r="VRQ48" s="278"/>
      <c r="VRR48" s="278"/>
      <c r="VRS48" s="278"/>
      <c r="VRT48" s="278"/>
      <c r="VRU48" s="278"/>
      <c r="VRV48" s="278"/>
      <c r="VRW48" s="278"/>
      <c r="VRX48" s="278"/>
      <c r="VRY48" s="278"/>
      <c r="VRZ48" s="278"/>
      <c r="VSA48" s="278"/>
      <c r="VSB48" s="278"/>
      <c r="VSC48" s="278"/>
      <c r="VSD48" s="278"/>
      <c r="VSE48" s="278"/>
      <c r="VSF48" s="278"/>
      <c r="VSG48" s="278"/>
      <c r="VSH48" s="278"/>
      <c r="VSI48" s="278"/>
      <c r="VSJ48" s="278"/>
      <c r="VSK48" s="278"/>
      <c r="VSL48" s="278"/>
      <c r="VSM48" s="278"/>
      <c r="VSN48" s="278"/>
      <c r="VSO48" s="278"/>
      <c r="VSP48" s="278"/>
      <c r="VSQ48" s="278"/>
      <c r="VSR48" s="278"/>
      <c r="VSS48" s="278"/>
      <c r="VST48" s="278"/>
      <c r="VSU48" s="278"/>
      <c r="VSV48" s="278"/>
      <c r="VSW48" s="278"/>
      <c r="VSX48" s="278"/>
      <c r="VSY48" s="278"/>
      <c r="VSZ48" s="278"/>
      <c r="VTA48" s="278"/>
      <c r="VTB48" s="278"/>
      <c r="VTC48" s="278"/>
      <c r="VTD48" s="278"/>
      <c r="VTE48" s="278"/>
      <c r="VTF48" s="278"/>
      <c r="VTG48" s="278"/>
      <c r="VTH48" s="278"/>
      <c r="VTI48" s="278"/>
      <c r="VTJ48" s="278"/>
      <c r="VTK48" s="278"/>
      <c r="VTL48" s="278"/>
      <c r="VTM48" s="278"/>
      <c r="VTN48" s="278"/>
      <c r="VTO48" s="278"/>
      <c r="VTP48" s="278"/>
      <c r="VTQ48" s="278"/>
      <c r="VTR48" s="278"/>
      <c r="VTS48" s="278"/>
      <c r="VTT48" s="278"/>
      <c r="VTU48" s="278"/>
      <c r="VTV48" s="278"/>
      <c r="VTW48" s="278"/>
      <c r="VTX48" s="278"/>
      <c r="VTY48" s="278"/>
      <c r="VTZ48" s="278"/>
      <c r="VUA48" s="278"/>
      <c r="VUB48" s="278"/>
      <c r="VUC48" s="278"/>
      <c r="VUD48" s="278"/>
      <c r="VUE48" s="278"/>
      <c r="VUF48" s="278"/>
      <c r="VUG48" s="278"/>
      <c r="VUH48" s="278"/>
      <c r="VUI48" s="278"/>
      <c r="VUJ48" s="278"/>
      <c r="VUK48" s="278"/>
      <c r="VUL48" s="278"/>
      <c r="VUM48" s="278"/>
      <c r="VUN48" s="278"/>
      <c r="VUO48" s="278"/>
      <c r="VUP48" s="278"/>
      <c r="VUQ48" s="278"/>
      <c r="VUR48" s="278"/>
      <c r="VUS48" s="278"/>
      <c r="VUT48" s="278"/>
      <c r="VUU48" s="278"/>
      <c r="VUV48" s="278"/>
      <c r="VUW48" s="278"/>
      <c r="VUX48" s="278"/>
      <c r="VUY48" s="278"/>
      <c r="VUZ48" s="278"/>
      <c r="VVA48" s="278"/>
      <c r="VVB48" s="278"/>
      <c r="VVC48" s="278"/>
      <c r="VVD48" s="278"/>
      <c r="VVE48" s="278"/>
      <c r="VVF48" s="278"/>
      <c r="VVG48" s="278"/>
      <c r="VVH48" s="278"/>
      <c r="VVI48" s="278"/>
      <c r="VVJ48" s="278"/>
      <c r="VVK48" s="278"/>
      <c r="VVL48" s="278"/>
      <c r="VVM48" s="278"/>
      <c r="VVN48" s="278"/>
      <c r="VVO48" s="278"/>
      <c r="VVP48" s="278"/>
      <c r="VVQ48" s="278"/>
      <c r="VVR48" s="278"/>
      <c r="VVS48" s="278"/>
      <c r="VVT48" s="278"/>
      <c r="VVU48" s="278"/>
      <c r="VVV48" s="278"/>
      <c r="VVW48" s="278"/>
      <c r="VVX48" s="278"/>
      <c r="VVY48" s="278"/>
      <c r="VVZ48" s="278"/>
      <c r="VWA48" s="278"/>
      <c r="VWB48" s="278"/>
      <c r="VWC48" s="278"/>
      <c r="VWD48" s="278"/>
      <c r="VWE48" s="278"/>
      <c r="VWF48" s="278"/>
      <c r="VWG48" s="278"/>
      <c r="VWH48" s="278"/>
      <c r="VWI48" s="278"/>
      <c r="VWJ48" s="278"/>
      <c r="VWK48" s="278"/>
      <c r="VWL48" s="278"/>
      <c r="VWM48" s="278"/>
      <c r="VWN48" s="278"/>
      <c r="VWO48" s="278"/>
      <c r="VWP48" s="278"/>
      <c r="VWQ48" s="278"/>
      <c r="VWR48" s="278"/>
      <c r="VWS48" s="278"/>
      <c r="VWT48" s="278"/>
      <c r="VWU48" s="278"/>
      <c r="VWV48" s="278"/>
      <c r="VWW48" s="278"/>
      <c r="VWX48" s="278"/>
      <c r="VWY48" s="278"/>
      <c r="VWZ48" s="278"/>
      <c r="VXA48" s="278"/>
      <c r="VXB48" s="278"/>
      <c r="VXC48" s="278"/>
      <c r="VXD48" s="278"/>
      <c r="VXE48" s="278"/>
      <c r="VXF48" s="278"/>
      <c r="VXG48" s="278"/>
      <c r="VXH48" s="278"/>
      <c r="VXI48" s="278"/>
      <c r="VXJ48" s="278"/>
      <c r="VXK48" s="278"/>
      <c r="VXL48" s="278"/>
      <c r="VXM48" s="278"/>
      <c r="VXN48" s="278"/>
      <c r="VXO48" s="278"/>
      <c r="VXP48" s="278"/>
      <c r="VXQ48" s="278"/>
      <c r="VXR48" s="278"/>
      <c r="VXS48" s="278"/>
      <c r="VXT48" s="278"/>
      <c r="VXU48" s="278"/>
      <c r="VXV48" s="278"/>
      <c r="VXW48" s="278"/>
      <c r="VXX48" s="278"/>
      <c r="VXY48" s="278"/>
      <c r="VXZ48" s="278"/>
      <c r="VYA48" s="278"/>
      <c r="VYB48" s="278"/>
      <c r="VYC48" s="278"/>
      <c r="VYD48" s="278"/>
      <c r="VYE48" s="278"/>
      <c r="VYF48" s="278"/>
      <c r="VYG48" s="278"/>
      <c r="VYH48" s="278"/>
      <c r="VYI48" s="278"/>
      <c r="VYJ48" s="278"/>
      <c r="VYK48" s="278"/>
      <c r="VYL48" s="278"/>
      <c r="VYM48" s="278"/>
      <c r="VYN48" s="278"/>
      <c r="VYO48" s="278"/>
      <c r="VYP48" s="278"/>
      <c r="VYQ48" s="278"/>
      <c r="VYR48" s="278"/>
      <c r="VYS48" s="278"/>
      <c r="VYT48" s="278"/>
      <c r="VYU48" s="278"/>
      <c r="VYV48" s="278"/>
      <c r="VYW48" s="278"/>
      <c r="VYX48" s="278"/>
      <c r="VYY48" s="278"/>
      <c r="VYZ48" s="278"/>
      <c r="VZA48" s="278"/>
      <c r="VZB48" s="278"/>
      <c r="VZC48" s="278"/>
      <c r="VZD48" s="278"/>
      <c r="VZE48" s="278"/>
      <c r="VZF48" s="278"/>
      <c r="VZG48" s="278"/>
      <c r="VZH48" s="278"/>
      <c r="VZI48" s="278"/>
      <c r="VZJ48" s="278"/>
      <c r="VZK48" s="278"/>
      <c r="VZL48" s="278"/>
      <c r="VZM48" s="278"/>
      <c r="VZN48" s="278"/>
      <c r="VZO48" s="278"/>
      <c r="VZP48" s="278"/>
      <c r="VZQ48" s="278"/>
      <c r="VZR48" s="278"/>
      <c r="VZS48" s="278"/>
      <c r="VZT48" s="278"/>
      <c r="VZU48" s="278"/>
      <c r="VZV48" s="278"/>
      <c r="VZW48" s="278"/>
      <c r="VZX48" s="278"/>
      <c r="VZY48" s="278"/>
      <c r="VZZ48" s="278"/>
      <c r="WAA48" s="278"/>
      <c r="WAB48" s="278"/>
      <c r="WAC48" s="278"/>
      <c r="WAD48" s="278"/>
      <c r="WAE48" s="278"/>
      <c r="WAF48" s="278"/>
      <c r="WAG48" s="278"/>
      <c r="WAH48" s="278"/>
      <c r="WAI48" s="278"/>
      <c r="WAJ48" s="278"/>
      <c r="WAK48" s="278"/>
      <c r="WAL48" s="278"/>
      <c r="WAM48" s="278"/>
      <c r="WAN48" s="278"/>
      <c r="WAO48" s="278"/>
      <c r="WAP48" s="278"/>
      <c r="WAQ48" s="278"/>
      <c r="WAR48" s="278"/>
      <c r="WAS48" s="278"/>
      <c r="WAT48" s="278"/>
      <c r="WAU48" s="278"/>
      <c r="WAV48" s="278"/>
      <c r="WAW48" s="278"/>
      <c r="WAX48" s="278"/>
      <c r="WAY48" s="278"/>
      <c r="WAZ48" s="278"/>
      <c r="WBA48" s="278"/>
      <c r="WBB48" s="278"/>
      <c r="WBC48" s="278"/>
      <c r="WBD48" s="278"/>
      <c r="WBE48" s="278"/>
      <c r="WBF48" s="278"/>
      <c r="WBG48" s="278"/>
      <c r="WBH48" s="278"/>
      <c r="WBI48" s="278"/>
      <c r="WBJ48" s="278"/>
      <c r="WBK48" s="278"/>
      <c r="WBL48" s="278"/>
      <c r="WBM48" s="278"/>
      <c r="WBN48" s="278"/>
      <c r="WBO48" s="278"/>
      <c r="WBP48" s="278"/>
      <c r="WBQ48" s="278"/>
      <c r="WBR48" s="278"/>
      <c r="WBS48" s="278"/>
      <c r="WBT48" s="278"/>
      <c r="WBU48" s="278"/>
      <c r="WBV48" s="278"/>
      <c r="WBW48" s="278"/>
      <c r="WBX48" s="278"/>
      <c r="WBY48" s="278"/>
      <c r="WBZ48" s="278"/>
      <c r="WCA48" s="278"/>
      <c r="WCB48" s="278"/>
      <c r="WCC48" s="278"/>
      <c r="WCD48" s="278"/>
      <c r="WCE48" s="278"/>
      <c r="WCF48" s="278"/>
      <c r="WCG48" s="278"/>
      <c r="WCH48" s="278"/>
      <c r="WCI48" s="278"/>
      <c r="WCJ48" s="278"/>
      <c r="WCK48" s="278"/>
      <c r="WCL48" s="278"/>
      <c r="WCM48" s="278"/>
      <c r="WCN48" s="278"/>
      <c r="WCO48" s="278"/>
      <c r="WCP48" s="278"/>
      <c r="WCQ48" s="278"/>
      <c r="WCR48" s="278"/>
      <c r="WCS48" s="278"/>
      <c r="WCT48" s="278"/>
      <c r="WCU48" s="278"/>
      <c r="WCV48" s="278"/>
      <c r="WCW48" s="278"/>
      <c r="WCX48" s="278"/>
      <c r="WCY48" s="278"/>
      <c r="WCZ48" s="278"/>
      <c r="WDA48" s="278"/>
      <c r="WDB48" s="278"/>
      <c r="WDC48" s="278"/>
      <c r="WDD48" s="278"/>
      <c r="WDE48" s="278"/>
      <c r="WDF48" s="278"/>
      <c r="WDG48" s="278"/>
      <c r="WDH48" s="278"/>
      <c r="WDI48" s="278"/>
      <c r="WDJ48" s="278"/>
      <c r="WDK48" s="278"/>
      <c r="WDL48" s="278"/>
      <c r="WDM48" s="278"/>
      <c r="WDN48" s="278"/>
      <c r="WDO48" s="278"/>
      <c r="WDP48" s="278"/>
      <c r="WDQ48" s="278"/>
      <c r="WDR48" s="278"/>
      <c r="WDS48" s="278"/>
      <c r="WDT48" s="278"/>
      <c r="WDU48" s="278"/>
      <c r="WDV48" s="278"/>
      <c r="WDW48" s="278"/>
      <c r="WDX48" s="278"/>
      <c r="WDY48" s="278"/>
      <c r="WDZ48" s="278"/>
      <c r="WEA48" s="278"/>
      <c r="WEB48" s="278"/>
      <c r="WEC48" s="278"/>
      <c r="WED48" s="278"/>
      <c r="WEE48" s="278"/>
      <c r="WEF48" s="278"/>
      <c r="WEG48" s="278"/>
      <c r="WEH48" s="278"/>
      <c r="WEI48" s="278"/>
      <c r="WEJ48" s="278"/>
      <c r="WEK48" s="278"/>
      <c r="WEL48" s="278"/>
      <c r="WEM48" s="278"/>
      <c r="WEN48" s="278"/>
      <c r="WEO48" s="278"/>
      <c r="WEP48" s="278"/>
      <c r="WEQ48" s="278"/>
      <c r="WER48" s="278"/>
      <c r="WES48" s="278"/>
      <c r="WET48" s="278"/>
      <c r="WEU48" s="278"/>
      <c r="WEV48" s="278"/>
      <c r="WEW48" s="278"/>
      <c r="WEX48" s="278"/>
      <c r="WEY48" s="278"/>
      <c r="WEZ48" s="278"/>
      <c r="WFA48" s="278"/>
      <c r="WFB48" s="278"/>
      <c r="WFC48" s="278"/>
      <c r="WFD48" s="278"/>
      <c r="WFE48" s="278"/>
      <c r="WFF48" s="278"/>
      <c r="WFG48" s="278"/>
      <c r="WFH48" s="278"/>
      <c r="WFI48" s="278"/>
      <c r="WFJ48" s="278"/>
      <c r="WFK48" s="278"/>
      <c r="WFL48" s="278"/>
      <c r="WFM48" s="278"/>
      <c r="WFN48" s="278"/>
      <c r="WFO48" s="278"/>
      <c r="WFP48" s="278"/>
      <c r="WFQ48" s="278"/>
      <c r="WFR48" s="278"/>
      <c r="WFS48" s="278"/>
      <c r="WFT48" s="278"/>
      <c r="WFU48" s="278"/>
      <c r="WFV48" s="278"/>
      <c r="WFW48" s="278"/>
      <c r="WFX48" s="278"/>
      <c r="WFY48" s="278"/>
      <c r="WFZ48" s="278"/>
      <c r="WGA48" s="278"/>
      <c r="WGB48" s="278"/>
      <c r="WGC48" s="278"/>
      <c r="WGD48" s="278"/>
      <c r="WGE48" s="278"/>
      <c r="WGF48" s="278"/>
      <c r="WGG48" s="278"/>
      <c r="WGH48" s="278"/>
      <c r="WGI48" s="278"/>
      <c r="WGJ48" s="278"/>
      <c r="WGK48" s="278"/>
      <c r="WGL48" s="278"/>
      <c r="WGM48" s="278"/>
      <c r="WGN48" s="278"/>
      <c r="WGO48" s="278"/>
      <c r="WGP48" s="278"/>
      <c r="WGQ48" s="278"/>
      <c r="WGR48" s="278"/>
      <c r="WGS48" s="278"/>
      <c r="WGT48" s="278"/>
      <c r="WGU48" s="278"/>
      <c r="WGV48" s="278"/>
      <c r="WGW48" s="278"/>
      <c r="WGX48" s="278"/>
      <c r="WGY48" s="278"/>
      <c r="WGZ48" s="278"/>
      <c r="WHA48" s="278"/>
      <c r="WHB48" s="278"/>
      <c r="WHC48" s="278"/>
      <c r="WHD48" s="278"/>
      <c r="WHE48" s="278"/>
      <c r="WHF48" s="278"/>
      <c r="WHG48" s="278"/>
      <c r="WHH48" s="278"/>
      <c r="WHI48" s="278"/>
      <c r="WHJ48" s="278"/>
      <c r="WHK48" s="278"/>
      <c r="WHL48" s="278"/>
      <c r="WHM48" s="278"/>
      <c r="WHN48" s="278"/>
      <c r="WHO48" s="278"/>
      <c r="WHP48" s="278"/>
      <c r="WHQ48" s="278"/>
      <c r="WHR48" s="278"/>
      <c r="WHS48" s="278"/>
      <c r="WHT48" s="278"/>
      <c r="WHU48" s="278"/>
      <c r="WHV48" s="278"/>
      <c r="WHW48" s="278"/>
      <c r="WHX48" s="278"/>
      <c r="WHY48" s="278"/>
      <c r="WHZ48" s="278"/>
      <c r="WIA48" s="278"/>
      <c r="WIB48" s="278"/>
      <c r="WIC48" s="278"/>
      <c r="WID48" s="278"/>
      <c r="WIE48" s="278"/>
      <c r="WIF48" s="278"/>
      <c r="WIG48" s="278"/>
      <c r="WIH48" s="278"/>
      <c r="WII48" s="278"/>
      <c r="WIJ48" s="278"/>
      <c r="WIK48" s="278"/>
      <c r="WIL48" s="278"/>
      <c r="WIM48" s="278"/>
      <c r="WIN48" s="278"/>
      <c r="WIO48" s="278"/>
      <c r="WIP48" s="278"/>
      <c r="WIQ48" s="278"/>
      <c r="WIR48" s="278"/>
      <c r="WIS48" s="278"/>
      <c r="WIT48" s="278"/>
      <c r="WIU48" s="278"/>
      <c r="WIV48" s="278"/>
      <c r="WIW48" s="278"/>
      <c r="WIX48" s="278"/>
      <c r="WIY48" s="278"/>
      <c r="WIZ48" s="278"/>
      <c r="WJA48" s="278"/>
      <c r="WJB48" s="278"/>
      <c r="WJC48" s="278"/>
      <c r="WJD48" s="278"/>
      <c r="WJE48" s="278"/>
      <c r="WJF48" s="278"/>
      <c r="WJG48" s="278"/>
      <c r="WJH48" s="278"/>
      <c r="WJI48" s="278"/>
      <c r="WJJ48" s="278"/>
      <c r="WJK48" s="278"/>
      <c r="WJL48" s="278"/>
      <c r="WJM48" s="278"/>
      <c r="WJN48" s="278"/>
      <c r="WJO48" s="278"/>
      <c r="WJP48" s="278"/>
      <c r="WJQ48" s="278"/>
      <c r="WJR48" s="278"/>
      <c r="WJS48" s="278"/>
      <c r="WJT48" s="278"/>
      <c r="WJU48" s="278"/>
      <c r="WJV48" s="278"/>
      <c r="WJW48" s="278"/>
      <c r="WJX48" s="278"/>
      <c r="WJY48" s="278"/>
      <c r="WJZ48" s="278"/>
      <c r="WKA48" s="278"/>
      <c r="WKB48" s="278"/>
      <c r="WKC48" s="278"/>
      <c r="WKD48" s="278"/>
      <c r="WKE48" s="278"/>
      <c r="WKF48" s="278"/>
      <c r="WKG48" s="278"/>
      <c r="WKH48" s="278"/>
      <c r="WKI48" s="278"/>
      <c r="WKJ48" s="278"/>
      <c r="WKK48" s="278"/>
      <c r="WKL48" s="278"/>
      <c r="WKM48" s="278"/>
      <c r="WKN48" s="278"/>
      <c r="WKO48" s="278"/>
      <c r="WKP48" s="278"/>
      <c r="WKQ48" s="278"/>
      <c r="WKR48" s="278"/>
      <c r="WKS48" s="278"/>
      <c r="WKT48" s="278"/>
      <c r="WKU48" s="278"/>
      <c r="WKV48" s="278"/>
      <c r="WKW48" s="278"/>
      <c r="WKX48" s="278"/>
      <c r="WKY48" s="278"/>
      <c r="WKZ48" s="278"/>
      <c r="WLA48" s="278"/>
      <c r="WLB48" s="278"/>
      <c r="WLC48" s="278"/>
      <c r="WLD48" s="278"/>
      <c r="WLE48" s="278"/>
      <c r="WLF48" s="278"/>
      <c r="WLG48" s="278"/>
      <c r="WLH48" s="278"/>
      <c r="WLI48" s="278"/>
      <c r="WLJ48" s="278"/>
      <c r="WLK48" s="278"/>
      <c r="WLL48" s="278"/>
      <c r="WLM48" s="278"/>
      <c r="WLN48" s="278"/>
      <c r="WLO48" s="278"/>
      <c r="WLP48" s="278"/>
      <c r="WLQ48" s="278"/>
      <c r="WLR48" s="278"/>
      <c r="WLS48" s="278"/>
      <c r="WLT48" s="278"/>
      <c r="WLU48" s="278"/>
      <c r="WLV48" s="278"/>
      <c r="WLW48" s="278"/>
      <c r="WLX48" s="278"/>
      <c r="WLY48" s="278"/>
      <c r="WLZ48" s="278"/>
      <c r="WMA48" s="278"/>
      <c r="WMB48" s="278"/>
      <c r="WMC48" s="278"/>
      <c r="WMD48" s="278"/>
      <c r="WME48" s="278"/>
      <c r="WMF48" s="278"/>
      <c r="WMG48" s="278"/>
      <c r="WMH48" s="278"/>
      <c r="WMI48" s="278"/>
      <c r="WMJ48" s="278"/>
      <c r="WMK48" s="278"/>
      <c r="WML48" s="278"/>
      <c r="WMM48" s="278"/>
      <c r="WMN48" s="278"/>
      <c r="WMO48" s="278"/>
      <c r="WMP48" s="278"/>
      <c r="WMQ48" s="278"/>
      <c r="WMR48" s="278"/>
      <c r="WMS48" s="278"/>
      <c r="WMT48" s="278"/>
      <c r="WMU48" s="278"/>
      <c r="WMV48" s="278"/>
      <c r="WMW48" s="278"/>
      <c r="WMX48" s="278"/>
      <c r="WMY48" s="278"/>
      <c r="WMZ48" s="278"/>
      <c r="WNA48" s="278"/>
      <c r="WNB48" s="278"/>
      <c r="WNC48" s="278"/>
      <c r="WND48" s="278"/>
      <c r="WNE48" s="278"/>
      <c r="WNF48" s="278"/>
      <c r="WNG48" s="278"/>
      <c r="WNH48" s="278"/>
      <c r="WNI48" s="278"/>
      <c r="WNJ48" s="278"/>
      <c r="WNK48" s="278"/>
      <c r="WNL48" s="278"/>
      <c r="WNM48" s="278"/>
      <c r="WNN48" s="278"/>
      <c r="WNO48" s="278"/>
      <c r="WNP48" s="278"/>
      <c r="WNQ48" s="278"/>
      <c r="WNR48" s="278"/>
      <c r="WNS48" s="278"/>
      <c r="WNT48" s="278"/>
      <c r="WNU48" s="278"/>
      <c r="WNV48" s="278"/>
      <c r="WNW48" s="278"/>
      <c r="WNX48" s="278"/>
      <c r="WNY48" s="278"/>
      <c r="WNZ48" s="278"/>
      <c r="WOA48" s="278"/>
      <c r="WOB48" s="278"/>
      <c r="WOC48" s="278"/>
      <c r="WOD48" s="278"/>
      <c r="WOE48" s="278"/>
      <c r="WOF48" s="278"/>
      <c r="WOG48" s="278"/>
      <c r="WOH48" s="278"/>
      <c r="WOI48" s="278"/>
      <c r="WOJ48" s="278"/>
      <c r="WOK48" s="278"/>
      <c r="WOL48" s="278"/>
      <c r="WOM48" s="278"/>
      <c r="WON48" s="278"/>
      <c r="WOO48" s="278"/>
      <c r="WOP48" s="278"/>
      <c r="WOQ48" s="278"/>
      <c r="WOR48" s="278"/>
      <c r="WOS48" s="278"/>
      <c r="WOT48" s="278"/>
      <c r="WOU48" s="278"/>
      <c r="WOV48" s="278"/>
      <c r="WOW48" s="278"/>
      <c r="WOX48" s="278"/>
      <c r="WOY48" s="278"/>
      <c r="WOZ48" s="278"/>
      <c r="WPA48" s="278"/>
      <c r="WPB48" s="278"/>
      <c r="WPC48" s="278"/>
      <c r="WPD48" s="278"/>
      <c r="WPE48" s="278"/>
      <c r="WPF48" s="278"/>
      <c r="WPG48" s="278"/>
      <c r="WPH48" s="278"/>
      <c r="WPI48" s="278"/>
      <c r="WPJ48" s="278"/>
      <c r="WPK48" s="278"/>
      <c r="WPL48" s="278"/>
      <c r="WPM48" s="278"/>
      <c r="WPN48" s="278"/>
      <c r="WPO48" s="278"/>
      <c r="WPP48" s="278"/>
      <c r="WPQ48" s="278"/>
      <c r="WPR48" s="278"/>
      <c r="WPS48" s="278"/>
      <c r="WPT48" s="278"/>
      <c r="WPU48" s="278"/>
      <c r="WPV48" s="278"/>
      <c r="WPW48" s="278"/>
      <c r="WPX48" s="278"/>
      <c r="WPY48" s="278"/>
      <c r="WPZ48" s="278"/>
      <c r="WQA48" s="278"/>
      <c r="WQB48" s="278"/>
      <c r="WQC48" s="278"/>
      <c r="WQD48" s="278"/>
      <c r="WQE48" s="278"/>
      <c r="WQF48" s="278"/>
      <c r="WQG48" s="278"/>
      <c r="WQH48" s="278"/>
      <c r="WQI48" s="278"/>
      <c r="WQJ48" s="278"/>
      <c r="WQK48" s="278"/>
      <c r="WQL48" s="278"/>
      <c r="WQM48" s="278"/>
      <c r="WQN48" s="278"/>
      <c r="WQO48" s="278"/>
      <c r="WQP48" s="278"/>
      <c r="WQQ48" s="278"/>
      <c r="WQR48" s="278"/>
      <c r="WQS48" s="278"/>
      <c r="WQT48" s="278"/>
      <c r="WQU48" s="278"/>
      <c r="WQV48" s="278"/>
      <c r="WQW48" s="278"/>
      <c r="WQX48" s="278"/>
      <c r="WQY48" s="278"/>
      <c r="WQZ48" s="278"/>
      <c r="WRA48" s="278"/>
      <c r="WRB48" s="278"/>
      <c r="WRC48" s="278"/>
      <c r="WRD48" s="278"/>
      <c r="WRE48" s="278"/>
      <c r="WRF48" s="278"/>
      <c r="WRG48" s="278"/>
      <c r="WRH48" s="278"/>
      <c r="WRI48" s="278"/>
      <c r="WRJ48" s="278"/>
      <c r="WRK48" s="278"/>
      <c r="WRL48" s="278"/>
      <c r="WRM48" s="278"/>
      <c r="WRN48" s="278"/>
      <c r="WRO48" s="278"/>
      <c r="WRP48" s="278"/>
      <c r="WRQ48" s="278"/>
      <c r="WRR48" s="278"/>
      <c r="WRS48" s="278"/>
      <c r="WRT48" s="278"/>
      <c r="WRU48" s="278"/>
      <c r="WRV48" s="278"/>
      <c r="WRW48" s="278"/>
      <c r="WRX48" s="278"/>
      <c r="WRY48" s="278"/>
      <c r="WRZ48" s="278"/>
      <c r="WSA48" s="278"/>
      <c r="WSB48" s="278"/>
      <c r="WSC48" s="278"/>
      <c r="WSD48" s="278"/>
      <c r="WSE48" s="278"/>
      <c r="WSF48" s="278"/>
      <c r="WSG48" s="278"/>
      <c r="WSH48" s="278"/>
      <c r="WSI48" s="278"/>
      <c r="WSJ48" s="278"/>
      <c r="WSK48" s="278"/>
      <c r="WSL48" s="278"/>
      <c r="WSM48" s="278"/>
      <c r="WSN48" s="278"/>
      <c r="WSO48" s="278"/>
      <c r="WSP48" s="278"/>
      <c r="WSQ48" s="278"/>
      <c r="WSR48" s="278"/>
      <c r="WSS48" s="278"/>
      <c r="WST48" s="278"/>
      <c r="WSU48" s="278"/>
      <c r="WSV48" s="278"/>
      <c r="WSW48" s="278"/>
      <c r="WSX48" s="278"/>
      <c r="WSY48" s="278"/>
      <c r="WSZ48" s="278"/>
      <c r="WTA48" s="278"/>
      <c r="WTB48" s="278"/>
      <c r="WTC48" s="278"/>
      <c r="WTD48" s="278"/>
      <c r="WTE48" s="278"/>
      <c r="WTF48" s="278"/>
      <c r="WTG48" s="278"/>
      <c r="WTH48" s="278"/>
      <c r="WTI48" s="278"/>
      <c r="WTJ48" s="278"/>
      <c r="WTK48" s="278"/>
      <c r="WTL48" s="278"/>
      <c r="WTM48" s="278"/>
      <c r="WTN48" s="278"/>
      <c r="WTO48" s="278"/>
      <c r="WTP48" s="278"/>
      <c r="WTQ48" s="278"/>
      <c r="WTR48" s="278"/>
      <c r="WTS48" s="278"/>
      <c r="WTT48" s="278"/>
      <c r="WTU48" s="278"/>
      <c r="WTV48" s="278"/>
      <c r="WTW48" s="278"/>
      <c r="WTX48" s="278"/>
      <c r="WTY48" s="278"/>
      <c r="WTZ48" s="278"/>
      <c r="WUA48" s="278"/>
      <c r="WUB48" s="278"/>
      <c r="WUC48" s="278"/>
      <c r="WUD48" s="278"/>
      <c r="WUE48" s="278"/>
      <c r="WUF48" s="278"/>
      <c r="WUG48" s="278"/>
      <c r="WUH48" s="278"/>
      <c r="WUI48" s="278"/>
      <c r="WUJ48" s="278"/>
      <c r="WUK48" s="278"/>
      <c r="WUL48" s="278"/>
      <c r="WUM48" s="278"/>
      <c r="WUN48" s="278"/>
      <c r="WUO48" s="278"/>
      <c r="WUP48" s="278"/>
      <c r="WUQ48" s="278"/>
      <c r="WUR48" s="278"/>
      <c r="WUS48" s="278"/>
      <c r="WUT48" s="278"/>
      <c r="WUU48" s="278"/>
      <c r="WUV48" s="278"/>
      <c r="WUW48" s="278"/>
      <c r="WUX48" s="278"/>
      <c r="WUY48" s="278"/>
      <c r="WUZ48" s="278"/>
      <c r="WVA48" s="278"/>
      <c r="WVB48" s="278"/>
      <c r="WVC48" s="278"/>
      <c r="WVD48" s="278"/>
      <c r="WVE48" s="278"/>
      <c r="WVF48" s="278"/>
      <c r="WVG48" s="278"/>
      <c r="WVH48" s="278"/>
      <c r="WVI48" s="278"/>
      <c r="WVJ48" s="278"/>
      <c r="WVK48" s="278"/>
      <c r="WVL48" s="278"/>
      <c r="WVM48" s="278"/>
      <c r="WVN48" s="278"/>
      <c r="WVO48" s="278"/>
      <c r="WVP48" s="278"/>
      <c r="WVQ48" s="278"/>
      <c r="WVR48" s="278"/>
      <c r="WVS48" s="278"/>
      <c r="WVT48" s="278"/>
      <c r="WVU48" s="278"/>
      <c r="WVV48" s="278"/>
      <c r="WVW48" s="278"/>
      <c r="WVX48" s="278"/>
      <c r="WVY48" s="278"/>
      <c r="WVZ48" s="278"/>
      <c r="WWA48" s="278"/>
      <c r="WWB48" s="278"/>
      <c r="WWC48" s="278"/>
      <c r="WWD48" s="278"/>
      <c r="WWE48" s="278"/>
      <c r="WWF48" s="278"/>
      <c r="WWG48" s="278"/>
      <c r="WWH48" s="278"/>
      <c r="WWI48" s="278"/>
    </row>
    <row r="49" spans="1:16155" s="285" customFormat="1" ht="19.5" customHeight="1">
      <c r="A49" s="278"/>
      <c r="B49" s="278"/>
      <c r="C49" s="279"/>
      <c r="D49" s="2228"/>
      <c r="E49" s="2228"/>
      <c r="F49" s="2228"/>
      <c r="G49" s="2228"/>
      <c r="H49" s="2228"/>
      <c r="I49" s="2228"/>
      <c r="J49" s="2229"/>
      <c r="K49" s="281"/>
      <c r="L49" s="326" t="s">
        <v>2673</v>
      </c>
      <c r="M49" s="281"/>
      <c r="N49" s="281"/>
      <c r="O49" s="281"/>
      <c r="P49" s="281"/>
      <c r="Q49" s="281"/>
      <c r="R49" s="2116"/>
      <c r="S49" s="2116"/>
      <c r="T49" s="2116"/>
      <c r="U49" s="2116"/>
      <c r="V49" s="2116"/>
      <c r="W49" s="281" t="s">
        <v>2647</v>
      </c>
      <c r="X49" s="286"/>
      <c r="AB49" s="349"/>
      <c r="AC49" s="278"/>
      <c r="AE49" s="278"/>
      <c r="AF49" s="266"/>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78"/>
      <c r="IK49" s="278"/>
      <c r="IL49" s="278"/>
      <c r="IM49" s="278"/>
      <c r="IN49" s="278"/>
      <c r="IO49" s="278"/>
      <c r="IP49" s="278"/>
      <c r="IQ49" s="278"/>
      <c r="IR49" s="278"/>
      <c r="IS49" s="278"/>
      <c r="IT49" s="278"/>
      <c r="IU49" s="278"/>
      <c r="IV49" s="278"/>
      <c r="IW49" s="278"/>
      <c r="IX49" s="278"/>
      <c r="IY49" s="278"/>
      <c r="IZ49" s="278"/>
      <c r="JA49" s="278"/>
      <c r="JB49" s="278"/>
      <c r="JC49" s="278"/>
      <c r="JD49" s="278"/>
      <c r="JE49" s="278"/>
      <c r="JF49" s="278"/>
      <c r="JG49" s="278"/>
      <c r="JH49" s="278"/>
      <c r="JI49" s="278"/>
      <c r="JJ49" s="278"/>
      <c r="JK49" s="278"/>
      <c r="JL49" s="278"/>
      <c r="JM49" s="278"/>
      <c r="JN49" s="278"/>
      <c r="JO49" s="278"/>
      <c r="JP49" s="278"/>
      <c r="JQ49" s="278"/>
      <c r="JR49" s="278"/>
      <c r="JS49" s="278"/>
      <c r="JT49" s="278"/>
      <c r="JU49" s="278"/>
      <c r="JV49" s="278"/>
      <c r="JW49" s="278"/>
      <c r="JX49" s="278"/>
      <c r="JY49" s="278"/>
      <c r="JZ49" s="278"/>
      <c r="KA49" s="278"/>
      <c r="KB49" s="278"/>
      <c r="KC49" s="278"/>
      <c r="KD49" s="278"/>
      <c r="KE49" s="278"/>
      <c r="KF49" s="278"/>
      <c r="KG49" s="278"/>
      <c r="KH49" s="278"/>
      <c r="KI49" s="278"/>
      <c r="KJ49" s="278"/>
      <c r="KK49" s="278"/>
      <c r="KL49" s="278"/>
      <c r="KM49" s="278"/>
      <c r="KN49" s="278"/>
      <c r="KO49" s="278"/>
      <c r="KP49" s="278"/>
      <c r="KQ49" s="278"/>
      <c r="KR49" s="278"/>
      <c r="KS49" s="278"/>
      <c r="KT49" s="278"/>
      <c r="KU49" s="278"/>
      <c r="KV49" s="278"/>
      <c r="KW49" s="278"/>
      <c r="KX49" s="278"/>
      <c r="KY49" s="278"/>
      <c r="KZ49" s="278"/>
      <c r="LA49" s="278"/>
      <c r="LB49" s="278"/>
      <c r="LC49" s="278"/>
      <c r="LD49" s="278"/>
      <c r="LE49" s="278"/>
      <c r="LF49" s="278"/>
      <c r="LG49" s="278"/>
      <c r="LH49" s="278"/>
      <c r="LI49" s="278"/>
      <c r="LJ49" s="278"/>
      <c r="LK49" s="278"/>
      <c r="LL49" s="278"/>
      <c r="LM49" s="278"/>
      <c r="LN49" s="278"/>
      <c r="LO49" s="278"/>
      <c r="LP49" s="278"/>
      <c r="LQ49" s="278"/>
      <c r="LR49" s="278"/>
      <c r="LS49" s="278"/>
      <c r="LT49" s="278"/>
      <c r="LU49" s="278"/>
      <c r="LV49" s="278"/>
      <c r="LW49" s="278"/>
      <c r="LX49" s="278"/>
      <c r="LY49" s="278"/>
      <c r="LZ49" s="278"/>
      <c r="MA49" s="278"/>
      <c r="MB49" s="278"/>
      <c r="MC49" s="278"/>
      <c r="MD49" s="278"/>
      <c r="ME49" s="278"/>
      <c r="MF49" s="278"/>
      <c r="MG49" s="278"/>
      <c r="MH49" s="278"/>
      <c r="MI49" s="278"/>
      <c r="MJ49" s="278"/>
      <c r="MK49" s="278"/>
      <c r="ML49" s="278"/>
      <c r="MM49" s="278"/>
      <c r="MN49" s="278"/>
      <c r="MO49" s="278"/>
      <c r="MP49" s="278"/>
      <c r="MQ49" s="278"/>
      <c r="MR49" s="278"/>
      <c r="MS49" s="278"/>
      <c r="MT49" s="278"/>
      <c r="MU49" s="278"/>
      <c r="MV49" s="278"/>
      <c r="MW49" s="278"/>
      <c r="MX49" s="278"/>
      <c r="MY49" s="278"/>
      <c r="MZ49" s="278"/>
      <c r="NA49" s="278"/>
      <c r="NB49" s="278"/>
      <c r="NC49" s="278"/>
      <c r="ND49" s="278"/>
      <c r="NE49" s="278"/>
      <c r="NF49" s="278"/>
      <c r="NG49" s="278"/>
      <c r="NH49" s="278"/>
      <c r="NI49" s="278"/>
      <c r="NJ49" s="278"/>
      <c r="NK49" s="278"/>
      <c r="NL49" s="278"/>
      <c r="NM49" s="278"/>
      <c r="NN49" s="278"/>
      <c r="NO49" s="278"/>
      <c r="NP49" s="278"/>
      <c r="NQ49" s="278"/>
      <c r="NR49" s="278"/>
      <c r="NS49" s="278"/>
      <c r="NT49" s="278"/>
      <c r="NU49" s="278"/>
      <c r="NV49" s="278"/>
      <c r="NW49" s="278"/>
      <c r="NX49" s="278"/>
      <c r="NY49" s="278"/>
      <c r="NZ49" s="278"/>
      <c r="OA49" s="278"/>
      <c r="OB49" s="278"/>
      <c r="OC49" s="278"/>
      <c r="OD49" s="278"/>
      <c r="OE49" s="278"/>
      <c r="OF49" s="278"/>
      <c r="OG49" s="278"/>
      <c r="OH49" s="278"/>
      <c r="OI49" s="278"/>
      <c r="OJ49" s="278"/>
      <c r="OK49" s="278"/>
      <c r="OL49" s="278"/>
      <c r="OM49" s="278"/>
      <c r="ON49" s="278"/>
      <c r="OO49" s="278"/>
      <c r="OP49" s="278"/>
      <c r="OQ49" s="278"/>
      <c r="OR49" s="278"/>
      <c r="OS49" s="278"/>
      <c r="OT49" s="278"/>
      <c r="OU49" s="278"/>
      <c r="OV49" s="278"/>
      <c r="OW49" s="278"/>
      <c r="OX49" s="278"/>
      <c r="OY49" s="278"/>
      <c r="OZ49" s="278"/>
      <c r="PA49" s="278"/>
      <c r="PB49" s="278"/>
      <c r="PC49" s="278"/>
      <c r="PD49" s="278"/>
      <c r="PE49" s="278"/>
      <c r="PF49" s="278"/>
      <c r="PG49" s="278"/>
      <c r="PH49" s="278"/>
      <c r="PI49" s="278"/>
      <c r="PJ49" s="278"/>
      <c r="PK49" s="278"/>
      <c r="PL49" s="278"/>
      <c r="PM49" s="278"/>
      <c r="PN49" s="278"/>
      <c r="PO49" s="278"/>
      <c r="PP49" s="278"/>
      <c r="PQ49" s="278"/>
      <c r="PR49" s="278"/>
      <c r="PS49" s="278"/>
      <c r="PT49" s="278"/>
      <c r="PU49" s="278"/>
      <c r="PV49" s="278"/>
      <c r="PW49" s="278"/>
      <c r="PX49" s="278"/>
      <c r="PY49" s="278"/>
      <c r="PZ49" s="278"/>
      <c r="QA49" s="278"/>
      <c r="QB49" s="278"/>
      <c r="QC49" s="278"/>
      <c r="QD49" s="278"/>
      <c r="QE49" s="278"/>
      <c r="QF49" s="278"/>
      <c r="QG49" s="278"/>
      <c r="QH49" s="278"/>
      <c r="QI49" s="278"/>
      <c r="QJ49" s="278"/>
      <c r="QK49" s="278"/>
      <c r="QL49" s="278"/>
      <c r="QM49" s="278"/>
      <c r="QN49" s="278"/>
      <c r="QO49" s="278"/>
      <c r="QP49" s="278"/>
      <c r="QQ49" s="278"/>
      <c r="QR49" s="278"/>
      <c r="QS49" s="278"/>
      <c r="QT49" s="278"/>
      <c r="QU49" s="278"/>
      <c r="QV49" s="278"/>
      <c r="QW49" s="278"/>
      <c r="QX49" s="278"/>
      <c r="QY49" s="278"/>
      <c r="QZ49" s="278"/>
      <c r="RA49" s="278"/>
      <c r="RB49" s="278"/>
      <c r="RC49" s="278"/>
      <c r="RD49" s="278"/>
      <c r="RE49" s="278"/>
      <c r="RF49" s="278"/>
      <c r="RG49" s="278"/>
      <c r="RH49" s="278"/>
      <c r="RI49" s="278"/>
      <c r="RJ49" s="278"/>
      <c r="RK49" s="278"/>
      <c r="RL49" s="278"/>
      <c r="RM49" s="278"/>
      <c r="RN49" s="278"/>
      <c r="RO49" s="278"/>
      <c r="RP49" s="278"/>
      <c r="RQ49" s="278"/>
      <c r="RR49" s="278"/>
      <c r="RS49" s="278"/>
      <c r="RT49" s="278"/>
      <c r="RU49" s="278"/>
      <c r="RV49" s="278"/>
      <c r="RW49" s="278"/>
      <c r="RX49" s="278"/>
      <c r="RY49" s="278"/>
      <c r="RZ49" s="278"/>
      <c r="SA49" s="278"/>
      <c r="SB49" s="278"/>
      <c r="SC49" s="278"/>
      <c r="SD49" s="278"/>
      <c r="SE49" s="278"/>
      <c r="SF49" s="278"/>
      <c r="SG49" s="278"/>
      <c r="SH49" s="278"/>
      <c r="SI49" s="278"/>
      <c r="SJ49" s="278"/>
      <c r="SK49" s="278"/>
      <c r="SL49" s="278"/>
      <c r="SM49" s="278"/>
      <c r="SN49" s="278"/>
      <c r="SO49" s="278"/>
      <c r="SP49" s="278"/>
      <c r="SQ49" s="278"/>
      <c r="SR49" s="278"/>
      <c r="SS49" s="278"/>
      <c r="ST49" s="278"/>
      <c r="SU49" s="278"/>
      <c r="SV49" s="278"/>
      <c r="SW49" s="278"/>
      <c r="SX49" s="278"/>
      <c r="SY49" s="278"/>
      <c r="SZ49" s="278"/>
      <c r="TA49" s="278"/>
      <c r="TB49" s="278"/>
      <c r="TC49" s="278"/>
      <c r="TD49" s="278"/>
      <c r="TE49" s="278"/>
      <c r="TF49" s="278"/>
      <c r="TG49" s="278"/>
      <c r="TH49" s="278"/>
      <c r="TI49" s="278"/>
      <c r="TJ49" s="278"/>
      <c r="TK49" s="278"/>
      <c r="TL49" s="278"/>
      <c r="TM49" s="278"/>
      <c r="TN49" s="278"/>
      <c r="TO49" s="278"/>
      <c r="TP49" s="278"/>
      <c r="TQ49" s="278"/>
      <c r="TR49" s="278"/>
      <c r="TS49" s="278"/>
      <c r="TT49" s="278"/>
      <c r="TU49" s="278"/>
      <c r="TV49" s="278"/>
      <c r="TW49" s="278"/>
      <c r="TX49" s="278"/>
      <c r="TY49" s="278"/>
      <c r="TZ49" s="278"/>
      <c r="UA49" s="278"/>
      <c r="UB49" s="278"/>
      <c r="UC49" s="278"/>
      <c r="UD49" s="278"/>
      <c r="UE49" s="278"/>
      <c r="UF49" s="278"/>
      <c r="UG49" s="278"/>
      <c r="UH49" s="278"/>
      <c r="UI49" s="278"/>
      <c r="UJ49" s="278"/>
      <c r="UK49" s="278"/>
      <c r="UL49" s="278"/>
      <c r="UM49" s="278"/>
      <c r="UN49" s="278"/>
      <c r="UO49" s="278"/>
      <c r="UP49" s="278"/>
      <c r="UQ49" s="278"/>
      <c r="UR49" s="278"/>
      <c r="US49" s="278"/>
      <c r="UT49" s="278"/>
      <c r="UU49" s="278"/>
      <c r="UV49" s="278"/>
      <c r="UW49" s="278"/>
      <c r="UX49" s="278"/>
      <c r="UY49" s="278"/>
      <c r="UZ49" s="278"/>
      <c r="VA49" s="278"/>
      <c r="VB49" s="278"/>
      <c r="VC49" s="278"/>
      <c r="VD49" s="278"/>
      <c r="VE49" s="278"/>
      <c r="VF49" s="278"/>
      <c r="VG49" s="278"/>
      <c r="VH49" s="278"/>
      <c r="VI49" s="278"/>
      <c r="VJ49" s="278"/>
      <c r="VK49" s="278"/>
      <c r="VL49" s="278"/>
      <c r="VM49" s="278"/>
      <c r="VN49" s="278"/>
      <c r="VO49" s="278"/>
      <c r="VP49" s="278"/>
      <c r="VQ49" s="278"/>
      <c r="VR49" s="278"/>
      <c r="VS49" s="278"/>
      <c r="VT49" s="278"/>
      <c r="VU49" s="278"/>
      <c r="VV49" s="278"/>
      <c r="VW49" s="278"/>
      <c r="VX49" s="278"/>
      <c r="VY49" s="278"/>
      <c r="VZ49" s="278"/>
      <c r="WA49" s="278"/>
      <c r="WB49" s="278"/>
      <c r="WC49" s="278"/>
      <c r="WD49" s="278"/>
      <c r="WE49" s="278"/>
      <c r="WF49" s="278"/>
      <c r="WG49" s="278"/>
      <c r="WH49" s="278"/>
      <c r="WI49" s="278"/>
      <c r="WJ49" s="278"/>
      <c r="WK49" s="278"/>
      <c r="WL49" s="278"/>
      <c r="WM49" s="278"/>
      <c r="WN49" s="278"/>
      <c r="WO49" s="278"/>
      <c r="WP49" s="278"/>
      <c r="WQ49" s="278"/>
      <c r="WR49" s="278"/>
      <c r="WS49" s="278"/>
      <c r="WT49" s="278"/>
      <c r="WU49" s="278"/>
      <c r="WV49" s="278"/>
      <c r="WW49" s="278"/>
      <c r="WX49" s="278"/>
      <c r="WY49" s="278"/>
      <c r="WZ49" s="278"/>
      <c r="XA49" s="278"/>
      <c r="XB49" s="278"/>
      <c r="XC49" s="278"/>
      <c r="XD49" s="278"/>
      <c r="XE49" s="278"/>
      <c r="XF49" s="278"/>
      <c r="XG49" s="278"/>
      <c r="XH49" s="278"/>
      <c r="XI49" s="278"/>
      <c r="XJ49" s="278"/>
      <c r="XK49" s="278"/>
      <c r="XL49" s="278"/>
      <c r="XM49" s="278"/>
      <c r="XN49" s="278"/>
      <c r="XO49" s="278"/>
      <c r="XP49" s="278"/>
      <c r="XQ49" s="278"/>
      <c r="XR49" s="278"/>
      <c r="XS49" s="278"/>
      <c r="XT49" s="278"/>
      <c r="XU49" s="278"/>
      <c r="XV49" s="278"/>
      <c r="XW49" s="278"/>
      <c r="XX49" s="278"/>
      <c r="XY49" s="278"/>
      <c r="XZ49" s="278"/>
      <c r="YA49" s="278"/>
      <c r="YB49" s="278"/>
      <c r="YC49" s="278"/>
      <c r="YD49" s="278"/>
      <c r="YE49" s="278"/>
      <c r="YF49" s="278"/>
      <c r="YG49" s="278"/>
      <c r="YH49" s="278"/>
      <c r="YI49" s="278"/>
      <c r="YJ49" s="278"/>
      <c r="YK49" s="278"/>
      <c r="YL49" s="278"/>
      <c r="YM49" s="278"/>
      <c r="YN49" s="278"/>
      <c r="YO49" s="278"/>
      <c r="YP49" s="278"/>
      <c r="YQ49" s="278"/>
      <c r="YR49" s="278"/>
      <c r="YS49" s="278"/>
      <c r="YT49" s="278"/>
      <c r="YU49" s="278"/>
      <c r="YV49" s="278"/>
      <c r="YW49" s="278"/>
      <c r="YX49" s="278"/>
      <c r="YY49" s="278"/>
      <c r="YZ49" s="278"/>
      <c r="ZA49" s="278"/>
      <c r="ZB49" s="278"/>
      <c r="ZC49" s="278"/>
      <c r="ZD49" s="278"/>
      <c r="ZE49" s="278"/>
      <c r="ZF49" s="278"/>
      <c r="ZG49" s="278"/>
      <c r="ZH49" s="278"/>
      <c r="ZI49" s="278"/>
      <c r="ZJ49" s="278"/>
      <c r="ZK49" s="278"/>
      <c r="ZL49" s="278"/>
      <c r="ZM49" s="278"/>
      <c r="ZN49" s="278"/>
      <c r="ZO49" s="278"/>
      <c r="ZP49" s="278"/>
      <c r="ZQ49" s="278"/>
      <c r="ZR49" s="278"/>
      <c r="ZS49" s="278"/>
      <c r="ZT49" s="278"/>
      <c r="ZU49" s="278"/>
      <c r="ZV49" s="278"/>
      <c r="ZW49" s="278"/>
      <c r="ZX49" s="278"/>
      <c r="ZY49" s="278"/>
      <c r="ZZ49" s="278"/>
      <c r="AAA49" s="278"/>
      <c r="AAB49" s="278"/>
      <c r="AAC49" s="278"/>
      <c r="AAD49" s="278"/>
      <c r="AAE49" s="278"/>
      <c r="AAF49" s="278"/>
      <c r="AAG49" s="278"/>
      <c r="AAH49" s="278"/>
      <c r="AAI49" s="278"/>
      <c r="AAJ49" s="278"/>
      <c r="AAK49" s="278"/>
      <c r="AAL49" s="278"/>
      <c r="AAM49" s="278"/>
      <c r="AAN49" s="278"/>
      <c r="AAO49" s="278"/>
      <c r="AAP49" s="278"/>
      <c r="AAQ49" s="278"/>
      <c r="AAR49" s="278"/>
      <c r="AAS49" s="278"/>
      <c r="AAT49" s="278"/>
      <c r="AAU49" s="278"/>
      <c r="AAV49" s="278"/>
      <c r="AAW49" s="278"/>
      <c r="AAX49" s="278"/>
      <c r="AAY49" s="278"/>
      <c r="AAZ49" s="278"/>
      <c r="ABA49" s="278"/>
      <c r="ABB49" s="278"/>
      <c r="ABC49" s="278"/>
      <c r="ABD49" s="278"/>
      <c r="ABE49" s="278"/>
      <c r="ABF49" s="278"/>
      <c r="ABG49" s="278"/>
      <c r="ABH49" s="278"/>
      <c r="ABI49" s="278"/>
      <c r="ABJ49" s="278"/>
      <c r="ABK49" s="278"/>
      <c r="ABL49" s="278"/>
      <c r="ABM49" s="278"/>
      <c r="ABN49" s="278"/>
      <c r="ABO49" s="278"/>
      <c r="ABP49" s="278"/>
      <c r="ABQ49" s="278"/>
      <c r="ABR49" s="278"/>
      <c r="ABS49" s="278"/>
      <c r="ABT49" s="278"/>
      <c r="ABU49" s="278"/>
      <c r="ABV49" s="278"/>
      <c r="ABW49" s="278"/>
      <c r="ABX49" s="278"/>
      <c r="ABY49" s="278"/>
      <c r="ABZ49" s="278"/>
      <c r="ACA49" s="278"/>
      <c r="ACB49" s="278"/>
      <c r="ACC49" s="278"/>
      <c r="ACD49" s="278"/>
      <c r="ACE49" s="278"/>
      <c r="ACF49" s="278"/>
      <c r="ACG49" s="278"/>
      <c r="ACH49" s="278"/>
      <c r="ACI49" s="278"/>
      <c r="ACJ49" s="278"/>
      <c r="ACK49" s="278"/>
      <c r="ACL49" s="278"/>
      <c r="ACM49" s="278"/>
      <c r="ACN49" s="278"/>
      <c r="ACO49" s="278"/>
      <c r="ACP49" s="278"/>
      <c r="ACQ49" s="278"/>
      <c r="ACR49" s="278"/>
      <c r="ACS49" s="278"/>
      <c r="ACT49" s="278"/>
      <c r="ACU49" s="278"/>
      <c r="ACV49" s="278"/>
      <c r="ACW49" s="278"/>
      <c r="ACX49" s="278"/>
      <c r="ACY49" s="278"/>
      <c r="ACZ49" s="278"/>
      <c r="ADA49" s="278"/>
      <c r="ADB49" s="278"/>
      <c r="ADC49" s="278"/>
      <c r="ADD49" s="278"/>
      <c r="ADE49" s="278"/>
      <c r="ADF49" s="278"/>
      <c r="ADG49" s="278"/>
      <c r="ADH49" s="278"/>
      <c r="ADI49" s="278"/>
      <c r="ADJ49" s="278"/>
      <c r="ADK49" s="278"/>
      <c r="ADL49" s="278"/>
      <c r="ADM49" s="278"/>
      <c r="ADN49" s="278"/>
      <c r="ADO49" s="278"/>
      <c r="ADP49" s="278"/>
      <c r="ADQ49" s="278"/>
      <c r="ADR49" s="278"/>
      <c r="ADS49" s="278"/>
      <c r="ADT49" s="278"/>
      <c r="ADU49" s="278"/>
      <c r="ADV49" s="278"/>
      <c r="ADW49" s="278"/>
      <c r="ADX49" s="278"/>
      <c r="ADY49" s="278"/>
      <c r="ADZ49" s="278"/>
      <c r="AEA49" s="278"/>
      <c r="AEB49" s="278"/>
      <c r="AEC49" s="278"/>
      <c r="AED49" s="278"/>
      <c r="AEE49" s="278"/>
      <c r="AEF49" s="278"/>
      <c r="AEG49" s="278"/>
      <c r="AEH49" s="278"/>
      <c r="AEI49" s="278"/>
      <c r="AEJ49" s="278"/>
      <c r="AEK49" s="278"/>
      <c r="AEL49" s="278"/>
      <c r="AEM49" s="278"/>
      <c r="AEN49" s="278"/>
      <c r="AEO49" s="278"/>
      <c r="AEP49" s="278"/>
      <c r="AEQ49" s="278"/>
      <c r="AER49" s="278"/>
      <c r="AES49" s="278"/>
      <c r="AET49" s="278"/>
      <c r="AEU49" s="278"/>
      <c r="AEV49" s="278"/>
      <c r="AEW49" s="278"/>
      <c r="AEX49" s="278"/>
      <c r="AEY49" s="278"/>
      <c r="AEZ49" s="278"/>
      <c r="AFA49" s="278"/>
      <c r="AFB49" s="278"/>
      <c r="AFC49" s="278"/>
      <c r="AFD49" s="278"/>
      <c r="AFE49" s="278"/>
      <c r="AFF49" s="278"/>
      <c r="AFG49" s="278"/>
      <c r="AFH49" s="278"/>
      <c r="AFI49" s="278"/>
      <c r="AFJ49" s="278"/>
      <c r="AFK49" s="278"/>
      <c r="AFL49" s="278"/>
      <c r="AFM49" s="278"/>
      <c r="AFN49" s="278"/>
      <c r="AFO49" s="278"/>
      <c r="AFP49" s="278"/>
      <c r="AFQ49" s="278"/>
      <c r="AFR49" s="278"/>
      <c r="AFS49" s="278"/>
      <c r="AFT49" s="278"/>
      <c r="AFU49" s="278"/>
      <c r="AFV49" s="278"/>
      <c r="AFW49" s="278"/>
      <c r="AFX49" s="278"/>
      <c r="AFY49" s="278"/>
      <c r="AFZ49" s="278"/>
      <c r="AGA49" s="278"/>
      <c r="AGB49" s="278"/>
      <c r="AGC49" s="278"/>
      <c r="AGD49" s="278"/>
      <c r="AGE49" s="278"/>
      <c r="AGF49" s="278"/>
      <c r="AGG49" s="278"/>
      <c r="AGH49" s="278"/>
      <c r="AGI49" s="278"/>
      <c r="AGJ49" s="278"/>
      <c r="AGK49" s="278"/>
      <c r="AGL49" s="278"/>
      <c r="AGM49" s="278"/>
      <c r="AGN49" s="278"/>
      <c r="AGO49" s="278"/>
      <c r="AGP49" s="278"/>
      <c r="AGQ49" s="278"/>
      <c r="AGR49" s="278"/>
      <c r="AGS49" s="278"/>
      <c r="AGT49" s="278"/>
      <c r="AGU49" s="278"/>
      <c r="AGV49" s="278"/>
      <c r="AGW49" s="278"/>
      <c r="AGX49" s="278"/>
      <c r="AGY49" s="278"/>
      <c r="AGZ49" s="278"/>
      <c r="AHA49" s="278"/>
      <c r="AHB49" s="278"/>
      <c r="AHC49" s="278"/>
      <c r="AHD49" s="278"/>
      <c r="AHE49" s="278"/>
      <c r="AHF49" s="278"/>
      <c r="AHG49" s="278"/>
      <c r="AHH49" s="278"/>
      <c r="AHI49" s="278"/>
      <c r="AHJ49" s="278"/>
      <c r="AHK49" s="278"/>
      <c r="AHL49" s="278"/>
      <c r="AHM49" s="278"/>
      <c r="AHN49" s="278"/>
      <c r="AHO49" s="278"/>
      <c r="AHP49" s="278"/>
      <c r="AHQ49" s="278"/>
      <c r="AHR49" s="278"/>
      <c r="AHS49" s="278"/>
      <c r="AHT49" s="278"/>
      <c r="AHU49" s="278"/>
      <c r="AHV49" s="278"/>
      <c r="AHW49" s="278"/>
      <c r="AHX49" s="278"/>
      <c r="AHY49" s="278"/>
      <c r="AHZ49" s="278"/>
      <c r="AIA49" s="278"/>
      <c r="AIB49" s="278"/>
      <c r="AIC49" s="278"/>
      <c r="AID49" s="278"/>
      <c r="AIE49" s="278"/>
      <c r="AIF49" s="278"/>
      <c r="AIG49" s="278"/>
      <c r="AIH49" s="278"/>
      <c r="AII49" s="278"/>
      <c r="AIJ49" s="278"/>
      <c r="AIK49" s="278"/>
      <c r="AIL49" s="278"/>
      <c r="AIM49" s="278"/>
      <c r="AIN49" s="278"/>
      <c r="AIO49" s="278"/>
      <c r="AIP49" s="278"/>
      <c r="AIQ49" s="278"/>
      <c r="AIR49" s="278"/>
      <c r="AIS49" s="278"/>
      <c r="AIT49" s="278"/>
      <c r="AIU49" s="278"/>
      <c r="AIV49" s="278"/>
      <c r="AIW49" s="278"/>
      <c r="AIX49" s="278"/>
      <c r="AIY49" s="278"/>
      <c r="AIZ49" s="278"/>
      <c r="AJA49" s="278"/>
      <c r="AJB49" s="278"/>
      <c r="AJC49" s="278"/>
      <c r="AJD49" s="278"/>
      <c r="AJE49" s="278"/>
      <c r="AJF49" s="278"/>
      <c r="AJG49" s="278"/>
      <c r="AJH49" s="278"/>
      <c r="AJI49" s="278"/>
      <c r="AJJ49" s="278"/>
      <c r="AJK49" s="278"/>
      <c r="AJL49" s="278"/>
      <c r="AJM49" s="278"/>
      <c r="AJN49" s="278"/>
      <c r="AJO49" s="278"/>
      <c r="AJP49" s="278"/>
      <c r="AJQ49" s="278"/>
      <c r="AJR49" s="278"/>
      <c r="AJS49" s="278"/>
      <c r="AJT49" s="278"/>
      <c r="AJU49" s="278"/>
      <c r="AJV49" s="278"/>
      <c r="AJW49" s="278"/>
      <c r="AJX49" s="278"/>
      <c r="AJY49" s="278"/>
      <c r="AJZ49" s="278"/>
      <c r="AKA49" s="278"/>
      <c r="AKB49" s="278"/>
      <c r="AKC49" s="278"/>
      <c r="AKD49" s="278"/>
      <c r="AKE49" s="278"/>
      <c r="AKF49" s="278"/>
      <c r="AKG49" s="278"/>
      <c r="AKH49" s="278"/>
      <c r="AKI49" s="278"/>
      <c r="AKJ49" s="278"/>
      <c r="AKK49" s="278"/>
      <c r="AKL49" s="278"/>
      <c r="AKM49" s="278"/>
      <c r="AKN49" s="278"/>
      <c r="AKO49" s="278"/>
      <c r="AKP49" s="278"/>
      <c r="AKQ49" s="278"/>
      <c r="AKR49" s="278"/>
      <c r="AKS49" s="278"/>
      <c r="AKT49" s="278"/>
      <c r="AKU49" s="278"/>
      <c r="AKV49" s="278"/>
      <c r="AKW49" s="278"/>
      <c r="AKX49" s="278"/>
      <c r="AKY49" s="278"/>
      <c r="AKZ49" s="278"/>
      <c r="ALA49" s="278"/>
      <c r="ALB49" s="278"/>
      <c r="ALC49" s="278"/>
      <c r="ALD49" s="278"/>
      <c r="ALE49" s="278"/>
      <c r="ALF49" s="278"/>
      <c r="ALG49" s="278"/>
      <c r="ALH49" s="278"/>
      <c r="ALI49" s="278"/>
      <c r="ALJ49" s="278"/>
      <c r="ALK49" s="278"/>
      <c r="ALL49" s="278"/>
      <c r="ALM49" s="278"/>
      <c r="ALN49" s="278"/>
      <c r="ALO49" s="278"/>
      <c r="ALP49" s="278"/>
      <c r="ALQ49" s="278"/>
      <c r="ALR49" s="278"/>
      <c r="ALS49" s="278"/>
      <c r="ALT49" s="278"/>
      <c r="ALU49" s="278"/>
      <c r="ALV49" s="278"/>
      <c r="ALW49" s="278"/>
      <c r="ALX49" s="278"/>
      <c r="ALY49" s="278"/>
      <c r="ALZ49" s="278"/>
      <c r="AMA49" s="278"/>
      <c r="AMB49" s="278"/>
      <c r="AMC49" s="278"/>
      <c r="AMD49" s="278"/>
      <c r="AME49" s="278"/>
      <c r="AMF49" s="278"/>
      <c r="AMG49" s="278"/>
      <c r="AMH49" s="278"/>
      <c r="AMI49" s="278"/>
      <c r="AMJ49" s="278"/>
      <c r="AMK49" s="278"/>
      <c r="AML49" s="278"/>
      <c r="AMM49" s="278"/>
      <c r="AMN49" s="278"/>
      <c r="AMO49" s="278"/>
      <c r="AMP49" s="278"/>
      <c r="AMQ49" s="278"/>
      <c r="AMR49" s="278"/>
      <c r="AMS49" s="278"/>
      <c r="AMT49" s="278"/>
      <c r="AMU49" s="278"/>
      <c r="AMV49" s="278"/>
      <c r="AMW49" s="278"/>
      <c r="AMX49" s="278"/>
      <c r="AMY49" s="278"/>
      <c r="AMZ49" s="278"/>
      <c r="ANA49" s="278"/>
      <c r="ANB49" s="278"/>
      <c r="ANC49" s="278"/>
      <c r="AND49" s="278"/>
      <c r="ANE49" s="278"/>
      <c r="ANF49" s="278"/>
      <c r="ANG49" s="278"/>
      <c r="ANH49" s="278"/>
      <c r="ANI49" s="278"/>
      <c r="ANJ49" s="278"/>
      <c r="ANK49" s="278"/>
      <c r="ANL49" s="278"/>
      <c r="ANM49" s="278"/>
      <c r="ANN49" s="278"/>
      <c r="ANO49" s="278"/>
      <c r="ANP49" s="278"/>
      <c r="ANQ49" s="278"/>
      <c r="ANR49" s="278"/>
      <c r="ANS49" s="278"/>
      <c r="ANT49" s="278"/>
      <c r="ANU49" s="278"/>
      <c r="ANV49" s="278"/>
      <c r="ANW49" s="278"/>
      <c r="ANX49" s="278"/>
      <c r="ANY49" s="278"/>
      <c r="ANZ49" s="278"/>
      <c r="AOA49" s="278"/>
      <c r="AOB49" s="278"/>
      <c r="AOC49" s="278"/>
      <c r="AOD49" s="278"/>
      <c r="AOE49" s="278"/>
      <c r="AOF49" s="278"/>
      <c r="AOG49" s="278"/>
      <c r="AOH49" s="278"/>
      <c r="AOI49" s="278"/>
      <c r="AOJ49" s="278"/>
      <c r="AOK49" s="278"/>
      <c r="AOL49" s="278"/>
      <c r="AOM49" s="278"/>
      <c r="AON49" s="278"/>
      <c r="AOO49" s="278"/>
      <c r="AOP49" s="278"/>
      <c r="AOQ49" s="278"/>
      <c r="AOR49" s="278"/>
      <c r="AOS49" s="278"/>
      <c r="AOT49" s="278"/>
      <c r="AOU49" s="278"/>
      <c r="AOV49" s="278"/>
      <c r="AOW49" s="278"/>
      <c r="AOX49" s="278"/>
      <c r="AOY49" s="278"/>
      <c r="AOZ49" s="278"/>
      <c r="APA49" s="278"/>
      <c r="APB49" s="278"/>
      <c r="APC49" s="278"/>
      <c r="APD49" s="278"/>
      <c r="APE49" s="278"/>
      <c r="APF49" s="278"/>
      <c r="APG49" s="278"/>
      <c r="APH49" s="278"/>
      <c r="API49" s="278"/>
      <c r="APJ49" s="278"/>
      <c r="APK49" s="278"/>
      <c r="APL49" s="278"/>
      <c r="APM49" s="278"/>
      <c r="APN49" s="278"/>
      <c r="APO49" s="278"/>
      <c r="APP49" s="278"/>
      <c r="APQ49" s="278"/>
      <c r="APR49" s="278"/>
      <c r="APS49" s="278"/>
      <c r="APT49" s="278"/>
      <c r="APU49" s="278"/>
      <c r="APV49" s="278"/>
      <c r="APW49" s="278"/>
      <c r="APX49" s="278"/>
      <c r="APY49" s="278"/>
      <c r="APZ49" s="278"/>
      <c r="AQA49" s="278"/>
      <c r="AQB49" s="278"/>
      <c r="AQC49" s="278"/>
      <c r="AQD49" s="278"/>
      <c r="AQE49" s="278"/>
      <c r="AQF49" s="278"/>
      <c r="AQG49" s="278"/>
      <c r="AQH49" s="278"/>
      <c r="AQI49" s="278"/>
      <c r="AQJ49" s="278"/>
      <c r="AQK49" s="278"/>
      <c r="AQL49" s="278"/>
      <c r="AQM49" s="278"/>
      <c r="AQN49" s="278"/>
      <c r="AQO49" s="278"/>
      <c r="AQP49" s="278"/>
      <c r="AQQ49" s="278"/>
      <c r="AQR49" s="278"/>
      <c r="AQS49" s="278"/>
      <c r="AQT49" s="278"/>
      <c r="AQU49" s="278"/>
      <c r="AQV49" s="278"/>
      <c r="AQW49" s="278"/>
      <c r="AQX49" s="278"/>
      <c r="AQY49" s="278"/>
      <c r="AQZ49" s="278"/>
      <c r="ARA49" s="278"/>
      <c r="ARB49" s="278"/>
      <c r="ARC49" s="278"/>
      <c r="ARD49" s="278"/>
      <c r="ARE49" s="278"/>
      <c r="ARF49" s="278"/>
      <c r="ARG49" s="278"/>
      <c r="ARH49" s="278"/>
      <c r="ARI49" s="278"/>
      <c r="ARJ49" s="278"/>
      <c r="ARK49" s="278"/>
      <c r="ARL49" s="278"/>
      <c r="ARM49" s="278"/>
      <c r="ARN49" s="278"/>
      <c r="ARO49" s="278"/>
      <c r="ARP49" s="278"/>
      <c r="ARQ49" s="278"/>
      <c r="ARR49" s="278"/>
      <c r="ARS49" s="278"/>
      <c r="ART49" s="278"/>
      <c r="ARU49" s="278"/>
      <c r="ARV49" s="278"/>
      <c r="ARW49" s="278"/>
      <c r="ARX49" s="278"/>
      <c r="ARY49" s="278"/>
      <c r="ARZ49" s="278"/>
      <c r="ASA49" s="278"/>
      <c r="ASB49" s="278"/>
      <c r="ASC49" s="278"/>
      <c r="ASD49" s="278"/>
      <c r="ASE49" s="278"/>
      <c r="ASF49" s="278"/>
      <c r="ASG49" s="278"/>
      <c r="ASH49" s="278"/>
      <c r="ASI49" s="278"/>
      <c r="ASJ49" s="278"/>
      <c r="ASK49" s="278"/>
      <c r="ASL49" s="278"/>
      <c r="ASM49" s="278"/>
      <c r="ASN49" s="278"/>
      <c r="ASO49" s="278"/>
      <c r="ASP49" s="278"/>
      <c r="ASQ49" s="278"/>
      <c r="ASR49" s="278"/>
      <c r="ASS49" s="278"/>
      <c r="AST49" s="278"/>
      <c r="ASU49" s="278"/>
      <c r="ASV49" s="278"/>
      <c r="ASW49" s="278"/>
      <c r="ASX49" s="278"/>
      <c r="ASY49" s="278"/>
      <c r="ASZ49" s="278"/>
      <c r="ATA49" s="278"/>
      <c r="ATB49" s="278"/>
      <c r="ATC49" s="278"/>
      <c r="ATD49" s="278"/>
      <c r="ATE49" s="278"/>
      <c r="ATF49" s="278"/>
      <c r="ATG49" s="278"/>
      <c r="ATH49" s="278"/>
      <c r="ATI49" s="278"/>
      <c r="ATJ49" s="278"/>
      <c r="ATK49" s="278"/>
      <c r="ATL49" s="278"/>
      <c r="ATM49" s="278"/>
      <c r="ATN49" s="278"/>
      <c r="ATO49" s="278"/>
      <c r="ATP49" s="278"/>
      <c r="ATQ49" s="278"/>
      <c r="ATR49" s="278"/>
      <c r="ATS49" s="278"/>
      <c r="ATT49" s="278"/>
      <c r="ATU49" s="278"/>
      <c r="ATV49" s="278"/>
      <c r="ATW49" s="278"/>
      <c r="ATX49" s="278"/>
      <c r="ATY49" s="278"/>
      <c r="ATZ49" s="278"/>
      <c r="AUA49" s="278"/>
      <c r="AUB49" s="278"/>
      <c r="AUC49" s="278"/>
      <c r="AUD49" s="278"/>
      <c r="AUE49" s="278"/>
      <c r="AUF49" s="278"/>
      <c r="AUG49" s="278"/>
      <c r="AUH49" s="278"/>
      <c r="AUI49" s="278"/>
      <c r="AUJ49" s="278"/>
      <c r="AUK49" s="278"/>
      <c r="AUL49" s="278"/>
      <c r="AUM49" s="278"/>
      <c r="AUN49" s="278"/>
      <c r="AUO49" s="278"/>
      <c r="AUP49" s="278"/>
      <c r="AUQ49" s="278"/>
      <c r="AUR49" s="278"/>
      <c r="AUS49" s="278"/>
      <c r="AUT49" s="278"/>
      <c r="AUU49" s="278"/>
      <c r="AUV49" s="278"/>
      <c r="AUW49" s="278"/>
      <c r="AUX49" s="278"/>
      <c r="AUY49" s="278"/>
      <c r="AUZ49" s="278"/>
      <c r="AVA49" s="278"/>
      <c r="AVB49" s="278"/>
      <c r="AVC49" s="278"/>
      <c r="AVD49" s="278"/>
      <c r="AVE49" s="278"/>
      <c r="AVF49" s="278"/>
      <c r="AVG49" s="278"/>
      <c r="AVH49" s="278"/>
      <c r="AVI49" s="278"/>
      <c r="AVJ49" s="278"/>
      <c r="AVK49" s="278"/>
      <c r="AVL49" s="278"/>
      <c r="AVM49" s="278"/>
      <c r="AVN49" s="278"/>
      <c r="AVO49" s="278"/>
      <c r="AVP49" s="278"/>
      <c r="AVQ49" s="278"/>
      <c r="AVR49" s="278"/>
      <c r="AVS49" s="278"/>
      <c r="AVT49" s="278"/>
      <c r="AVU49" s="278"/>
      <c r="AVV49" s="278"/>
      <c r="AVW49" s="278"/>
      <c r="AVX49" s="278"/>
      <c r="AVY49" s="278"/>
      <c r="AVZ49" s="278"/>
      <c r="AWA49" s="278"/>
      <c r="AWB49" s="278"/>
      <c r="AWC49" s="278"/>
      <c r="AWD49" s="278"/>
      <c r="AWE49" s="278"/>
      <c r="AWF49" s="278"/>
      <c r="AWG49" s="278"/>
      <c r="AWH49" s="278"/>
      <c r="AWI49" s="278"/>
      <c r="AWJ49" s="278"/>
      <c r="AWK49" s="278"/>
      <c r="AWL49" s="278"/>
      <c r="AWM49" s="278"/>
      <c r="AWN49" s="278"/>
      <c r="AWO49" s="278"/>
      <c r="AWP49" s="278"/>
      <c r="AWQ49" s="278"/>
      <c r="AWR49" s="278"/>
      <c r="AWS49" s="278"/>
      <c r="AWT49" s="278"/>
      <c r="AWU49" s="278"/>
      <c r="AWV49" s="278"/>
      <c r="AWW49" s="278"/>
      <c r="AWX49" s="278"/>
      <c r="AWY49" s="278"/>
      <c r="AWZ49" s="278"/>
      <c r="AXA49" s="278"/>
      <c r="AXB49" s="278"/>
      <c r="AXC49" s="278"/>
      <c r="AXD49" s="278"/>
      <c r="AXE49" s="278"/>
      <c r="AXF49" s="278"/>
      <c r="AXG49" s="278"/>
      <c r="AXH49" s="278"/>
      <c r="AXI49" s="278"/>
      <c r="AXJ49" s="278"/>
      <c r="AXK49" s="278"/>
      <c r="AXL49" s="278"/>
      <c r="AXM49" s="278"/>
      <c r="AXN49" s="278"/>
      <c r="AXO49" s="278"/>
      <c r="AXP49" s="278"/>
      <c r="AXQ49" s="278"/>
      <c r="AXR49" s="278"/>
      <c r="AXS49" s="278"/>
      <c r="AXT49" s="278"/>
      <c r="AXU49" s="278"/>
      <c r="AXV49" s="278"/>
      <c r="AXW49" s="278"/>
      <c r="AXX49" s="278"/>
      <c r="AXY49" s="278"/>
      <c r="AXZ49" s="278"/>
      <c r="AYA49" s="278"/>
      <c r="AYB49" s="278"/>
      <c r="AYC49" s="278"/>
      <c r="AYD49" s="278"/>
      <c r="AYE49" s="278"/>
      <c r="AYF49" s="278"/>
      <c r="AYG49" s="278"/>
      <c r="AYH49" s="278"/>
      <c r="AYI49" s="278"/>
      <c r="AYJ49" s="278"/>
      <c r="AYK49" s="278"/>
      <c r="AYL49" s="278"/>
      <c r="AYM49" s="278"/>
      <c r="AYN49" s="278"/>
      <c r="AYO49" s="278"/>
      <c r="AYP49" s="278"/>
      <c r="AYQ49" s="278"/>
      <c r="AYR49" s="278"/>
      <c r="AYS49" s="278"/>
      <c r="AYT49" s="278"/>
      <c r="AYU49" s="278"/>
      <c r="AYV49" s="278"/>
      <c r="AYW49" s="278"/>
      <c r="AYX49" s="278"/>
      <c r="AYY49" s="278"/>
      <c r="AYZ49" s="278"/>
      <c r="AZA49" s="278"/>
      <c r="AZB49" s="278"/>
      <c r="AZC49" s="278"/>
      <c r="AZD49" s="278"/>
      <c r="AZE49" s="278"/>
      <c r="AZF49" s="278"/>
      <c r="AZG49" s="278"/>
      <c r="AZH49" s="278"/>
      <c r="AZI49" s="278"/>
      <c r="AZJ49" s="278"/>
      <c r="AZK49" s="278"/>
      <c r="AZL49" s="278"/>
      <c r="AZM49" s="278"/>
      <c r="AZN49" s="278"/>
      <c r="AZO49" s="278"/>
      <c r="AZP49" s="278"/>
      <c r="AZQ49" s="278"/>
      <c r="AZR49" s="278"/>
      <c r="AZS49" s="278"/>
      <c r="AZT49" s="278"/>
      <c r="AZU49" s="278"/>
      <c r="AZV49" s="278"/>
      <c r="AZW49" s="278"/>
      <c r="AZX49" s="278"/>
      <c r="AZY49" s="278"/>
      <c r="AZZ49" s="278"/>
      <c r="BAA49" s="278"/>
      <c r="BAB49" s="278"/>
      <c r="BAC49" s="278"/>
      <c r="BAD49" s="278"/>
      <c r="BAE49" s="278"/>
      <c r="BAF49" s="278"/>
      <c r="BAG49" s="278"/>
      <c r="BAH49" s="278"/>
      <c r="BAI49" s="278"/>
      <c r="BAJ49" s="278"/>
      <c r="BAK49" s="278"/>
      <c r="BAL49" s="278"/>
      <c r="BAM49" s="278"/>
      <c r="BAN49" s="278"/>
      <c r="BAO49" s="278"/>
      <c r="BAP49" s="278"/>
      <c r="BAQ49" s="278"/>
      <c r="BAR49" s="278"/>
      <c r="BAS49" s="278"/>
      <c r="BAT49" s="278"/>
      <c r="BAU49" s="278"/>
      <c r="BAV49" s="278"/>
      <c r="BAW49" s="278"/>
      <c r="BAX49" s="278"/>
      <c r="BAY49" s="278"/>
      <c r="BAZ49" s="278"/>
      <c r="BBA49" s="278"/>
      <c r="BBB49" s="278"/>
      <c r="BBC49" s="278"/>
      <c r="BBD49" s="278"/>
      <c r="BBE49" s="278"/>
      <c r="BBF49" s="278"/>
      <c r="BBG49" s="278"/>
      <c r="BBH49" s="278"/>
      <c r="BBI49" s="278"/>
      <c r="BBJ49" s="278"/>
      <c r="BBK49" s="278"/>
      <c r="BBL49" s="278"/>
      <c r="BBM49" s="278"/>
      <c r="BBN49" s="278"/>
      <c r="BBO49" s="278"/>
      <c r="BBP49" s="278"/>
      <c r="BBQ49" s="278"/>
      <c r="BBR49" s="278"/>
      <c r="BBS49" s="278"/>
      <c r="BBT49" s="278"/>
      <c r="BBU49" s="278"/>
      <c r="BBV49" s="278"/>
      <c r="BBW49" s="278"/>
      <c r="BBX49" s="278"/>
      <c r="BBY49" s="278"/>
      <c r="BBZ49" s="278"/>
      <c r="BCA49" s="278"/>
      <c r="BCB49" s="278"/>
      <c r="BCC49" s="278"/>
      <c r="BCD49" s="278"/>
      <c r="BCE49" s="278"/>
      <c r="BCF49" s="278"/>
      <c r="BCG49" s="278"/>
      <c r="BCH49" s="278"/>
      <c r="BCI49" s="278"/>
      <c r="BCJ49" s="278"/>
      <c r="BCK49" s="278"/>
      <c r="BCL49" s="278"/>
      <c r="BCM49" s="278"/>
      <c r="BCN49" s="278"/>
      <c r="BCO49" s="278"/>
      <c r="BCP49" s="278"/>
      <c r="BCQ49" s="278"/>
      <c r="BCR49" s="278"/>
      <c r="BCS49" s="278"/>
      <c r="BCT49" s="278"/>
      <c r="BCU49" s="278"/>
      <c r="BCV49" s="278"/>
      <c r="BCW49" s="278"/>
      <c r="BCX49" s="278"/>
      <c r="BCY49" s="278"/>
      <c r="BCZ49" s="278"/>
      <c r="BDA49" s="278"/>
      <c r="BDB49" s="278"/>
      <c r="BDC49" s="278"/>
      <c r="BDD49" s="278"/>
      <c r="BDE49" s="278"/>
      <c r="BDF49" s="278"/>
      <c r="BDG49" s="278"/>
      <c r="BDH49" s="278"/>
      <c r="BDI49" s="278"/>
      <c r="BDJ49" s="278"/>
      <c r="BDK49" s="278"/>
      <c r="BDL49" s="278"/>
      <c r="BDM49" s="278"/>
      <c r="BDN49" s="278"/>
      <c r="BDO49" s="278"/>
      <c r="BDP49" s="278"/>
      <c r="BDQ49" s="278"/>
      <c r="BDR49" s="278"/>
      <c r="BDS49" s="278"/>
      <c r="BDT49" s="278"/>
      <c r="BDU49" s="278"/>
      <c r="BDV49" s="278"/>
      <c r="BDW49" s="278"/>
      <c r="BDX49" s="278"/>
      <c r="BDY49" s="278"/>
      <c r="BDZ49" s="278"/>
      <c r="BEA49" s="278"/>
      <c r="BEB49" s="278"/>
      <c r="BEC49" s="278"/>
      <c r="BED49" s="278"/>
      <c r="BEE49" s="278"/>
      <c r="BEF49" s="278"/>
      <c r="BEG49" s="278"/>
      <c r="BEH49" s="278"/>
      <c r="BEI49" s="278"/>
      <c r="BEJ49" s="278"/>
      <c r="BEK49" s="278"/>
      <c r="BEL49" s="278"/>
      <c r="BEM49" s="278"/>
      <c r="BEN49" s="278"/>
      <c r="BEO49" s="278"/>
      <c r="BEP49" s="278"/>
      <c r="BEQ49" s="278"/>
      <c r="BER49" s="278"/>
      <c r="BES49" s="278"/>
      <c r="BET49" s="278"/>
      <c r="BEU49" s="278"/>
      <c r="BEV49" s="278"/>
      <c r="BEW49" s="278"/>
      <c r="BEX49" s="278"/>
      <c r="BEY49" s="278"/>
      <c r="BEZ49" s="278"/>
      <c r="BFA49" s="278"/>
      <c r="BFB49" s="278"/>
      <c r="BFC49" s="278"/>
      <c r="BFD49" s="278"/>
      <c r="BFE49" s="278"/>
      <c r="BFF49" s="278"/>
      <c r="BFG49" s="278"/>
      <c r="BFH49" s="278"/>
      <c r="BFI49" s="278"/>
      <c r="BFJ49" s="278"/>
      <c r="BFK49" s="278"/>
      <c r="BFL49" s="278"/>
      <c r="BFM49" s="278"/>
      <c r="BFN49" s="278"/>
      <c r="BFO49" s="278"/>
      <c r="BFP49" s="278"/>
      <c r="BFQ49" s="278"/>
      <c r="BFR49" s="278"/>
      <c r="BFS49" s="278"/>
      <c r="BFT49" s="278"/>
      <c r="BFU49" s="278"/>
      <c r="BFV49" s="278"/>
      <c r="BFW49" s="278"/>
      <c r="BFX49" s="278"/>
      <c r="BFY49" s="278"/>
      <c r="BFZ49" s="278"/>
      <c r="BGA49" s="278"/>
      <c r="BGB49" s="278"/>
      <c r="BGC49" s="278"/>
      <c r="BGD49" s="278"/>
      <c r="BGE49" s="278"/>
      <c r="BGF49" s="278"/>
      <c r="BGG49" s="278"/>
      <c r="BGH49" s="278"/>
      <c r="BGI49" s="278"/>
      <c r="BGJ49" s="278"/>
      <c r="BGK49" s="278"/>
      <c r="BGL49" s="278"/>
      <c r="BGM49" s="278"/>
      <c r="BGN49" s="278"/>
      <c r="BGO49" s="278"/>
      <c r="BGP49" s="278"/>
      <c r="BGQ49" s="278"/>
      <c r="BGR49" s="278"/>
      <c r="BGS49" s="278"/>
      <c r="BGT49" s="278"/>
      <c r="BGU49" s="278"/>
      <c r="BGV49" s="278"/>
      <c r="BGW49" s="278"/>
      <c r="BGX49" s="278"/>
      <c r="BGY49" s="278"/>
      <c r="BGZ49" s="278"/>
      <c r="BHA49" s="278"/>
      <c r="BHB49" s="278"/>
      <c r="BHC49" s="278"/>
      <c r="BHD49" s="278"/>
      <c r="BHE49" s="278"/>
      <c r="BHF49" s="278"/>
      <c r="BHG49" s="278"/>
      <c r="BHH49" s="278"/>
      <c r="BHI49" s="278"/>
      <c r="BHJ49" s="278"/>
      <c r="BHK49" s="278"/>
      <c r="BHL49" s="278"/>
      <c r="BHM49" s="278"/>
      <c r="BHN49" s="278"/>
      <c r="BHO49" s="278"/>
      <c r="BHP49" s="278"/>
      <c r="BHQ49" s="278"/>
      <c r="BHR49" s="278"/>
      <c r="BHS49" s="278"/>
      <c r="BHT49" s="278"/>
      <c r="BHU49" s="278"/>
      <c r="BHV49" s="278"/>
      <c r="BHW49" s="278"/>
      <c r="BHX49" s="278"/>
      <c r="BHY49" s="278"/>
      <c r="BHZ49" s="278"/>
      <c r="BIA49" s="278"/>
      <c r="BIB49" s="278"/>
      <c r="BIC49" s="278"/>
      <c r="BID49" s="278"/>
      <c r="BIE49" s="278"/>
      <c r="BIF49" s="278"/>
      <c r="BIG49" s="278"/>
      <c r="BIH49" s="278"/>
      <c r="BII49" s="278"/>
      <c r="BIJ49" s="278"/>
      <c r="BIK49" s="278"/>
      <c r="BIL49" s="278"/>
      <c r="BIM49" s="278"/>
      <c r="BIN49" s="278"/>
      <c r="BIO49" s="278"/>
      <c r="BIP49" s="278"/>
      <c r="BIQ49" s="278"/>
      <c r="BIR49" s="278"/>
      <c r="BIS49" s="278"/>
      <c r="BIT49" s="278"/>
      <c r="BIU49" s="278"/>
      <c r="BIV49" s="278"/>
      <c r="BIW49" s="278"/>
      <c r="BIX49" s="278"/>
      <c r="BIY49" s="278"/>
      <c r="BIZ49" s="278"/>
      <c r="BJA49" s="278"/>
      <c r="BJB49" s="278"/>
      <c r="BJC49" s="278"/>
      <c r="BJD49" s="278"/>
      <c r="BJE49" s="278"/>
      <c r="BJF49" s="278"/>
      <c r="BJG49" s="278"/>
      <c r="BJH49" s="278"/>
      <c r="BJI49" s="278"/>
      <c r="BJJ49" s="278"/>
      <c r="BJK49" s="278"/>
      <c r="BJL49" s="278"/>
      <c r="BJM49" s="278"/>
      <c r="BJN49" s="278"/>
      <c r="BJO49" s="278"/>
      <c r="BJP49" s="278"/>
      <c r="BJQ49" s="278"/>
      <c r="BJR49" s="278"/>
      <c r="BJS49" s="278"/>
      <c r="BJT49" s="278"/>
      <c r="BJU49" s="278"/>
      <c r="BJV49" s="278"/>
      <c r="BJW49" s="278"/>
      <c r="BJX49" s="278"/>
      <c r="BJY49" s="278"/>
      <c r="BJZ49" s="278"/>
      <c r="BKA49" s="278"/>
      <c r="BKB49" s="278"/>
      <c r="BKC49" s="278"/>
      <c r="BKD49" s="278"/>
      <c r="BKE49" s="278"/>
      <c r="BKF49" s="278"/>
      <c r="BKG49" s="278"/>
      <c r="BKH49" s="278"/>
      <c r="BKI49" s="278"/>
      <c r="BKJ49" s="278"/>
      <c r="BKK49" s="278"/>
      <c r="BKL49" s="278"/>
      <c r="BKM49" s="278"/>
      <c r="BKN49" s="278"/>
      <c r="BKO49" s="278"/>
      <c r="BKP49" s="278"/>
      <c r="BKQ49" s="278"/>
      <c r="BKR49" s="278"/>
      <c r="BKS49" s="278"/>
      <c r="BKT49" s="278"/>
      <c r="BKU49" s="278"/>
      <c r="BKV49" s="278"/>
      <c r="BKW49" s="278"/>
      <c r="BKX49" s="278"/>
      <c r="BKY49" s="278"/>
      <c r="BKZ49" s="278"/>
      <c r="BLA49" s="278"/>
      <c r="BLB49" s="278"/>
      <c r="BLC49" s="278"/>
      <c r="BLD49" s="278"/>
      <c r="BLE49" s="278"/>
      <c r="BLF49" s="278"/>
      <c r="BLG49" s="278"/>
      <c r="BLH49" s="278"/>
      <c r="BLI49" s="278"/>
      <c r="BLJ49" s="278"/>
      <c r="BLK49" s="278"/>
      <c r="BLL49" s="278"/>
      <c r="BLM49" s="278"/>
      <c r="BLN49" s="278"/>
      <c r="BLO49" s="278"/>
      <c r="BLP49" s="278"/>
      <c r="BLQ49" s="278"/>
      <c r="BLR49" s="278"/>
      <c r="BLS49" s="278"/>
      <c r="BLT49" s="278"/>
      <c r="BLU49" s="278"/>
      <c r="BLV49" s="278"/>
      <c r="BLW49" s="278"/>
      <c r="BLX49" s="278"/>
      <c r="BLY49" s="278"/>
      <c r="BLZ49" s="278"/>
      <c r="BMA49" s="278"/>
      <c r="BMB49" s="278"/>
      <c r="BMC49" s="278"/>
      <c r="BMD49" s="278"/>
      <c r="BME49" s="278"/>
      <c r="BMF49" s="278"/>
      <c r="BMG49" s="278"/>
      <c r="BMH49" s="278"/>
      <c r="BMI49" s="278"/>
      <c r="BMJ49" s="278"/>
      <c r="BMK49" s="278"/>
      <c r="BML49" s="278"/>
      <c r="BMM49" s="278"/>
      <c r="BMN49" s="278"/>
      <c r="BMO49" s="278"/>
      <c r="BMP49" s="278"/>
      <c r="BMQ49" s="278"/>
      <c r="BMR49" s="278"/>
      <c r="BMS49" s="278"/>
      <c r="BMT49" s="278"/>
      <c r="BMU49" s="278"/>
      <c r="BMV49" s="278"/>
      <c r="BMW49" s="278"/>
      <c r="BMX49" s="278"/>
      <c r="BMY49" s="278"/>
      <c r="BMZ49" s="278"/>
      <c r="BNA49" s="278"/>
      <c r="BNB49" s="278"/>
      <c r="BNC49" s="278"/>
      <c r="BND49" s="278"/>
      <c r="BNE49" s="278"/>
      <c r="BNF49" s="278"/>
      <c r="BNG49" s="278"/>
      <c r="BNH49" s="278"/>
      <c r="BNI49" s="278"/>
      <c r="BNJ49" s="278"/>
      <c r="BNK49" s="278"/>
      <c r="BNL49" s="278"/>
      <c r="BNM49" s="278"/>
      <c r="BNN49" s="278"/>
      <c r="BNO49" s="278"/>
      <c r="BNP49" s="278"/>
      <c r="BNQ49" s="278"/>
      <c r="BNR49" s="278"/>
      <c r="BNS49" s="278"/>
      <c r="BNT49" s="278"/>
      <c r="BNU49" s="278"/>
      <c r="BNV49" s="278"/>
      <c r="BNW49" s="278"/>
      <c r="BNX49" s="278"/>
      <c r="BNY49" s="278"/>
      <c r="BNZ49" s="278"/>
      <c r="BOA49" s="278"/>
      <c r="BOB49" s="278"/>
      <c r="BOC49" s="278"/>
      <c r="BOD49" s="278"/>
      <c r="BOE49" s="278"/>
      <c r="BOF49" s="278"/>
      <c r="BOG49" s="278"/>
      <c r="BOH49" s="278"/>
      <c r="BOI49" s="278"/>
      <c r="BOJ49" s="278"/>
      <c r="BOK49" s="278"/>
      <c r="BOL49" s="278"/>
      <c r="BOM49" s="278"/>
      <c r="BON49" s="278"/>
      <c r="BOO49" s="278"/>
      <c r="BOP49" s="278"/>
      <c r="BOQ49" s="278"/>
      <c r="BOR49" s="278"/>
      <c r="BOS49" s="278"/>
      <c r="BOT49" s="278"/>
      <c r="BOU49" s="278"/>
      <c r="BOV49" s="278"/>
      <c r="BOW49" s="278"/>
      <c r="BOX49" s="278"/>
      <c r="BOY49" s="278"/>
      <c r="BOZ49" s="278"/>
      <c r="BPA49" s="278"/>
      <c r="BPB49" s="278"/>
      <c r="BPC49" s="278"/>
      <c r="BPD49" s="278"/>
      <c r="BPE49" s="278"/>
      <c r="BPF49" s="278"/>
      <c r="BPG49" s="278"/>
      <c r="BPH49" s="278"/>
      <c r="BPI49" s="278"/>
      <c r="BPJ49" s="278"/>
      <c r="BPK49" s="278"/>
      <c r="BPL49" s="278"/>
      <c r="BPM49" s="278"/>
      <c r="BPN49" s="278"/>
      <c r="BPO49" s="278"/>
      <c r="BPP49" s="278"/>
      <c r="BPQ49" s="278"/>
      <c r="BPR49" s="278"/>
      <c r="BPS49" s="278"/>
      <c r="BPT49" s="278"/>
      <c r="BPU49" s="278"/>
      <c r="BPV49" s="278"/>
      <c r="BPW49" s="278"/>
      <c r="BPX49" s="278"/>
      <c r="BPY49" s="278"/>
      <c r="BPZ49" s="278"/>
      <c r="BQA49" s="278"/>
      <c r="BQB49" s="278"/>
      <c r="BQC49" s="278"/>
      <c r="BQD49" s="278"/>
      <c r="BQE49" s="278"/>
      <c r="BQF49" s="278"/>
      <c r="BQG49" s="278"/>
      <c r="BQH49" s="278"/>
      <c r="BQI49" s="278"/>
      <c r="BQJ49" s="278"/>
      <c r="BQK49" s="278"/>
      <c r="BQL49" s="278"/>
      <c r="BQM49" s="278"/>
      <c r="BQN49" s="278"/>
      <c r="BQO49" s="278"/>
      <c r="BQP49" s="278"/>
      <c r="BQQ49" s="278"/>
      <c r="BQR49" s="278"/>
      <c r="BQS49" s="278"/>
      <c r="BQT49" s="278"/>
      <c r="BQU49" s="278"/>
      <c r="BQV49" s="278"/>
      <c r="BQW49" s="278"/>
      <c r="BQX49" s="278"/>
      <c r="BQY49" s="278"/>
      <c r="BQZ49" s="278"/>
      <c r="BRA49" s="278"/>
      <c r="BRB49" s="278"/>
      <c r="BRC49" s="278"/>
      <c r="BRD49" s="278"/>
      <c r="BRE49" s="278"/>
      <c r="BRF49" s="278"/>
      <c r="BRG49" s="278"/>
      <c r="BRH49" s="278"/>
      <c r="BRI49" s="278"/>
      <c r="BRJ49" s="278"/>
      <c r="BRK49" s="278"/>
      <c r="BRL49" s="278"/>
      <c r="BRM49" s="278"/>
      <c r="BRN49" s="278"/>
      <c r="BRO49" s="278"/>
      <c r="BRP49" s="278"/>
      <c r="BRQ49" s="278"/>
      <c r="BRR49" s="278"/>
      <c r="BRS49" s="278"/>
      <c r="BRT49" s="278"/>
      <c r="BRU49" s="278"/>
      <c r="BRV49" s="278"/>
      <c r="BRW49" s="278"/>
      <c r="BRX49" s="278"/>
      <c r="BRY49" s="278"/>
      <c r="BRZ49" s="278"/>
      <c r="BSA49" s="278"/>
      <c r="BSB49" s="278"/>
      <c r="BSC49" s="278"/>
      <c r="BSD49" s="278"/>
      <c r="BSE49" s="278"/>
      <c r="BSF49" s="278"/>
      <c r="BSG49" s="278"/>
      <c r="BSH49" s="278"/>
      <c r="BSI49" s="278"/>
      <c r="BSJ49" s="278"/>
      <c r="BSK49" s="278"/>
      <c r="BSL49" s="278"/>
      <c r="BSM49" s="278"/>
      <c r="BSN49" s="278"/>
      <c r="BSO49" s="278"/>
      <c r="BSP49" s="278"/>
      <c r="BSQ49" s="278"/>
      <c r="BSR49" s="278"/>
      <c r="BSS49" s="278"/>
      <c r="BST49" s="278"/>
      <c r="BSU49" s="278"/>
      <c r="BSV49" s="278"/>
      <c r="BSW49" s="278"/>
      <c r="BSX49" s="278"/>
      <c r="BSY49" s="278"/>
      <c r="BSZ49" s="278"/>
      <c r="BTA49" s="278"/>
      <c r="BTB49" s="278"/>
      <c r="BTC49" s="278"/>
      <c r="BTD49" s="278"/>
      <c r="BTE49" s="278"/>
      <c r="BTF49" s="278"/>
      <c r="BTG49" s="278"/>
      <c r="BTH49" s="278"/>
      <c r="BTI49" s="278"/>
      <c r="BTJ49" s="278"/>
      <c r="BTK49" s="278"/>
      <c r="BTL49" s="278"/>
      <c r="BTM49" s="278"/>
      <c r="BTN49" s="278"/>
      <c r="BTO49" s="278"/>
      <c r="BTP49" s="278"/>
      <c r="BTQ49" s="278"/>
      <c r="BTR49" s="278"/>
      <c r="BTS49" s="278"/>
      <c r="BTT49" s="278"/>
      <c r="BTU49" s="278"/>
      <c r="BTV49" s="278"/>
      <c r="BTW49" s="278"/>
      <c r="BTX49" s="278"/>
      <c r="BTY49" s="278"/>
      <c r="BTZ49" s="278"/>
      <c r="BUA49" s="278"/>
      <c r="BUB49" s="278"/>
      <c r="BUC49" s="278"/>
      <c r="BUD49" s="278"/>
      <c r="BUE49" s="278"/>
      <c r="BUF49" s="278"/>
      <c r="BUG49" s="278"/>
      <c r="BUH49" s="278"/>
      <c r="BUI49" s="278"/>
      <c r="BUJ49" s="278"/>
      <c r="BUK49" s="278"/>
      <c r="BUL49" s="278"/>
      <c r="BUM49" s="278"/>
      <c r="BUN49" s="278"/>
      <c r="BUO49" s="278"/>
      <c r="BUP49" s="278"/>
      <c r="BUQ49" s="278"/>
      <c r="BUR49" s="278"/>
      <c r="BUS49" s="278"/>
      <c r="BUT49" s="278"/>
      <c r="BUU49" s="278"/>
      <c r="BUV49" s="278"/>
      <c r="BUW49" s="278"/>
      <c r="BUX49" s="278"/>
      <c r="BUY49" s="278"/>
      <c r="BUZ49" s="278"/>
      <c r="BVA49" s="278"/>
      <c r="BVB49" s="278"/>
      <c r="BVC49" s="278"/>
      <c r="BVD49" s="278"/>
      <c r="BVE49" s="278"/>
      <c r="BVF49" s="278"/>
      <c r="BVG49" s="278"/>
      <c r="BVH49" s="278"/>
      <c r="BVI49" s="278"/>
      <c r="BVJ49" s="278"/>
      <c r="BVK49" s="278"/>
      <c r="BVL49" s="278"/>
      <c r="BVM49" s="278"/>
      <c r="BVN49" s="278"/>
      <c r="BVO49" s="278"/>
      <c r="BVP49" s="278"/>
      <c r="BVQ49" s="278"/>
      <c r="BVR49" s="278"/>
      <c r="BVS49" s="278"/>
      <c r="BVT49" s="278"/>
      <c r="BVU49" s="278"/>
      <c r="BVV49" s="278"/>
      <c r="BVW49" s="278"/>
      <c r="BVX49" s="278"/>
      <c r="BVY49" s="278"/>
      <c r="BVZ49" s="278"/>
      <c r="BWA49" s="278"/>
      <c r="BWB49" s="278"/>
      <c r="BWC49" s="278"/>
      <c r="BWD49" s="278"/>
      <c r="BWE49" s="278"/>
      <c r="BWF49" s="278"/>
      <c r="BWG49" s="278"/>
      <c r="BWH49" s="278"/>
      <c r="BWI49" s="278"/>
      <c r="BWJ49" s="278"/>
      <c r="BWK49" s="278"/>
      <c r="BWL49" s="278"/>
      <c r="BWM49" s="278"/>
      <c r="BWN49" s="278"/>
      <c r="BWO49" s="278"/>
      <c r="BWP49" s="278"/>
      <c r="BWQ49" s="278"/>
      <c r="BWR49" s="278"/>
      <c r="BWS49" s="278"/>
      <c r="BWT49" s="278"/>
      <c r="BWU49" s="278"/>
      <c r="BWV49" s="278"/>
      <c r="BWW49" s="278"/>
      <c r="BWX49" s="278"/>
      <c r="BWY49" s="278"/>
      <c r="BWZ49" s="278"/>
      <c r="BXA49" s="278"/>
      <c r="BXB49" s="278"/>
      <c r="BXC49" s="278"/>
      <c r="BXD49" s="278"/>
      <c r="BXE49" s="278"/>
      <c r="BXF49" s="278"/>
      <c r="BXG49" s="278"/>
      <c r="BXH49" s="278"/>
      <c r="BXI49" s="278"/>
      <c r="BXJ49" s="278"/>
      <c r="BXK49" s="278"/>
      <c r="BXL49" s="278"/>
      <c r="BXM49" s="278"/>
      <c r="BXN49" s="278"/>
      <c r="BXO49" s="278"/>
      <c r="BXP49" s="278"/>
      <c r="BXQ49" s="278"/>
      <c r="BXR49" s="278"/>
      <c r="BXS49" s="278"/>
      <c r="BXT49" s="278"/>
      <c r="BXU49" s="278"/>
      <c r="BXV49" s="278"/>
      <c r="BXW49" s="278"/>
      <c r="BXX49" s="278"/>
      <c r="BXY49" s="278"/>
      <c r="BXZ49" s="278"/>
      <c r="BYA49" s="278"/>
      <c r="BYB49" s="278"/>
      <c r="BYC49" s="278"/>
      <c r="BYD49" s="278"/>
      <c r="BYE49" s="278"/>
      <c r="BYF49" s="278"/>
      <c r="BYG49" s="278"/>
      <c r="BYH49" s="278"/>
      <c r="BYI49" s="278"/>
      <c r="BYJ49" s="278"/>
      <c r="BYK49" s="278"/>
      <c r="BYL49" s="278"/>
      <c r="BYM49" s="278"/>
      <c r="BYN49" s="278"/>
      <c r="BYO49" s="278"/>
      <c r="BYP49" s="278"/>
      <c r="BYQ49" s="278"/>
      <c r="BYR49" s="278"/>
      <c r="BYS49" s="278"/>
      <c r="BYT49" s="278"/>
      <c r="BYU49" s="278"/>
      <c r="BYV49" s="278"/>
      <c r="BYW49" s="278"/>
      <c r="BYX49" s="278"/>
      <c r="BYY49" s="278"/>
      <c r="BYZ49" s="278"/>
      <c r="BZA49" s="278"/>
      <c r="BZB49" s="278"/>
      <c r="BZC49" s="278"/>
      <c r="BZD49" s="278"/>
      <c r="BZE49" s="278"/>
      <c r="BZF49" s="278"/>
      <c r="BZG49" s="278"/>
      <c r="BZH49" s="278"/>
      <c r="BZI49" s="278"/>
      <c r="BZJ49" s="278"/>
      <c r="BZK49" s="278"/>
      <c r="BZL49" s="278"/>
      <c r="BZM49" s="278"/>
      <c r="BZN49" s="278"/>
      <c r="BZO49" s="278"/>
      <c r="BZP49" s="278"/>
      <c r="BZQ49" s="278"/>
      <c r="BZR49" s="278"/>
      <c r="BZS49" s="278"/>
      <c r="BZT49" s="278"/>
      <c r="BZU49" s="278"/>
      <c r="BZV49" s="278"/>
      <c r="BZW49" s="278"/>
      <c r="BZX49" s="278"/>
      <c r="BZY49" s="278"/>
      <c r="BZZ49" s="278"/>
      <c r="CAA49" s="278"/>
      <c r="CAB49" s="278"/>
      <c r="CAC49" s="278"/>
      <c r="CAD49" s="278"/>
      <c r="CAE49" s="278"/>
      <c r="CAF49" s="278"/>
      <c r="CAG49" s="278"/>
      <c r="CAH49" s="278"/>
      <c r="CAI49" s="278"/>
      <c r="CAJ49" s="278"/>
      <c r="CAK49" s="278"/>
      <c r="CAL49" s="278"/>
      <c r="CAM49" s="278"/>
      <c r="CAN49" s="278"/>
      <c r="CAO49" s="278"/>
      <c r="CAP49" s="278"/>
      <c r="CAQ49" s="278"/>
      <c r="CAR49" s="278"/>
      <c r="CAS49" s="278"/>
      <c r="CAT49" s="278"/>
      <c r="CAU49" s="278"/>
      <c r="CAV49" s="278"/>
      <c r="CAW49" s="278"/>
      <c r="CAX49" s="278"/>
      <c r="CAY49" s="278"/>
      <c r="CAZ49" s="278"/>
      <c r="CBA49" s="278"/>
      <c r="CBB49" s="278"/>
      <c r="CBC49" s="278"/>
      <c r="CBD49" s="278"/>
      <c r="CBE49" s="278"/>
      <c r="CBF49" s="278"/>
      <c r="CBG49" s="278"/>
      <c r="CBH49" s="278"/>
      <c r="CBI49" s="278"/>
      <c r="CBJ49" s="278"/>
      <c r="CBK49" s="278"/>
      <c r="CBL49" s="278"/>
      <c r="CBM49" s="278"/>
      <c r="CBN49" s="278"/>
      <c r="CBO49" s="278"/>
      <c r="CBP49" s="278"/>
      <c r="CBQ49" s="278"/>
      <c r="CBR49" s="278"/>
      <c r="CBS49" s="278"/>
      <c r="CBT49" s="278"/>
      <c r="CBU49" s="278"/>
      <c r="CBV49" s="278"/>
      <c r="CBW49" s="278"/>
      <c r="CBX49" s="278"/>
      <c r="CBY49" s="278"/>
      <c r="CBZ49" s="278"/>
      <c r="CCA49" s="278"/>
      <c r="CCB49" s="278"/>
      <c r="CCC49" s="278"/>
      <c r="CCD49" s="278"/>
      <c r="CCE49" s="278"/>
      <c r="CCF49" s="278"/>
      <c r="CCG49" s="278"/>
      <c r="CCH49" s="278"/>
      <c r="CCI49" s="278"/>
      <c r="CCJ49" s="278"/>
      <c r="CCK49" s="278"/>
      <c r="CCL49" s="278"/>
      <c r="CCM49" s="278"/>
      <c r="CCN49" s="278"/>
      <c r="CCO49" s="278"/>
      <c r="CCP49" s="278"/>
      <c r="CCQ49" s="278"/>
      <c r="CCR49" s="278"/>
      <c r="CCS49" s="278"/>
      <c r="CCT49" s="278"/>
      <c r="CCU49" s="278"/>
      <c r="CCV49" s="278"/>
      <c r="CCW49" s="278"/>
      <c r="CCX49" s="278"/>
      <c r="CCY49" s="278"/>
      <c r="CCZ49" s="278"/>
      <c r="CDA49" s="278"/>
      <c r="CDB49" s="278"/>
      <c r="CDC49" s="278"/>
      <c r="CDD49" s="278"/>
      <c r="CDE49" s="278"/>
      <c r="CDF49" s="278"/>
      <c r="CDG49" s="278"/>
      <c r="CDH49" s="278"/>
      <c r="CDI49" s="278"/>
      <c r="CDJ49" s="278"/>
      <c r="CDK49" s="278"/>
      <c r="CDL49" s="278"/>
      <c r="CDM49" s="278"/>
      <c r="CDN49" s="278"/>
      <c r="CDO49" s="278"/>
      <c r="CDP49" s="278"/>
      <c r="CDQ49" s="278"/>
      <c r="CDR49" s="278"/>
      <c r="CDS49" s="278"/>
      <c r="CDT49" s="278"/>
      <c r="CDU49" s="278"/>
      <c r="CDV49" s="278"/>
      <c r="CDW49" s="278"/>
      <c r="CDX49" s="278"/>
      <c r="CDY49" s="278"/>
      <c r="CDZ49" s="278"/>
      <c r="CEA49" s="278"/>
      <c r="CEB49" s="278"/>
      <c r="CEC49" s="278"/>
      <c r="CED49" s="278"/>
      <c r="CEE49" s="278"/>
      <c r="CEF49" s="278"/>
      <c r="CEG49" s="278"/>
      <c r="CEH49" s="278"/>
      <c r="CEI49" s="278"/>
      <c r="CEJ49" s="278"/>
      <c r="CEK49" s="278"/>
      <c r="CEL49" s="278"/>
      <c r="CEM49" s="278"/>
      <c r="CEN49" s="278"/>
      <c r="CEO49" s="278"/>
      <c r="CEP49" s="278"/>
      <c r="CEQ49" s="278"/>
      <c r="CER49" s="278"/>
      <c r="CES49" s="278"/>
      <c r="CET49" s="278"/>
      <c r="CEU49" s="278"/>
      <c r="CEV49" s="278"/>
      <c r="CEW49" s="278"/>
      <c r="CEX49" s="278"/>
      <c r="CEY49" s="278"/>
      <c r="CEZ49" s="278"/>
      <c r="CFA49" s="278"/>
      <c r="CFB49" s="278"/>
      <c r="CFC49" s="278"/>
      <c r="CFD49" s="278"/>
      <c r="CFE49" s="278"/>
      <c r="CFF49" s="278"/>
      <c r="CFG49" s="278"/>
      <c r="CFH49" s="278"/>
      <c r="CFI49" s="278"/>
      <c r="CFJ49" s="278"/>
      <c r="CFK49" s="278"/>
      <c r="CFL49" s="278"/>
      <c r="CFM49" s="278"/>
      <c r="CFN49" s="278"/>
      <c r="CFO49" s="278"/>
      <c r="CFP49" s="278"/>
      <c r="CFQ49" s="278"/>
      <c r="CFR49" s="278"/>
      <c r="CFS49" s="278"/>
      <c r="CFT49" s="278"/>
      <c r="CFU49" s="278"/>
      <c r="CFV49" s="278"/>
      <c r="CFW49" s="278"/>
      <c r="CFX49" s="278"/>
      <c r="CFY49" s="278"/>
      <c r="CFZ49" s="278"/>
      <c r="CGA49" s="278"/>
      <c r="CGB49" s="278"/>
      <c r="CGC49" s="278"/>
      <c r="CGD49" s="278"/>
      <c r="CGE49" s="278"/>
      <c r="CGF49" s="278"/>
      <c r="CGG49" s="278"/>
      <c r="CGH49" s="278"/>
      <c r="CGI49" s="278"/>
      <c r="CGJ49" s="278"/>
      <c r="CGK49" s="278"/>
      <c r="CGL49" s="278"/>
      <c r="CGM49" s="278"/>
      <c r="CGN49" s="278"/>
      <c r="CGO49" s="278"/>
      <c r="CGP49" s="278"/>
      <c r="CGQ49" s="278"/>
      <c r="CGR49" s="278"/>
      <c r="CGS49" s="278"/>
      <c r="CGT49" s="278"/>
      <c r="CGU49" s="278"/>
      <c r="CGV49" s="278"/>
      <c r="CGW49" s="278"/>
      <c r="CGX49" s="278"/>
      <c r="CGY49" s="278"/>
      <c r="CGZ49" s="278"/>
      <c r="CHA49" s="278"/>
      <c r="CHB49" s="278"/>
      <c r="CHC49" s="278"/>
      <c r="CHD49" s="278"/>
      <c r="CHE49" s="278"/>
      <c r="CHF49" s="278"/>
      <c r="CHG49" s="278"/>
      <c r="CHH49" s="278"/>
      <c r="CHI49" s="278"/>
      <c r="CHJ49" s="278"/>
      <c r="CHK49" s="278"/>
      <c r="CHL49" s="278"/>
      <c r="CHM49" s="278"/>
      <c r="CHN49" s="278"/>
      <c r="CHO49" s="278"/>
      <c r="CHP49" s="278"/>
      <c r="CHQ49" s="278"/>
      <c r="CHR49" s="278"/>
      <c r="CHS49" s="278"/>
      <c r="CHT49" s="278"/>
      <c r="CHU49" s="278"/>
      <c r="CHV49" s="278"/>
      <c r="CHW49" s="278"/>
      <c r="CHX49" s="278"/>
      <c r="CHY49" s="278"/>
      <c r="CHZ49" s="278"/>
      <c r="CIA49" s="278"/>
      <c r="CIB49" s="278"/>
      <c r="CIC49" s="278"/>
      <c r="CID49" s="278"/>
      <c r="CIE49" s="278"/>
      <c r="CIF49" s="278"/>
      <c r="CIG49" s="278"/>
      <c r="CIH49" s="278"/>
      <c r="CII49" s="278"/>
      <c r="CIJ49" s="278"/>
      <c r="CIK49" s="278"/>
      <c r="CIL49" s="278"/>
      <c r="CIM49" s="278"/>
      <c r="CIN49" s="278"/>
      <c r="CIO49" s="278"/>
      <c r="CIP49" s="278"/>
      <c r="CIQ49" s="278"/>
      <c r="CIR49" s="278"/>
      <c r="CIS49" s="278"/>
      <c r="CIT49" s="278"/>
      <c r="CIU49" s="278"/>
      <c r="CIV49" s="278"/>
      <c r="CIW49" s="278"/>
      <c r="CIX49" s="278"/>
      <c r="CIY49" s="278"/>
      <c r="CIZ49" s="278"/>
      <c r="CJA49" s="278"/>
      <c r="CJB49" s="278"/>
      <c r="CJC49" s="278"/>
      <c r="CJD49" s="278"/>
      <c r="CJE49" s="278"/>
      <c r="CJF49" s="278"/>
      <c r="CJG49" s="278"/>
      <c r="CJH49" s="278"/>
      <c r="CJI49" s="278"/>
      <c r="CJJ49" s="278"/>
      <c r="CJK49" s="278"/>
      <c r="CJL49" s="278"/>
      <c r="CJM49" s="278"/>
      <c r="CJN49" s="278"/>
      <c r="CJO49" s="278"/>
      <c r="CJP49" s="278"/>
      <c r="CJQ49" s="278"/>
      <c r="CJR49" s="278"/>
      <c r="CJS49" s="278"/>
      <c r="CJT49" s="278"/>
      <c r="CJU49" s="278"/>
      <c r="CJV49" s="278"/>
      <c r="CJW49" s="278"/>
      <c r="CJX49" s="278"/>
      <c r="CJY49" s="278"/>
      <c r="CJZ49" s="278"/>
      <c r="CKA49" s="278"/>
      <c r="CKB49" s="278"/>
      <c r="CKC49" s="278"/>
      <c r="CKD49" s="278"/>
      <c r="CKE49" s="278"/>
      <c r="CKF49" s="278"/>
      <c r="CKG49" s="278"/>
      <c r="CKH49" s="278"/>
      <c r="CKI49" s="278"/>
      <c r="CKJ49" s="278"/>
      <c r="CKK49" s="278"/>
      <c r="CKL49" s="278"/>
      <c r="CKM49" s="278"/>
      <c r="CKN49" s="278"/>
      <c r="CKO49" s="278"/>
      <c r="CKP49" s="278"/>
      <c r="CKQ49" s="278"/>
      <c r="CKR49" s="278"/>
      <c r="CKS49" s="278"/>
      <c r="CKT49" s="278"/>
      <c r="CKU49" s="278"/>
      <c r="CKV49" s="278"/>
      <c r="CKW49" s="278"/>
      <c r="CKX49" s="278"/>
      <c r="CKY49" s="278"/>
      <c r="CKZ49" s="278"/>
      <c r="CLA49" s="278"/>
      <c r="CLB49" s="278"/>
      <c r="CLC49" s="278"/>
      <c r="CLD49" s="278"/>
      <c r="CLE49" s="278"/>
      <c r="CLF49" s="278"/>
      <c r="CLG49" s="278"/>
      <c r="CLH49" s="278"/>
      <c r="CLI49" s="278"/>
      <c r="CLJ49" s="278"/>
      <c r="CLK49" s="278"/>
      <c r="CLL49" s="278"/>
      <c r="CLM49" s="278"/>
      <c r="CLN49" s="278"/>
      <c r="CLO49" s="278"/>
      <c r="CLP49" s="278"/>
      <c r="CLQ49" s="278"/>
      <c r="CLR49" s="278"/>
      <c r="CLS49" s="278"/>
      <c r="CLT49" s="278"/>
      <c r="CLU49" s="278"/>
      <c r="CLV49" s="278"/>
      <c r="CLW49" s="278"/>
      <c r="CLX49" s="278"/>
      <c r="CLY49" s="278"/>
      <c r="CLZ49" s="278"/>
      <c r="CMA49" s="278"/>
      <c r="CMB49" s="278"/>
      <c r="CMC49" s="278"/>
      <c r="CMD49" s="278"/>
      <c r="CME49" s="278"/>
      <c r="CMF49" s="278"/>
      <c r="CMG49" s="278"/>
      <c r="CMH49" s="278"/>
      <c r="CMI49" s="278"/>
      <c r="CMJ49" s="278"/>
      <c r="CMK49" s="278"/>
      <c r="CML49" s="278"/>
      <c r="CMM49" s="278"/>
      <c r="CMN49" s="278"/>
      <c r="CMO49" s="278"/>
      <c r="CMP49" s="278"/>
      <c r="CMQ49" s="278"/>
      <c r="CMR49" s="278"/>
      <c r="CMS49" s="278"/>
      <c r="CMT49" s="278"/>
      <c r="CMU49" s="278"/>
      <c r="CMV49" s="278"/>
      <c r="CMW49" s="278"/>
      <c r="CMX49" s="278"/>
      <c r="CMY49" s="278"/>
      <c r="CMZ49" s="278"/>
      <c r="CNA49" s="278"/>
      <c r="CNB49" s="278"/>
      <c r="CNC49" s="278"/>
      <c r="CND49" s="278"/>
      <c r="CNE49" s="278"/>
      <c r="CNF49" s="278"/>
      <c r="CNG49" s="278"/>
      <c r="CNH49" s="278"/>
      <c r="CNI49" s="278"/>
      <c r="CNJ49" s="278"/>
      <c r="CNK49" s="278"/>
      <c r="CNL49" s="278"/>
      <c r="CNM49" s="278"/>
      <c r="CNN49" s="278"/>
      <c r="CNO49" s="278"/>
      <c r="CNP49" s="278"/>
      <c r="CNQ49" s="278"/>
      <c r="CNR49" s="278"/>
      <c r="CNS49" s="278"/>
      <c r="CNT49" s="278"/>
      <c r="CNU49" s="278"/>
      <c r="CNV49" s="278"/>
      <c r="CNW49" s="278"/>
      <c r="CNX49" s="278"/>
      <c r="CNY49" s="278"/>
      <c r="CNZ49" s="278"/>
      <c r="COA49" s="278"/>
      <c r="COB49" s="278"/>
      <c r="COC49" s="278"/>
      <c r="COD49" s="278"/>
      <c r="COE49" s="278"/>
      <c r="COF49" s="278"/>
      <c r="COG49" s="278"/>
      <c r="COH49" s="278"/>
      <c r="COI49" s="278"/>
      <c r="COJ49" s="278"/>
      <c r="COK49" s="278"/>
      <c r="COL49" s="278"/>
      <c r="COM49" s="278"/>
      <c r="CON49" s="278"/>
      <c r="COO49" s="278"/>
      <c r="COP49" s="278"/>
      <c r="COQ49" s="278"/>
      <c r="COR49" s="278"/>
      <c r="COS49" s="278"/>
      <c r="COT49" s="278"/>
      <c r="COU49" s="278"/>
      <c r="COV49" s="278"/>
      <c r="COW49" s="278"/>
      <c r="COX49" s="278"/>
      <c r="COY49" s="278"/>
      <c r="COZ49" s="278"/>
      <c r="CPA49" s="278"/>
      <c r="CPB49" s="278"/>
      <c r="CPC49" s="278"/>
      <c r="CPD49" s="278"/>
      <c r="CPE49" s="278"/>
      <c r="CPF49" s="278"/>
      <c r="CPG49" s="278"/>
      <c r="CPH49" s="278"/>
      <c r="CPI49" s="278"/>
      <c r="CPJ49" s="278"/>
      <c r="CPK49" s="278"/>
      <c r="CPL49" s="278"/>
      <c r="CPM49" s="278"/>
      <c r="CPN49" s="278"/>
      <c r="CPO49" s="278"/>
      <c r="CPP49" s="278"/>
      <c r="CPQ49" s="278"/>
      <c r="CPR49" s="278"/>
      <c r="CPS49" s="278"/>
      <c r="CPT49" s="278"/>
      <c r="CPU49" s="278"/>
      <c r="CPV49" s="278"/>
      <c r="CPW49" s="278"/>
      <c r="CPX49" s="278"/>
      <c r="CPY49" s="278"/>
      <c r="CPZ49" s="278"/>
      <c r="CQA49" s="278"/>
      <c r="CQB49" s="278"/>
      <c r="CQC49" s="278"/>
      <c r="CQD49" s="278"/>
      <c r="CQE49" s="278"/>
      <c r="CQF49" s="278"/>
      <c r="CQG49" s="278"/>
      <c r="CQH49" s="278"/>
      <c r="CQI49" s="278"/>
      <c r="CQJ49" s="278"/>
      <c r="CQK49" s="278"/>
      <c r="CQL49" s="278"/>
      <c r="CQM49" s="278"/>
      <c r="CQN49" s="278"/>
      <c r="CQO49" s="278"/>
      <c r="CQP49" s="278"/>
      <c r="CQQ49" s="278"/>
      <c r="CQR49" s="278"/>
      <c r="CQS49" s="278"/>
      <c r="CQT49" s="278"/>
      <c r="CQU49" s="278"/>
      <c r="CQV49" s="278"/>
      <c r="CQW49" s="278"/>
      <c r="CQX49" s="278"/>
      <c r="CQY49" s="278"/>
      <c r="CQZ49" s="278"/>
      <c r="CRA49" s="278"/>
      <c r="CRB49" s="278"/>
      <c r="CRC49" s="278"/>
      <c r="CRD49" s="278"/>
      <c r="CRE49" s="278"/>
      <c r="CRF49" s="278"/>
      <c r="CRG49" s="278"/>
      <c r="CRH49" s="278"/>
      <c r="CRI49" s="278"/>
      <c r="CRJ49" s="278"/>
      <c r="CRK49" s="278"/>
      <c r="CRL49" s="278"/>
      <c r="CRM49" s="278"/>
      <c r="CRN49" s="278"/>
      <c r="CRO49" s="278"/>
      <c r="CRP49" s="278"/>
      <c r="CRQ49" s="278"/>
      <c r="CRR49" s="278"/>
      <c r="CRS49" s="278"/>
      <c r="CRT49" s="278"/>
      <c r="CRU49" s="278"/>
      <c r="CRV49" s="278"/>
      <c r="CRW49" s="278"/>
      <c r="CRX49" s="278"/>
      <c r="CRY49" s="278"/>
      <c r="CRZ49" s="278"/>
      <c r="CSA49" s="278"/>
      <c r="CSB49" s="278"/>
      <c r="CSC49" s="278"/>
      <c r="CSD49" s="278"/>
      <c r="CSE49" s="278"/>
      <c r="CSF49" s="278"/>
      <c r="CSG49" s="278"/>
      <c r="CSH49" s="278"/>
      <c r="CSI49" s="278"/>
      <c r="CSJ49" s="278"/>
      <c r="CSK49" s="278"/>
      <c r="CSL49" s="278"/>
      <c r="CSM49" s="278"/>
      <c r="CSN49" s="278"/>
      <c r="CSO49" s="278"/>
      <c r="CSP49" s="278"/>
      <c r="CSQ49" s="278"/>
      <c r="CSR49" s="278"/>
      <c r="CSS49" s="278"/>
      <c r="CST49" s="278"/>
      <c r="CSU49" s="278"/>
      <c r="CSV49" s="278"/>
      <c r="CSW49" s="278"/>
      <c r="CSX49" s="278"/>
      <c r="CSY49" s="278"/>
      <c r="CSZ49" s="278"/>
      <c r="CTA49" s="278"/>
      <c r="CTB49" s="278"/>
      <c r="CTC49" s="278"/>
      <c r="CTD49" s="278"/>
      <c r="CTE49" s="278"/>
      <c r="CTF49" s="278"/>
      <c r="CTG49" s="278"/>
      <c r="CTH49" s="278"/>
      <c r="CTI49" s="278"/>
      <c r="CTJ49" s="278"/>
      <c r="CTK49" s="278"/>
      <c r="CTL49" s="278"/>
      <c r="CTM49" s="278"/>
      <c r="CTN49" s="278"/>
      <c r="CTO49" s="278"/>
      <c r="CTP49" s="278"/>
      <c r="CTQ49" s="278"/>
      <c r="CTR49" s="278"/>
      <c r="CTS49" s="278"/>
      <c r="CTT49" s="278"/>
      <c r="CTU49" s="278"/>
      <c r="CTV49" s="278"/>
      <c r="CTW49" s="278"/>
      <c r="CTX49" s="278"/>
      <c r="CTY49" s="278"/>
      <c r="CTZ49" s="278"/>
      <c r="CUA49" s="278"/>
      <c r="CUB49" s="278"/>
      <c r="CUC49" s="278"/>
      <c r="CUD49" s="278"/>
      <c r="CUE49" s="278"/>
      <c r="CUF49" s="278"/>
      <c r="CUG49" s="278"/>
      <c r="CUH49" s="278"/>
      <c r="CUI49" s="278"/>
      <c r="CUJ49" s="278"/>
      <c r="CUK49" s="278"/>
      <c r="CUL49" s="278"/>
      <c r="CUM49" s="278"/>
      <c r="CUN49" s="278"/>
      <c r="CUO49" s="278"/>
      <c r="CUP49" s="278"/>
      <c r="CUQ49" s="278"/>
      <c r="CUR49" s="278"/>
      <c r="CUS49" s="278"/>
      <c r="CUT49" s="278"/>
      <c r="CUU49" s="278"/>
      <c r="CUV49" s="278"/>
      <c r="CUW49" s="278"/>
      <c r="CUX49" s="278"/>
      <c r="CUY49" s="278"/>
      <c r="CUZ49" s="278"/>
      <c r="CVA49" s="278"/>
      <c r="CVB49" s="278"/>
      <c r="CVC49" s="278"/>
      <c r="CVD49" s="278"/>
      <c r="CVE49" s="278"/>
      <c r="CVF49" s="278"/>
      <c r="CVG49" s="278"/>
      <c r="CVH49" s="278"/>
      <c r="CVI49" s="278"/>
      <c r="CVJ49" s="278"/>
      <c r="CVK49" s="278"/>
      <c r="CVL49" s="278"/>
      <c r="CVM49" s="278"/>
      <c r="CVN49" s="278"/>
      <c r="CVO49" s="278"/>
      <c r="CVP49" s="278"/>
      <c r="CVQ49" s="278"/>
      <c r="CVR49" s="278"/>
      <c r="CVS49" s="278"/>
      <c r="CVT49" s="278"/>
      <c r="CVU49" s="278"/>
      <c r="CVV49" s="278"/>
      <c r="CVW49" s="278"/>
      <c r="CVX49" s="278"/>
      <c r="CVY49" s="278"/>
      <c r="CVZ49" s="278"/>
      <c r="CWA49" s="278"/>
      <c r="CWB49" s="278"/>
      <c r="CWC49" s="278"/>
      <c r="CWD49" s="278"/>
      <c r="CWE49" s="278"/>
      <c r="CWF49" s="278"/>
      <c r="CWG49" s="278"/>
      <c r="CWH49" s="278"/>
      <c r="CWI49" s="278"/>
      <c r="CWJ49" s="278"/>
      <c r="CWK49" s="278"/>
      <c r="CWL49" s="278"/>
      <c r="CWM49" s="278"/>
      <c r="CWN49" s="278"/>
      <c r="CWO49" s="278"/>
      <c r="CWP49" s="278"/>
      <c r="CWQ49" s="278"/>
      <c r="CWR49" s="278"/>
      <c r="CWS49" s="278"/>
      <c r="CWT49" s="278"/>
      <c r="CWU49" s="278"/>
      <c r="CWV49" s="278"/>
      <c r="CWW49" s="278"/>
      <c r="CWX49" s="278"/>
      <c r="CWY49" s="278"/>
      <c r="CWZ49" s="278"/>
      <c r="CXA49" s="278"/>
      <c r="CXB49" s="278"/>
      <c r="CXC49" s="278"/>
      <c r="CXD49" s="278"/>
      <c r="CXE49" s="278"/>
      <c r="CXF49" s="278"/>
      <c r="CXG49" s="278"/>
      <c r="CXH49" s="278"/>
      <c r="CXI49" s="278"/>
      <c r="CXJ49" s="278"/>
      <c r="CXK49" s="278"/>
      <c r="CXL49" s="278"/>
      <c r="CXM49" s="278"/>
      <c r="CXN49" s="278"/>
      <c r="CXO49" s="278"/>
      <c r="CXP49" s="278"/>
      <c r="CXQ49" s="278"/>
      <c r="CXR49" s="278"/>
      <c r="CXS49" s="278"/>
      <c r="CXT49" s="278"/>
      <c r="CXU49" s="278"/>
      <c r="CXV49" s="278"/>
      <c r="CXW49" s="278"/>
      <c r="CXX49" s="278"/>
      <c r="CXY49" s="278"/>
      <c r="CXZ49" s="278"/>
      <c r="CYA49" s="278"/>
      <c r="CYB49" s="278"/>
      <c r="CYC49" s="278"/>
      <c r="CYD49" s="278"/>
      <c r="CYE49" s="278"/>
      <c r="CYF49" s="278"/>
      <c r="CYG49" s="278"/>
      <c r="CYH49" s="278"/>
      <c r="CYI49" s="278"/>
      <c r="CYJ49" s="278"/>
      <c r="CYK49" s="278"/>
      <c r="CYL49" s="278"/>
      <c r="CYM49" s="278"/>
      <c r="CYN49" s="278"/>
      <c r="CYO49" s="278"/>
      <c r="CYP49" s="278"/>
      <c r="CYQ49" s="278"/>
      <c r="CYR49" s="278"/>
      <c r="CYS49" s="278"/>
      <c r="CYT49" s="278"/>
      <c r="CYU49" s="278"/>
      <c r="CYV49" s="278"/>
      <c r="CYW49" s="278"/>
      <c r="CYX49" s="278"/>
      <c r="CYY49" s="278"/>
      <c r="CYZ49" s="278"/>
      <c r="CZA49" s="278"/>
      <c r="CZB49" s="278"/>
      <c r="CZC49" s="278"/>
      <c r="CZD49" s="278"/>
      <c r="CZE49" s="278"/>
      <c r="CZF49" s="278"/>
      <c r="CZG49" s="278"/>
      <c r="CZH49" s="278"/>
      <c r="CZI49" s="278"/>
      <c r="CZJ49" s="278"/>
      <c r="CZK49" s="278"/>
      <c r="CZL49" s="278"/>
      <c r="CZM49" s="278"/>
      <c r="CZN49" s="278"/>
      <c r="CZO49" s="278"/>
      <c r="CZP49" s="278"/>
      <c r="CZQ49" s="278"/>
      <c r="CZR49" s="278"/>
      <c r="CZS49" s="278"/>
      <c r="CZT49" s="278"/>
      <c r="CZU49" s="278"/>
      <c r="CZV49" s="278"/>
      <c r="CZW49" s="278"/>
      <c r="CZX49" s="278"/>
      <c r="CZY49" s="278"/>
      <c r="CZZ49" s="278"/>
      <c r="DAA49" s="278"/>
      <c r="DAB49" s="278"/>
      <c r="DAC49" s="278"/>
      <c r="DAD49" s="278"/>
      <c r="DAE49" s="278"/>
      <c r="DAF49" s="278"/>
      <c r="DAG49" s="278"/>
      <c r="DAH49" s="278"/>
      <c r="DAI49" s="278"/>
      <c r="DAJ49" s="278"/>
      <c r="DAK49" s="278"/>
      <c r="DAL49" s="278"/>
      <c r="DAM49" s="278"/>
      <c r="DAN49" s="278"/>
      <c r="DAO49" s="278"/>
      <c r="DAP49" s="278"/>
      <c r="DAQ49" s="278"/>
      <c r="DAR49" s="278"/>
      <c r="DAS49" s="278"/>
      <c r="DAT49" s="278"/>
      <c r="DAU49" s="278"/>
      <c r="DAV49" s="278"/>
      <c r="DAW49" s="278"/>
      <c r="DAX49" s="278"/>
      <c r="DAY49" s="278"/>
      <c r="DAZ49" s="278"/>
      <c r="DBA49" s="278"/>
      <c r="DBB49" s="278"/>
      <c r="DBC49" s="278"/>
      <c r="DBD49" s="278"/>
      <c r="DBE49" s="278"/>
      <c r="DBF49" s="278"/>
      <c r="DBG49" s="278"/>
      <c r="DBH49" s="278"/>
      <c r="DBI49" s="278"/>
      <c r="DBJ49" s="278"/>
      <c r="DBK49" s="278"/>
      <c r="DBL49" s="278"/>
      <c r="DBM49" s="278"/>
      <c r="DBN49" s="278"/>
      <c r="DBO49" s="278"/>
      <c r="DBP49" s="278"/>
      <c r="DBQ49" s="278"/>
      <c r="DBR49" s="278"/>
      <c r="DBS49" s="278"/>
      <c r="DBT49" s="278"/>
      <c r="DBU49" s="278"/>
      <c r="DBV49" s="278"/>
      <c r="DBW49" s="278"/>
      <c r="DBX49" s="278"/>
      <c r="DBY49" s="278"/>
      <c r="DBZ49" s="278"/>
      <c r="DCA49" s="278"/>
      <c r="DCB49" s="278"/>
      <c r="DCC49" s="278"/>
      <c r="DCD49" s="278"/>
      <c r="DCE49" s="278"/>
      <c r="DCF49" s="278"/>
      <c r="DCG49" s="278"/>
      <c r="DCH49" s="278"/>
      <c r="DCI49" s="278"/>
      <c r="DCJ49" s="278"/>
      <c r="DCK49" s="278"/>
      <c r="DCL49" s="278"/>
      <c r="DCM49" s="278"/>
      <c r="DCN49" s="278"/>
      <c r="DCO49" s="278"/>
      <c r="DCP49" s="278"/>
      <c r="DCQ49" s="278"/>
      <c r="DCR49" s="278"/>
      <c r="DCS49" s="278"/>
      <c r="DCT49" s="278"/>
      <c r="DCU49" s="278"/>
      <c r="DCV49" s="278"/>
      <c r="DCW49" s="278"/>
      <c r="DCX49" s="278"/>
      <c r="DCY49" s="278"/>
      <c r="DCZ49" s="278"/>
      <c r="DDA49" s="278"/>
      <c r="DDB49" s="278"/>
      <c r="DDC49" s="278"/>
      <c r="DDD49" s="278"/>
      <c r="DDE49" s="278"/>
      <c r="DDF49" s="278"/>
      <c r="DDG49" s="278"/>
      <c r="DDH49" s="278"/>
      <c r="DDI49" s="278"/>
      <c r="DDJ49" s="278"/>
      <c r="DDK49" s="278"/>
      <c r="DDL49" s="278"/>
      <c r="DDM49" s="278"/>
      <c r="DDN49" s="278"/>
      <c r="DDO49" s="278"/>
      <c r="DDP49" s="278"/>
      <c r="DDQ49" s="278"/>
      <c r="DDR49" s="278"/>
      <c r="DDS49" s="278"/>
      <c r="DDT49" s="278"/>
      <c r="DDU49" s="278"/>
      <c r="DDV49" s="278"/>
      <c r="DDW49" s="278"/>
      <c r="DDX49" s="278"/>
      <c r="DDY49" s="278"/>
      <c r="DDZ49" s="278"/>
      <c r="DEA49" s="278"/>
      <c r="DEB49" s="278"/>
      <c r="DEC49" s="278"/>
      <c r="DED49" s="278"/>
      <c r="DEE49" s="278"/>
      <c r="DEF49" s="278"/>
      <c r="DEG49" s="278"/>
      <c r="DEH49" s="278"/>
      <c r="DEI49" s="278"/>
      <c r="DEJ49" s="278"/>
      <c r="DEK49" s="278"/>
      <c r="DEL49" s="278"/>
      <c r="DEM49" s="278"/>
      <c r="DEN49" s="278"/>
      <c r="DEO49" s="278"/>
      <c r="DEP49" s="278"/>
      <c r="DEQ49" s="278"/>
      <c r="DER49" s="278"/>
      <c r="DES49" s="278"/>
      <c r="DET49" s="278"/>
      <c r="DEU49" s="278"/>
      <c r="DEV49" s="278"/>
      <c r="DEW49" s="278"/>
      <c r="DEX49" s="278"/>
      <c r="DEY49" s="278"/>
      <c r="DEZ49" s="278"/>
      <c r="DFA49" s="278"/>
      <c r="DFB49" s="278"/>
      <c r="DFC49" s="278"/>
      <c r="DFD49" s="278"/>
      <c r="DFE49" s="278"/>
      <c r="DFF49" s="278"/>
      <c r="DFG49" s="278"/>
      <c r="DFH49" s="278"/>
      <c r="DFI49" s="278"/>
      <c r="DFJ49" s="278"/>
      <c r="DFK49" s="278"/>
      <c r="DFL49" s="278"/>
      <c r="DFM49" s="278"/>
      <c r="DFN49" s="278"/>
      <c r="DFO49" s="278"/>
      <c r="DFP49" s="278"/>
      <c r="DFQ49" s="278"/>
      <c r="DFR49" s="278"/>
      <c r="DFS49" s="278"/>
      <c r="DFT49" s="278"/>
      <c r="DFU49" s="278"/>
      <c r="DFV49" s="278"/>
      <c r="DFW49" s="278"/>
      <c r="DFX49" s="278"/>
      <c r="DFY49" s="278"/>
      <c r="DFZ49" s="278"/>
      <c r="DGA49" s="278"/>
      <c r="DGB49" s="278"/>
      <c r="DGC49" s="278"/>
      <c r="DGD49" s="278"/>
      <c r="DGE49" s="278"/>
      <c r="DGF49" s="278"/>
      <c r="DGG49" s="278"/>
      <c r="DGH49" s="278"/>
      <c r="DGI49" s="278"/>
      <c r="DGJ49" s="278"/>
      <c r="DGK49" s="278"/>
      <c r="DGL49" s="278"/>
      <c r="DGM49" s="278"/>
      <c r="DGN49" s="278"/>
      <c r="DGO49" s="278"/>
      <c r="DGP49" s="278"/>
      <c r="DGQ49" s="278"/>
      <c r="DGR49" s="278"/>
      <c r="DGS49" s="278"/>
      <c r="DGT49" s="278"/>
      <c r="DGU49" s="278"/>
      <c r="DGV49" s="278"/>
      <c r="DGW49" s="278"/>
      <c r="DGX49" s="278"/>
      <c r="DGY49" s="278"/>
      <c r="DGZ49" s="278"/>
      <c r="DHA49" s="278"/>
      <c r="DHB49" s="278"/>
      <c r="DHC49" s="278"/>
      <c r="DHD49" s="278"/>
      <c r="DHE49" s="278"/>
      <c r="DHF49" s="278"/>
      <c r="DHG49" s="278"/>
      <c r="DHH49" s="278"/>
      <c r="DHI49" s="278"/>
      <c r="DHJ49" s="278"/>
      <c r="DHK49" s="278"/>
      <c r="DHL49" s="278"/>
      <c r="DHM49" s="278"/>
      <c r="DHN49" s="278"/>
      <c r="DHO49" s="278"/>
      <c r="DHP49" s="278"/>
      <c r="DHQ49" s="278"/>
      <c r="DHR49" s="278"/>
      <c r="DHS49" s="278"/>
      <c r="DHT49" s="278"/>
      <c r="DHU49" s="278"/>
      <c r="DHV49" s="278"/>
      <c r="DHW49" s="278"/>
      <c r="DHX49" s="278"/>
      <c r="DHY49" s="278"/>
      <c r="DHZ49" s="278"/>
      <c r="DIA49" s="278"/>
      <c r="DIB49" s="278"/>
      <c r="DIC49" s="278"/>
      <c r="DID49" s="278"/>
      <c r="DIE49" s="278"/>
      <c r="DIF49" s="278"/>
      <c r="DIG49" s="278"/>
      <c r="DIH49" s="278"/>
      <c r="DII49" s="278"/>
      <c r="DIJ49" s="278"/>
      <c r="DIK49" s="278"/>
      <c r="DIL49" s="278"/>
      <c r="DIM49" s="278"/>
      <c r="DIN49" s="278"/>
      <c r="DIO49" s="278"/>
      <c r="DIP49" s="278"/>
      <c r="DIQ49" s="278"/>
      <c r="DIR49" s="278"/>
      <c r="DIS49" s="278"/>
      <c r="DIT49" s="278"/>
      <c r="DIU49" s="278"/>
      <c r="DIV49" s="278"/>
      <c r="DIW49" s="278"/>
      <c r="DIX49" s="278"/>
      <c r="DIY49" s="278"/>
      <c r="DIZ49" s="278"/>
      <c r="DJA49" s="278"/>
      <c r="DJB49" s="278"/>
      <c r="DJC49" s="278"/>
      <c r="DJD49" s="278"/>
      <c r="DJE49" s="278"/>
      <c r="DJF49" s="278"/>
      <c r="DJG49" s="278"/>
      <c r="DJH49" s="278"/>
      <c r="DJI49" s="278"/>
      <c r="DJJ49" s="278"/>
      <c r="DJK49" s="278"/>
      <c r="DJL49" s="278"/>
      <c r="DJM49" s="278"/>
      <c r="DJN49" s="278"/>
      <c r="DJO49" s="278"/>
      <c r="DJP49" s="278"/>
      <c r="DJQ49" s="278"/>
      <c r="DJR49" s="278"/>
      <c r="DJS49" s="278"/>
      <c r="DJT49" s="278"/>
      <c r="DJU49" s="278"/>
      <c r="DJV49" s="278"/>
      <c r="DJW49" s="278"/>
      <c r="DJX49" s="278"/>
      <c r="DJY49" s="278"/>
      <c r="DJZ49" s="278"/>
      <c r="DKA49" s="278"/>
      <c r="DKB49" s="278"/>
      <c r="DKC49" s="278"/>
      <c r="DKD49" s="278"/>
      <c r="DKE49" s="278"/>
      <c r="DKF49" s="278"/>
      <c r="DKG49" s="278"/>
      <c r="DKH49" s="278"/>
      <c r="DKI49" s="278"/>
      <c r="DKJ49" s="278"/>
      <c r="DKK49" s="278"/>
      <c r="DKL49" s="278"/>
      <c r="DKM49" s="278"/>
      <c r="DKN49" s="278"/>
      <c r="DKO49" s="278"/>
      <c r="DKP49" s="278"/>
      <c r="DKQ49" s="278"/>
      <c r="DKR49" s="278"/>
      <c r="DKS49" s="278"/>
      <c r="DKT49" s="278"/>
      <c r="DKU49" s="278"/>
      <c r="DKV49" s="278"/>
      <c r="DKW49" s="278"/>
      <c r="DKX49" s="278"/>
      <c r="DKY49" s="278"/>
      <c r="DKZ49" s="278"/>
      <c r="DLA49" s="278"/>
      <c r="DLB49" s="278"/>
      <c r="DLC49" s="278"/>
      <c r="DLD49" s="278"/>
      <c r="DLE49" s="278"/>
      <c r="DLF49" s="278"/>
      <c r="DLG49" s="278"/>
      <c r="DLH49" s="278"/>
      <c r="DLI49" s="278"/>
      <c r="DLJ49" s="278"/>
      <c r="DLK49" s="278"/>
      <c r="DLL49" s="278"/>
      <c r="DLM49" s="278"/>
      <c r="DLN49" s="278"/>
      <c r="DLO49" s="278"/>
      <c r="DLP49" s="278"/>
      <c r="DLQ49" s="278"/>
      <c r="DLR49" s="278"/>
      <c r="DLS49" s="278"/>
      <c r="DLT49" s="278"/>
      <c r="DLU49" s="278"/>
      <c r="DLV49" s="278"/>
      <c r="DLW49" s="278"/>
      <c r="DLX49" s="278"/>
      <c r="DLY49" s="278"/>
      <c r="DLZ49" s="278"/>
      <c r="DMA49" s="278"/>
      <c r="DMB49" s="278"/>
      <c r="DMC49" s="278"/>
      <c r="DMD49" s="278"/>
      <c r="DME49" s="278"/>
      <c r="DMF49" s="278"/>
      <c r="DMG49" s="278"/>
      <c r="DMH49" s="278"/>
      <c r="DMI49" s="278"/>
      <c r="DMJ49" s="278"/>
      <c r="DMK49" s="278"/>
      <c r="DML49" s="278"/>
      <c r="DMM49" s="278"/>
      <c r="DMN49" s="278"/>
      <c r="DMO49" s="278"/>
      <c r="DMP49" s="278"/>
      <c r="DMQ49" s="278"/>
      <c r="DMR49" s="278"/>
      <c r="DMS49" s="278"/>
      <c r="DMT49" s="278"/>
      <c r="DMU49" s="278"/>
      <c r="DMV49" s="278"/>
      <c r="DMW49" s="278"/>
      <c r="DMX49" s="278"/>
      <c r="DMY49" s="278"/>
      <c r="DMZ49" s="278"/>
      <c r="DNA49" s="278"/>
      <c r="DNB49" s="278"/>
      <c r="DNC49" s="278"/>
      <c r="DND49" s="278"/>
      <c r="DNE49" s="278"/>
      <c r="DNF49" s="278"/>
      <c r="DNG49" s="278"/>
      <c r="DNH49" s="278"/>
      <c r="DNI49" s="278"/>
      <c r="DNJ49" s="278"/>
      <c r="DNK49" s="278"/>
      <c r="DNL49" s="278"/>
      <c r="DNM49" s="278"/>
      <c r="DNN49" s="278"/>
      <c r="DNO49" s="278"/>
      <c r="DNP49" s="278"/>
      <c r="DNQ49" s="278"/>
      <c r="DNR49" s="278"/>
      <c r="DNS49" s="278"/>
      <c r="DNT49" s="278"/>
      <c r="DNU49" s="278"/>
      <c r="DNV49" s="278"/>
      <c r="DNW49" s="278"/>
      <c r="DNX49" s="278"/>
      <c r="DNY49" s="278"/>
      <c r="DNZ49" s="278"/>
      <c r="DOA49" s="278"/>
      <c r="DOB49" s="278"/>
      <c r="DOC49" s="278"/>
      <c r="DOD49" s="278"/>
      <c r="DOE49" s="278"/>
      <c r="DOF49" s="278"/>
      <c r="DOG49" s="278"/>
      <c r="DOH49" s="278"/>
      <c r="DOI49" s="278"/>
      <c r="DOJ49" s="278"/>
      <c r="DOK49" s="278"/>
      <c r="DOL49" s="278"/>
      <c r="DOM49" s="278"/>
      <c r="DON49" s="278"/>
      <c r="DOO49" s="278"/>
      <c r="DOP49" s="278"/>
      <c r="DOQ49" s="278"/>
      <c r="DOR49" s="278"/>
      <c r="DOS49" s="278"/>
      <c r="DOT49" s="278"/>
      <c r="DOU49" s="278"/>
      <c r="DOV49" s="278"/>
      <c r="DOW49" s="278"/>
      <c r="DOX49" s="278"/>
      <c r="DOY49" s="278"/>
      <c r="DOZ49" s="278"/>
      <c r="DPA49" s="278"/>
      <c r="DPB49" s="278"/>
      <c r="DPC49" s="278"/>
      <c r="DPD49" s="278"/>
      <c r="DPE49" s="278"/>
      <c r="DPF49" s="278"/>
      <c r="DPG49" s="278"/>
      <c r="DPH49" s="278"/>
      <c r="DPI49" s="278"/>
      <c r="DPJ49" s="278"/>
      <c r="DPK49" s="278"/>
      <c r="DPL49" s="278"/>
      <c r="DPM49" s="278"/>
      <c r="DPN49" s="278"/>
      <c r="DPO49" s="278"/>
      <c r="DPP49" s="278"/>
      <c r="DPQ49" s="278"/>
      <c r="DPR49" s="278"/>
      <c r="DPS49" s="278"/>
      <c r="DPT49" s="278"/>
      <c r="DPU49" s="278"/>
      <c r="DPV49" s="278"/>
      <c r="DPW49" s="278"/>
      <c r="DPX49" s="278"/>
      <c r="DPY49" s="278"/>
      <c r="DPZ49" s="278"/>
      <c r="DQA49" s="278"/>
      <c r="DQB49" s="278"/>
      <c r="DQC49" s="278"/>
      <c r="DQD49" s="278"/>
      <c r="DQE49" s="278"/>
      <c r="DQF49" s="278"/>
      <c r="DQG49" s="278"/>
      <c r="DQH49" s="278"/>
      <c r="DQI49" s="278"/>
      <c r="DQJ49" s="278"/>
      <c r="DQK49" s="278"/>
      <c r="DQL49" s="278"/>
      <c r="DQM49" s="278"/>
      <c r="DQN49" s="278"/>
      <c r="DQO49" s="278"/>
      <c r="DQP49" s="278"/>
      <c r="DQQ49" s="278"/>
      <c r="DQR49" s="278"/>
      <c r="DQS49" s="278"/>
      <c r="DQT49" s="278"/>
      <c r="DQU49" s="278"/>
      <c r="DQV49" s="278"/>
      <c r="DQW49" s="278"/>
      <c r="DQX49" s="278"/>
      <c r="DQY49" s="278"/>
      <c r="DQZ49" s="278"/>
      <c r="DRA49" s="278"/>
      <c r="DRB49" s="278"/>
      <c r="DRC49" s="278"/>
      <c r="DRD49" s="278"/>
      <c r="DRE49" s="278"/>
      <c r="DRF49" s="278"/>
      <c r="DRG49" s="278"/>
      <c r="DRH49" s="278"/>
      <c r="DRI49" s="278"/>
      <c r="DRJ49" s="278"/>
      <c r="DRK49" s="278"/>
      <c r="DRL49" s="278"/>
      <c r="DRM49" s="278"/>
      <c r="DRN49" s="278"/>
      <c r="DRO49" s="278"/>
      <c r="DRP49" s="278"/>
      <c r="DRQ49" s="278"/>
      <c r="DRR49" s="278"/>
      <c r="DRS49" s="278"/>
      <c r="DRT49" s="278"/>
      <c r="DRU49" s="278"/>
      <c r="DRV49" s="278"/>
      <c r="DRW49" s="278"/>
      <c r="DRX49" s="278"/>
      <c r="DRY49" s="278"/>
      <c r="DRZ49" s="278"/>
      <c r="DSA49" s="278"/>
      <c r="DSB49" s="278"/>
      <c r="DSC49" s="278"/>
      <c r="DSD49" s="278"/>
      <c r="DSE49" s="278"/>
      <c r="DSF49" s="278"/>
      <c r="DSG49" s="278"/>
      <c r="DSH49" s="278"/>
      <c r="DSI49" s="278"/>
      <c r="DSJ49" s="278"/>
      <c r="DSK49" s="278"/>
      <c r="DSL49" s="278"/>
      <c r="DSM49" s="278"/>
      <c r="DSN49" s="278"/>
      <c r="DSO49" s="278"/>
      <c r="DSP49" s="278"/>
      <c r="DSQ49" s="278"/>
      <c r="DSR49" s="278"/>
      <c r="DSS49" s="278"/>
      <c r="DST49" s="278"/>
      <c r="DSU49" s="278"/>
      <c r="DSV49" s="278"/>
      <c r="DSW49" s="278"/>
      <c r="DSX49" s="278"/>
      <c r="DSY49" s="278"/>
      <c r="DSZ49" s="278"/>
      <c r="DTA49" s="278"/>
      <c r="DTB49" s="278"/>
      <c r="DTC49" s="278"/>
      <c r="DTD49" s="278"/>
      <c r="DTE49" s="278"/>
      <c r="DTF49" s="278"/>
      <c r="DTG49" s="278"/>
      <c r="DTH49" s="278"/>
      <c r="DTI49" s="278"/>
      <c r="DTJ49" s="278"/>
      <c r="DTK49" s="278"/>
      <c r="DTL49" s="278"/>
      <c r="DTM49" s="278"/>
      <c r="DTN49" s="278"/>
      <c r="DTO49" s="278"/>
      <c r="DTP49" s="278"/>
      <c r="DTQ49" s="278"/>
      <c r="DTR49" s="278"/>
      <c r="DTS49" s="278"/>
      <c r="DTT49" s="278"/>
      <c r="DTU49" s="278"/>
      <c r="DTV49" s="278"/>
      <c r="DTW49" s="278"/>
      <c r="DTX49" s="278"/>
      <c r="DTY49" s="278"/>
      <c r="DTZ49" s="278"/>
      <c r="DUA49" s="278"/>
      <c r="DUB49" s="278"/>
      <c r="DUC49" s="278"/>
      <c r="DUD49" s="278"/>
      <c r="DUE49" s="278"/>
      <c r="DUF49" s="278"/>
      <c r="DUG49" s="278"/>
      <c r="DUH49" s="278"/>
      <c r="DUI49" s="278"/>
      <c r="DUJ49" s="278"/>
      <c r="DUK49" s="278"/>
      <c r="DUL49" s="278"/>
      <c r="DUM49" s="278"/>
      <c r="DUN49" s="278"/>
      <c r="DUO49" s="278"/>
      <c r="DUP49" s="278"/>
      <c r="DUQ49" s="278"/>
      <c r="DUR49" s="278"/>
      <c r="DUS49" s="278"/>
      <c r="DUT49" s="278"/>
      <c r="DUU49" s="278"/>
      <c r="DUV49" s="278"/>
      <c r="DUW49" s="278"/>
      <c r="DUX49" s="278"/>
      <c r="DUY49" s="278"/>
      <c r="DUZ49" s="278"/>
      <c r="DVA49" s="278"/>
      <c r="DVB49" s="278"/>
      <c r="DVC49" s="278"/>
      <c r="DVD49" s="278"/>
      <c r="DVE49" s="278"/>
      <c r="DVF49" s="278"/>
      <c r="DVG49" s="278"/>
      <c r="DVH49" s="278"/>
      <c r="DVI49" s="278"/>
      <c r="DVJ49" s="278"/>
      <c r="DVK49" s="278"/>
      <c r="DVL49" s="278"/>
      <c r="DVM49" s="278"/>
      <c r="DVN49" s="278"/>
      <c r="DVO49" s="278"/>
      <c r="DVP49" s="278"/>
      <c r="DVQ49" s="278"/>
      <c r="DVR49" s="278"/>
      <c r="DVS49" s="278"/>
      <c r="DVT49" s="278"/>
      <c r="DVU49" s="278"/>
      <c r="DVV49" s="278"/>
      <c r="DVW49" s="278"/>
      <c r="DVX49" s="278"/>
      <c r="DVY49" s="278"/>
      <c r="DVZ49" s="278"/>
      <c r="DWA49" s="278"/>
      <c r="DWB49" s="278"/>
      <c r="DWC49" s="278"/>
      <c r="DWD49" s="278"/>
      <c r="DWE49" s="278"/>
      <c r="DWF49" s="278"/>
      <c r="DWG49" s="278"/>
      <c r="DWH49" s="278"/>
      <c r="DWI49" s="278"/>
      <c r="DWJ49" s="278"/>
      <c r="DWK49" s="278"/>
      <c r="DWL49" s="278"/>
      <c r="DWM49" s="278"/>
      <c r="DWN49" s="278"/>
      <c r="DWO49" s="278"/>
      <c r="DWP49" s="278"/>
      <c r="DWQ49" s="278"/>
      <c r="DWR49" s="278"/>
      <c r="DWS49" s="278"/>
      <c r="DWT49" s="278"/>
      <c r="DWU49" s="278"/>
      <c r="DWV49" s="278"/>
      <c r="DWW49" s="278"/>
      <c r="DWX49" s="278"/>
      <c r="DWY49" s="278"/>
      <c r="DWZ49" s="278"/>
      <c r="DXA49" s="278"/>
      <c r="DXB49" s="278"/>
      <c r="DXC49" s="278"/>
      <c r="DXD49" s="278"/>
      <c r="DXE49" s="278"/>
      <c r="DXF49" s="278"/>
      <c r="DXG49" s="278"/>
      <c r="DXH49" s="278"/>
      <c r="DXI49" s="278"/>
      <c r="DXJ49" s="278"/>
      <c r="DXK49" s="278"/>
      <c r="DXL49" s="278"/>
      <c r="DXM49" s="278"/>
      <c r="DXN49" s="278"/>
      <c r="DXO49" s="278"/>
      <c r="DXP49" s="278"/>
      <c r="DXQ49" s="278"/>
      <c r="DXR49" s="278"/>
      <c r="DXS49" s="278"/>
      <c r="DXT49" s="278"/>
      <c r="DXU49" s="278"/>
      <c r="DXV49" s="278"/>
      <c r="DXW49" s="278"/>
      <c r="DXX49" s="278"/>
      <c r="DXY49" s="278"/>
      <c r="DXZ49" s="278"/>
      <c r="DYA49" s="278"/>
      <c r="DYB49" s="278"/>
      <c r="DYC49" s="278"/>
      <c r="DYD49" s="278"/>
      <c r="DYE49" s="278"/>
      <c r="DYF49" s="278"/>
      <c r="DYG49" s="278"/>
      <c r="DYH49" s="278"/>
      <c r="DYI49" s="278"/>
      <c r="DYJ49" s="278"/>
      <c r="DYK49" s="278"/>
      <c r="DYL49" s="278"/>
      <c r="DYM49" s="278"/>
      <c r="DYN49" s="278"/>
      <c r="DYO49" s="278"/>
      <c r="DYP49" s="278"/>
      <c r="DYQ49" s="278"/>
      <c r="DYR49" s="278"/>
      <c r="DYS49" s="278"/>
      <c r="DYT49" s="278"/>
      <c r="DYU49" s="278"/>
      <c r="DYV49" s="278"/>
      <c r="DYW49" s="278"/>
      <c r="DYX49" s="278"/>
      <c r="DYY49" s="278"/>
      <c r="DYZ49" s="278"/>
      <c r="DZA49" s="278"/>
      <c r="DZB49" s="278"/>
      <c r="DZC49" s="278"/>
      <c r="DZD49" s="278"/>
      <c r="DZE49" s="278"/>
      <c r="DZF49" s="278"/>
      <c r="DZG49" s="278"/>
      <c r="DZH49" s="278"/>
      <c r="DZI49" s="278"/>
      <c r="DZJ49" s="278"/>
      <c r="DZK49" s="278"/>
      <c r="DZL49" s="278"/>
      <c r="DZM49" s="278"/>
      <c r="DZN49" s="278"/>
      <c r="DZO49" s="278"/>
      <c r="DZP49" s="278"/>
      <c r="DZQ49" s="278"/>
      <c r="DZR49" s="278"/>
      <c r="DZS49" s="278"/>
      <c r="DZT49" s="278"/>
      <c r="DZU49" s="278"/>
      <c r="DZV49" s="278"/>
      <c r="DZW49" s="278"/>
      <c r="DZX49" s="278"/>
      <c r="DZY49" s="278"/>
      <c r="DZZ49" s="278"/>
      <c r="EAA49" s="278"/>
      <c r="EAB49" s="278"/>
      <c r="EAC49" s="278"/>
      <c r="EAD49" s="278"/>
      <c r="EAE49" s="278"/>
      <c r="EAF49" s="278"/>
      <c r="EAG49" s="278"/>
      <c r="EAH49" s="278"/>
      <c r="EAI49" s="278"/>
      <c r="EAJ49" s="278"/>
      <c r="EAK49" s="278"/>
      <c r="EAL49" s="278"/>
      <c r="EAM49" s="278"/>
      <c r="EAN49" s="278"/>
      <c r="EAO49" s="278"/>
      <c r="EAP49" s="278"/>
      <c r="EAQ49" s="278"/>
      <c r="EAR49" s="278"/>
      <c r="EAS49" s="278"/>
      <c r="EAT49" s="278"/>
      <c r="EAU49" s="278"/>
      <c r="EAV49" s="278"/>
      <c r="EAW49" s="278"/>
      <c r="EAX49" s="278"/>
      <c r="EAY49" s="278"/>
      <c r="EAZ49" s="278"/>
      <c r="EBA49" s="278"/>
      <c r="EBB49" s="278"/>
      <c r="EBC49" s="278"/>
      <c r="EBD49" s="278"/>
      <c r="EBE49" s="278"/>
      <c r="EBF49" s="278"/>
      <c r="EBG49" s="278"/>
      <c r="EBH49" s="278"/>
      <c r="EBI49" s="278"/>
      <c r="EBJ49" s="278"/>
      <c r="EBK49" s="278"/>
      <c r="EBL49" s="278"/>
      <c r="EBM49" s="278"/>
      <c r="EBN49" s="278"/>
      <c r="EBO49" s="278"/>
      <c r="EBP49" s="278"/>
      <c r="EBQ49" s="278"/>
      <c r="EBR49" s="278"/>
      <c r="EBS49" s="278"/>
      <c r="EBT49" s="278"/>
      <c r="EBU49" s="278"/>
      <c r="EBV49" s="278"/>
      <c r="EBW49" s="278"/>
      <c r="EBX49" s="278"/>
      <c r="EBY49" s="278"/>
      <c r="EBZ49" s="278"/>
      <c r="ECA49" s="278"/>
      <c r="ECB49" s="278"/>
      <c r="ECC49" s="278"/>
      <c r="ECD49" s="278"/>
      <c r="ECE49" s="278"/>
      <c r="ECF49" s="278"/>
      <c r="ECG49" s="278"/>
      <c r="ECH49" s="278"/>
      <c r="ECI49" s="278"/>
      <c r="ECJ49" s="278"/>
      <c r="ECK49" s="278"/>
      <c r="ECL49" s="278"/>
      <c r="ECM49" s="278"/>
      <c r="ECN49" s="278"/>
      <c r="ECO49" s="278"/>
      <c r="ECP49" s="278"/>
      <c r="ECQ49" s="278"/>
      <c r="ECR49" s="278"/>
      <c r="ECS49" s="278"/>
      <c r="ECT49" s="278"/>
      <c r="ECU49" s="278"/>
      <c r="ECV49" s="278"/>
      <c r="ECW49" s="278"/>
      <c r="ECX49" s="278"/>
      <c r="ECY49" s="278"/>
      <c r="ECZ49" s="278"/>
      <c r="EDA49" s="278"/>
      <c r="EDB49" s="278"/>
      <c r="EDC49" s="278"/>
      <c r="EDD49" s="278"/>
      <c r="EDE49" s="278"/>
      <c r="EDF49" s="278"/>
      <c r="EDG49" s="278"/>
      <c r="EDH49" s="278"/>
      <c r="EDI49" s="278"/>
      <c r="EDJ49" s="278"/>
      <c r="EDK49" s="278"/>
      <c r="EDL49" s="278"/>
      <c r="EDM49" s="278"/>
      <c r="EDN49" s="278"/>
      <c r="EDO49" s="278"/>
      <c r="EDP49" s="278"/>
      <c r="EDQ49" s="278"/>
      <c r="EDR49" s="278"/>
      <c r="EDS49" s="278"/>
      <c r="EDT49" s="278"/>
      <c r="EDU49" s="278"/>
      <c r="EDV49" s="278"/>
      <c r="EDW49" s="278"/>
      <c r="EDX49" s="278"/>
      <c r="EDY49" s="278"/>
      <c r="EDZ49" s="278"/>
      <c r="EEA49" s="278"/>
      <c r="EEB49" s="278"/>
      <c r="EEC49" s="278"/>
      <c r="EED49" s="278"/>
      <c r="EEE49" s="278"/>
      <c r="EEF49" s="278"/>
      <c r="EEG49" s="278"/>
      <c r="EEH49" s="278"/>
      <c r="EEI49" s="278"/>
      <c r="EEJ49" s="278"/>
      <c r="EEK49" s="278"/>
      <c r="EEL49" s="278"/>
      <c r="EEM49" s="278"/>
      <c r="EEN49" s="278"/>
      <c r="EEO49" s="278"/>
      <c r="EEP49" s="278"/>
      <c r="EEQ49" s="278"/>
      <c r="EER49" s="278"/>
      <c r="EES49" s="278"/>
      <c r="EET49" s="278"/>
      <c r="EEU49" s="278"/>
      <c r="EEV49" s="278"/>
      <c r="EEW49" s="278"/>
      <c r="EEX49" s="278"/>
      <c r="EEY49" s="278"/>
      <c r="EEZ49" s="278"/>
      <c r="EFA49" s="278"/>
      <c r="EFB49" s="278"/>
      <c r="EFC49" s="278"/>
      <c r="EFD49" s="278"/>
      <c r="EFE49" s="278"/>
      <c r="EFF49" s="278"/>
      <c r="EFG49" s="278"/>
      <c r="EFH49" s="278"/>
      <c r="EFI49" s="278"/>
      <c r="EFJ49" s="278"/>
      <c r="EFK49" s="278"/>
      <c r="EFL49" s="278"/>
      <c r="EFM49" s="278"/>
      <c r="EFN49" s="278"/>
      <c r="EFO49" s="278"/>
      <c r="EFP49" s="278"/>
      <c r="EFQ49" s="278"/>
      <c r="EFR49" s="278"/>
      <c r="EFS49" s="278"/>
      <c r="EFT49" s="278"/>
      <c r="EFU49" s="278"/>
      <c r="EFV49" s="278"/>
      <c r="EFW49" s="278"/>
      <c r="EFX49" s="278"/>
      <c r="EFY49" s="278"/>
      <c r="EFZ49" s="278"/>
      <c r="EGA49" s="278"/>
      <c r="EGB49" s="278"/>
      <c r="EGC49" s="278"/>
      <c r="EGD49" s="278"/>
      <c r="EGE49" s="278"/>
      <c r="EGF49" s="278"/>
      <c r="EGG49" s="278"/>
      <c r="EGH49" s="278"/>
      <c r="EGI49" s="278"/>
      <c r="EGJ49" s="278"/>
      <c r="EGK49" s="278"/>
      <c r="EGL49" s="278"/>
      <c r="EGM49" s="278"/>
      <c r="EGN49" s="278"/>
      <c r="EGO49" s="278"/>
      <c r="EGP49" s="278"/>
      <c r="EGQ49" s="278"/>
      <c r="EGR49" s="278"/>
      <c r="EGS49" s="278"/>
      <c r="EGT49" s="278"/>
      <c r="EGU49" s="278"/>
      <c r="EGV49" s="278"/>
      <c r="EGW49" s="278"/>
      <c r="EGX49" s="278"/>
      <c r="EGY49" s="278"/>
      <c r="EGZ49" s="278"/>
      <c r="EHA49" s="278"/>
      <c r="EHB49" s="278"/>
      <c r="EHC49" s="278"/>
      <c r="EHD49" s="278"/>
      <c r="EHE49" s="278"/>
      <c r="EHF49" s="278"/>
      <c r="EHG49" s="278"/>
      <c r="EHH49" s="278"/>
      <c r="EHI49" s="278"/>
      <c r="EHJ49" s="278"/>
      <c r="EHK49" s="278"/>
      <c r="EHL49" s="278"/>
      <c r="EHM49" s="278"/>
      <c r="EHN49" s="278"/>
      <c r="EHO49" s="278"/>
      <c r="EHP49" s="278"/>
      <c r="EHQ49" s="278"/>
      <c r="EHR49" s="278"/>
      <c r="EHS49" s="278"/>
      <c r="EHT49" s="278"/>
      <c r="EHU49" s="278"/>
      <c r="EHV49" s="278"/>
      <c r="EHW49" s="278"/>
      <c r="EHX49" s="278"/>
      <c r="EHY49" s="278"/>
      <c r="EHZ49" s="278"/>
      <c r="EIA49" s="278"/>
      <c r="EIB49" s="278"/>
      <c r="EIC49" s="278"/>
      <c r="EID49" s="278"/>
      <c r="EIE49" s="278"/>
      <c r="EIF49" s="278"/>
      <c r="EIG49" s="278"/>
      <c r="EIH49" s="278"/>
      <c r="EII49" s="278"/>
      <c r="EIJ49" s="278"/>
      <c r="EIK49" s="278"/>
      <c r="EIL49" s="278"/>
      <c r="EIM49" s="278"/>
      <c r="EIN49" s="278"/>
      <c r="EIO49" s="278"/>
      <c r="EIP49" s="278"/>
      <c r="EIQ49" s="278"/>
      <c r="EIR49" s="278"/>
      <c r="EIS49" s="278"/>
      <c r="EIT49" s="278"/>
      <c r="EIU49" s="278"/>
      <c r="EIV49" s="278"/>
      <c r="EIW49" s="278"/>
      <c r="EIX49" s="278"/>
      <c r="EIY49" s="278"/>
      <c r="EIZ49" s="278"/>
      <c r="EJA49" s="278"/>
      <c r="EJB49" s="278"/>
      <c r="EJC49" s="278"/>
      <c r="EJD49" s="278"/>
      <c r="EJE49" s="278"/>
      <c r="EJF49" s="278"/>
      <c r="EJG49" s="278"/>
      <c r="EJH49" s="278"/>
      <c r="EJI49" s="278"/>
      <c r="EJJ49" s="278"/>
      <c r="EJK49" s="278"/>
      <c r="EJL49" s="278"/>
      <c r="EJM49" s="278"/>
      <c r="EJN49" s="278"/>
      <c r="EJO49" s="278"/>
      <c r="EJP49" s="278"/>
      <c r="EJQ49" s="278"/>
      <c r="EJR49" s="278"/>
      <c r="EJS49" s="278"/>
      <c r="EJT49" s="278"/>
      <c r="EJU49" s="278"/>
      <c r="EJV49" s="278"/>
      <c r="EJW49" s="278"/>
      <c r="EJX49" s="278"/>
      <c r="EJY49" s="278"/>
      <c r="EJZ49" s="278"/>
      <c r="EKA49" s="278"/>
      <c r="EKB49" s="278"/>
      <c r="EKC49" s="278"/>
      <c r="EKD49" s="278"/>
      <c r="EKE49" s="278"/>
      <c r="EKF49" s="278"/>
      <c r="EKG49" s="278"/>
      <c r="EKH49" s="278"/>
      <c r="EKI49" s="278"/>
      <c r="EKJ49" s="278"/>
      <c r="EKK49" s="278"/>
      <c r="EKL49" s="278"/>
      <c r="EKM49" s="278"/>
      <c r="EKN49" s="278"/>
      <c r="EKO49" s="278"/>
      <c r="EKP49" s="278"/>
      <c r="EKQ49" s="278"/>
      <c r="EKR49" s="278"/>
      <c r="EKS49" s="278"/>
      <c r="EKT49" s="278"/>
      <c r="EKU49" s="278"/>
      <c r="EKV49" s="278"/>
      <c r="EKW49" s="278"/>
      <c r="EKX49" s="278"/>
      <c r="EKY49" s="278"/>
      <c r="EKZ49" s="278"/>
      <c r="ELA49" s="278"/>
      <c r="ELB49" s="278"/>
      <c r="ELC49" s="278"/>
      <c r="ELD49" s="278"/>
      <c r="ELE49" s="278"/>
      <c r="ELF49" s="278"/>
      <c r="ELG49" s="278"/>
      <c r="ELH49" s="278"/>
      <c r="ELI49" s="278"/>
      <c r="ELJ49" s="278"/>
      <c r="ELK49" s="278"/>
      <c r="ELL49" s="278"/>
      <c r="ELM49" s="278"/>
      <c r="ELN49" s="278"/>
      <c r="ELO49" s="278"/>
      <c r="ELP49" s="278"/>
      <c r="ELQ49" s="278"/>
      <c r="ELR49" s="278"/>
      <c r="ELS49" s="278"/>
      <c r="ELT49" s="278"/>
      <c r="ELU49" s="278"/>
      <c r="ELV49" s="278"/>
      <c r="ELW49" s="278"/>
      <c r="ELX49" s="278"/>
      <c r="ELY49" s="278"/>
      <c r="ELZ49" s="278"/>
      <c r="EMA49" s="278"/>
      <c r="EMB49" s="278"/>
      <c r="EMC49" s="278"/>
      <c r="EMD49" s="278"/>
      <c r="EME49" s="278"/>
      <c r="EMF49" s="278"/>
      <c r="EMG49" s="278"/>
      <c r="EMH49" s="278"/>
      <c r="EMI49" s="278"/>
      <c r="EMJ49" s="278"/>
      <c r="EMK49" s="278"/>
      <c r="EML49" s="278"/>
      <c r="EMM49" s="278"/>
      <c r="EMN49" s="278"/>
      <c r="EMO49" s="278"/>
      <c r="EMP49" s="278"/>
      <c r="EMQ49" s="278"/>
      <c r="EMR49" s="278"/>
      <c r="EMS49" s="278"/>
      <c r="EMT49" s="278"/>
      <c r="EMU49" s="278"/>
      <c r="EMV49" s="278"/>
      <c r="EMW49" s="278"/>
      <c r="EMX49" s="278"/>
      <c r="EMY49" s="278"/>
      <c r="EMZ49" s="278"/>
      <c r="ENA49" s="278"/>
      <c r="ENB49" s="278"/>
      <c r="ENC49" s="278"/>
      <c r="END49" s="278"/>
      <c r="ENE49" s="278"/>
      <c r="ENF49" s="278"/>
      <c r="ENG49" s="278"/>
      <c r="ENH49" s="278"/>
      <c r="ENI49" s="278"/>
      <c r="ENJ49" s="278"/>
      <c r="ENK49" s="278"/>
      <c r="ENL49" s="278"/>
      <c r="ENM49" s="278"/>
      <c r="ENN49" s="278"/>
      <c r="ENO49" s="278"/>
      <c r="ENP49" s="278"/>
      <c r="ENQ49" s="278"/>
      <c r="ENR49" s="278"/>
      <c r="ENS49" s="278"/>
      <c r="ENT49" s="278"/>
      <c r="ENU49" s="278"/>
      <c r="ENV49" s="278"/>
      <c r="ENW49" s="278"/>
      <c r="ENX49" s="278"/>
      <c r="ENY49" s="278"/>
      <c r="ENZ49" s="278"/>
      <c r="EOA49" s="278"/>
      <c r="EOB49" s="278"/>
      <c r="EOC49" s="278"/>
      <c r="EOD49" s="278"/>
      <c r="EOE49" s="278"/>
      <c r="EOF49" s="278"/>
      <c r="EOG49" s="278"/>
      <c r="EOH49" s="278"/>
      <c r="EOI49" s="278"/>
      <c r="EOJ49" s="278"/>
      <c r="EOK49" s="278"/>
      <c r="EOL49" s="278"/>
      <c r="EOM49" s="278"/>
      <c r="EON49" s="278"/>
      <c r="EOO49" s="278"/>
      <c r="EOP49" s="278"/>
      <c r="EOQ49" s="278"/>
      <c r="EOR49" s="278"/>
      <c r="EOS49" s="278"/>
      <c r="EOT49" s="278"/>
      <c r="EOU49" s="278"/>
      <c r="EOV49" s="278"/>
      <c r="EOW49" s="278"/>
      <c r="EOX49" s="278"/>
      <c r="EOY49" s="278"/>
      <c r="EOZ49" s="278"/>
      <c r="EPA49" s="278"/>
      <c r="EPB49" s="278"/>
      <c r="EPC49" s="278"/>
      <c r="EPD49" s="278"/>
      <c r="EPE49" s="278"/>
      <c r="EPF49" s="278"/>
      <c r="EPG49" s="278"/>
      <c r="EPH49" s="278"/>
      <c r="EPI49" s="278"/>
      <c r="EPJ49" s="278"/>
      <c r="EPK49" s="278"/>
      <c r="EPL49" s="278"/>
      <c r="EPM49" s="278"/>
      <c r="EPN49" s="278"/>
      <c r="EPO49" s="278"/>
      <c r="EPP49" s="278"/>
      <c r="EPQ49" s="278"/>
      <c r="EPR49" s="278"/>
      <c r="EPS49" s="278"/>
      <c r="EPT49" s="278"/>
      <c r="EPU49" s="278"/>
      <c r="EPV49" s="278"/>
      <c r="EPW49" s="278"/>
      <c r="EPX49" s="278"/>
      <c r="EPY49" s="278"/>
      <c r="EPZ49" s="278"/>
      <c r="EQA49" s="278"/>
      <c r="EQB49" s="278"/>
      <c r="EQC49" s="278"/>
      <c r="EQD49" s="278"/>
      <c r="EQE49" s="278"/>
      <c r="EQF49" s="278"/>
      <c r="EQG49" s="278"/>
      <c r="EQH49" s="278"/>
      <c r="EQI49" s="278"/>
      <c r="EQJ49" s="278"/>
      <c r="EQK49" s="278"/>
      <c r="EQL49" s="278"/>
      <c r="EQM49" s="278"/>
      <c r="EQN49" s="278"/>
      <c r="EQO49" s="278"/>
      <c r="EQP49" s="278"/>
      <c r="EQQ49" s="278"/>
      <c r="EQR49" s="278"/>
      <c r="EQS49" s="278"/>
      <c r="EQT49" s="278"/>
      <c r="EQU49" s="278"/>
      <c r="EQV49" s="278"/>
      <c r="EQW49" s="278"/>
      <c r="EQX49" s="278"/>
      <c r="EQY49" s="278"/>
      <c r="EQZ49" s="278"/>
      <c r="ERA49" s="278"/>
      <c r="ERB49" s="278"/>
      <c r="ERC49" s="278"/>
      <c r="ERD49" s="278"/>
      <c r="ERE49" s="278"/>
      <c r="ERF49" s="278"/>
      <c r="ERG49" s="278"/>
      <c r="ERH49" s="278"/>
      <c r="ERI49" s="278"/>
      <c r="ERJ49" s="278"/>
      <c r="ERK49" s="278"/>
      <c r="ERL49" s="278"/>
      <c r="ERM49" s="278"/>
      <c r="ERN49" s="278"/>
      <c r="ERO49" s="278"/>
      <c r="ERP49" s="278"/>
      <c r="ERQ49" s="278"/>
      <c r="ERR49" s="278"/>
      <c r="ERS49" s="278"/>
      <c r="ERT49" s="278"/>
      <c r="ERU49" s="278"/>
      <c r="ERV49" s="278"/>
      <c r="ERW49" s="278"/>
      <c r="ERX49" s="278"/>
      <c r="ERY49" s="278"/>
      <c r="ERZ49" s="278"/>
      <c r="ESA49" s="278"/>
      <c r="ESB49" s="278"/>
      <c r="ESC49" s="278"/>
      <c r="ESD49" s="278"/>
      <c r="ESE49" s="278"/>
      <c r="ESF49" s="278"/>
      <c r="ESG49" s="278"/>
      <c r="ESH49" s="278"/>
      <c r="ESI49" s="278"/>
      <c r="ESJ49" s="278"/>
      <c r="ESK49" s="278"/>
      <c r="ESL49" s="278"/>
      <c r="ESM49" s="278"/>
      <c r="ESN49" s="278"/>
      <c r="ESO49" s="278"/>
      <c r="ESP49" s="278"/>
      <c r="ESQ49" s="278"/>
      <c r="ESR49" s="278"/>
      <c r="ESS49" s="278"/>
      <c r="EST49" s="278"/>
      <c r="ESU49" s="278"/>
      <c r="ESV49" s="278"/>
      <c r="ESW49" s="278"/>
      <c r="ESX49" s="278"/>
      <c r="ESY49" s="278"/>
      <c r="ESZ49" s="278"/>
      <c r="ETA49" s="278"/>
      <c r="ETB49" s="278"/>
      <c r="ETC49" s="278"/>
      <c r="ETD49" s="278"/>
      <c r="ETE49" s="278"/>
      <c r="ETF49" s="278"/>
      <c r="ETG49" s="278"/>
      <c r="ETH49" s="278"/>
      <c r="ETI49" s="278"/>
      <c r="ETJ49" s="278"/>
      <c r="ETK49" s="278"/>
      <c r="ETL49" s="278"/>
      <c r="ETM49" s="278"/>
      <c r="ETN49" s="278"/>
      <c r="ETO49" s="278"/>
      <c r="ETP49" s="278"/>
      <c r="ETQ49" s="278"/>
      <c r="ETR49" s="278"/>
      <c r="ETS49" s="278"/>
      <c r="ETT49" s="278"/>
      <c r="ETU49" s="278"/>
      <c r="ETV49" s="278"/>
      <c r="ETW49" s="278"/>
      <c r="ETX49" s="278"/>
      <c r="ETY49" s="278"/>
      <c r="ETZ49" s="278"/>
      <c r="EUA49" s="278"/>
      <c r="EUB49" s="278"/>
      <c r="EUC49" s="278"/>
      <c r="EUD49" s="278"/>
      <c r="EUE49" s="278"/>
      <c r="EUF49" s="278"/>
      <c r="EUG49" s="278"/>
      <c r="EUH49" s="278"/>
      <c r="EUI49" s="278"/>
      <c r="EUJ49" s="278"/>
      <c r="EUK49" s="278"/>
      <c r="EUL49" s="278"/>
      <c r="EUM49" s="278"/>
      <c r="EUN49" s="278"/>
      <c r="EUO49" s="278"/>
      <c r="EUP49" s="278"/>
      <c r="EUQ49" s="278"/>
      <c r="EUR49" s="278"/>
      <c r="EUS49" s="278"/>
      <c r="EUT49" s="278"/>
      <c r="EUU49" s="278"/>
      <c r="EUV49" s="278"/>
      <c r="EUW49" s="278"/>
      <c r="EUX49" s="278"/>
      <c r="EUY49" s="278"/>
      <c r="EUZ49" s="278"/>
      <c r="EVA49" s="278"/>
      <c r="EVB49" s="278"/>
      <c r="EVC49" s="278"/>
      <c r="EVD49" s="278"/>
      <c r="EVE49" s="278"/>
      <c r="EVF49" s="278"/>
      <c r="EVG49" s="278"/>
      <c r="EVH49" s="278"/>
      <c r="EVI49" s="278"/>
      <c r="EVJ49" s="278"/>
      <c r="EVK49" s="278"/>
      <c r="EVL49" s="278"/>
      <c r="EVM49" s="278"/>
      <c r="EVN49" s="278"/>
      <c r="EVO49" s="278"/>
      <c r="EVP49" s="278"/>
      <c r="EVQ49" s="278"/>
      <c r="EVR49" s="278"/>
      <c r="EVS49" s="278"/>
      <c r="EVT49" s="278"/>
      <c r="EVU49" s="278"/>
      <c r="EVV49" s="278"/>
      <c r="EVW49" s="278"/>
      <c r="EVX49" s="278"/>
      <c r="EVY49" s="278"/>
      <c r="EVZ49" s="278"/>
      <c r="EWA49" s="278"/>
      <c r="EWB49" s="278"/>
      <c r="EWC49" s="278"/>
      <c r="EWD49" s="278"/>
      <c r="EWE49" s="278"/>
      <c r="EWF49" s="278"/>
      <c r="EWG49" s="278"/>
      <c r="EWH49" s="278"/>
      <c r="EWI49" s="278"/>
      <c r="EWJ49" s="278"/>
      <c r="EWK49" s="278"/>
      <c r="EWL49" s="278"/>
      <c r="EWM49" s="278"/>
      <c r="EWN49" s="278"/>
      <c r="EWO49" s="278"/>
      <c r="EWP49" s="278"/>
      <c r="EWQ49" s="278"/>
      <c r="EWR49" s="278"/>
      <c r="EWS49" s="278"/>
      <c r="EWT49" s="278"/>
      <c r="EWU49" s="278"/>
      <c r="EWV49" s="278"/>
      <c r="EWW49" s="278"/>
      <c r="EWX49" s="278"/>
      <c r="EWY49" s="278"/>
      <c r="EWZ49" s="278"/>
      <c r="EXA49" s="278"/>
      <c r="EXB49" s="278"/>
      <c r="EXC49" s="278"/>
      <c r="EXD49" s="278"/>
      <c r="EXE49" s="278"/>
      <c r="EXF49" s="278"/>
      <c r="EXG49" s="278"/>
      <c r="EXH49" s="278"/>
      <c r="EXI49" s="278"/>
      <c r="EXJ49" s="278"/>
      <c r="EXK49" s="278"/>
      <c r="EXL49" s="278"/>
      <c r="EXM49" s="278"/>
      <c r="EXN49" s="278"/>
      <c r="EXO49" s="278"/>
      <c r="EXP49" s="278"/>
      <c r="EXQ49" s="278"/>
      <c r="EXR49" s="278"/>
      <c r="EXS49" s="278"/>
      <c r="EXT49" s="278"/>
      <c r="EXU49" s="278"/>
      <c r="EXV49" s="278"/>
      <c r="EXW49" s="278"/>
      <c r="EXX49" s="278"/>
      <c r="EXY49" s="278"/>
      <c r="EXZ49" s="278"/>
      <c r="EYA49" s="278"/>
      <c r="EYB49" s="278"/>
      <c r="EYC49" s="278"/>
      <c r="EYD49" s="278"/>
      <c r="EYE49" s="278"/>
      <c r="EYF49" s="278"/>
      <c r="EYG49" s="278"/>
      <c r="EYH49" s="278"/>
      <c r="EYI49" s="278"/>
      <c r="EYJ49" s="278"/>
      <c r="EYK49" s="278"/>
      <c r="EYL49" s="278"/>
      <c r="EYM49" s="278"/>
      <c r="EYN49" s="278"/>
      <c r="EYO49" s="278"/>
      <c r="EYP49" s="278"/>
      <c r="EYQ49" s="278"/>
      <c r="EYR49" s="278"/>
      <c r="EYS49" s="278"/>
      <c r="EYT49" s="278"/>
      <c r="EYU49" s="278"/>
      <c r="EYV49" s="278"/>
      <c r="EYW49" s="278"/>
      <c r="EYX49" s="278"/>
      <c r="EYY49" s="278"/>
      <c r="EYZ49" s="278"/>
      <c r="EZA49" s="278"/>
      <c r="EZB49" s="278"/>
      <c r="EZC49" s="278"/>
      <c r="EZD49" s="278"/>
      <c r="EZE49" s="278"/>
      <c r="EZF49" s="278"/>
      <c r="EZG49" s="278"/>
      <c r="EZH49" s="278"/>
      <c r="EZI49" s="278"/>
      <c r="EZJ49" s="278"/>
      <c r="EZK49" s="278"/>
      <c r="EZL49" s="278"/>
      <c r="EZM49" s="278"/>
      <c r="EZN49" s="278"/>
      <c r="EZO49" s="278"/>
      <c r="EZP49" s="278"/>
      <c r="EZQ49" s="278"/>
      <c r="EZR49" s="278"/>
      <c r="EZS49" s="278"/>
      <c r="EZT49" s="278"/>
      <c r="EZU49" s="278"/>
      <c r="EZV49" s="278"/>
      <c r="EZW49" s="278"/>
      <c r="EZX49" s="278"/>
      <c r="EZY49" s="278"/>
      <c r="EZZ49" s="278"/>
      <c r="FAA49" s="278"/>
      <c r="FAB49" s="278"/>
      <c r="FAC49" s="278"/>
      <c r="FAD49" s="278"/>
      <c r="FAE49" s="278"/>
      <c r="FAF49" s="278"/>
      <c r="FAG49" s="278"/>
      <c r="FAH49" s="278"/>
      <c r="FAI49" s="278"/>
      <c r="FAJ49" s="278"/>
      <c r="FAK49" s="278"/>
      <c r="FAL49" s="278"/>
      <c r="FAM49" s="278"/>
      <c r="FAN49" s="278"/>
      <c r="FAO49" s="278"/>
      <c r="FAP49" s="278"/>
      <c r="FAQ49" s="278"/>
      <c r="FAR49" s="278"/>
      <c r="FAS49" s="278"/>
      <c r="FAT49" s="278"/>
      <c r="FAU49" s="278"/>
      <c r="FAV49" s="278"/>
      <c r="FAW49" s="278"/>
      <c r="FAX49" s="278"/>
      <c r="FAY49" s="278"/>
      <c r="FAZ49" s="278"/>
      <c r="FBA49" s="278"/>
      <c r="FBB49" s="278"/>
      <c r="FBC49" s="278"/>
      <c r="FBD49" s="278"/>
      <c r="FBE49" s="278"/>
      <c r="FBF49" s="278"/>
      <c r="FBG49" s="278"/>
      <c r="FBH49" s="278"/>
      <c r="FBI49" s="278"/>
      <c r="FBJ49" s="278"/>
      <c r="FBK49" s="278"/>
      <c r="FBL49" s="278"/>
      <c r="FBM49" s="278"/>
      <c r="FBN49" s="278"/>
      <c r="FBO49" s="278"/>
      <c r="FBP49" s="278"/>
      <c r="FBQ49" s="278"/>
      <c r="FBR49" s="278"/>
      <c r="FBS49" s="278"/>
      <c r="FBT49" s="278"/>
      <c r="FBU49" s="278"/>
      <c r="FBV49" s="278"/>
      <c r="FBW49" s="278"/>
      <c r="FBX49" s="278"/>
      <c r="FBY49" s="278"/>
      <c r="FBZ49" s="278"/>
      <c r="FCA49" s="278"/>
      <c r="FCB49" s="278"/>
      <c r="FCC49" s="278"/>
      <c r="FCD49" s="278"/>
      <c r="FCE49" s="278"/>
      <c r="FCF49" s="278"/>
      <c r="FCG49" s="278"/>
      <c r="FCH49" s="278"/>
      <c r="FCI49" s="278"/>
      <c r="FCJ49" s="278"/>
      <c r="FCK49" s="278"/>
      <c r="FCL49" s="278"/>
      <c r="FCM49" s="278"/>
      <c r="FCN49" s="278"/>
      <c r="FCO49" s="278"/>
      <c r="FCP49" s="278"/>
      <c r="FCQ49" s="278"/>
      <c r="FCR49" s="278"/>
      <c r="FCS49" s="278"/>
      <c r="FCT49" s="278"/>
      <c r="FCU49" s="278"/>
      <c r="FCV49" s="278"/>
      <c r="FCW49" s="278"/>
      <c r="FCX49" s="278"/>
      <c r="FCY49" s="278"/>
      <c r="FCZ49" s="278"/>
      <c r="FDA49" s="278"/>
      <c r="FDB49" s="278"/>
      <c r="FDC49" s="278"/>
      <c r="FDD49" s="278"/>
      <c r="FDE49" s="278"/>
      <c r="FDF49" s="278"/>
      <c r="FDG49" s="278"/>
      <c r="FDH49" s="278"/>
      <c r="FDI49" s="278"/>
      <c r="FDJ49" s="278"/>
      <c r="FDK49" s="278"/>
      <c r="FDL49" s="278"/>
      <c r="FDM49" s="278"/>
      <c r="FDN49" s="278"/>
      <c r="FDO49" s="278"/>
      <c r="FDP49" s="278"/>
      <c r="FDQ49" s="278"/>
      <c r="FDR49" s="278"/>
      <c r="FDS49" s="278"/>
      <c r="FDT49" s="278"/>
      <c r="FDU49" s="278"/>
      <c r="FDV49" s="278"/>
      <c r="FDW49" s="278"/>
      <c r="FDX49" s="278"/>
      <c r="FDY49" s="278"/>
      <c r="FDZ49" s="278"/>
      <c r="FEA49" s="278"/>
      <c r="FEB49" s="278"/>
      <c r="FEC49" s="278"/>
      <c r="FED49" s="278"/>
      <c r="FEE49" s="278"/>
      <c r="FEF49" s="278"/>
      <c r="FEG49" s="278"/>
      <c r="FEH49" s="278"/>
      <c r="FEI49" s="278"/>
      <c r="FEJ49" s="278"/>
      <c r="FEK49" s="278"/>
      <c r="FEL49" s="278"/>
      <c r="FEM49" s="278"/>
      <c r="FEN49" s="278"/>
      <c r="FEO49" s="278"/>
      <c r="FEP49" s="278"/>
      <c r="FEQ49" s="278"/>
      <c r="FER49" s="278"/>
      <c r="FES49" s="278"/>
      <c r="FET49" s="278"/>
      <c r="FEU49" s="278"/>
      <c r="FEV49" s="278"/>
      <c r="FEW49" s="278"/>
      <c r="FEX49" s="278"/>
      <c r="FEY49" s="278"/>
      <c r="FEZ49" s="278"/>
      <c r="FFA49" s="278"/>
      <c r="FFB49" s="278"/>
      <c r="FFC49" s="278"/>
      <c r="FFD49" s="278"/>
      <c r="FFE49" s="278"/>
      <c r="FFF49" s="278"/>
      <c r="FFG49" s="278"/>
      <c r="FFH49" s="278"/>
      <c r="FFI49" s="278"/>
      <c r="FFJ49" s="278"/>
      <c r="FFK49" s="278"/>
      <c r="FFL49" s="278"/>
      <c r="FFM49" s="278"/>
      <c r="FFN49" s="278"/>
      <c r="FFO49" s="278"/>
      <c r="FFP49" s="278"/>
      <c r="FFQ49" s="278"/>
      <c r="FFR49" s="278"/>
      <c r="FFS49" s="278"/>
      <c r="FFT49" s="278"/>
      <c r="FFU49" s="278"/>
      <c r="FFV49" s="278"/>
      <c r="FFW49" s="278"/>
      <c r="FFX49" s="278"/>
      <c r="FFY49" s="278"/>
      <c r="FFZ49" s="278"/>
      <c r="FGA49" s="278"/>
      <c r="FGB49" s="278"/>
      <c r="FGC49" s="278"/>
      <c r="FGD49" s="278"/>
      <c r="FGE49" s="278"/>
      <c r="FGF49" s="278"/>
      <c r="FGG49" s="278"/>
      <c r="FGH49" s="278"/>
      <c r="FGI49" s="278"/>
      <c r="FGJ49" s="278"/>
      <c r="FGK49" s="278"/>
      <c r="FGL49" s="278"/>
      <c r="FGM49" s="278"/>
      <c r="FGN49" s="278"/>
      <c r="FGO49" s="278"/>
      <c r="FGP49" s="278"/>
      <c r="FGQ49" s="278"/>
      <c r="FGR49" s="278"/>
      <c r="FGS49" s="278"/>
      <c r="FGT49" s="278"/>
      <c r="FGU49" s="278"/>
      <c r="FGV49" s="278"/>
      <c r="FGW49" s="278"/>
      <c r="FGX49" s="278"/>
      <c r="FGY49" s="278"/>
      <c r="FGZ49" s="278"/>
      <c r="FHA49" s="278"/>
      <c r="FHB49" s="278"/>
      <c r="FHC49" s="278"/>
      <c r="FHD49" s="278"/>
      <c r="FHE49" s="278"/>
      <c r="FHF49" s="278"/>
      <c r="FHG49" s="278"/>
      <c r="FHH49" s="278"/>
      <c r="FHI49" s="278"/>
      <c r="FHJ49" s="278"/>
      <c r="FHK49" s="278"/>
      <c r="FHL49" s="278"/>
      <c r="FHM49" s="278"/>
      <c r="FHN49" s="278"/>
      <c r="FHO49" s="278"/>
      <c r="FHP49" s="278"/>
      <c r="FHQ49" s="278"/>
      <c r="FHR49" s="278"/>
      <c r="FHS49" s="278"/>
      <c r="FHT49" s="278"/>
      <c r="FHU49" s="278"/>
      <c r="FHV49" s="278"/>
      <c r="FHW49" s="278"/>
      <c r="FHX49" s="278"/>
      <c r="FHY49" s="278"/>
      <c r="FHZ49" s="278"/>
      <c r="FIA49" s="278"/>
      <c r="FIB49" s="278"/>
      <c r="FIC49" s="278"/>
      <c r="FID49" s="278"/>
      <c r="FIE49" s="278"/>
      <c r="FIF49" s="278"/>
      <c r="FIG49" s="278"/>
      <c r="FIH49" s="278"/>
      <c r="FII49" s="278"/>
      <c r="FIJ49" s="278"/>
      <c r="FIK49" s="278"/>
      <c r="FIL49" s="278"/>
      <c r="FIM49" s="278"/>
      <c r="FIN49" s="278"/>
      <c r="FIO49" s="278"/>
      <c r="FIP49" s="278"/>
      <c r="FIQ49" s="278"/>
      <c r="FIR49" s="278"/>
      <c r="FIS49" s="278"/>
      <c r="FIT49" s="278"/>
      <c r="FIU49" s="278"/>
      <c r="FIV49" s="278"/>
      <c r="FIW49" s="278"/>
      <c r="FIX49" s="278"/>
      <c r="FIY49" s="278"/>
      <c r="FIZ49" s="278"/>
      <c r="FJA49" s="278"/>
      <c r="FJB49" s="278"/>
      <c r="FJC49" s="278"/>
      <c r="FJD49" s="278"/>
      <c r="FJE49" s="278"/>
      <c r="FJF49" s="278"/>
      <c r="FJG49" s="278"/>
      <c r="FJH49" s="278"/>
      <c r="FJI49" s="278"/>
      <c r="FJJ49" s="278"/>
      <c r="FJK49" s="278"/>
      <c r="FJL49" s="278"/>
      <c r="FJM49" s="278"/>
      <c r="FJN49" s="278"/>
      <c r="FJO49" s="278"/>
      <c r="FJP49" s="278"/>
      <c r="FJQ49" s="278"/>
      <c r="FJR49" s="278"/>
      <c r="FJS49" s="278"/>
      <c r="FJT49" s="278"/>
      <c r="FJU49" s="278"/>
      <c r="FJV49" s="278"/>
      <c r="FJW49" s="278"/>
      <c r="FJX49" s="278"/>
      <c r="FJY49" s="278"/>
      <c r="FJZ49" s="278"/>
      <c r="FKA49" s="278"/>
      <c r="FKB49" s="278"/>
      <c r="FKC49" s="278"/>
      <c r="FKD49" s="278"/>
      <c r="FKE49" s="278"/>
      <c r="FKF49" s="278"/>
      <c r="FKG49" s="278"/>
      <c r="FKH49" s="278"/>
      <c r="FKI49" s="278"/>
      <c r="FKJ49" s="278"/>
      <c r="FKK49" s="278"/>
      <c r="FKL49" s="278"/>
      <c r="FKM49" s="278"/>
      <c r="FKN49" s="278"/>
      <c r="FKO49" s="278"/>
      <c r="FKP49" s="278"/>
      <c r="FKQ49" s="278"/>
      <c r="FKR49" s="278"/>
      <c r="FKS49" s="278"/>
      <c r="FKT49" s="278"/>
      <c r="FKU49" s="278"/>
      <c r="FKV49" s="278"/>
      <c r="FKW49" s="278"/>
      <c r="FKX49" s="278"/>
      <c r="FKY49" s="278"/>
      <c r="FKZ49" s="278"/>
      <c r="FLA49" s="278"/>
      <c r="FLB49" s="278"/>
      <c r="FLC49" s="278"/>
      <c r="FLD49" s="278"/>
      <c r="FLE49" s="278"/>
      <c r="FLF49" s="278"/>
      <c r="FLG49" s="278"/>
      <c r="FLH49" s="278"/>
      <c r="FLI49" s="278"/>
      <c r="FLJ49" s="278"/>
      <c r="FLK49" s="278"/>
      <c r="FLL49" s="278"/>
      <c r="FLM49" s="278"/>
      <c r="FLN49" s="278"/>
      <c r="FLO49" s="278"/>
      <c r="FLP49" s="278"/>
      <c r="FLQ49" s="278"/>
      <c r="FLR49" s="278"/>
      <c r="FLS49" s="278"/>
      <c r="FLT49" s="278"/>
      <c r="FLU49" s="278"/>
      <c r="FLV49" s="278"/>
      <c r="FLW49" s="278"/>
      <c r="FLX49" s="278"/>
      <c r="FLY49" s="278"/>
      <c r="FLZ49" s="278"/>
      <c r="FMA49" s="278"/>
      <c r="FMB49" s="278"/>
      <c r="FMC49" s="278"/>
      <c r="FMD49" s="278"/>
      <c r="FME49" s="278"/>
      <c r="FMF49" s="278"/>
      <c r="FMG49" s="278"/>
      <c r="FMH49" s="278"/>
      <c r="FMI49" s="278"/>
      <c r="FMJ49" s="278"/>
      <c r="FMK49" s="278"/>
      <c r="FML49" s="278"/>
      <c r="FMM49" s="278"/>
      <c r="FMN49" s="278"/>
      <c r="FMO49" s="278"/>
      <c r="FMP49" s="278"/>
      <c r="FMQ49" s="278"/>
      <c r="FMR49" s="278"/>
      <c r="FMS49" s="278"/>
      <c r="FMT49" s="278"/>
      <c r="FMU49" s="278"/>
      <c r="FMV49" s="278"/>
      <c r="FMW49" s="278"/>
      <c r="FMX49" s="278"/>
      <c r="FMY49" s="278"/>
      <c r="FMZ49" s="278"/>
      <c r="FNA49" s="278"/>
      <c r="FNB49" s="278"/>
      <c r="FNC49" s="278"/>
      <c r="FND49" s="278"/>
      <c r="FNE49" s="278"/>
      <c r="FNF49" s="278"/>
      <c r="FNG49" s="278"/>
      <c r="FNH49" s="278"/>
      <c r="FNI49" s="278"/>
      <c r="FNJ49" s="278"/>
      <c r="FNK49" s="278"/>
      <c r="FNL49" s="278"/>
      <c r="FNM49" s="278"/>
      <c r="FNN49" s="278"/>
      <c r="FNO49" s="278"/>
      <c r="FNP49" s="278"/>
      <c r="FNQ49" s="278"/>
      <c r="FNR49" s="278"/>
      <c r="FNS49" s="278"/>
      <c r="FNT49" s="278"/>
      <c r="FNU49" s="278"/>
      <c r="FNV49" s="278"/>
      <c r="FNW49" s="278"/>
      <c r="FNX49" s="278"/>
      <c r="FNY49" s="278"/>
      <c r="FNZ49" s="278"/>
      <c r="FOA49" s="278"/>
      <c r="FOB49" s="278"/>
      <c r="FOC49" s="278"/>
      <c r="FOD49" s="278"/>
      <c r="FOE49" s="278"/>
      <c r="FOF49" s="278"/>
      <c r="FOG49" s="278"/>
      <c r="FOH49" s="278"/>
      <c r="FOI49" s="278"/>
      <c r="FOJ49" s="278"/>
      <c r="FOK49" s="278"/>
      <c r="FOL49" s="278"/>
      <c r="FOM49" s="278"/>
      <c r="FON49" s="278"/>
      <c r="FOO49" s="278"/>
      <c r="FOP49" s="278"/>
      <c r="FOQ49" s="278"/>
      <c r="FOR49" s="278"/>
      <c r="FOS49" s="278"/>
      <c r="FOT49" s="278"/>
      <c r="FOU49" s="278"/>
      <c r="FOV49" s="278"/>
      <c r="FOW49" s="278"/>
      <c r="FOX49" s="278"/>
      <c r="FOY49" s="278"/>
      <c r="FOZ49" s="278"/>
      <c r="FPA49" s="278"/>
      <c r="FPB49" s="278"/>
      <c r="FPC49" s="278"/>
      <c r="FPD49" s="278"/>
      <c r="FPE49" s="278"/>
      <c r="FPF49" s="278"/>
      <c r="FPG49" s="278"/>
      <c r="FPH49" s="278"/>
      <c r="FPI49" s="278"/>
      <c r="FPJ49" s="278"/>
      <c r="FPK49" s="278"/>
      <c r="FPL49" s="278"/>
      <c r="FPM49" s="278"/>
      <c r="FPN49" s="278"/>
      <c r="FPO49" s="278"/>
      <c r="FPP49" s="278"/>
      <c r="FPQ49" s="278"/>
      <c r="FPR49" s="278"/>
      <c r="FPS49" s="278"/>
      <c r="FPT49" s="278"/>
      <c r="FPU49" s="278"/>
      <c r="FPV49" s="278"/>
      <c r="FPW49" s="278"/>
      <c r="FPX49" s="278"/>
      <c r="FPY49" s="278"/>
      <c r="FPZ49" s="278"/>
      <c r="FQA49" s="278"/>
      <c r="FQB49" s="278"/>
      <c r="FQC49" s="278"/>
      <c r="FQD49" s="278"/>
      <c r="FQE49" s="278"/>
      <c r="FQF49" s="278"/>
      <c r="FQG49" s="278"/>
      <c r="FQH49" s="278"/>
      <c r="FQI49" s="278"/>
      <c r="FQJ49" s="278"/>
      <c r="FQK49" s="278"/>
      <c r="FQL49" s="278"/>
      <c r="FQM49" s="278"/>
      <c r="FQN49" s="278"/>
      <c r="FQO49" s="278"/>
      <c r="FQP49" s="278"/>
      <c r="FQQ49" s="278"/>
      <c r="FQR49" s="278"/>
      <c r="FQS49" s="278"/>
      <c r="FQT49" s="278"/>
      <c r="FQU49" s="278"/>
      <c r="FQV49" s="278"/>
      <c r="FQW49" s="278"/>
      <c r="FQX49" s="278"/>
      <c r="FQY49" s="278"/>
      <c r="FQZ49" s="278"/>
      <c r="FRA49" s="278"/>
      <c r="FRB49" s="278"/>
      <c r="FRC49" s="278"/>
      <c r="FRD49" s="278"/>
      <c r="FRE49" s="278"/>
      <c r="FRF49" s="278"/>
      <c r="FRG49" s="278"/>
      <c r="FRH49" s="278"/>
      <c r="FRI49" s="278"/>
      <c r="FRJ49" s="278"/>
      <c r="FRK49" s="278"/>
      <c r="FRL49" s="278"/>
      <c r="FRM49" s="278"/>
      <c r="FRN49" s="278"/>
      <c r="FRO49" s="278"/>
      <c r="FRP49" s="278"/>
      <c r="FRQ49" s="278"/>
      <c r="FRR49" s="278"/>
      <c r="FRS49" s="278"/>
      <c r="FRT49" s="278"/>
      <c r="FRU49" s="278"/>
      <c r="FRV49" s="278"/>
      <c r="FRW49" s="278"/>
      <c r="FRX49" s="278"/>
      <c r="FRY49" s="278"/>
      <c r="FRZ49" s="278"/>
      <c r="FSA49" s="278"/>
      <c r="FSB49" s="278"/>
      <c r="FSC49" s="278"/>
      <c r="FSD49" s="278"/>
      <c r="FSE49" s="278"/>
      <c r="FSF49" s="278"/>
      <c r="FSG49" s="278"/>
      <c r="FSH49" s="278"/>
      <c r="FSI49" s="278"/>
      <c r="FSJ49" s="278"/>
      <c r="FSK49" s="278"/>
      <c r="FSL49" s="278"/>
      <c r="FSM49" s="278"/>
      <c r="FSN49" s="278"/>
      <c r="FSO49" s="278"/>
      <c r="FSP49" s="278"/>
      <c r="FSQ49" s="278"/>
      <c r="FSR49" s="278"/>
      <c r="FSS49" s="278"/>
      <c r="FST49" s="278"/>
      <c r="FSU49" s="278"/>
      <c r="FSV49" s="278"/>
      <c r="FSW49" s="278"/>
      <c r="FSX49" s="278"/>
      <c r="FSY49" s="278"/>
      <c r="FSZ49" s="278"/>
      <c r="FTA49" s="278"/>
      <c r="FTB49" s="278"/>
      <c r="FTC49" s="278"/>
      <c r="FTD49" s="278"/>
      <c r="FTE49" s="278"/>
      <c r="FTF49" s="278"/>
      <c r="FTG49" s="278"/>
      <c r="FTH49" s="278"/>
      <c r="FTI49" s="278"/>
      <c r="FTJ49" s="278"/>
      <c r="FTK49" s="278"/>
      <c r="FTL49" s="278"/>
      <c r="FTM49" s="278"/>
      <c r="FTN49" s="278"/>
      <c r="FTO49" s="278"/>
      <c r="FTP49" s="278"/>
      <c r="FTQ49" s="278"/>
      <c r="FTR49" s="278"/>
      <c r="FTS49" s="278"/>
      <c r="FTT49" s="278"/>
      <c r="FTU49" s="278"/>
      <c r="FTV49" s="278"/>
      <c r="FTW49" s="278"/>
      <c r="FTX49" s="278"/>
      <c r="FTY49" s="278"/>
      <c r="FTZ49" s="278"/>
      <c r="FUA49" s="278"/>
      <c r="FUB49" s="278"/>
      <c r="FUC49" s="278"/>
      <c r="FUD49" s="278"/>
      <c r="FUE49" s="278"/>
      <c r="FUF49" s="278"/>
      <c r="FUG49" s="278"/>
      <c r="FUH49" s="278"/>
      <c r="FUI49" s="278"/>
      <c r="FUJ49" s="278"/>
      <c r="FUK49" s="278"/>
      <c r="FUL49" s="278"/>
      <c r="FUM49" s="278"/>
      <c r="FUN49" s="278"/>
      <c r="FUO49" s="278"/>
      <c r="FUP49" s="278"/>
      <c r="FUQ49" s="278"/>
      <c r="FUR49" s="278"/>
      <c r="FUS49" s="278"/>
      <c r="FUT49" s="278"/>
      <c r="FUU49" s="278"/>
      <c r="FUV49" s="278"/>
      <c r="FUW49" s="278"/>
      <c r="FUX49" s="278"/>
      <c r="FUY49" s="278"/>
      <c r="FUZ49" s="278"/>
      <c r="FVA49" s="278"/>
      <c r="FVB49" s="278"/>
      <c r="FVC49" s="278"/>
      <c r="FVD49" s="278"/>
      <c r="FVE49" s="278"/>
      <c r="FVF49" s="278"/>
      <c r="FVG49" s="278"/>
      <c r="FVH49" s="278"/>
      <c r="FVI49" s="278"/>
      <c r="FVJ49" s="278"/>
      <c r="FVK49" s="278"/>
      <c r="FVL49" s="278"/>
      <c r="FVM49" s="278"/>
      <c r="FVN49" s="278"/>
      <c r="FVO49" s="278"/>
      <c r="FVP49" s="278"/>
      <c r="FVQ49" s="278"/>
      <c r="FVR49" s="278"/>
      <c r="FVS49" s="278"/>
      <c r="FVT49" s="278"/>
      <c r="FVU49" s="278"/>
      <c r="FVV49" s="278"/>
      <c r="FVW49" s="278"/>
      <c r="FVX49" s="278"/>
      <c r="FVY49" s="278"/>
      <c r="FVZ49" s="278"/>
      <c r="FWA49" s="278"/>
      <c r="FWB49" s="278"/>
      <c r="FWC49" s="278"/>
      <c r="FWD49" s="278"/>
      <c r="FWE49" s="278"/>
      <c r="FWF49" s="278"/>
      <c r="FWG49" s="278"/>
      <c r="FWH49" s="278"/>
      <c r="FWI49" s="278"/>
      <c r="FWJ49" s="278"/>
      <c r="FWK49" s="278"/>
      <c r="FWL49" s="278"/>
      <c r="FWM49" s="278"/>
      <c r="FWN49" s="278"/>
      <c r="FWO49" s="278"/>
      <c r="FWP49" s="278"/>
      <c r="FWQ49" s="278"/>
      <c r="FWR49" s="278"/>
      <c r="FWS49" s="278"/>
      <c r="FWT49" s="278"/>
      <c r="FWU49" s="278"/>
      <c r="FWV49" s="278"/>
      <c r="FWW49" s="278"/>
      <c r="FWX49" s="278"/>
      <c r="FWY49" s="278"/>
      <c r="FWZ49" s="278"/>
      <c r="FXA49" s="278"/>
      <c r="FXB49" s="278"/>
      <c r="FXC49" s="278"/>
      <c r="FXD49" s="278"/>
      <c r="FXE49" s="278"/>
      <c r="FXF49" s="278"/>
      <c r="FXG49" s="278"/>
      <c r="FXH49" s="278"/>
      <c r="FXI49" s="278"/>
      <c r="FXJ49" s="278"/>
      <c r="FXK49" s="278"/>
      <c r="FXL49" s="278"/>
      <c r="FXM49" s="278"/>
      <c r="FXN49" s="278"/>
      <c r="FXO49" s="278"/>
      <c r="FXP49" s="278"/>
      <c r="FXQ49" s="278"/>
      <c r="FXR49" s="278"/>
      <c r="FXS49" s="278"/>
      <c r="FXT49" s="278"/>
      <c r="FXU49" s="278"/>
      <c r="FXV49" s="278"/>
      <c r="FXW49" s="278"/>
      <c r="FXX49" s="278"/>
      <c r="FXY49" s="278"/>
      <c r="FXZ49" s="278"/>
      <c r="FYA49" s="278"/>
      <c r="FYB49" s="278"/>
      <c r="FYC49" s="278"/>
      <c r="FYD49" s="278"/>
      <c r="FYE49" s="278"/>
      <c r="FYF49" s="278"/>
      <c r="FYG49" s="278"/>
      <c r="FYH49" s="278"/>
      <c r="FYI49" s="278"/>
      <c r="FYJ49" s="278"/>
      <c r="FYK49" s="278"/>
      <c r="FYL49" s="278"/>
      <c r="FYM49" s="278"/>
      <c r="FYN49" s="278"/>
      <c r="FYO49" s="278"/>
      <c r="FYP49" s="278"/>
      <c r="FYQ49" s="278"/>
      <c r="FYR49" s="278"/>
      <c r="FYS49" s="278"/>
      <c r="FYT49" s="278"/>
      <c r="FYU49" s="278"/>
      <c r="FYV49" s="278"/>
      <c r="FYW49" s="278"/>
      <c r="FYX49" s="278"/>
      <c r="FYY49" s="278"/>
      <c r="FYZ49" s="278"/>
      <c r="FZA49" s="278"/>
      <c r="FZB49" s="278"/>
      <c r="FZC49" s="278"/>
      <c r="FZD49" s="278"/>
      <c r="FZE49" s="278"/>
      <c r="FZF49" s="278"/>
      <c r="FZG49" s="278"/>
      <c r="FZH49" s="278"/>
      <c r="FZI49" s="278"/>
      <c r="FZJ49" s="278"/>
      <c r="FZK49" s="278"/>
      <c r="FZL49" s="278"/>
      <c r="FZM49" s="278"/>
      <c r="FZN49" s="278"/>
      <c r="FZO49" s="278"/>
      <c r="FZP49" s="278"/>
      <c r="FZQ49" s="278"/>
      <c r="FZR49" s="278"/>
      <c r="FZS49" s="278"/>
      <c r="FZT49" s="278"/>
      <c r="FZU49" s="278"/>
      <c r="FZV49" s="278"/>
      <c r="FZW49" s="278"/>
      <c r="FZX49" s="278"/>
      <c r="FZY49" s="278"/>
      <c r="FZZ49" s="278"/>
      <c r="GAA49" s="278"/>
      <c r="GAB49" s="278"/>
      <c r="GAC49" s="278"/>
      <c r="GAD49" s="278"/>
      <c r="GAE49" s="278"/>
      <c r="GAF49" s="278"/>
      <c r="GAG49" s="278"/>
      <c r="GAH49" s="278"/>
      <c r="GAI49" s="278"/>
      <c r="GAJ49" s="278"/>
      <c r="GAK49" s="278"/>
      <c r="GAL49" s="278"/>
      <c r="GAM49" s="278"/>
      <c r="GAN49" s="278"/>
      <c r="GAO49" s="278"/>
      <c r="GAP49" s="278"/>
      <c r="GAQ49" s="278"/>
      <c r="GAR49" s="278"/>
      <c r="GAS49" s="278"/>
      <c r="GAT49" s="278"/>
      <c r="GAU49" s="278"/>
      <c r="GAV49" s="278"/>
      <c r="GAW49" s="278"/>
      <c r="GAX49" s="278"/>
      <c r="GAY49" s="278"/>
      <c r="GAZ49" s="278"/>
      <c r="GBA49" s="278"/>
      <c r="GBB49" s="278"/>
      <c r="GBC49" s="278"/>
      <c r="GBD49" s="278"/>
      <c r="GBE49" s="278"/>
      <c r="GBF49" s="278"/>
      <c r="GBG49" s="278"/>
      <c r="GBH49" s="278"/>
      <c r="GBI49" s="278"/>
      <c r="GBJ49" s="278"/>
      <c r="GBK49" s="278"/>
      <c r="GBL49" s="278"/>
      <c r="GBM49" s="278"/>
      <c r="GBN49" s="278"/>
      <c r="GBO49" s="278"/>
      <c r="GBP49" s="278"/>
      <c r="GBQ49" s="278"/>
      <c r="GBR49" s="278"/>
      <c r="GBS49" s="278"/>
      <c r="GBT49" s="278"/>
      <c r="GBU49" s="278"/>
      <c r="GBV49" s="278"/>
      <c r="GBW49" s="278"/>
      <c r="GBX49" s="278"/>
      <c r="GBY49" s="278"/>
      <c r="GBZ49" s="278"/>
      <c r="GCA49" s="278"/>
      <c r="GCB49" s="278"/>
      <c r="GCC49" s="278"/>
      <c r="GCD49" s="278"/>
      <c r="GCE49" s="278"/>
      <c r="GCF49" s="278"/>
      <c r="GCG49" s="278"/>
      <c r="GCH49" s="278"/>
      <c r="GCI49" s="278"/>
      <c r="GCJ49" s="278"/>
      <c r="GCK49" s="278"/>
      <c r="GCL49" s="278"/>
      <c r="GCM49" s="278"/>
      <c r="GCN49" s="278"/>
      <c r="GCO49" s="278"/>
      <c r="GCP49" s="278"/>
      <c r="GCQ49" s="278"/>
      <c r="GCR49" s="278"/>
      <c r="GCS49" s="278"/>
      <c r="GCT49" s="278"/>
      <c r="GCU49" s="278"/>
      <c r="GCV49" s="278"/>
      <c r="GCW49" s="278"/>
      <c r="GCX49" s="278"/>
      <c r="GCY49" s="278"/>
      <c r="GCZ49" s="278"/>
      <c r="GDA49" s="278"/>
      <c r="GDB49" s="278"/>
      <c r="GDC49" s="278"/>
      <c r="GDD49" s="278"/>
      <c r="GDE49" s="278"/>
      <c r="GDF49" s="278"/>
      <c r="GDG49" s="278"/>
      <c r="GDH49" s="278"/>
      <c r="GDI49" s="278"/>
      <c r="GDJ49" s="278"/>
      <c r="GDK49" s="278"/>
      <c r="GDL49" s="278"/>
      <c r="GDM49" s="278"/>
      <c r="GDN49" s="278"/>
      <c r="GDO49" s="278"/>
      <c r="GDP49" s="278"/>
      <c r="GDQ49" s="278"/>
      <c r="GDR49" s="278"/>
      <c r="GDS49" s="278"/>
      <c r="GDT49" s="278"/>
      <c r="GDU49" s="278"/>
      <c r="GDV49" s="278"/>
      <c r="GDW49" s="278"/>
      <c r="GDX49" s="278"/>
      <c r="GDY49" s="278"/>
      <c r="GDZ49" s="278"/>
      <c r="GEA49" s="278"/>
      <c r="GEB49" s="278"/>
      <c r="GEC49" s="278"/>
      <c r="GED49" s="278"/>
      <c r="GEE49" s="278"/>
      <c r="GEF49" s="278"/>
      <c r="GEG49" s="278"/>
      <c r="GEH49" s="278"/>
      <c r="GEI49" s="278"/>
      <c r="GEJ49" s="278"/>
      <c r="GEK49" s="278"/>
      <c r="GEL49" s="278"/>
      <c r="GEM49" s="278"/>
      <c r="GEN49" s="278"/>
      <c r="GEO49" s="278"/>
      <c r="GEP49" s="278"/>
      <c r="GEQ49" s="278"/>
      <c r="GER49" s="278"/>
      <c r="GES49" s="278"/>
      <c r="GET49" s="278"/>
      <c r="GEU49" s="278"/>
      <c r="GEV49" s="278"/>
      <c r="GEW49" s="278"/>
      <c r="GEX49" s="278"/>
      <c r="GEY49" s="278"/>
      <c r="GEZ49" s="278"/>
      <c r="GFA49" s="278"/>
      <c r="GFB49" s="278"/>
      <c r="GFC49" s="278"/>
      <c r="GFD49" s="278"/>
      <c r="GFE49" s="278"/>
      <c r="GFF49" s="278"/>
      <c r="GFG49" s="278"/>
      <c r="GFH49" s="278"/>
      <c r="GFI49" s="278"/>
      <c r="GFJ49" s="278"/>
      <c r="GFK49" s="278"/>
      <c r="GFL49" s="278"/>
      <c r="GFM49" s="278"/>
      <c r="GFN49" s="278"/>
      <c r="GFO49" s="278"/>
      <c r="GFP49" s="278"/>
      <c r="GFQ49" s="278"/>
      <c r="GFR49" s="278"/>
      <c r="GFS49" s="278"/>
      <c r="GFT49" s="278"/>
      <c r="GFU49" s="278"/>
      <c r="GFV49" s="278"/>
      <c r="GFW49" s="278"/>
      <c r="GFX49" s="278"/>
      <c r="GFY49" s="278"/>
      <c r="GFZ49" s="278"/>
      <c r="GGA49" s="278"/>
      <c r="GGB49" s="278"/>
      <c r="GGC49" s="278"/>
      <c r="GGD49" s="278"/>
      <c r="GGE49" s="278"/>
      <c r="GGF49" s="278"/>
      <c r="GGG49" s="278"/>
      <c r="GGH49" s="278"/>
      <c r="GGI49" s="278"/>
      <c r="GGJ49" s="278"/>
      <c r="GGK49" s="278"/>
      <c r="GGL49" s="278"/>
      <c r="GGM49" s="278"/>
      <c r="GGN49" s="278"/>
      <c r="GGO49" s="278"/>
      <c r="GGP49" s="278"/>
      <c r="GGQ49" s="278"/>
      <c r="GGR49" s="278"/>
      <c r="GGS49" s="278"/>
      <c r="GGT49" s="278"/>
      <c r="GGU49" s="278"/>
      <c r="GGV49" s="278"/>
      <c r="GGW49" s="278"/>
      <c r="GGX49" s="278"/>
      <c r="GGY49" s="278"/>
      <c r="GGZ49" s="278"/>
      <c r="GHA49" s="278"/>
      <c r="GHB49" s="278"/>
      <c r="GHC49" s="278"/>
      <c r="GHD49" s="278"/>
      <c r="GHE49" s="278"/>
      <c r="GHF49" s="278"/>
      <c r="GHG49" s="278"/>
      <c r="GHH49" s="278"/>
      <c r="GHI49" s="278"/>
      <c r="GHJ49" s="278"/>
      <c r="GHK49" s="278"/>
      <c r="GHL49" s="278"/>
      <c r="GHM49" s="278"/>
      <c r="GHN49" s="278"/>
      <c r="GHO49" s="278"/>
      <c r="GHP49" s="278"/>
      <c r="GHQ49" s="278"/>
      <c r="GHR49" s="278"/>
      <c r="GHS49" s="278"/>
      <c r="GHT49" s="278"/>
      <c r="GHU49" s="278"/>
      <c r="GHV49" s="278"/>
      <c r="GHW49" s="278"/>
      <c r="GHX49" s="278"/>
      <c r="GHY49" s="278"/>
      <c r="GHZ49" s="278"/>
      <c r="GIA49" s="278"/>
      <c r="GIB49" s="278"/>
      <c r="GIC49" s="278"/>
      <c r="GID49" s="278"/>
      <c r="GIE49" s="278"/>
      <c r="GIF49" s="278"/>
      <c r="GIG49" s="278"/>
      <c r="GIH49" s="278"/>
      <c r="GII49" s="278"/>
      <c r="GIJ49" s="278"/>
      <c r="GIK49" s="278"/>
      <c r="GIL49" s="278"/>
      <c r="GIM49" s="278"/>
      <c r="GIN49" s="278"/>
      <c r="GIO49" s="278"/>
      <c r="GIP49" s="278"/>
      <c r="GIQ49" s="278"/>
      <c r="GIR49" s="278"/>
      <c r="GIS49" s="278"/>
      <c r="GIT49" s="278"/>
      <c r="GIU49" s="278"/>
      <c r="GIV49" s="278"/>
      <c r="GIW49" s="278"/>
      <c r="GIX49" s="278"/>
      <c r="GIY49" s="278"/>
      <c r="GIZ49" s="278"/>
      <c r="GJA49" s="278"/>
      <c r="GJB49" s="278"/>
      <c r="GJC49" s="278"/>
      <c r="GJD49" s="278"/>
      <c r="GJE49" s="278"/>
      <c r="GJF49" s="278"/>
      <c r="GJG49" s="278"/>
      <c r="GJH49" s="278"/>
      <c r="GJI49" s="278"/>
      <c r="GJJ49" s="278"/>
      <c r="GJK49" s="278"/>
      <c r="GJL49" s="278"/>
      <c r="GJM49" s="278"/>
      <c r="GJN49" s="278"/>
      <c r="GJO49" s="278"/>
      <c r="GJP49" s="278"/>
      <c r="GJQ49" s="278"/>
      <c r="GJR49" s="278"/>
      <c r="GJS49" s="278"/>
      <c r="GJT49" s="278"/>
      <c r="GJU49" s="278"/>
      <c r="GJV49" s="278"/>
      <c r="GJW49" s="278"/>
      <c r="GJX49" s="278"/>
      <c r="GJY49" s="278"/>
      <c r="GJZ49" s="278"/>
      <c r="GKA49" s="278"/>
      <c r="GKB49" s="278"/>
      <c r="GKC49" s="278"/>
      <c r="GKD49" s="278"/>
      <c r="GKE49" s="278"/>
      <c r="GKF49" s="278"/>
      <c r="GKG49" s="278"/>
      <c r="GKH49" s="278"/>
      <c r="GKI49" s="278"/>
      <c r="GKJ49" s="278"/>
      <c r="GKK49" s="278"/>
      <c r="GKL49" s="278"/>
      <c r="GKM49" s="278"/>
      <c r="GKN49" s="278"/>
      <c r="GKO49" s="278"/>
      <c r="GKP49" s="278"/>
      <c r="GKQ49" s="278"/>
      <c r="GKR49" s="278"/>
      <c r="GKS49" s="278"/>
      <c r="GKT49" s="278"/>
      <c r="GKU49" s="278"/>
      <c r="GKV49" s="278"/>
      <c r="GKW49" s="278"/>
      <c r="GKX49" s="278"/>
      <c r="GKY49" s="278"/>
      <c r="GKZ49" s="278"/>
      <c r="GLA49" s="278"/>
      <c r="GLB49" s="278"/>
      <c r="GLC49" s="278"/>
      <c r="GLD49" s="278"/>
      <c r="GLE49" s="278"/>
      <c r="GLF49" s="278"/>
      <c r="GLG49" s="278"/>
      <c r="GLH49" s="278"/>
      <c r="GLI49" s="278"/>
      <c r="GLJ49" s="278"/>
      <c r="GLK49" s="278"/>
      <c r="GLL49" s="278"/>
      <c r="GLM49" s="278"/>
      <c r="GLN49" s="278"/>
      <c r="GLO49" s="278"/>
      <c r="GLP49" s="278"/>
      <c r="GLQ49" s="278"/>
      <c r="GLR49" s="278"/>
      <c r="GLS49" s="278"/>
      <c r="GLT49" s="278"/>
      <c r="GLU49" s="278"/>
      <c r="GLV49" s="278"/>
      <c r="GLW49" s="278"/>
      <c r="GLX49" s="278"/>
      <c r="GLY49" s="278"/>
      <c r="GLZ49" s="278"/>
      <c r="GMA49" s="278"/>
      <c r="GMB49" s="278"/>
      <c r="GMC49" s="278"/>
      <c r="GMD49" s="278"/>
      <c r="GME49" s="278"/>
      <c r="GMF49" s="278"/>
      <c r="GMG49" s="278"/>
      <c r="GMH49" s="278"/>
      <c r="GMI49" s="278"/>
      <c r="GMJ49" s="278"/>
      <c r="GMK49" s="278"/>
      <c r="GML49" s="278"/>
      <c r="GMM49" s="278"/>
      <c r="GMN49" s="278"/>
      <c r="GMO49" s="278"/>
      <c r="GMP49" s="278"/>
      <c r="GMQ49" s="278"/>
      <c r="GMR49" s="278"/>
      <c r="GMS49" s="278"/>
      <c r="GMT49" s="278"/>
      <c r="GMU49" s="278"/>
      <c r="GMV49" s="278"/>
      <c r="GMW49" s="278"/>
      <c r="GMX49" s="278"/>
      <c r="GMY49" s="278"/>
      <c r="GMZ49" s="278"/>
      <c r="GNA49" s="278"/>
      <c r="GNB49" s="278"/>
      <c r="GNC49" s="278"/>
      <c r="GND49" s="278"/>
      <c r="GNE49" s="278"/>
      <c r="GNF49" s="278"/>
      <c r="GNG49" s="278"/>
      <c r="GNH49" s="278"/>
      <c r="GNI49" s="278"/>
      <c r="GNJ49" s="278"/>
      <c r="GNK49" s="278"/>
      <c r="GNL49" s="278"/>
      <c r="GNM49" s="278"/>
      <c r="GNN49" s="278"/>
      <c r="GNO49" s="278"/>
      <c r="GNP49" s="278"/>
      <c r="GNQ49" s="278"/>
      <c r="GNR49" s="278"/>
      <c r="GNS49" s="278"/>
      <c r="GNT49" s="278"/>
      <c r="GNU49" s="278"/>
      <c r="GNV49" s="278"/>
      <c r="GNW49" s="278"/>
      <c r="GNX49" s="278"/>
      <c r="GNY49" s="278"/>
      <c r="GNZ49" s="278"/>
      <c r="GOA49" s="278"/>
      <c r="GOB49" s="278"/>
      <c r="GOC49" s="278"/>
      <c r="GOD49" s="278"/>
      <c r="GOE49" s="278"/>
      <c r="GOF49" s="278"/>
      <c r="GOG49" s="278"/>
      <c r="GOH49" s="278"/>
      <c r="GOI49" s="278"/>
      <c r="GOJ49" s="278"/>
      <c r="GOK49" s="278"/>
      <c r="GOL49" s="278"/>
      <c r="GOM49" s="278"/>
      <c r="GON49" s="278"/>
      <c r="GOO49" s="278"/>
      <c r="GOP49" s="278"/>
      <c r="GOQ49" s="278"/>
      <c r="GOR49" s="278"/>
      <c r="GOS49" s="278"/>
      <c r="GOT49" s="278"/>
      <c r="GOU49" s="278"/>
      <c r="GOV49" s="278"/>
      <c r="GOW49" s="278"/>
      <c r="GOX49" s="278"/>
      <c r="GOY49" s="278"/>
      <c r="GOZ49" s="278"/>
      <c r="GPA49" s="278"/>
      <c r="GPB49" s="278"/>
      <c r="GPC49" s="278"/>
      <c r="GPD49" s="278"/>
      <c r="GPE49" s="278"/>
      <c r="GPF49" s="278"/>
      <c r="GPG49" s="278"/>
      <c r="GPH49" s="278"/>
      <c r="GPI49" s="278"/>
      <c r="GPJ49" s="278"/>
      <c r="GPK49" s="278"/>
      <c r="GPL49" s="278"/>
      <c r="GPM49" s="278"/>
      <c r="GPN49" s="278"/>
      <c r="GPO49" s="278"/>
      <c r="GPP49" s="278"/>
      <c r="GPQ49" s="278"/>
      <c r="GPR49" s="278"/>
      <c r="GPS49" s="278"/>
      <c r="GPT49" s="278"/>
      <c r="GPU49" s="278"/>
      <c r="GPV49" s="278"/>
      <c r="GPW49" s="278"/>
      <c r="GPX49" s="278"/>
      <c r="GPY49" s="278"/>
      <c r="GPZ49" s="278"/>
      <c r="GQA49" s="278"/>
      <c r="GQB49" s="278"/>
      <c r="GQC49" s="278"/>
      <c r="GQD49" s="278"/>
      <c r="GQE49" s="278"/>
      <c r="GQF49" s="278"/>
      <c r="GQG49" s="278"/>
      <c r="GQH49" s="278"/>
      <c r="GQI49" s="278"/>
      <c r="GQJ49" s="278"/>
      <c r="GQK49" s="278"/>
      <c r="GQL49" s="278"/>
      <c r="GQM49" s="278"/>
      <c r="GQN49" s="278"/>
      <c r="GQO49" s="278"/>
      <c r="GQP49" s="278"/>
      <c r="GQQ49" s="278"/>
      <c r="GQR49" s="278"/>
      <c r="GQS49" s="278"/>
      <c r="GQT49" s="278"/>
      <c r="GQU49" s="278"/>
      <c r="GQV49" s="278"/>
      <c r="GQW49" s="278"/>
      <c r="GQX49" s="278"/>
      <c r="GQY49" s="278"/>
      <c r="GQZ49" s="278"/>
      <c r="GRA49" s="278"/>
      <c r="GRB49" s="278"/>
      <c r="GRC49" s="278"/>
      <c r="GRD49" s="278"/>
      <c r="GRE49" s="278"/>
      <c r="GRF49" s="278"/>
      <c r="GRG49" s="278"/>
      <c r="GRH49" s="278"/>
      <c r="GRI49" s="278"/>
      <c r="GRJ49" s="278"/>
      <c r="GRK49" s="278"/>
      <c r="GRL49" s="278"/>
      <c r="GRM49" s="278"/>
      <c r="GRN49" s="278"/>
      <c r="GRO49" s="278"/>
      <c r="GRP49" s="278"/>
      <c r="GRQ49" s="278"/>
      <c r="GRR49" s="278"/>
      <c r="GRS49" s="278"/>
      <c r="GRT49" s="278"/>
      <c r="GRU49" s="278"/>
      <c r="GRV49" s="278"/>
      <c r="GRW49" s="278"/>
      <c r="GRX49" s="278"/>
      <c r="GRY49" s="278"/>
      <c r="GRZ49" s="278"/>
      <c r="GSA49" s="278"/>
      <c r="GSB49" s="278"/>
      <c r="GSC49" s="278"/>
      <c r="GSD49" s="278"/>
      <c r="GSE49" s="278"/>
      <c r="GSF49" s="278"/>
      <c r="GSG49" s="278"/>
      <c r="GSH49" s="278"/>
      <c r="GSI49" s="278"/>
      <c r="GSJ49" s="278"/>
      <c r="GSK49" s="278"/>
      <c r="GSL49" s="278"/>
      <c r="GSM49" s="278"/>
      <c r="GSN49" s="278"/>
      <c r="GSO49" s="278"/>
      <c r="GSP49" s="278"/>
      <c r="GSQ49" s="278"/>
      <c r="GSR49" s="278"/>
      <c r="GSS49" s="278"/>
      <c r="GST49" s="278"/>
      <c r="GSU49" s="278"/>
      <c r="GSV49" s="278"/>
      <c r="GSW49" s="278"/>
      <c r="GSX49" s="278"/>
      <c r="GSY49" s="278"/>
      <c r="GSZ49" s="278"/>
      <c r="GTA49" s="278"/>
      <c r="GTB49" s="278"/>
      <c r="GTC49" s="278"/>
      <c r="GTD49" s="278"/>
      <c r="GTE49" s="278"/>
      <c r="GTF49" s="278"/>
      <c r="GTG49" s="278"/>
      <c r="GTH49" s="278"/>
      <c r="GTI49" s="278"/>
      <c r="GTJ49" s="278"/>
      <c r="GTK49" s="278"/>
      <c r="GTL49" s="278"/>
      <c r="GTM49" s="278"/>
      <c r="GTN49" s="278"/>
      <c r="GTO49" s="278"/>
      <c r="GTP49" s="278"/>
      <c r="GTQ49" s="278"/>
      <c r="GTR49" s="278"/>
      <c r="GTS49" s="278"/>
      <c r="GTT49" s="278"/>
      <c r="GTU49" s="278"/>
      <c r="GTV49" s="278"/>
      <c r="GTW49" s="278"/>
      <c r="GTX49" s="278"/>
      <c r="GTY49" s="278"/>
      <c r="GTZ49" s="278"/>
      <c r="GUA49" s="278"/>
      <c r="GUB49" s="278"/>
      <c r="GUC49" s="278"/>
      <c r="GUD49" s="278"/>
      <c r="GUE49" s="278"/>
      <c r="GUF49" s="278"/>
      <c r="GUG49" s="278"/>
      <c r="GUH49" s="278"/>
      <c r="GUI49" s="278"/>
      <c r="GUJ49" s="278"/>
      <c r="GUK49" s="278"/>
      <c r="GUL49" s="278"/>
      <c r="GUM49" s="278"/>
      <c r="GUN49" s="278"/>
      <c r="GUO49" s="278"/>
      <c r="GUP49" s="278"/>
      <c r="GUQ49" s="278"/>
      <c r="GUR49" s="278"/>
      <c r="GUS49" s="278"/>
      <c r="GUT49" s="278"/>
      <c r="GUU49" s="278"/>
      <c r="GUV49" s="278"/>
      <c r="GUW49" s="278"/>
      <c r="GUX49" s="278"/>
      <c r="GUY49" s="278"/>
      <c r="GUZ49" s="278"/>
      <c r="GVA49" s="278"/>
      <c r="GVB49" s="278"/>
      <c r="GVC49" s="278"/>
      <c r="GVD49" s="278"/>
      <c r="GVE49" s="278"/>
      <c r="GVF49" s="278"/>
      <c r="GVG49" s="278"/>
      <c r="GVH49" s="278"/>
      <c r="GVI49" s="278"/>
      <c r="GVJ49" s="278"/>
      <c r="GVK49" s="278"/>
      <c r="GVL49" s="278"/>
      <c r="GVM49" s="278"/>
      <c r="GVN49" s="278"/>
      <c r="GVO49" s="278"/>
      <c r="GVP49" s="278"/>
      <c r="GVQ49" s="278"/>
      <c r="GVR49" s="278"/>
      <c r="GVS49" s="278"/>
      <c r="GVT49" s="278"/>
      <c r="GVU49" s="278"/>
      <c r="GVV49" s="278"/>
      <c r="GVW49" s="278"/>
      <c r="GVX49" s="278"/>
      <c r="GVY49" s="278"/>
      <c r="GVZ49" s="278"/>
      <c r="GWA49" s="278"/>
      <c r="GWB49" s="278"/>
      <c r="GWC49" s="278"/>
      <c r="GWD49" s="278"/>
      <c r="GWE49" s="278"/>
      <c r="GWF49" s="278"/>
      <c r="GWG49" s="278"/>
      <c r="GWH49" s="278"/>
      <c r="GWI49" s="278"/>
      <c r="GWJ49" s="278"/>
      <c r="GWK49" s="278"/>
      <c r="GWL49" s="278"/>
      <c r="GWM49" s="278"/>
      <c r="GWN49" s="278"/>
      <c r="GWO49" s="278"/>
      <c r="GWP49" s="278"/>
      <c r="GWQ49" s="278"/>
      <c r="GWR49" s="278"/>
      <c r="GWS49" s="278"/>
      <c r="GWT49" s="278"/>
      <c r="GWU49" s="278"/>
      <c r="GWV49" s="278"/>
      <c r="GWW49" s="278"/>
      <c r="GWX49" s="278"/>
      <c r="GWY49" s="278"/>
      <c r="GWZ49" s="278"/>
      <c r="GXA49" s="278"/>
      <c r="GXB49" s="278"/>
      <c r="GXC49" s="278"/>
      <c r="GXD49" s="278"/>
      <c r="GXE49" s="278"/>
      <c r="GXF49" s="278"/>
      <c r="GXG49" s="278"/>
      <c r="GXH49" s="278"/>
      <c r="GXI49" s="278"/>
      <c r="GXJ49" s="278"/>
      <c r="GXK49" s="278"/>
      <c r="GXL49" s="278"/>
      <c r="GXM49" s="278"/>
      <c r="GXN49" s="278"/>
      <c r="GXO49" s="278"/>
      <c r="GXP49" s="278"/>
      <c r="GXQ49" s="278"/>
      <c r="GXR49" s="278"/>
      <c r="GXS49" s="278"/>
      <c r="GXT49" s="278"/>
      <c r="GXU49" s="278"/>
      <c r="GXV49" s="278"/>
      <c r="GXW49" s="278"/>
      <c r="GXX49" s="278"/>
      <c r="GXY49" s="278"/>
      <c r="GXZ49" s="278"/>
      <c r="GYA49" s="278"/>
      <c r="GYB49" s="278"/>
      <c r="GYC49" s="278"/>
      <c r="GYD49" s="278"/>
      <c r="GYE49" s="278"/>
      <c r="GYF49" s="278"/>
      <c r="GYG49" s="278"/>
      <c r="GYH49" s="278"/>
      <c r="GYI49" s="278"/>
      <c r="GYJ49" s="278"/>
      <c r="GYK49" s="278"/>
      <c r="GYL49" s="278"/>
      <c r="GYM49" s="278"/>
      <c r="GYN49" s="278"/>
      <c r="GYO49" s="278"/>
      <c r="GYP49" s="278"/>
      <c r="GYQ49" s="278"/>
      <c r="GYR49" s="278"/>
      <c r="GYS49" s="278"/>
      <c r="GYT49" s="278"/>
      <c r="GYU49" s="278"/>
      <c r="GYV49" s="278"/>
      <c r="GYW49" s="278"/>
      <c r="GYX49" s="278"/>
      <c r="GYY49" s="278"/>
      <c r="GYZ49" s="278"/>
      <c r="GZA49" s="278"/>
      <c r="GZB49" s="278"/>
      <c r="GZC49" s="278"/>
      <c r="GZD49" s="278"/>
      <c r="GZE49" s="278"/>
      <c r="GZF49" s="278"/>
      <c r="GZG49" s="278"/>
      <c r="GZH49" s="278"/>
      <c r="GZI49" s="278"/>
      <c r="GZJ49" s="278"/>
      <c r="GZK49" s="278"/>
      <c r="GZL49" s="278"/>
      <c r="GZM49" s="278"/>
      <c r="GZN49" s="278"/>
      <c r="GZO49" s="278"/>
      <c r="GZP49" s="278"/>
      <c r="GZQ49" s="278"/>
      <c r="GZR49" s="278"/>
      <c r="GZS49" s="278"/>
      <c r="GZT49" s="278"/>
      <c r="GZU49" s="278"/>
      <c r="GZV49" s="278"/>
      <c r="GZW49" s="278"/>
      <c r="GZX49" s="278"/>
      <c r="GZY49" s="278"/>
      <c r="GZZ49" s="278"/>
      <c r="HAA49" s="278"/>
      <c r="HAB49" s="278"/>
      <c r="HAC49" s="278"/>
      <c r="HAD49" s="278"/>
      <c r="HAE49" s="278"/>
      <c r="HAF49" s="278"/>
      <c r="HAG49" s="278"/>
      <c r="HAH49" s="278"/>
      <c r="HAI49" s="278"/>
      <c r="HAJ49" s="278"/>
      <c r="HAK49" s="278"/>
      <c r="HAL49" s="278"/>
      <c r="HAM49" s="278"/>
      <c r="HAN49" s="278"/>
      <c r="HAO49" s="278"/>
      <c r="HAP49" s="278"/>
      <c r="HAQ49" s="278"/>
      <c r="HAR49" s="278"/>
      <c r="HAS49" s="278"/>
      <c r="HAT49" s="278"/>
      <c r="HAU49" s="278"/>
      <c r="HAV49" s="278"/>
      <c r="HAW49" s="278"/>
      <c r="HAX49" s="278"/>
      <c r="HAY49" s="278"/>
      <c r="HAZ49" s="278"/>
      <c r="HBA49" s="278"/>
      <c r="HBB49" s="278"/>
      <c r="HBC49" s="278"/>
      <c r="HBD49" s="278"/>
      <c r="HBE49" s="278"/>
      <c r="HBF49" s="278"/>
      <c r="HBG49" s="278"/>
      <c r="HBH49" s="278"/>
      <c r="HBI49" s="278"/>
      <c r="HBJ49" s="278"/>
      <c r="HBK49" s="278"/>
      <c r="HBL49" s="278"/>
      <c r="HBM49" s="278"/>
      <c r="HBN49" s="278"/>
      <c r="HBO49" s="278"/>
      <c r="HBP49" s="278"/>
      <c r="HBQ49" s="278"/>
      <c r="HBR49" s="278"/>
      <c r="HBS49" s="278"/>
      <c r="HBT49" s="278"/>
      <c r="HBU49" s="278"/>
      <c r="HBV49" s="278"/>
      <c r="HBW49" s="278"/>
      <c r="HBX49" s="278"/>
      <c r="HBY49" s="278"/>
      <c r="HBZ49" s="278"/>
      <c r="HCA49" s="278"/>
      <c r="HCB49" s="278"/>
      <c r="HCC49" s="278"/>
      <c r="HCD49" s="278"/>
      <c r="HCE49" s="278"/>
      <c r="HCF49" s="278"/>
      <c r="HCG49" s="278"/>
      <c r="HCH49" s="278"/>
      <c r="HCI49" s="278"/>
      <c r="HCJ49" s="278"/>
      <c r="HCK49" s="278"/>
      <c r="HCL49" s="278"/>
      <c r="HCM49" s="278"/>
      <c r="HCN49" s="278"/>
      <c r="HCO49" s="278"/>
      <c r="HCP49" s="278"/>
      <c r="HCQ49" s="278"/>
      <c r="HCR49" s="278"/>
      <c r="HCS49" s="278"/>
      <c r="HCT49" s="278"/>
      <c r="HCU49" s="278"/>
      <c r="HCV49" s="278"/>
      <c r="HCW49" s="278"/>
      <c r="HCX49" s="278"/>
      <c r="HCY49" s="278"/>
      <c r="HCZ49" s="278"/>
      <c r="HDA49" s="278"/>
      <c r="HDB49" s="278"/>
      <c r="HDC49" s="278"/>
      <c r="HDD49" s="278"/>
      <c r="HDE49" s="278"/>
      <c r="HDF49" s="278"/>
      <c r="HDG49" s="278"/>
      <c r="HDH49" s="278"/>
      <c r="HDI49" s="278"/>
      <c r="HDJ49" s="278"/>
      <c r="HDK49" s="278"/>
      <c r="HDL49" s="278"/>
      <c r="HDM49" s="278"/>
      <c r="HDN49" s="278"/>
      <c r="HDO49" s="278"/>
      <c r="HDP49" s="278"/>
      <c r="HDQ49" s="278"/>
      <c r="HDR49" s="278"/>
      <c r="HDS49" s="278"/>
      <c r="HDT49" s="278"/>
      <c r="HDU49" s="278"/>
      <c r="HDV49" s="278"/>
      <c r="HDW49" s="278"/>
      <c r="HDX49" s="278"/>
      <c r="HDY49" s="278"/>
      <c r="HDZ49" s="278"/>
      <c r="HEA49" s="278"/>
      <c r="HEB49" s="278"/>
      <c r="HEC49" s="278"/>
      <c r="HED49" s="278"/>
      <c r="HEE49" s="278"/>
      <c r="HEF49" s="278"/>
      <c r="HEG49" s="278"/>
      <c r="HEH49" s="278"/>
      <c r="HEI49" s="278"/>
      <c r="HEJ49" s="278"/>
      <c r="HEK49" s="278"/>
      <c r="HEL49" s="278"/>
      <c r="HEM49" s="278"/>
      <c r="HEN49" s="278"/>
      <c r="HEO49" s="278"/>
      <c r="HEP49" s="278"/>
      <c r="HEQ49" s="278"/>
      <c r="HER49" s="278"/>
      <c r="HES49" s="278"/>
      <c r="HET49" s="278"/>
      <c r="HEU49" s="278"/>
      <c r="HEV49" s="278"/>
      <c r="HEW49" s="278"/>
      <c r="HEX49" s="278"/>
      <c r="HEY49" s="278"/>
      <c r="HEZ49" s="278"/>
      <c r="HFA49" s="278"/>
      <c r="HFB49" s="278"/>
      <c r="HFC49" s="278"/>
      <c r="HFD49" s="278"/>
      <c r="HFE49" s="278"/>
      <c r="HFF49" s="278"/>
      <c r="HFG49" s="278"/>
      <c r="HFH49" s="278"/>
      <c r="HFI49" s="278"/>
      <c r="HFJ49" s="278"/>
      <c r="HFK49" s="278"/>
      <c r="HFL49" s="278"/>
      <c r="HFM49" s="278"/>
      <c r="HFN49" s="278"/>
      <c r="HFO49" s="278"/>
      <c r="HFP49" s="278"/>
      <c r="HFQ49" s="278"/>
      <c r="HFR49" s="278"/>
      <c r="HFS49" s="278"/>
      <c r="HFT49" s="278"/>
      <c r="HFU49" s="278"/>
      <c r="HFV49" s="278"/>
      <c r="HFW49" s="278"/>
      <c r="HFX49" s="278"/>
      <c r="HFY49" s="278"/>
      <c r="HFZ49" s="278"/>
      <c r="HGA49" s="278"/>
      <c r="HGB49" s="278"/>
      <c r="HGC49" s="278"/>
      <c r="HGD49" s="278"/>
      <c r="HGE49" s="278"/>
      <c r="HGF49" s="278"/>
      <c r="HGG49" s="278"/>
      <c r="HGH49" s="278"/>
      <c r="HGI49" s="278"/>
      <c r="HGJ49" s="278"/>
      <c r="HGK49" s="278"/>
      <c r="HGL49" s="278"/>
      <c r="HGM49" s="278"/>
      <c r="HGN49" s="278"/>
      <c r="HGO49" s="278"/>
      <c r="HGP49" s="278"/>
      <c r="HGQ49" s="278"/>
      <c r="HGR49" s="278"/>
      <c r="HGS49" s="278"/>
      <c r="HGT49" s="278"/>
      <c r="HGU49" s="278"/>
      <c r="HGV49" s="278"/>
      <c r="HGW49" s="278"/>
      <c r="HGX49" s="278"/>
      <c r="HGY49" s="278"/>
      <c r="HGZ49" s="278"/>
      <c r="HHA49" s="278"/>
      <c r="HHB49" s="278"/>
      <c r="HHC49" s="278"/>
      <c r="HHD49" s="278"/>
      <c r="HHE49" s="278"/>
      <c r="HHF49" s="278"/>
      <c r="HHG49" s="278"/>
      <c r="HHH49" s="278"/>
      <c r="HHI49" s="278"/>
      <c r="HHJ49" s="278"/>
      <c r="HHK49" s="278"/>
      <c r="HHL49" s="278"/>
      <c r="HHM49" s="278"/>
      <c r="HHN49" s="278"/>
      <c r="HHO49" s="278"/>
      <c r="HHP49" s="278"/>
      <c r="HHQ49" s="278"/>
      <c r="HHR49" s="278"/>
      <c r="HHS49" s="278"/>
      <c r="HHT49" s="278"/>
      <c r="HHU49" s="278"/>
      <c r="HHV49" s="278"/>
      <c r="HHW49" s="278"/>
      <c r="HHX49" s="278"/>
      <c r="HHY49" s="278"/>
      <c r="HHZ49" s="278"/>
      <c r="HIA49" s="278"/>
      <c r="HIB49" s="278"/>
      <c r="HIC49" s="278"/>
      <c r="HID49" s="278"/>
      <c r="HIE49" s="278"/>
      <c r="HIF49" s="278"/>
      <c r="HIG49" s="278"/>
      <c r="HIH49" s="278"/>
      <c r="HII49" s="278"/>
      <c r="HIJ49" s="278"/>
      <c r="HIK49" s="278"/>
      <c r="HIL49" s="278"/>
      <c r="HIM49" s="278"/>
      <c r="HIN49" s="278"/>
      <c r="HIO49" s="278"/>
      <c r="HIP49" s="278"/>
      <c r="HIQ49" s="278"/>
      <c r="HIR49" s="278"/>
      <c r="HIS49" s="278"/>
      <c r="HIT49" s="278"/>
      <c r="HIU49" s="278"/>
      <c r="HIV49" s="278"/>
      <c r="HIW49" s="278"/>
      <c r="HIX49" s="278"/>
      <c r="HIY49" s="278"/>
      <c r="HIZ49" s="278"/>
      <c r="HJA49" s="278"/>
      <c r="HJB49" s="278"/>
      <c r="HJC49" s="278"/>
      <c r="HJD49" s="278"/>
      <c r="HJE49" s="278"/>
      <c r="HJF49" s="278"/>
      <c r="HJG49" s="278"/>
      <c r="HJH49" s="278"/>
      <c r="HJI49" s="278"/>
      <c r="HJJ49" s="278"/>
      <c r="HJK49" s="278"/>
      <c r="HJL49" s="278"/>
      <c r="HJM49" s="278"/>
      <c r="HJN49" s="278"/>
      <c r="HJO49" s="278"/>
      <c r="HJP49" s="278"/>
      <c r="HJQ49" s="278"/>
      <c r="HJR49" s="278"/>
      <c r="HJS49" s="278"/>
      <c r="HJT49" s="278"/>
      <c r="HJU49" s="278"/>
      <c r="HJV49" s="278"/>
      <c r="HJW49" s="278"/>
      <c r="HJX49" s="278"/>
      <c r="HJY49" s="278"/>
      <c r="HJZ49" s="278"/>
      <c r="HKA49" s="278"/>
      <c r="HKB49" s="278"/>
      <c r="HKC49" s="278"/>
      <c r="HKD49" s="278"/>
      <c r="HKE49" s="278"/>
      <c r="HKF49" s="278"/>
      <c r="HKG49" s="278"/>
      <c r="HKH49" s="278"/>
      <c r="HKI49" s="278"/>
      <c r="HKJ49" s="278"/>
      <c r="HKK49" s="278"/>
      <c r="HKL49" s="278"/>
      <c r="HKM49" s="278"/>
      <c r="HKN49" s="278"/>
      <c r="HKO49" s="278"/>
      <c r="HKP49" s="278"/>
      <c r="HKQ49" s="278"/>
      <c r="HKR49" s="278"/>
      <c r="HKS49" s="278"/>
      <c r="HKT49" s="278"/>
      <c r="HKU49" s="278"/>
      <c r="HKV49" s="278"/>
      <c r="HKW49" s="278"/>
      <c r="HKX49" s="278"/>
      <c r="HKY49" s="278"/>
      <c r="HKZ49" s="278"/>
      <c r="HLA49" s="278"/>
      <c r="HLB49" s="278"/>
      <c r="HLC49" s="278"/>
      <c r="HLD49" s="278"/>
      <c r="HLE49" s="278"/>
      <c r="HLF49" s="278"/>
      <c r="HLG49" s="278"/>
      <c r="HLH49" s="278"/>
      <c r="HLI49" s="278"/>
      <c r="HLJ49" s="278"/>
      <c r="HLK49" s="278"/>
      <c r="HLL49" s="278"/>
      <c r="HLM49" s="278"/>
      <c r="HLN49" s="278"/>
      <c r="HLO49" s="278"/>
      <c r="HLP49" s="278"/>
      <c r="HLQ49" s="278"/>
      <c r="HLR49" s="278"/>
      <c r="HLS49" s="278"/>
      <c r="HLT49" s="278"/>
      <c r="HLU49" s="278"/>
      <c r="HLV49" s="278"/>
      <c r="HLW49" s="278"/>
      <c r="HLX49" s="278"/>
      <c r="HLY49" s="278"/>
      <c r="HLZ49" s="278"/>
      <c r="HMA49" s="278"/>
      <c r="HMB49" s="278"/>
      <c r="HMC49" s="278"/>
      <c r="HMD49" s="278"/>
      <c r="HME49" s="278"/>
      <c r="HMF49" s="278"/>
      <c r="HMG49" s="278"/>
      <c r="HMH49" s="278"/>
      <c r="HMI49" s="278"/>
      <c r="HMJ49" s="278"/>
      <c r="HMK49" s="278"/>
      <c r="HML49" s="278"/>
      <c r="HMM49" s="278"/>
      <c r="HMN49" s="278"/>
      <c r="HMO49" s="278"/>
      <c r="HMP49" s="278"/>
      <c r="HMQ49" s="278"/>
      <c r="HMR49" s="278"/>
      <c r="HMS49" s="278"/>
      <c r="HMT49" s="278"/>
      <c r="HMU49" s="278"/>
      <c r="HMV49" s="278"/>
      <c r="HMW49" s="278"/>
      <c r="HMX49" s="278"/>
      <c r="HMY49" s="278"/>
      <c r="HMZ49" s="278"/>
      <c r="HNA49" s="278"/>
      <c r="HNB49" s="278"/>
      <c r="HNC49" s="278"/>
      <c r="HND49" s="278"/>
      <c r="HNE49" s="278"/>
      <c r="HNF49" s="278"/>
      <c r="HNG49" s="278"/>
      <c r="HNH49" s="278"/>
      <c r="HNI49" s="278"/>
      <c r="HNJ49" s="278"/>
      <c r="HNK49" s="278"/>
      <c r="HNL49" s="278"/>
      <c r="HNM49" s="278"/>
      <c r="HNN49" s="278"/>
      <c r="HNO49" s="278"/>
      <c r="HNP49" s="278"/>
      <c r="HNQ49" s="278"/>
      <c r="HNR49" s="278"/>
      <c r="HNS49" s="278"/>
      <c r="HNT49" s="278"/>
      <c r="HNU49" s="278"/>
      <c r="HNV49" s="278"/>
      <c r="HNW49" s="278"/>
      <c r="HNX49" s="278"/>
      <c r="HNY49" s="278"/>
      <c r="HNZ49" s="278"/>
      <c r="HOA49" s="278"/>
      <c r="HOB49" s="278"/>
      <c r="HOC49" s="278"/>
      <c r="HOD49" s="278"/>
      <c r="HOE49" s="278"/>
      <c r="HOF49" s="278"/>
      <c r="HOG49" s="278"/>
      <c r="HOH49" s="278"/>
      <c r="HOI49" s="278"/>
      <c r="HOJ49" s="278"/>
      <c r="HOK49" s="278"/>
      <c r="HOL49" s="278"/>
      <c r="HOM49" s="278"/>
      <c r="HON49" s="278"/>
      <c r="HOO49" s="278"/>
      <c r="HOP49" s="278"/>
      <c r="HOQ49" s="278"/>
      <c r="HOR49" s="278"/>
      <c r="HOS49" s="278"/>
      <c r="HOT49" s="278"/>
      <c r="HOU49" s="278"/>
      <c r="HOV49" s="278"/>
      <c r="HOW49" s="278"/>
      <c r="HOX49" s="278"/>
      <c r="HOY49" s="278"/>
      <c r="HOZ49" s="278"/>
      <c r="HPA49" s="278"/>
      <c r="HPB49" s="278"/>
      <c r="HPC49" s="278"/>
      <c r="HPD49" s="278"/>
      <c r="HPE49" s="278"/>
      <c r="HPF49" s="278"/>
      <c r="HPG49" s="278"/>
      <c r="HPH49" s="278"/>
      <c r="HPI49" s="278"/>
      <c r="HPJ49" s="278"/>
      <c r="HPK49" s="278"/>
      <c r="HPL49" s="278"/>
      <c r="HPM49" s="278"/>
      <c r="HPN49" s="278"/>
      <c r="HPO49" s="278"/>
      <c r="HPP49" s="278"/>
      <c r="HPQ49" s="278"/>
      <c r="HPR49" s="278"/>
      <c r="HPS49" s="278"/>
      <c r="HPT49" s="278"/>
      <c r="HPU49" s="278"/>
      <c r="HPV49" s="278"/>
      <c r="HPW49" s="278"/>
      <c r="HPX49" s="278"/>
      <c r="HPY49" s="278"/>
      <c r="HPZ49" s="278"/>
      <c r="HQA49" s="278"/>
      <c r="HQB49" s="278"/>
      <c r="HQC49" s="278"/>
      <c r="HQD49" s="278"/>
      <c r="HQE49" s="278"/>
      <c r="HQF49" s="278"/>
      <c r="HQG49" s="278"/>
      <c r="HQH49" s="278"/>
      <c r="HQI49" s="278"/>
      <c r="HQJ49" s="278"/>
      <c r="HQK49" s="278"/>
      <c r="HQL49" s="278"/>
      <c r="HQM49" s="278"/>
      <c r="HQN49" s="278"/>
      <c r="HQO49" s="278"/>
      <c r="HQP49" s="278"/>
      <c r="HQQ49" s="278"/>
      <c r="HQR49" s="278"/>
      <c r="HQS49" s="278"/>
      <c r="HQT49" s="278"/>
      <c r="HQU49" s="278"/>
      <c r="HQV49" s="278"/>
      <c r="HQW49" s="278"/>
      <c r="HQX49" s="278"/>
      <c r="HQY49" s="278"/>
      <c r="HQZ49" s="278"/>
      <c r="HRA49" s="278"/>
      <c r="HRB49" s="278"/>
      <c r="HRC49" s="278"/>
      <c r="HRD49" s="278"/>
      <c r="HRE49" s="278"/>
      <c r="HRF49" s="278"/>
      <c r="HRG49" s="278"/>
      <c r="HRH49" s="278"/>
      <c r="HRI49" s="278"/>
      <c r="HRJ49" s="278"/>
      <c r="HRK49" s="278"/>
      <c r="HRL49" s="278"/>
      <c r="HRM49" s="278"/>
      <c r="HRN49" s="278"/>
      <c r="HRO49" s="278"/>
      <c r="HRP49" s="278"/>
      <c r="HRQ49" s="278"/>
      <c r="HRR49" s="278"/>
      <c r="HRS49" s="278"/>
      <c r="HRT49" s="278"/>
      <c r="HRU49" s="278"/>
      <c r="HRV49" s="278"/>
      <c r="HRW49" s="278"/>
      <c r="HRX49" s="278"/>
      <c r="HRY49" s="278"/>
      <c r="HRZ49" s="278"/>
      <c r="HSA49" s="278"/>
      <c r="HSB49" s="278"/>
      <c r="HSC49" s="278"/>
      <c r="HSD49" s="278"/>
      <c r="HSE49" s="278"/>
      <c r="HSF49" s="278"/>
      <c r="HSG49" s="278"/>
      <c r="HSH49" s="278"/>
      <c r="HSI49" s="278"/>
      <c r="HSJ49" s="278"/>
      <c r="HSK49" s="278"/>
      <c r="HSL49" s="278"/>
      <c r="HSM49" s="278"/>
      <c r="HSN49" s="278"/>
      <c r="HSO49" s="278"/>
      <c r="HSP49" s="278"/>
      <c r="HSQ49" s="278"/>
      <c r="HSR49" s="278"/>
      <c r="HSS49" s="278"/>
      <c r="HST49" s="278"/>
      <c r="HSU49" s="278"/>
      <c r="HSV49" s="278"/>
      <c r="HSW49" s="278"/>
      <c r="HSX49" s="278"/>
      <c r="HSY49" s="278"/>
      <c r="HSZ49" s="278"/>
      <c r="HTA49" s="278"/>
      <c r="HTB49" s="278"/>
      <c r="HTC49" s="278"/>
      <c r="HTD49" s="278"/>
      <c r="HTE49" s="278"/>
      <c r="HTF49" s="278"/>
      <c r="HTG49" s="278"/>
      <c r="HTH49" s="278"/>
      <c r="HTI49" s="278"/>
      <c r="HTJ49" s="278"/>
      <c r="HTK49" s="278"/>
      <c r="HTL49" s="278"/>
      <c r="HTM49" s="278"/>
      <c r="HTN49" s="278"/>
      <c r="HTO49" s="278"/>
      <c r="HTP49" s="278"/>
      <c r="HTQ49" s="278"/>
      <c r="HTR49" s="278"/>
      <c r="HTS49" s="278"/>
      <c r="HTT49" s="278"/>
      <c r="HTU49" s="278"/>
      <c r="HTV49" s="278"/>
      <c r="HTW49" s="278"/>
      <c r="HTX49" s="278"/>
      <c r="HTY49" s="278"/>
      <c r="HTZ49" s="278"/>
      <c r="HUA49" s="278"/>
      <c r="HUB49" s="278"/>
      <c r="HUC49" s="278"/>
      <c r="HUD49" s="278"/>
      <c r="HUE49" s="278"/>
      <c r="HUF49" s="278"/>
      <c r="HUG49" s="278"/>
      <c r="HUH49" s="278"/>
      <c r="HUI49" s="278"/>
      <c r="HUJ49" s="278"/>
      <c r="HUK49" s="278"/>
      <c r="HUL49" s="278"/>
      <c r="HUM49" s="278"/>
      <c r="HUN49" s="278"/>
      <c r="HUO49" s="278"/>
      <c r="HUP49" s="278"/>
      <c r="HUQ49" s="278"/>
      <c r="HUR49" s="278"/>
      <c r="HUS49" s="278"/>
      <c r="HUT49" s="278"/>
      <c r="HUU49" s="278"/>
      <c r="HUV49" s="278"/>
      <c r="HUW49" s="278"/>
      <c r="HUX49" s="278"/>
      <c r="HUY49" s="278"/>
      <c r="HUZ49" s="278"/>
      <c r="HVA49" s="278"/>
      <c r="HVB49" s="278"/>
      <c r="HVC49" s="278"/>
      <c r="HVD49" s="278"/>
      <c r="HVE49" s="278"/>
      <c r="HVF49" s="278"/>
      <c r="HVG49" s="278"/>
      <c r="HVH49" s="278"/>
      <c r="HVI49" s="278"/>
      <c r="HVJ49" s="278"/>
      <c r="HVK49" s="278"/>
      <c r="HVL49" s="278"/>
      <c r="HVM49" s="278"/>
      <c r="HVN49" s="278"/>
      <c r="HVO49" s="278"/>
      <c r="HVP49" s="278"/>
      <c r="HVQ49" s="278"/>
      <c r="HVR49" s="278"/>
      <c r="HVS49" s="278"/>
      <c r="HVT49" s="278"/>
      <c r="HVU49" s="278"/>
      <c r="HVV49" s="278"/>
      <c r="HVW49" s="278"/>
      <c r="HVX49" s="278"/>
      <c r="HVY49" s="278"/>
      <c r="HVZ49" s="278"/>
      <c r="HWA49" s="278"/>
      <c r="HWB49" s="278"/>
      <c r="HWC49" s="278"/>
      <c r="HWD49" s="278"/>
      <c r="HWE49" s="278"/>
      <c r="HWF49" s="278"/>
      <c r="HWG49" s="278"/>
      <c r="HWH49" s="278"/>
      <c r="HWI49" s="278"/>
      <c r="HWJ49" s="278"/>
      <c r="HWK49" s="278"/>
      <c r="HWL49" s="278"/>
      <c r="HWM49" s="278"/>
      <c r="HWN49" s="278"/>
      <c r="HWO49" s="278"/>
      <c r="HWP49" s="278"/>
      <c r="HWQ49" s="278"/>
      <c r="HWR49" s="278"/>
      <c r="HWS49" s="278"/>
      <c r="HWT49" s="278"/>
      <c r="HWU49" s="278"/>
      <c r="HWV49" s="278"/>
      <c r="HWW49" s="278"/>
      <c r="HWX49" s="278"/>
      <c r="HWY49" s="278"/>
      <c r="HWZ49" s="278"/>
      <c r="HXA49" s="278"/>
      <c r="HXB49" s="278"/>
      <c r="HXC49" s="278"/>
      <c r="HXD49" s="278"/>
      <c r="HXE49" s="278"/>
      <c r="HXF49" s="278"/>
      <c r="HXG49" s="278"/>
      <c r="HXH49" s="278"/>
      <c r="HXI49" s="278"/>
      <c r="HXJ49" s="278"/>
      <c r="HXK49" s="278"/>
      <c r="HXL49" s="278"/>
      <c r="HXM49" s="278"/>
      <c r="HXN49" s="278"/>
      <c r="HXO49" s="278"/>
      <c r="HXP49" s="278"/>
      <c r="HXQ49" s="278"/>
      <c r="HXR49" s="278"/>
      <c r="HXS49" s="278"/>
      <c r="HXT49" s="278"/>
      <c r="HXU49" s="278"/>
      <c r="HXV49" s="278"/>
      <c r="HXW49" s="278"/>
      <c r="HXX49" s="278"/>
      <c r="HXY49" s="278"/>
      <c r="HXZ49" s="278"/>
      <c r="HYA49" s="278"/>
      <c r="HYB49" s="278"/>
      <c r="HYC49" s="278"/>
      <c r="HYD49" s="278"/>
      <c r="HYE49" s="278"/>
      <c r="HYF49" s="278"/>
      <c r="HYG49" s="278"/>
      <c r="HYH49" s="278"/>
      <c r="HYI49" s="278"/>
      <c r="HYJ49" s="278"/>
      <c r="HYK49" s="278"/>
      <c r="HYL49" s="278"/>
      <c r="HYM49" s="278"/>
      <c r="HYN49" s="278"/>
      <c r="HYO49" s="278"/>
      <c r="HYP49" s="278"/>
      <c r="HYQ49" s="278"/>
      <c r="HYR49" s="278"/>
      <c r="HYS49" s="278"/>
      <c r="HYT49" s="278"/>
      <c r="HYU49" s="278"/>
      <c r="HYV49" s="278"/>
      <c r="HYW49" s="278"/>
      <c r="HYX49" s="278"/>
      <c r="HYY49" s="278"/>
      <c r="HYZ49" s="278"/>
      <c r="HZA49" s="278"/>
      <c r="HZB49" s="278"/>
      <c r="HZC49" s="278"/>
      <c r="HZD49" s="278"/>
      <c r="HZE49" s="278"/>
      <c r="HZF49" s="278"/>
      <c r="HZG49" s="278"/>
      <c r="HZH49" s="278"/>
      <c r="HZI49" s="278"/>
      <c r="HZJ49" s="278"/>
      <c r="HZK49" s="278"/>
      <c r="HZL49" s="278"/>
      <c r="HZM49" s="278"/>
      <c r="HZN49" s="278"/>
      <c r="HZO49" s="278"/>
      <c r="HZP49" s="278"/>
      <c r="HZQ49" s="278"/>
      <c r="HZR49" s="278"/>
      <c r="HZS49" s="278"/>
      <c r="HZT49" s="278"/>
      <c r="HZU49" s="278"/>
      <c r="HZV49" s="278"/>
      <c r="HZW49" s="278"/>
      <c r="HZX49" s="278"/>
      <c r="HZY49" s="278"/>
      <c r="HZZ49" s="278"/>
      <c r="IAA49" s="278"/>
      <c r="IAB49" s="278"/>
      <c r="IAC49" s="278"/>
      <c r="IAD49" s="278"/>
      <c r="IAE49" s="278"/>
      <c r="IAF49" s="278"/>
      <c r="IAG49" s="278"/>
      <c r="IAH49" s="278"/>
      <c r="IAI49" s="278"/>
      <c r="IAJ49" s="278"/>
      <c r="IAK49" s="278"/>
      <c r="IAL49" s="278"/>
      <c r="IAM49" s="278"/>
      <c r="IAN49" s="278"/>
      <c r="IAO49" s="278"/>
      <c r="IAP49" s="278"/>
      <c r="IAQ49" s="278"/>
      <c r="IAR49" s="278"/>
      <c r="IAS49" s="278"/>
      <c r="IAT49" s="278"/>
      <c r="IAU49" s="278"/>
      <c r="IAV49" s="278"/>
      <c r="IAW49" s="278"/>
      <c r="IAX49" s="278"/>
      <c r="IAY49" s="278"/>
      <c r="IAZ49" s="278"/>
      <c r="IBA49" s="278"/>
      <c r="IBB49" s="278"/>
      <c r="IBC49" s="278"/>
      <c r="IBD49" s="278"/>
      <c r="IBE49" s="278"/>
      <c r="IBF49" s="278"/>
      <c r="IBG49" s="278"/>
      <c r="IBH49" s="278"/>
      <c r="IBI49" s="278"/>
      <c r="IBJ49" s="278"/>
      <c r="IBK49" s="278"/>
      <c r="IBL49" s="278"/>
      <c r="IBM49" s="278"/>
      <c r="IBN49" s="278"/>
      <c r="IBO49" s="278"/>
      <c r="IBP49" s="278"/>
      <c r="IBQ49" s="278"/>
      <c r="IBR49" s="278"/>
      <c r="IBS49" s="278"/>
      <c r="IBT49" s="278"/>
      <c r="IBU49" s="278"/>
      <c r="IBV49" s="278"/>
      <c r="IBW49" s="278"/>
      <c r="IBX49" s="278"/>
      <c r="IBY49" s="278"/>
      <c r="IBZ49" s="278"/>
      <c r="ICA49" s="278"/>
      <c r="ICB49" s="278"/>
      <c r="ICC49" s="278"/>
      <c r="ICD49" s="278"/>
      <c r="ICE49" s="278"/>
      <c r="ICF49" s="278"/>
      <c r="ICG49" s="278"/>
      <c r="ICH49" s="278"/>
      <c r="ICI49" s="278"/>
      <c r="ICJ49" s="278"/>
      <c r="ICK49" s="278"/>
      <c r="ICL49" s="278"/>
      <c r="ICM49" s="278"/>
      <c r="ICN49" s="278"/>
      <c r="ICO49" s="278"/>
      <c r="ICP49" s="278"/>
      <c r="ICQ49" s="278"/>
      <c r="ICR49" s="278"/>
      <c r="ICS49" s="278"/>
      <c r="ICT49" s="278"/>
      <c r="ICU49" s="278"/>
      <c r="ICV49" s="278"/>
      <c r="ICW49" s="278"/>
      <c r="ICX49" s="278"/>
      <c r="ICY49" s="278"/>
      <c r="ICZ49" s="278"/>
      <c r="IDA49" s="278"/>
      <c r="IDB49" s="278"/>
      <c r="IDC49" s="278"/>
      <c r="IDD49" s="278"/>
      <c r="IDE49" s="278"/>
      <c r="IDF49" s="278"/>
      <c r="IDG49" s="278"/>
      <c r="IDH49" s="278"/>
      <c r="IDI49" s="278"/>
      <c r="IDJ49" s="278"/>
      <c r="IDK49" s="278"/>
      <c r="IDL49" s="278"/>
      <c r="IDM49" s="278"/>
      <c r="IDN49" s="278"/>
      <c r="IDO49" s="278"/>
      <c r="IDP49" s="278"/>
      <c r="IDQ49" s="278"/>
      <c r="IDR49" s="278"/>
      <c r="IDS49" s="278"/>
      <c r="IDT49" s="278"/>
      <c r="IDU49" s="278"/>
      <c r="IDV49" s="278"/>
      <c r="IDW49" s="278"/>
      <c r="IDX49" s="278"/>
      <c r="IDY49" s="278"/>
      <c r="IDZ49" s="278"/>
      <c r="IEA49" s="278"/>
      <c r="IEB49" s="278"/>
      <c r="IEC49" s="278"/>
      <c r="IED49" s="278"/>
      <c r="IEE49" s="278"/>
      <c r="IEF49" s="278"/>
      <c r="IEG49" s="278"/>
      <c r="IEH49" s="278"/>
      <c r="IEI49" s="278"/>
      <c r="IEJ49" s="278"/>
      <c r="IEK49" s="278"/>
      <c r="IEL49" s="278"/>
      <c r="IEM49" s="278"/>
      <c r="IEN49" s="278"/>
      <c r="IEO49" s="278"/>
      <c r="IEP49" s="278"/>
      <c r="IEQ49" s="278"/>
      <c r="IER49" s="278"/>
      <c r="IES49" s="278"/>
      <c r="IET49" s="278"/>
      <c r="IEU49" s="278"/>
      <c r="IEV49" s="278"/>
      <c r="IEW49" s="278"/>
      <c r="IEX49" s="278"/>
      <c r="IEY49" s="278"/>
      <c r="IEZ49" s="278"/>
      <c r="IFA49" s="278"/>
      <c r="IFB49" s="278"/>
      <c r="IFC49" s="278"/>
      <c r="IFD49" s="278"/>
      <c r="IFE49" s="278"/>
      <c r="IFF49" s="278"/>
      <c r="IFG49" s="278"/>
      <c r="IFH49" s="278"/>
      <c r="IFI49" s="278"/>
      <c r="IFJ49" s="278"/>
      <c r="IFK49" s="278"/>
      <c r="IFL49" s="278"/>
      <c r="IFM49" s="278"/>
      <c r="IFN49" s="278"/>
      <c r="IFO49" s="278"/>
      <c r="IFP49" s="278"/>
      <c r="IFQ49" s="278"/>
      <c r="IFR49" s="278"/>
      <c r="IFS49" s="278"/>
      <c r="IFT49" s="278"/>
      <c r="IFU49" s="278"/>
      <c r="IFV49" s="278"/>
      <c r="IFW49" s="278"/>
      <c r="IFX49" s="278"/>
      <c r="IFY49" s="278"/>
      <c r="IFZ49" s="278"/>
      <c r="IGA49" s="278"/>
      <c r="IGB49" s="278"/>
      <c r="IGC49" s="278"/>
      <c r="IGD49" s="278"/>
      <c r="IGE49" s="278"/>
      <c r="IGF49" s="278"/>
      <c r="IGG49" s="278"/>
      <c r="IGH49" s="278"/>
      <c r="IGI49" s="278"/>
      <c r="IGJ49" s="278"/>
      <c r="IGK49" s="278"/>
      <c r="IGL49" s="278"/>
      <c r="IGM49" s="278"/>
      <c r="IGN49" s="278"/>
      <c r="IGO49" s="278"/>
      <c r="IGP49" s="278"/>
      <c r="IGQ49" s="278"/>
      <c r="IGR49" s="278"/>
      <c r="IGS49" s="278"/>
      <c r="IGT49" s="278"/>
      <c r="IGU49" s="278"/>
      <c r="IGV49" s="278"/>
      <c r="IGW49" s="278"/>
      <c r="IGX49" s="278"/>
      <c r="IGY49" s="278"/>
      <c r="IGZ49" s="278"/>
      <c r="IHA49" s="278"/>
      <c r="IHB49" s="278"/>
      <c r="IHC49" s="278"/>
      <c r="IHD49" s="278"/>
      <c r="IHE49" s="278"/>
      <c r="IHF49" s="278"/>
      <c r="IHG49" s="278"/>
      <c r="IHH49" s="278"/>
      <c r="IHI49" s="278"/>
      <c r="IHJ49" s="278"/>
      <c r="IHK49" s="278"/>
      <c r="IHL49" s="278"/>
      <c r="IHM49" s="278"/>
      <c r="IHN49" s="278"/>
      <c r="IHO49" s="278"/>
      <c r="IHP49" s="278"/>
      <c r="IHQ49" s="278"/>
      <c r="IHR49" s="278"/>
      <c r="IHS49" s="278"/>
      <c r="IHT49" s="278"/>
      <c r="IHU49" s="278"/>
      <c r="IHV49" s="278"/>
      <c r="IHW49" s="278"/>
      <c r="IHX49" s="278"/>
      <c r="IHY49" s="278"/>
      <c r="IHZ49" s="278"/>
      <c r="IIA49" s="278"/>
      <c r="IIB49" s="278"/>
      <c r="IIC49" s="278"/>
      <c r="IID49" s="278"/>
      <c r="IIE49" s="278"/>
      <c r="IIF49" s="278"/>
      <c r="IIG49" s="278"/>
      <c r="IIH49" s="278"/>
      <c r="III49" s="278"/>
      <c r="IIJ49" s="278"/>
      <c r="IIK49" s="278"/>
      <c r="IIL49" s="278"/>
      <c r="IIM49" s="278"/>
      <c r="IIN49" s="278"/>
      <c r="IIO49" s="278"/>
      <c r="IIP49" s="278"/>
      <c r="IIQ49" s="278"/>
      <c r="IIR49" s="278"/>
      <c r="IIS49" s="278"/>
      <c r="IIT49" s="278"/>
      <c r="IIU49" s="278"/>
      <c r="IIV49" s="278"/>
      <c r="IIW49" s="278"/>
      <c r="IIX49" s="278"/>
      <c r="IIY49" s="278"/>
      <c r="IIZ49" s="278"/>
      <c r="IJA49" s="278"/>
      <c r="IJB49" s="278"/>
      <c r="IJC49" s="278"/>
      <c r="IJD49" s="278"/>
      <c r="IJE49" s="278"/>
      <c r="IJF49" s="278"/>
      <c r="IJG49" s="278"/>
      <c r="IJH49" s="278"/>
      <c r="IJI49" s="278"/>
      <c r="IJJ49" s="278"/>
      <c r="IJK49" s="278"/>
      <c r="IJL49" s="278"/>
      <c r="IJM49" s="278"/>
      <c r="IJN49" s="278"/>
      <c r="IJO49" s="278"/>
      <c r="IJP49" s="278"/>
      <c r="IJQ49" s="278"/>
      <c r="IJR49" s="278"/>
      <c r="IJS49" s="278"/>
      <c r="IJT49" s="278"/>
      <c r="IJU49" s="278"/>
      <c r="IJV49" s="278"/>
      <c r="IJW49" s="278"/>
      <c r="IJX49" s="278"/>
      <c r="IJY49" s="278"/>
      <c r="IJZ49" s="278"/>
      <c r="IKA49" s="278"/>
      <c r="IKB49" s="278"/>
      <c r="IKC49" s="278"/>
      <c r="IKD49" s="278"/>
      <c r="IKE49" s="278"/>
      <c r="IKF49" s="278"/>
      <c r="IKG49" s="278"/>
      <c r="IKH49" s="278"/>
      <c r="IKI49" s="278"/>
      <c r="IKJ49" s="278"/>
      <c r="IKK49" s="278"/>
      <c r="IKL49" s="278"/>
      <c r="IKM49" s="278"/>
      <c r="IKN49" s="278"/>
      <c r="IKO49" s="278"/>
      <c r="IKP49" s="278"/>
      <c r="IKQ49" s="278"/>
      <c r="IKR49" s="278"/>
      <c r="IKS49" s="278"/>
      <c r="IKT49" s="278"/>
      <c r="IKU49" s="278"/>
      <c r="IKV49" s="278"/>
      <c r="IKW49" s="278"/>
      <c r="IKX49" s="278"/>
      <c r="IKY49" s="278"/>
      <c r="IKZ49" s="278"/>
      <c r="ILA49" s="278"/>
      <c r="ILB49" s="278"/>
      <c r="ILC49" s="278"/>
      <c r="ILD49" s="278"/>
      <c r="ILE49" s="278"/>
      <c r="ILF49" s="278"/>
      <c r="ILG49" s="278"/>
      <c r="ILH49" s="278"/>
      <c r="ILI49" s="278"/>
      <c r="ILJ49" s="278"/>
      <c r="ILK49" s="278"/>
      <c r="ILL49" s="278"/>
      <c r="ILM49" s="278"/>
      <c r="ILN49" s="278"/>
      <c r="ILO49" s="278"/>
      <c r="ILP49" s="278"/>
      <c r="ILQ49" s="278"/>
      <c r="ILR49" s="278"/>
      <c r="ILS49" s="278"/>
      <c r="ILT49" s="278"/>
      <c r="ILU49" s="278"/>
      <c r="ILV49" s="278"/>
      <c r="ILW49" s="278"/>
      <c r="ILX49" s="278"/>
      <c r="ILY49" s="278"/>
      <c r="ILZ49" s="278"/>
      <c r="IMA49" s="278"/>
      <c r="IMB49" s="278"/>
      <c r="IMC49" s="278"/>
      <c r="IMD49" s="278"/>
      <c r="IME49" s="278"/>
      <c r="IMF49" s="278"/>
      <c r="IMG49" s="278"/>
      <c r="IMH49" s="278"/>
      <c r="IMI49" s="278"/>
      <c r="IMJ49" s="278"/>
      <c r="IMK49" s="278"/>
      <c r="IML49" s="278"/>
      <c r="IMM49" s="278"/>
      <c r="IMN49" s="278"/>
      <c r="IMO49" s="278"/>
      <c r="IMP49" s="278"/>
      <c r="IMQ49" s="278"/>
      <c r="IMR49" s="278"/>
      <c r="IMS49" s="278"/>
      <c r="IMT49" s="278"/>
      <c r="IMU49" s="278"/>
      <c r="IMV49" s="278"/>
      <c r="IMW49" s="278"/>
      <c r="IMX49" s="278"/>
      <c r="IMY49" s="278"/>
      <c r="IMZ49" s="278"/>
      <c r="INA49" s="278"/>
      <c r="INB49" s="278"/>
      <c r="INC49" s="278"/>
      <c r="IND49" s="278"/>
      <c r="INE49" s="278"/>
      <c r="INF49" s="278"/>
      <c r="ING49" s="278"/>
      <c r="INH49" s="278"/>
      <c r="INI49" s="278"/>
      <c r="INJ49" s="278"/>
      <c r="INK49" s="278"/>
      <c r="INL49" s="278"/>
      <c r="INM49" s="278"/>
      <c r="INN49" s="278"/>
      <c r="INO49" s="278"/>
      <c r="INP49" s="278"/>
      <c r="INQ49" s="278"/>
      <c r="INR49" s="278"/>
      <c r="INS49" s="278"/>
      <c r="INT49" s="278"/>
      <c r="INU49" s="278"/>
      <c r="INV49" s="278"/>
      <c r="INW49" s="278"/>
      <c r="INX49" s="278"/>
      <c r="INY49" s="278"/>
      <c r="INZ49" s="278"/>
      <c r="IOA49" s="278"/>
      <c r="IOB49" s="278"/>
      <c r="IOC49" s="278"/>
      <c r="IOD49" s="278"/>
      <c r="IOE49" s="278"/>
      <c r="IOF49" s="278"/>
      <c r="IOG49" s="278"/>
      <c r="IOH49" s="278"/>
      <c r="IOI49" s="278"/>
      <c r="IOJ49" s="278"/>
      <c r="IOK49" s="278"/>
      <c r="IOL49" s="278"/>
      <c r="IOM49" s="278"/>
      <c r="ION49" s="278"/>
      <c r="IOO49" s="278"/>
      <c r="IOP49" s="278"/>
      <c r="IOQ49" s="278"/>
      <c r="IOR49" s="278"/>
      <c r="IOS49" s="278"/>
      <c r="IOT49" s="278"/>
      <c r="IOU49" s="278"/>
      <c r="IOV49" s="278"/>
      <c r="IOW49" s="278"/>
      <c r="IOX49" s="278"/>
      <c r="IOY49" s="278"/>
      <c r="IOZ49" s="278"/>
      <c r="IPA49" s="278"/>
      <c r="IPB49" s="278"/>
      <c r="IPC49" s="278"/>
      <c r="IPD49" s="278"/>
      <c r="IPE49" s="278"/>
      <c r="IPF49" s="278"/>
      <c r="IPG49" s="278"/>
      <c r="IPH49" s="278"/>
      <c r="IPI49" s="278"/>
      <c r="IPJ49" s="278"/>
      <c r="IPK49" s="278"/>
      <c r="IPL49" s="278"/>
      <c r="IPM49" s="278"/>
      <c r="IPN49" s="278"/>
      <c r="IPO49" s="278"/>
      <c r="IPP49" s="278"/>
      <c r="IPQ49" s="278"/>
      <c r="IPR49" s="278"/>
      <c r="IPS49" s="278"/>
      <c r="IPT49" s="278"/>
      <c r="IPU49" s="278"/>
      <c r="IPV49" s="278"/>
      <c r="IPW49" s="278"/>
      <c r="IPX49" s="278"/>
      <c r="IPY49" s="278"/>
      <c r="IPZ49" s="278"/>
      <c r="IQA49" s="278"/>
      <c r="IQB49" s="278"/>
      <c r="IQC49" s="278"/>
      <c r="IQD49" s="278"/>
      <c r="IQE49" s="278"/>
      <c r="IQF49" s="278"/>
      <c r="IQG49" s="278"/>
      <c r="IQH49" s="278"/>
      <c r="IQI49" s="278"/>
      <c r="IQJ49" s="278"/>
      <c r="IQK49" s="278"/>
      <c r="IQL49" s="278"/>
      <c r="IQM49" s="278"/>
      <c r="IQN49" s="278"/>
      <c r="IQO49" s="278"/>
      <c r="IQP49" s="278"/>
      <c r="IQQ49" s="278"/>
      <c r="IQR49" s="278"/>
      <c r="IQS49" s="278"/>
      <c r="IQT49" s="278"/>
      <c r="IQU49" s="278"/>
      <c r="IQV49" s="278"/>
      <c r="IQW49" s="278"/>
      <c r="IQX49" s="278"/>
      <c r="IQY49" s="278"/>
      <c r="IQZ49" s="278"/>
      <c r="IRA49" s="278"/>
      <c r="IRB49" s="278"/>
      <c r="IRC49" s="278"/>
      <c r="IRD49" s="278"/>
      <c r="IRE49" s="278"/>
      <c r="IRF49" s="278"/>
      <c r="IRG49" s="278"/>
      <c r="IRH49" s="278"/>
      <c r="IRI49" s="278"/>
      <c r="IRJ49" s="278"/>
      <c r="IRK49" s="278"/>
      <c r="IRL49" s="278"/>
      <c r="IRM49" s="278"/>
      <c r="IRN49" s="278"/>
      <c r="IRO49" s="278"/>
      <c r="IRP49" s="278"/>
      <c r="IRQ49" s="278"/>
      <c r="IRR49" s="278"/>
      <c r="IRS49" s="278"/>
      <c r="IRT49" s="278"/>
      <c r="IRU49" s="278"/>
      <c r="IRV49" s="278"/>
      <c r="IRW49" s="278"/>
      <c r="IRX49" s="278"/>
      <c r="IRY49" s="278"/>
      <c r="IRZ49" s="278"/>
      <c r="ISA49" s="278"/>
      <c r="ISB49" s="278"/>
      <c r="ISC49" s="278"/>
      <c r="ISD49" s="278"/>
      <c r="ISE49" s="278"/>
      <c r="ISF49" s="278"/>
      <c r="ISG49" s="278"/>
      <c r="ISH49" s="278"/>
      <c r="ISI49" s="278"/>
      <c r="ISJ49" s="278"/>
      <c r="ISK49" s="278"/>
      <c r="ISL49" s="278"/>
      <c r="ISM49" s="278"/>
      <c r="ISN49" s="278"/>
      <c r="ISO49" s="278"/>
      <c r="ISP49" s="278"/>
      <c r="ISQ49" s="278"/>
      <c r="ISR49" s="278"/>
      <c r="ISS49" s="278"/>
      <c r="IST49" s="278"/>
      <c r="ISU49" s="278"/>
      <c r="ISV49" s="278"/>
      <c r="ISW49" s="278"/>
      <c r="ISX49" s="278"/>
      <c r="ISY49" s="278"/>
      <c r="ISZ49" s="278"/>
      <c r="ITA49" s="278"/>
      <c r="ITB49" s="278"/>
      <c r="ITC49" s="278"/>
      <c r="ITD49" s="278"/>
      <c r="ITE49" s="278"/>
      <c r="ITF49" s="278"/>
      <c r="ITG49" s="278"/>
      <c r="ITH49" s="278"/>
      <c r="ITI49" s="278"/>
      <c r="ITJ49" s="278"/>
      <c r="ITK49" s="278"/>
      <c r="ITL49" s="278"/>
      <c r="ITM49" s="278"/>
      <c r="ITN49" s="278"/>
      <c r="ITO49" s="278"/>
      <c r="ITP49" s="278"/>
      <c r="ITQ49" s="278"/>
      <c r="ITR49" s="278"/>
      <c r="ITS49" s="278"/>
      <c r="ITT49" s="278"/>
      <c r="ITU49" s="278"/>
      <c r="ITV49" s="278"/>
      <c r="ITW49" s="278"/>
      <c r="ITX49" s="278"/>
      <c r="ITY49" s="278"/>
      <c r="ITZ49" s="278"/>
      <c r="IUA49" s="278"/>
      <c r="IUB49" s="278"/>
      <c r="IUC49" s="278"/>
      <c r="IUD49" s="278"/>
      <c r="IUE49" s="278"/>
      <c r="IUF49" s="278"/>
      <c r="IUG49" s="278"/>
      <c r="IUH49" s="278"/>
      <c r="IUI49" s="278"/>
      <c r="IUJ49" s="278"/>
      <c r="IUK49" s="278"/>
      <c r="IUL49" s="278"/>
      <c r="IUM49" s="278"/>
      <c r="IUN49" s="278"/>
      <c r="IUO49" s="278"/>
      <c r="IUP49" s="278"/>
      <c r="IUQ49" s="278"/>
      <c r="IUR49" s="278"/>
      <c r="IUS49" s="278"/>
      <c r="IUT49" s="278"/>
      <c r="IUU49" s="278"/>
      <c r="IUV49" s="278"/>
      <c r="IUW49" s="278"/>
      <c r="IUX49" s="278"/>
      <c r="IUY49" s="278"/>
      <c r="IUZ49" s="278"/>
      <c r="IVA49" s="278"/>
      <c r="IVB49" s="278"/>
      <c r="IVC49" s="278"/>
      <c r="IVD49" s="278"/>
      <c r="IVE49" s="278"/>
      <c r="IVF49" s="278"/>
      <c r="IVG49" s="278"/>
      <c r="IVH49" s="278"/>
      <c r="IVI49" s="278"/>
      <c r="IVJ49" s="278"/>
      <c r="IVK49" s="278"/>
      <c r="IVL49" s="278"/>
      <c r="IVM49" s="278"/>
      <c r="IVN49" s="278"/>
      <c r="IVO49" s="278"/>
      <c r="IVP49" s="278"/>
      <c r="IVQ49" s="278"/>
      <c r="IVR49" s="278"/>
      <c r="IVS49" s="278"/>
      <c r="IVT49" s="278"/>
      <c r="IVU49" s="278"/>
      <c r="IVV49" s="278"/>
      <c r="IVW49" s="278"/>
      <c r="IVX49" s="278"/>
      <c r="IVY49" s="278"/>
      <c r="IVZ49" s="278"/>
      <c r="IWA49" s="278"/>
      <c r="IWB49" s="278"/>
      <c r="IWC49" s="278"/>
      <c r="IWD49" s="278"/>
      <c r="IWE49" s="278"/>
      <c r="IWF49" s="278"/>
      <c r="IWG49" s="278"/>
      <c r="IWH49" s="278"/>
      <c r="IWI49" s="278"/>
      <c r="IWJ49" s="278"/>
      <c r="IWK49" s="278"/>
      <c r="IWL49" s="278"/>
      <c r="IWM49" s="278"/>
      <c r="IWN49" s="278"/>
      <c r="IWO49" s="278"/>
      <c r="IWP49" s="278"/>
      <c r="IWQ49" s="278"/>
      <c r="IWR49" s="278"/>
      <c r="IWS49" s="278"/>
      <c r="IWT49" s="278"/>
      <c r="IWU49" s="278"/>
      <c r="IWV49" s="278"/>
      <c r="IWW49" s="278"/>
      <c r="IWX49" s="278"/>
      <c r="IWY49" s="278"/>
      <c r="IWZ49" s="278"/>
      <c r="IXA49" s="278"/>
      <c r="IXB49" s="278"/>
      <c r="IXC49" s="278"/>
      <c r="IXD49" s="278"/>
      <c r="IXE49" s="278"/>
      <c r="IXF49" s="278"/>
      <c r="IXG49" s="278"/>
      <c r="IXH49" s="278"/>
      <c r="IXI49" s="278"/>
      <c r="IXJ49" s="278"/>
      <c r="IXK49" s="278"/>
      <c r="IXL49" s="278"/>
      <c r="IXM49" s="278"/>
      <c r="IXN49" s="278"/>
      <c r="IXO49" s="278"/>
      <c r="IXP49" s="278"/>
      <c r="IXQ49" s="278"/>
      <c r="IXR49" s="278"/>
      <c r="IXS49" s="278"/>
      <c r="IXT49" s="278"/>
      <c r="IXU49" s="278"/>
      <c r="IXV49" s="278"/>
      <c r="IXW49" s="278"/>
      <c r="IXX49" s="278"/>
      <c r="IXY49" s="278"/>
      <c r="IXZ49" s="278"/>
      <c r="IYA49" s="278"/>
      <c r="IYB49" s="278"/>
      <c r="IYC49" s="278"/>
      <c r="IYD49" s="278"/>
      <c r="IYE49" s="278"/>
      <c r="IYF49" s="278"/>
      <c r="IYG49" s="278"/>
      <c r="IYH49" s="278"/>
      <c r="IYI49" s="278"/>
      <c r="IYJ49" s="278"/>
      <c r="IYK49" s="278"/>
      <c r="IYL49" s="278"/>
      <c r="IYM49" s="278"/>
      <c r="IYN49" s="278"/>
      <c r="IYO49" s="278"/>
      <c r="IYP49" s="278"/>
      <c r="IYQ49" s="278"/>
      <c r="IYR49" s="278"/>
      <c r="IYS49" s="278"/>
      <c r="IYT49" s="278"/>
      <c r="IYU49" s="278"/>
      <c r="IYV49" s="278"/>
      <c r="IYW49" s="278"/>
      <c r="IYX49" s="278"/>
      <c r="IYY49" s="278"/>
      <c r="IYZ49" s="278"/>
      <c r="IZA49" s="278"/>
      <c r="IZB49" s="278"/>
      <c r="IZC49" s="278"/>
      <c r="IZD49" s="278"/>
      <c r="IZE49" s="278"/>
      <c r="IZF49" s="278"/>
      <c r="IZG49" s="278"/>
      <c r="IZH49" s="278"/>
      <c r="IZI49" s="278"/>
      <c r="IZJ49" s="278"/>
      <c r="IZK49" s="278"/>
      <c r="IZL49" s="278"/>
      <c r="IZM49" s="278"/>
      <c r="IZN49" s="278"/>
      <c r="IZO49" s="278"/>
      <c r="IZP49" s="278"/>
      <c r="IZQ49" s="278"/>
      <c r="IZR49" s="278"/>
      <c r="IZS49" s="278"/>
      <c r="IZT49" s="278"/>
      <c r="IZU49" s="278"/>
      <c r="IZV49" s="278"/>
      <c r="IZW49" s="278"/>
      <c r="IZX49" s="278"/>
      <c r="IZY49" s="278"/>
      <c r="IZZ49" s="278"/>
      <c r="JAA49" s="278"/>
      <c r="JAB49" s="278"/>
      <c r="JAC49" s="278"/>
      <c r="JAD49" s="278"/>
      <c r="JAE49" s="278"/>
      <c r="JAF49" s="278"/>
      <c r="JAG49" s="278"/>
      <c r="JAH49" s="278"/>
      <c r="JAI49" s="278"/>
      <c r="JAJ49" s="278"/>
      <c r="JAK49" s="278"/>
      <c r="JAL49" s="278"/>
      <c r="JAM49" s="278"/>
      <c r="JAN49" s="278"/>
      <c r="JAO49" s="278"/>
      <c r="JAP49" s="278"/>
      <c r="JAQ49" s="278"/>
      <c r="JAR49" s="278"/>
      <c r="JAS49" s="278"/>
      <c r="JAT49" s="278"/>
      <c r="JAU49" s="278"/>
      <c r="JAV49" s="278"/>
      <c r="JAW49" s="278"/>
      <c r="JAX49" s="278"/>
      <c r="JAY49" s="278"/>
      <c r="JAZ49" s="278"/>
      <c r="JBA49" s="278"/>
      <c r="JBB49" s="278"/>
      <c r="JBC49" s="278"/>
      <c r="JBD49" s="278"/>
      <c r="JBE49" s="278"/>
      <c r="JBF49" s="278"/>
      <c r="JBG49" s="278"/>
      <c r="JBH49" s="278"/>
      <c r="JBI49" s="278"/>
      <c r="JBJ49" s="278"/>
      <c r="JBK49" s="278"/>
      <c r="JBL49" s="278"/>
      <c r="JBM49" s="278"/>
      <c r="JBN49" s="278"/>
      <c r="JBO49" s="278"/>
      <c r="JBP49" s="278"/>
      <c r="JBQ49" s="278"/>
      <c r="JBR49" s="278"/>
      <c r="JBS49" s="278"/>
      <c r="JBT49" s="278"/>
      <c r="JBU49" s="278"/>
      <c r="JBV49" s="278"/>
      <c r="JBW49" s="278"/>
      <c r="JBX49" s="278"/>
      <c r="JBY49" s="278"/>
      <c r="JBZ49" s="278"/>
      <c r="JCA49" s="278"/>
      <c r="JCB49" s="278"/>
      <c r="JCC49" s="278"/>
      <c r="JCD49" s="278"/>
      <c r="JCE49" s="278"/>
      <c r="JCF49" s="278"/>
      <c r="JCG49" s="278"/>
      <c r="JCH49" s="278"/>
      <c r="JCI49" s="278"/>
      <c r="JCJ49" s="278"/>
      <c r="JCK49" s="278"/>
      <c r="JCL49" s="278"/>
      <c r="JCM49" s="278"/>
      <c r="JCN49" s="278"/>
      <c r="JCO49" s="278"/>
      <c r="JCP49" s="278"/>
      <c r="JCQ49" s="278"/>
      <c r="JCR49" s="278"/>
      <c r="JCS49" s="278"/>
      <c r="JCT49" s="278"/>
      <c r="JCU49" s="278"/>
      <c r="JCV49" s="278"/>
      <c r="JCW49" s="278"/>
      <c r="JCX49" s="278"/>
      <c r="JCY49" s="278"/>
      <c r="JCZ49" s="278"/>
      <c r="JDA49" s="278"/>
      <c r="JDB49" s="278"/>
      <c r="JDC49" s="278"/>
      <c r="JDD49" s="278"/>
      <c r="JDE49" s="278"/>
      <c r="JDF49" s="278"/>
      <c r="JDG49" s="278"/>
      <c r="JDH49" s="278"/>
      <c r="JDI49" s="278"/>
      <c r="JDJ49" s="278"/>
      <c r="JDK49" s="278"/>
      <c r="JDL49" s="278"/>
      <c r="JDM49" s="278"/>
      <c r="JDN49" s="278"/>
      <c r="JDO49" s="278"/>
      <c r="JDP49" s="278"/>
      <c r="JDQ49" s="278"/>
      <c r="JDR49" s="278"/>
      <c r="JDS49" s="278"/>
      <c r="JDT49" s="278"/>
      <c r="JDU49" s="278"/>
      <c r="JDV49" s="278"/>
      <c r="JDW49" s="278"/>
      <c r="JDX49" s="278"/>
      <c r="JDY49" s="278"/>
      <c r="JDZ49" s="278"/>
      <c r="JEA49" s="278"/>
      <c r="JEB49" s="278"/>
      <c r="JEC49" s="278"/>
      <c r="JED49" s="278"/>
      <c r="JEE49" s="278"/>
      <c r="JEF49" s="278"/>
      <c r="JEG49" s="278"/>
      <c r="JEH49" s="278"/>
      <c r="JEI49" s="278"/>
      <c r="JEJ49" s="278"/>
      <c r="JEK49" s="278"/>
      <c r="JEL49" s="278"/>
      <c r="JEM49" s="278"/>
      <c r="JEN49" s="278"/>
      <c r="JEO49" s="278"/>
      <c r="JEP49" s="278"/>
      <c r="JEQ49" s="278"/>
      <c r="JER49" s="278"/>
      <c r="JES49" s="278"/>
      <c r="JET49" s="278"/>
      <c r="JEU49" s="278"/>
      <c r="JEV49" s="278"/>
      <c r="JEW49" s="278"/>
      <c r="JEX49" s="278"/>
      <c r="JEY49" s="278"/>
      <c r="JEZ49" s="278"/>
      <c r="JFA49" s="278"/>
      <c r="JFB49" s="278"/>
      <c r="JFC49" s="278"/>
      <c r="JFD49" s="278"/>
      <c r="JFE49" s="278"/>
      <c r="JFF49" s="278"/>
      <c r="JFG49" s="278"/>
      <c r="JFH49" s="278"/>
      <c r="JFI49" s="278"/>
      <c r="JFJ49" s="278"/>
      <c r="JFK49" s="278"/>
      <c r="JFL49" s="278"/>
      <c r="JFM49" s="278"/>
      <c r="JFN49" s="278"/>
      <c r="JFO49" s="278"/>
      <c r="JFP49" s="278"/>
      <c r="JFQ49" s="278"/>
      <c r="JFR49" s="278"/>
      <c r="JFS49" s="278"/>
      <c r="JFT49" s="278"/>
      <c r="JFU49" s="278"/>
      <c r="JFV49" s="278"/>
      <c r="JFW49" s="278"/>
      <c r="JFX49" s="278"/>
      <c r="JFY49" s="278"/>
      <c r="JFZ49" s="278"/>
      <c r="JGA49" s="278"/>
      <c r="JGB49" s="278"/>
      <c r="JGC49" s="278"/>
      <c r="JGD49" s="278"/>
      <c r="JGE49" s="278"/>
      <c r="JGF49" s="278"/>
      <c r="JGG49" s="278"/>
      <c r="JGH49" s="278"/>
      <c r="JGI49" s="278"/>
      <c r="JGJ49" s="278"/>
      <c r="JGK49" s="278"/>
      <c r="JGL49" s="278"/>
      <c r="JGM49" s="278"/>
      <c r="JGN49" s="278"/>
      <c r="JGO49" s="278"/>
      <c r="JGP49" s="278"/>
      <c r="JGQ49" s="278"/>
      <c r="JGR49" s="278"/>
      <c r="JGS49" s="278"/>
      <c r="JGT49" s="278"/>
      <c r="JGU49" s="278"/>
      <c r="JGV49" s="278"/>
      <c r="JGW49" s="278"/>
      <c r="JGX49" s="278"/>
      <c r="JGY49" s="278"/>
      <c r="JGZ49" s="278"/>
      <c r="JHA49" s="278"/>
      <c r="JHB49" s="278"/>
      <c r="JHC49" s="278"/>
      <c r="JHD49" s="278"/>
      <c r="JHE49" s="278"/>
      <c r="JHF49" s="278"/>
      <c r="JHG49" s="278"/>
      <c r="JHH49" s="278"/>
      <c r="JHI49" s="278"/>
      <c r="JHJ49" s="278"/>
      <c r="JHK49" s="278"/>
      <c r="JHL49" s="278"/>
      <c r="JHM49" s="278"/>
      <c r="JHN49" s="278"/>
      <c r="JHO49" s="278"/>
      <c r="JHP49" s="278"/>
      <c r="JHQ49" s="278"/>
      <c r="JHR49" s="278"/>
      <c r="JHS49" s="278"/>
      <c r="JHT49" s="278"/>
      <c r="JHU49" s="278"/>
      <c r="JHV49" s="278"/>
      <c r="JHW49" s="278"/>
      <c r="JHX49" s="278"/>
      <c r="JHY49" s="278"/>
      <c r="JHZ49" s="278"/>
      <c r="JIA49" s="278"/>
      <c r="JIB49" s="278"/>
      <c r="JIC49" s="278"/>
      <c r="JID49" s="278"/>
      <c r="JIE49" s="278"/>
      <c r="JIF49" s="278"/>
      <c r="JIG49" s="278"/>
      <c r="JIH49" s="278"/>
      <c r="JII49" s="278"/>
      <c r="JIJ49" s="278"/>
      <c r="JIK49" s="278"/>
      <c r="JIL49" s="278"/>
      <c r="JIM49" s="278"/>
      <c r="JIN49" s="278"/>
      <c r="JIO49" s="278"/>
      <c r="JIP49" s="278"/>
      <c r="JIQ49" s="278"/>
      <c r="JIR49" s="278"/>
      <c r="JIS49" s="278"/>
      <c r="JIT49" s="278"/>
      <c r="JIU49" s="278"/>
      <c r="JIV49" s="278"/>
      <c r="JIW49" s="278"/>
      <c r="JIX49" s="278"/>
      <c r="JIY49" s="278"/>
      <c r="JIZ49" s="278"/>
      <c r="JJA49" s="278"/>
      <c r="JJB49" s="278"/>
      <c r="JJC49" s="278"/>
      <c r="JJD49" s="278"/>
      <c r="JJE49" s="278"/>
      <c r="JJF49" s="278"/>
      <c r="JJG49" s="278"/>
      <c r="JJH49" s="278"/>
      <c r="JJI49" s="278"/>
      <c r="JJJ49" s="278"/>
      <c r="JJK49" s="278"/>
      <c r="JJL49" s="278"/>
      <c r="JJM49" s="278"/>
      <c r="JJN49" s="278"/>
      <c r="JJO49" s="278"/>
      <c r="JJP49" s="278"/>
      <c r="JJQ49" s="278"/>
      <c r="JJR49" s="278"/>
      <c r="JJS49" s="278"/>
      <c r="JJT49" s="278"/>
      <c r="JJU49" s="278"/>
      <c r="JJV49" s="278"/>
      <c r="JJW49" s="278"/>
      <c r="JJX49" s="278"/>
      <c r="JJY49" s="278"/>
      <c r="JJZ49" s="278"/>
      <c r="JKA49" s="278"/>
      <c r="JKB49" s="278"/>
      <c r="JKC49" s="278"/>
      <c r="JKD49" s="278"/>
      <c r="JKE49" s="278"/>
      <c r="JKF49" s="278"/>
      <c r="JKG49" s="278"/>
      <c r="JKH49" s="278"/>
      <c r="JKI49" s="278"/>
      <c r="JKJ49" s="278"/>
      <c r="JKK49" s="278"/>
      <c r="JKL49" s="278"/>
      <c r="JKM49" s="278"/>
      <c r="JKN49" s="278"/>
      <c r="JKO49" s="278"/>
      <c r="JKP49" s="278"/>
      <c r="JKQ49" s="278"/>
      <c r="JKR49" s="278"/>
      <c r="JKS49" s="278"/>
      <c r="JKT49" s="278"/>
      <c r="JKU49" s="278"/>
      <c r="JKV49" s="278"/>
      <c r="JKW49" s="278"/>
      <c r="JKX49" s="278"/>
      <c r="JKY49" s="278"/>
      <c r="JKZ49" s="278"/>
      <c r="JLA49" s="278"/>
      <c r="JLB49" s="278"/>
      <c r="JLC49" s="278"/>
      <c r="JLD49" s="278"/>
      <c r="JLE49" s="278"/>
      <c r="JLF49" s="278"/>
      <c r="JLG49" s="278"/>
      <c r="JLH49" s="278"/>
      <c r="JLI49" s="278"/>
      <c r="JLJ49" s="278"/>
      <c r="JLK49" s="278"/>
      <c r="JLL49" s="278"/>
      <c r="JLM49" s="278"/>
      <c r="JLN49" s="278"/>
      <c r="JLO49" s="278"/>
      <c r="JLP49" s="278"/>
      <c r="JLQ49" s="278"/>
      <c r="JLR49" s="278"/>
      <c r="JLS49" s="278"/>
      <c r="JLT49" s="278"/>
      <c r="JLU49" s="278"/>
      <c r="JLV49" s="278"/>
      <c r="JLW49" s="278"/>
      <c r="JLX49" s="278"/>
      <c r="JLY49" s="278"/>
      <c r="JLZ49" s="278"/>
      <c r="JMA49" s="278"/>
      <c r="JMB49" s="278"/>
      <c r="JMC49" s="278"/>
      <c r="JMD49" s="278"/>
      <c r="JME49" s="278"/>
      <c r="JMF49" s="278"/>
      <c r="JMG49" s="278"/>
      <c r="JMH49" s="278"/>
      <c r="JMI49" s="278"/>
      <c r="JMJ49" s="278"/>
      <c r="JMK49" s="278"/>
      <c r="JML49" s="278"/>
      <c r="JMM49" s="278"/>
      <c r="JMN49" s="278"/>
      <c r="JMO49" s="278"/>
      <c r="JMP49" s="278"/>
      <c r="JMQ49" s="278"/>
      <c r="JMR49" s="278"/>
      <c r="JMS49" s="278"/>
      <c r="JMT49" s="278"/>
      <c r="JMU49" s="278"/>
      <c r="JMV49" s="278"/>
      <c r="JMW49" s="278"/>
      <c r="JMX49" s="278"/>
      <c r="JMY49" s="278"/>
      <c r="JMZ49" s="278"/>
      <c r="JNA49" s="278"/>
      <c r="JNB49" s="278"/>
      <c r="JNC49" s="278"/>
      <c r="JND49" s="278"/>
      <c r="JNE49" s="278"/>
      <c r="JNF49" s="278"/>
      <c r="JNG49" s="278"/>
      <c r="JNH49" s="278"/>
      <c r="JNI49" s="278"/>
      <c r="JNJ49" s="278"/>
      <c r="JNK49" s="278"/>
      <c r="JNL49" s="278"/>
      <c r="JNM49" s="278"/>
      <c r="JNN49" s="278"/>
      <c r="JNO49" s="278"/>
      <c r="JNP49" s="278"/>
      <c r="JNQ49" s="278"/>
      <c r="JNR49" s="278"/>
      <c r="JNS49" s="278"/>
      <c r="JNT49" s="278"/>
      <c r="JNU49" s="278"/>
      <c r="JNV49" s="278"/>
      <c r="JNW49" s="278"/>
      <c r="JNX49" s="278"/>
      <c r="JNY49" s="278"/>
      <c r="JNZ49" s="278"/>
      <c r="JOA49" s="278"/>
      <c r="JOB49" s="278"/>
      <c r="JOC49" s="278"/>
      <c r="JOD49" s="278"/>
      <c r="JOE49" s="278"/>
      <c r="JOF49" s="278"/>
      <c r="JOG49" s="278"/>
      <c r="JOH49" s="278"/>
      <c r="JOI49" s="278"/>
      <c r="JOJ49" s="278"/>
      <c r="JOK49" s="278"/>
      <c r="JOL49" s="278"/>
      <c r="JOM49" s="278"/>
      <c r="JON49" s="278"/>
      <c r="JOO49" s="278"/>
      <c r="JOP49" s="278"/>
      <c r="JOQ49" s="278"/>
      <c r="JOR49" s="278"/>
      <c r="JOS49" s="278"/>
      <c r="JOT49" s="278"/>
      <c r="JOU49" s="278"/>
      <c r="JOV49" s="278"/>
      <c r="JOW49" s="278"/>
      <c r="JOX49" s="278"/>
      <c r="JOY49" s="278"/>
      <c r="JOZ49" s="278"/>
      <c r="JPA49" s="278"/>
      <c r="JPB49" s="278"/>
      <c r="JPC49" s="278"/>
      <c r="JPD49" s="278"/>
      <c r="JPE49" s="278"/>
      <c r="JPF49" s="278"/>
      <c r="JPG49" s="278"/>
      <c r="JPH49" s="278"/>
      <c r="JPI49" s="278"/>
      <c r="JPJ49" s="278"/>
      <c r="JPK49" s="278"/>
      <c r="JPL49" s="278"/>
      <c r="JPM49" s="278"/>
      <c r="JPN49" s="278"/>
      <c r="JPO49" s="278"/>
      <c r="JPP49" s="278"/>
      <c r="JPQ49" s="278"/>
      <c r="JPR49" s="278"/>
      <c r="JPS49" s="278"/>
      <c r="JPT49" s="278"/>
      <c r="JPU49" s="278"/>
      <c r="JPV49" s="278"/>
      <c r="JPW49" s="278"/>
      <c r="JPX49" s="278"/>
      <c r="JPY49" s="278"/>
      <c r="JPZ49" s="278"/>
      <c r="JQA49" s="278"/>
      <c r="JQB49" s="278"/>
      <c r="JQC49" s="278"/>
      <c r="JQD49" s="278"/>
      <c r="JQE49" s="278"/>
      <c r="JQF49" s="278"/>
      <c r="JQG49" s="278"/>
      <c r="JQH49" s="278"/>
      <c r="JQI49" s="278"/>
      <c r="JQJ49" s="278"/>
      <c r="JQK49" s="278"/>
      <c r="JQL49" s="278"/>
      <c r="JQM49" s="278"/>
      <c r="JQN49" s="278"/>
      <c r="JQO49" s="278"/>
      <c r="JQP49" s="278"/>
      <c r="JQQ49" s="278"/>
      <c r="JQR49" s="278"/>
      <c r="JQS49" s="278"/>
      <c r="JQT49" s="278"/>
      <c r="JQU49" s="278"/>
      <c r="JQV49" s="278"/>
      <c r="JQW49" s="278"/>
      <c r="JQX49" s="278"/>
      <c r="JQY49" s="278"/>
      <c r="JQZ49" s="278"/>
      <c r="JRA49" s="278"/>
      <c r="JRB49" s="278"/>
      <c r="JRC49" s="278"/>
      <c r="JRD49" s="278"/>
      <c r="JRE49" s="278"/>
      <c r="JRF49" s="278"/>
      <c r="JRG49" s="278"/>
      <c r="JRH49" s="278"/>
      <c r="JRI49" s="278"/>
      <c r="JRJ49" s="278"/>
      <c r="JRK49" s="278"/>
      <c r="JRL49" s="278"/>
      <c r="JRM49" s="278"/>
      <c r="JRN49" s="278"/>
      <c r="JRO49" s="278"/>
      <c r="JRP49" s="278"/>
      <c r="JRQ49" s="278"/>
      <c r="JRR49" s="278"/>
      <c r="JRS49" s="278"/>
      <c r="JRT49" s="278"/>
      <c r="JRU49" s="278"/>
      <c r="JRV49" s="278"/>
      <c r="JRW49" s="278"/>
      <c r="JRX49" s="278"/>
      <c r="JRY49" s="278"/>
      <c r="JRZ49" s="278"/>
      <c r="JSA49" s="278"/>
      <c r="JSB49" s="278"/>
      <c r="JSC49" s="278"/>
      <c r="JSD49" s="278"/>
      <c r="JSE49" s="278"/>
      <c r="JSF49" s="278"/>
      <c r="JSG49" s="278"/>
      <c r="JSH49" s="278"/>
      <c r="JSI49" s="278"/>
      <c r="JSJ49" s="278"/>
      <c r="JSK49" s="278"/>
      <c r="JSL49" s="278"/>
      <c r="JSM49" s="278"/>
      <c r="JSN49" s="278"/>
      <c r="JSO49" s="278"/>
      <c r="JSP49" s="278"/>
      <c r="JSQ49" s="278"/>
      <c r="JSR49" s="278"/>
      <c r="JSS49" s="278"/>
      <c r="JST49" s="278"/>
      <c r="JSU49" s="278"/>
      <c r="JSV49" s="278"/>
      <c r="JSW49" s="278"/>
      <c r="JSX49" s="278"/>
      <c r="JSY49" s="278"/>
      <c r="JSZ49" s="278"/>
      <c r="JTA49" s="278"/>
      <c r="JTB49" s="278"/>
      <c r="JTC49" s="278"/>
      <c r="JTD49" s="278"/>
      <c r="JTE49" s="278"/>
      <c r="JTF49" s="278"/>
      <c r="JTG49" s="278"/>
      <c r="JTH49" s="278"/>
      <c r="JTI49" s="278"/>
      <c r="JTJ49" s="278"/>
      <c r="JTK49" s="278"/>
      <c r="JTL49" s="278"/>
      <c r="JTM49" s="278"/>
      <c r="JTN49" s="278"/>
      <c r="JTO49" s="278"/>
      <c r="JTP49" s="278"/>
      <c r="JTQ49" s="278"/>
      <c r="JTR49" s="278"/>
      <c r="JTS49" s="278"/>
      <c r="JTT49" s="278"/>
      <c r="JTU49" s="278"/>
      <c r="JTV49" s="278"/>
      <c r="JTW49" s="278"/>
      <c r="JTX49" s="278"/>
      <c r="JTY49" s="278"/>
      <c r="JTZ49" s="278"/>
      <c r="JUA49" s="278"/>
      <c r="JUB49" s="278"/>
      <c r="JUC49" s="278"/>
      <c r="JUD49" s="278"/>
      <c r="JUE49" s="278"/>
      <c r="JUF49" s="278"/>
      <c r="JUG49" s="278"/>
      <c r="JUH49" s="278"/>
      <c r="JUI49" s="278"/>
      <c r="JUJ49" s="278"/>
      <c r="JUK49" s="278"/>
      <c r="JUL49" s="278"/>
      <c r="JUM49" s="278"/>
      <c r="JUN49" s="278"/>
      <c r="JUO49" s="278"/>
      <c r="JUP49" s="278"/>
      <c r="JUQ49" s="278"/>
      <c r="JUR49" s="278"/>
      <c r="JUS49" s="278"/>
      <c r="JUT49" s="278"/>
      <c r="JUU49" s="278"/>
      <c r="JUV49" s="278"/>
      <c r="JUW49" s="278"/>
      <c r="JUX49" s="278"/>
      <c r="JUY49" s="278"/>
      <c r="JUZ49" s="278"/>
      <c r="JVA49" s="278"/>
      <c r="JVB49" s="278"/>
      <c r="JVC49" s="278"/>
      <c r="JVD49" s="278"/>
      <c r="JVE49" s="278"/>
      <c r="JVF49" s="278"/>
      <c r="JVG49" s="278"/>
      <c r="JVH49" s="278"/>
      <c r="JVI49" s="278"/>
      <c r="JVJ49" s="278"/>
      <c r="JVK49" s="278"/>
      <c r="JVL49" s="278"/>
      <c r="JVM49" s="278"/>
      <c r="JVN49" s="278"/>
      <c r="JVO49" s="278"/>
      <c r="JVP49" s="278"/>
      <c r="JVQ49" s="278"/>
      <c r="JVR49" s="278"/>
      <c r="JVS49" s="278"/>
      <c r="JVT49" s="278"/>
      <c r="JVU49" s="278"/>
      <c r="JVV49" s="278"/>
      <c r="JVW49" s="278"/>
      <c r="JVX49" s="278"/>
      <c r="JVY49" s="278"/>
      <c r="JVZ49" s="278"/>
      <c r="JWA49" s="278"/>
      <c r="JWB49" s="278"/>
      <c r="JWC49" s="278"/>
      <c r="JWD49" s="278"/>
      <c r="JWE49" s="278"/>
      <c r="JWF49" s="278"/>
      <c r="JWG49" s="278"/>
      <c r="JWH49" s="278"/>
      <c r="JWI49" s="278"/>
      <c r="JWJ49" s="278"/>
      <c r="JWK49" s="278"/>
      <c r="JWL49" s="278"/>
      <c r="JWM49" s="278"/>
      <c r="JWN49" s="278"/>
      <c r="JWO49" s="278"/>
      <c r="JWP49" s="278"/>
      <c r="JWQ49" s="278"/>
      <c r="JWR49" s="278"/>
      <c r="JWS49" s="278"/>
      <c r="JWT49" s="278"/>
      <c r="JWU49" s="278"/>
      <c r="JWV49" s="278"/>
      <c r="JWW49" s="278"/>
      <c r="JWX49" s="278"/>
      <c r="JWY49" s="278"/>
      <c r="JWZ49" s="278"/>
      <c r="JXA49" s="278"/>
      <c r="JXB49" s="278"/>
      <c r="JXC49" s="278"/>
      <c r="JXD49" s="278"/>
      <c r="JXE49" s="278"/>
      <c r="JXF49" s="278"/>
      <c r="JXG49" s="278"/>
      <c r="JXH49" s="278"/>
      <c r="JXI49" s="278"/>
      <c r="JXJ49" s="278"/>
      <c r="JXK49" s="278"/>
      <c r="JXL49" s="278"/>
      <c r="JXM49" s="278"/>
      <c r="JXN49" s="278"/>
      <c r="JXO49" s="278"/>
      <c r="JXP49" s="278"/>
      <c r="JXQ49" s="278"/>
      <c r="JXR49" s="278"/>
      <c r="JXS49" s="278"/>
      <c r="JXT49" s="278"/>
      <c r="JXU49" s="278"/>
      <c r="JXV49" s="278"/>
      <c r="JXW49" s="278"/>
      <c r="JXX49" s="278"/>
      <c r="JXY49" s="278"/>
      <c r="JXZ49" s="278"/>
      <c r="JYA49" s="278"/>
      <c r="JYB49" s="278"/>
      <c r="JYC49" s="278"/>
      <c r="JYD49" s="278"/>
      <c r="JYE49" s="278"/>
      <c r="JYF49" s="278"/>
      <c r="JYG49" s="278"/>
      <c r="JYH49" s="278"/>
      <c r="JYI49" s="278"/>
      <c r="JYJ49" s="278"/>
      <c r="JYK49" s="278"/>
      <c r="JYL49" s="278"/>
      <c r="JYM49" s="278"/>
      <c r="JYN49" s="278"/>
      <c r="JYO49" s="278"/>
      <c r="JYP49" s="278"/>
      <c r="JYQ49" s="278"/>
      <c r="JYR49" s="278"/>
      <c r="JYS49" s="278"/>
      <c r="JYT49" s="278"/>
      <c r="JYU49" s="278"/>
      <c r="JYV49" s="278"/>
      <c r="JYW49" s="278"/>
      <c r="JYX49" s="278"/>
      <c r="JYY49" s="278"/>
      <c r="JYZ49" s="278"/>
      <c r="JZA49" s="278"/>
      <c r="JZB49" s="278"/>
      <c r="JZC49" s="278"/>
      <c r="JZD49" s="278"/>
      <c r="JZE49" s="278"/>
      <c r="JZF49" s="278"/>
      <c r="JZG49" s="278"/>
      <c r="JZH49" s="278"/>
      <c r="JZI49" s="278"/>
      <c r="JZJ49" s="278"/>
      <c r="JZK49" s="278"/>
      <c r="JZL49" s="278"/>
      <c r="JZM49" s="278"/>
      <c r="JZN49" s="278"/>
      <c r="JZO49" s="278"/>
      <c r="JZP49" s="278"/>
      <c r="JZQ49" s="278"/>
      <c r="JZR49" s="278"/>
      <c r="JZS49" s="278"/>
      <c r="JZT49" s="278"/>
      <c r="JZU49" s="278"/>
      <c r="JZV49" s="278"/>
      <c r="JZW49" s="278"/>
      <c r="JZX49" s="278"/>
      <c r="JZY49" s="278"/>
      <c r="JZZ49" s="278"/>
      <c r="KAA49" s="278"/>
      <c r="KAB49" s="278"/>
      <c r="KAC49" s="278"/>
      <c r="KAD49" s="278"/>
      <c r="KAE49" s="278"/>
      <c r="KAF49" s="278"/>
      <c r="KAG49" s="278"/>
      <c r="KAH49" s="278"/>
      <c r="KAI49" s="278"/>
      <c r="KAJ49" s="278"/>
      <c r="KAK49" s="278"/>
      <c r="KAL49" s="278"/>
      <c r="KAM49" s="278"/>
      <c r="KAN49" s="278"/>
      <c r="KAO49" s="278"/>
      <c r="KAP49" s="278"/>
      <c r="KAQ49" s="278"/>
      <c r="KAR49" s="278"/>
      <c r="KAS49" s="278"/>
      <c r="KAT49" s="278"/>
      <c r="KAU49" s="278"/>
      <c r="KAV49" s="278"/>
      <c r="KAW49" s="278"/>
      <c r="KAX49" s="278"/>
      <c r="KAY49" s="278"/>
      <c r="KAZ49" s="278"/>
      <c r="KBA49" s="278"/>
      <c r="KBB49" s="278"/>
      <c r="KBC49" s="278"/>
      <c r="KBD49" s="278"/>
      <c r="KBE49" s="278"/>
      <c r="KBF49" s="278"/>
      <c r="KBG49" s="278"/>
      <c r="KBH49" s="278"/>
      <c r="KBI49" s="278"/>
      <c r="KBJ49" s="278"/>
      <c r="KBK49" s="278"/>
      <c r="KBL49" s="278"/>
      <c r="KBM49" s="278"/>
      <c r="KBN49" s="278"/>
      <c r="KBO49" s="278"/>
      <c r="KBP49" s="278"/>
      <c r="KBQ49" s="278"/>
      <c r="KBR49" s="278"/>
      <c r="KBS49" s="278"/>
      <c r="KBT49" s="278"/>
      <c r="KBU49" s="278"/>
      <c r="KBV49" s="278"/>
      <c r="KBW49" s="278"/>
      <c r="KBX49" s="278"/>
      <c r="KBY49" s="278"/>
      <c r="KBZ49" s="278"/>
      <c r="KCA49" s="278"/>
      <c r="KCB49" s="278"/>
      <c r="KCC49" s="278"/>
      <c r="KCD49" s="278"/>
      <c r="KCE49" s="278"/>
      <c r="KCF49" s="278"/>
      <c r="KCG49" s="278"/>
      <c r="KCH49" s="278"/>
      <c r="KCI49" s="278"/>
      <c r="KCJ49" s="278"/>
      <c r="KCK49" s="278"/>
      <c r="KCL49" s="278"/>
      <c r="KCM49" s="278"/>
      <c r="KCN49" s="278"/>
      <c r="KCO49" s="278"/>
      <c r="KCP49" s="278"/>
      <c r="KCQ49" s="278"/>
      <c r="KCR49" s="278"/>
      <c r="KCS49" s="278"/>
      <c r="KCT49" s="278"/>
      <c r="KCU49" s="278"/>
      <c r="KCV49" s="278"/>
      <c r="KCW49" s="278"/>
      <c r="KCX49" s="278"/>
      <c r="KCY49" s="278"/>
      <c r="KCZ49" s="278"/>
      <c r="KDA49" s="278"/>
      <c r="KDB49" s="278"/>
      <c r="KDC49" s="278"/>
      <c r="KDD49" s="278"/>
      <c r="KDE49" s="278"/>
      <c r="KDF49" s="278"/>
      <c r="KDG49" s="278"/>
      <c r="KDH49" s="278"/>
      <c r="KDI49" s="278"/>
      <c r="KDJ49" s="278"/>
      <c r="KDK49" s="278"/>
      <c r="KDL49" s="278"/>
      <c r="KDM49" s="278"/>
      <c r="KDN49" s="278"/>
      <c r="KDO49" s="278"/>
      <c r="KDP49" s="278"/>
      <c r="KDQ49" s="278"/>
      <c r="KDR49" s="278"/>
      <c r="KDS49" s="278"/>
      <c r="KDT49" s="278"/>
      <c r="KDU49" s="278"/>
      <c r="KDV49" s="278"/>
      <c r="KDW49" s="278"/>
      <c r="KDX49" s="278"/>
      <c r="KDY49" s="278"/>
      <c r="KDZ49" s="278"/>
      <c r="KEA49" s="278"/>
      <c r="KEB49" s="278"/>
      <c r="KEC49" s="278"/>
      <c r="KED49" s="278"/>
      <c r="KEE49" s="278"/>
      <c r="KEF49" s="278"/>
      <c r="KEG49" s="278"/>
      <c r="KEH49" s="278"/>
      <c r="KEI49" s="278"/>
      <c r="KEJ49" s="278"/>
      <c r="KEK49" s="278"/>
      <c r="KEL49" s="278"/>
      <c r="KEM49" s="278"/>
      <c r="KEN49" s="278"/>
      <c r="KEO49" s="278"/>
      <c r="KEP49" s="278"/>
      <c r="KEQ49" s="278"/>
      <c r="KER49" s="278"/>
      <c r="KES49" s="278"/>
      <c r="KET49" s="278"/>
      <c r="KEU49" s="278"/>
      <c r="KEV49" s="278"/>
      <c r="KEW49" s="278"/>
      <c r="KEX49" s="278"/>
      <c r="KEY49" s="278"/>
      <c r="KEZ49" s="278"/>
      <c r="KFA49" s="278"/>
      <c r="KFB49" s="278"/>
      <c r="KFC49" s="278"/>
      <c r="KFD49" s="278"/>
      <c r="KFE49" s="278"/>
      <c r="KFF49" s="278"/>
      <c r="KFG49" s="278"/>
      <c r="KFH49" s="278"/>
      <c r="KFI49" s="278"/>
      <c r="KFJ49" s="278"/>
      <c r="KFK49" s="278"/>
      <c r="KFL49" s="278"/>
      <c r="KFM49" s="278"/>
      <c r="KFN49" s="278"/>
      <c r="KFO49" s="278"/>
      <c r="KFP49" s="278"/>
      <c r="KFQ49" s="278"/>
      <c r="KFR49" s="278"/>
      <c r="KFS49" s="278"/>
      <c r="KFT49" s="278"/>
      <c r="KFU49" s="278"/>
      <c r="KFV49" s="278"/>
      <c r="KFW49" s="278"/>
      <c r="KFX49" s="278"/>
      <c r="KFY49" s="278"/>
      <c r="KFZ49" s="278"/>
      <c r="KGA49" s="278"/>
      <c r="KGB49" s="278"/>
      <c r="KGC49" s="278"/>
      <c r="KGD49" s="278"/>
      <c r="KGE49" s="278"/>
      <c r="KGF49" s="278"/>
      <c r="KGG49" s="278"/>
      <c r="KGH49" s="278"/>
      <c r="KGI49" s="278"/>
      <c r="KGJ49" s="278"/>
      <c r="KGK49" s="278"/>
      <c r="KGL49" s="278"/>
      <c r="KGM49" s="278"/>
      <c r="KGN49" s="278"/>
      <c r="KGO49" s="278"/>
      <c r="KGP49" s="278"/>
      <c r="KGQ49" s="278"/>
      <c r="KGR49" s="278"/>
      <c r="KGS49" s="278"/>
      <c r="KGT49" s="278"/>
      <c r="KGU49" s="278"/>
      <c r="KGV49" s="278"/>
      <c r="KGW49" s="278"/>
      <c r="KGX49" s="278"/>
      <c r="KGY49" s="278"/>
      <c r="KGZ49" s="278"/>
      <c r="KHA49" s="278"/>
      <c r="KHB49" s="278"/>
      <c r="KHC49" s="278"/>
      <c r="KHD49" s="278"/>
      <c r="KHE49" s="278"/>
      <c r="KHF49" s="278"/>
      <c r="KHG49" s="278"/>
      <c r="KHH49" s="278"/>
      <c r="KHI49" s="278"/>
      <c r="KHJ49" s="278"/>
      <c r="KHK49" s="278"/>
      <c r="KHL49" s="278"/>
      <c r="KHM49" s="278"/>
      <c r="KHN49" s="278"/>
      <c r="KHO49" s="278"/>
      <c r="KHP49" s="278"/>
      <c r="KHQ49" s="278"/>
      <c r="KHR49" s="278"/>
      <c r="KHS49" s="278"/>
      <c r="KHT49" s="278"/>
      <c r="KHU49" s="278"/>
      <c r="KHV49" s="278"/>
      <c r="KHW49" s="278"/>
      <c r="KHX49" s="278"/>
      <c r="KHY49" s="278"/>
      <c r="KHZ49" s="278"/>
      <c r="KIA49" s="278"/>
      <c r="KIB49" s="278"/>
      <c r="KIC49" s="278"/>
      <c r="KID49" s="278"/>
      <c r="KIE49" s="278"/>
      <c r="KIF49" s="278"/>
      <c r="KIG49" s="278"/>
      <c r="KIH49" s="278"/>
      <c r="KII49" s="278"/>
      <c r="KIJ49" s="278"/>
      <c r="KIK49" s="278"/>
      <c r="KIL49" s="278"/>
      <c r="KIM49" s="278"/>
      <c r="KIN49" s="278"/>
      <c r="KIO49" s="278"/>
      <c r="KIP49" s="278"/>
      <c r="KIQ49" s="278"/>
      <c r="KIR49" s="278"/>
      <c r="KIS49" s="278"/>
      <c r="KIT49" s="278"/>
      <c r="KIU49" s="278"/>
      <c r="KIV49" s="278"/>
      <c r="KIW49" s="278"/>
      <c r="KIX49" s="278"/>
      <c r="KIY49" s="278"/>
      <c r="KIZ49" s="278"/>
      <c r="KJA49" s="278"/>
      <c r="KJB49" s="278"/>
      <c r="KJC49" s="278"/>
      <c r="KJD49" s="278"/>
      <c r="KJE49" s="278"/>
      <c r="KJF49" s="278"/>
      <c r="KJG49" s="278"/>
      <c r="KJH49" s="278"/>
      <c r="KJI49" s="278"/>
      <c r="KJJ49" s="278"/>
      <c r="KJK49" s="278"/>
      <c r="KJL49" s="278"/>
      <c r="KJM49" s="278"/>
      <c r="KJN49" s="278"/>
      <c r="KJO49" s="278"/>
      <c r="KJP49" s="278"/>
      <c r="KJQ49" s="278"/>
      <c r="KJR49" s="278"/>
      <c r="KJS49" s="278"/>
      <c r="KJT49" s="278"/>
      <c r="KJU49" s="278"/>
      <c r="KJV49" s="278"/>
      <c r="KJW49" s="278"/>
      <c r="KJX49" s="278"/>
      <c r="KJY49" s="278"/>
      <c r="KJZ49" s="278"/>
      <c r="KKA49" s="278"/>
      <c r="KKB49" s="278"/>
      <c r="KKC49" s="278"/>
      <c r="KKD49" s="278"/>
      <c r="KKE49" s="278"/>
      <c r="KKF49" s="278"/>
      <c r="KKG49" s="278"/>
      <c r="KKH49" s="278"/>
      <c r="KKI49" s="278"/>
      <c r="KKJ49" s="278"/>
      <c r="KKK49" s="278"/>
      <c r="KKL49" s="278"/>
      <c r="KKM49" s="278"/>
      <c r="KKN49" s="278"/>
      <c r="KKO49" s="278"/>
      <c r="KKP49" s="278"/>
      <c r="KKQ49" s="278"/>
      <c r="KKR49" s="278"/>
      <c r="KKS49" s="278"/>
      <c r="KKT49" s="278"/>
      <c r="KKU49" s="278"/>
      <c r="KKV49" s="278"/>
      <c r="KKW49" s="278"/>
      <c r="KKX49" s="278"/>
      <c r="KKY49" s="278"/>
      <c r="KKZ49" s="278"/>
      <c r="KLA49" s="278"/>
      <c r="KLB49" s="278"/>
      <c r="KLC49" s="278"/>
      <c r="KLD49" s="278"/>
      <c r="KLE49" s="278"/>
      <c r="KLF49" s="278"/>
      <c r="KLG49" s="278"/>
      <c r="KLH49" s="278"/>
      <c r="KLI49" s="278"/>
      <c r="KLJ49" s="278"/>
      <c r="KLK49" s="278"/>
      <c r="KLL49" s="278"/>
      <c r="KLM49" s="278"/>
      <c r="KLN49" s="278"/>
      <c r="KLO49" s="278"/>
      <c r="KLP49" s="278"/>
      <c r="KLQ49" s="278"/>
      <c r="KLR49" s="278"/>
      <c r="KLS49" s="278"/>
      <c r="KLT49" s="278"/>
      <c r="KLU49" s="278"/>
      <c r="KLV49" s="278"/>
      <c r="KLW49" s="278"/>
      <c r="KLX49" s="278"/>
      <c r="KLY49" s="278"/>
      <c r="KLZ49" s="278"/>
      <c r="KMA49" s="278"/>
      <c r="KMB49" s="278"/>
      <c r="KMC49" s="278"/>
      <c r="KMD49" s="278"/>
      <c r="KME49" s="278"/>
      <c r="KMF49" s="278"/>
      <c r="KMG49" s="278"/>
      <c r="KMH49" s="278"/>
      <c r="KMI49" s="278"/>
      <c r="KMJ49" s="278"/>
      <c r="KMK49" s="278"/>
      <c r="KML49" s="278"/>
      <c r="KMM49" s="278"/>
      <c r="KMN49" s="278"/>
      <c r="KMO49" s="278"/>
      <c r="KMP49" s="278"/>
      <c r="KMQ49" s="278"/>
      <c r="KMR49" s="278"/>
      <c r="KMS49" s="278"/>
      <c r="KMT49" s="278"/>
      <c r="KMU49" s="278"/>
      <c r="KMV49" s="278"/>
      <c r="KMW49" s="278"/>
      <c r="KMX49" s="278"/>
      <c r="KMY49" s="278"/>
      <c r="KMZ49" s="278"/>
      <c r="KNA49" s="278"/>
      <c r="KNB49" s="278"/>
      <c r="KNC49" s="278"/>
      <c r="KND49" s="278"/>
      <c r="KNE49" s="278"/>
      <c r="KNF49" s="278"/>
      <c r="KNG49" s="278"/>
      <c r="KNH49" s="278"/>
      <c r="KNI49" s="278"/>
      <c r="KNJ49" s="278"/>
      <c r="KNK49" s="278"/>
      <c r="KNL49" s="278"/>
      <c r="KNM49" s="278"/>
      <c r="KNN49" s="278"/>
      <c r="KNO49" s="278"/>
      <c r="KNP49" s="278"/>
      <c r="KNQ49" s="278"/>
      <c r="KNR49" s="278"/>
      <c r="KNS49" s="278"/>
      <c r="KNT49" s="278"/>
      <c r="KNU49" s="278"/>
      <c r="KNV49" s="278"/>
      <c r="KNW49" s="278"/>
      <c r="KNX49" s="278"/>
      <c r="KNY49" s="278"/>
      <c r="KNZ49" s="278"/>
      <c r="KOA49" s="278"/>
      <c r="KOB49" s="278"/>
      <c r="KOC49" s="278"/>
      <c r="KOD49" s="278"/>
      <c r="KOE49" s="278"/>
      <c r="KOF49" s="278"/>
      <c r="KOG49" s="278"/>
      <c r="KOH49" s="278"/>
      <c r="KOI49" s="278"/>
      <c r="KOJ49" s="278"/>
      <c r="KOK49" s="278"/>
      <c r="KOL49" s="278"/>
      <c r="KOM49" s="278"/>
      <c r="KON49" s="278"/>
      <c r="KOO49" s="278"/>
      <c r="KOP49" s="278"/>
      <c r="KOQ49" s="278"/>
      <c r="KOR49" s="278"/>
      <c r="KOS49" s="278"/>
      <c r="KOT49" s="278"/>
      <c r="KOU49" s="278"/>
      <c r="KOV49" s="278"/>
      <c r="KOW49" s="278"/>
      <c r="KOX49" s="278"/>
      <c r="KOY49" s="278"/>
      <c r="KOZ49" s="278"/>
      <c r="KPA49" s="278"/>
      <c r="KPB49" s="278"/>
      <c r="KPC49" s="278"/>
      <c r="KPD49" s="278"/>
      <c r="KPE49" s="278"/>
      <c r="KPF49" s="278"/>
      <c r="KPG49" s="278"/>
      <c r="KPH49" s="278"/>
      <c r="KPI49" s="278"/>
      <c r="KPJ49" s="278"/>
      <c r="KPK49" s="278"/>
      <c r="KPL49" s="278"/>
      <c r="KPM49" s="278"/>
      <c r="KPN49" s="278"/>
      <c r="KPO49" s="278"/>
      <c r="KPP49" s="278"/>
      <c r="KPQ49" s="278"/>
      <c r="KPR49" s="278"/>
      <c r="KPS49" s="278"/>
      <c r="KPT49" s="278"/>
      <c r="KPU49" s="278"/>
      <c r="KPV49" s="278"/>
      <c r="KPW49" s="278"/>
      <c r="KPX49" s="278"/>
      <c r="KPY49" s="278"/>
      <c r="KPZ49" s="278"/>
      <c r="KQA49" s="278"/>
      <c r="KQB49" s="278"/>
      <c r="KQC49" s="278"/>
      <c r="KQD49" s="278"/>
      <c r="KQE49" s="278"/>
      <c r="KQF49" s="278"/>
      <c r="KQG49" s="278"/>
      <c r="KQH49" s="278"/>
      <c r="KQI49" s="278"/>
      <c r="KQJ49" s="278"/>
      <c r="KQK49" s="278"/>
      <c r="KQL49" s="278"/>
      <c r="KQM49" s="278"/>
      <c r="KQN49" s="278"/>
      <c r="KQO49" s="278"/>
      <c r="KQP49" s="278"/>
      <c r="KQQ49" s="278"/>
      <c r="KQR49" s="278"/>
      <c r="KQS49" s="278"/>
      <c r="KQT49" s="278"/>
      <c r="KQU49" s="278"/>
      <c r="KQV49" s="278"/>
      <c r="KQW49" s="278"/>
      <c r="KQX49" s="278"/>
      <c r="KQY49" s="278"/>
      <c r="KQZ49" s="278"/>
      <c r="KRA49" s="278"/>
      <c r="KRB49" s="278"/>
      <c r="KRC49" s="278"/>
      <c r="KRD49" s="278"/>
      <c r="KRE49" s="278"/>
      <c r="KRF49" s="278"/>
      <c r="KRG49" s="278"/>
      <c r="KRH49" s="278"/>
      <c r="KRI49" s="278"/>
      <c r="KRJ49" s="278"/>
      <c r="KRK49" s="278"/>
      <c r="KRL49" s="278"/>
      <c r="KRM49" s="278"/>
      <c r="KRN49" s="278"/>
      <c r="KRO49" s="278"/>
      <c r="KRP49" s="278"/>
      <c r="KRQ49" s="278"/>
      <c r="KRR49" s="278"/>
      <c r="KRS49" s="278"/>
      <c r="KRT49" s="278"/>
      <c r="KRU49" s="278"/>
      <c r="KRV49" s="278"/>
      <c r="KRW49" s="278"/>
      <c r="KRX49" s="278"/>
      <c r="KRY49" s="278"/>
      <c r="KRZ49" s="278"/>
      <c r="KSA49" s="278"/>
      <c r="KSB49" s="278"/>
      <c r="KSC49" s="278"/>
      <c r="KSD49" s="278"/>
      <c r="KSE49" s="278"/>
      <c r="KSF49" s="278"/>
      <c r="KSG49" s="278"/>
      <c r="KSH49" s="278"/>
      <c r="KSI49" s="278"/>
      <c r="KSJ49" s="278"/>
      <c r="KSK49" s="278"/>
      <c r="KSL49" s="278"/>
      <c r="KSM49" s="278"/>
      <c r="KSN49" s="278"/>
      <c r="KSO49" s="278"/>
      <c r="KSP49" s="278"/>
      <c r="KSQ49" s="278"/>
      <c r="KSR49" s="278"/>
      <c r="KSS49" s="278"/>
      <c r="KST49" s="278"/>
      <c r="KSU49" s="278"/>
      <c r="KSV49" s="278"/>
      <c r="KSW49" s="278"/>
      <c r="KSX49" s="278"/>
      <c r="KSY49" s="278"/>
      <c r="KSZ49" s="278"/>
      <c r="KTA49" s="278"/>
      <c r="KTB49" s="278"/>
      <c r="KTC49" s="278"/>
      <c r="KTD49" s="278"/>
      <c r="KTE49" s="278"/>
      <c r="KTF49" s="278"/>
      <c r="KTG49" s="278"/>
      <c r="KTH49" s="278"/>
      <c r="KTI49" s="278"/>
      <c r="KTJ49" s="278"/>
      <c r="KTK49" s="278"/>
      <c r="KTL49" s="278"/>
      <c r="KTM49" s="278"/>
      <c r="KTN49" s="278"/>
      <c r="KTO49" s="278"/>
      <c r="KTP49" s="278"/>
      <c r="KTQ49" s="278"/>
      <c r="KTR49" s="278"/>
      <c r="KTS49" s="278"/>
      <c r="KTT49" s="278"/>
      <c r="KTU49" s="278"/>
      <c r="KTV49" s="278"/>
      <c r="KTW49" s="278"/>
      <c r="KTX49" s="278"/>
      <c r="KTY49" s="278"/>
      <c r="KTZ49" s="278"/>
      <c r="KUA49" s="278"/>
      <c r="KUB49" s="278"/>
      <c r="KUC49" s="278"/>
      <c r="KUD49" s="278"/>
      <c r="KUE49" s="278"/>
      <c r="KUF49" s="278"/>
      <c r="KUG49" s="278"/>
      <c r="KUH49" s="278"/>
      <c r="KUI49" s="278"/>
      <c r="KUJ49" s="278"/>
      <c r="KUK49" s="278"/>
      <c r="KUL49" s="278"/>
      <c r="KUM49" s="278"/>
      <c r="KUN49" s="278"/>
      <c r="KUO49" s="278"/>
      <c r="KUP49" s="278"/>
      <c r="KUQ49" s="278"/>
      <c r="KUR49" s="278"/>
      <c r="KUS49" s="278"/>
      <c r="KUT49" s="278"/>
      <c r="KUU49" s="278"/>
      <c r="KUV49" s="278"/>
      <c r="KUW49" s="278"/>
      <c r="KUX49" s="278"/>
      <c r="KUY49" s="278"/>
      <c r="KUZ49" s="278"/>
      <c r="KVA49" s="278"/>
      <c r="KVB49" s="278"/>
      <c r="KVC49" s="278"/>
      <c r="KVD49" s="278"/>
      <c r="KVE49" s="278"/>
      <c r="KVF49" s="278"/>
      <c r="KVG49" s="278"/>
      <c r="KVH49" s="278"/>
      <c r="KVI49" s="278"/>
      <c r="KVJ49" s="278"/>
      <c r="KVK49" s="278"/>
      <c r="KVL49" s="278"/>
      <c r="KVM49" s="278"/>
      <c r="KVN49" s="278"/>
      <c r="KVO49" s="278"/>
      <c r="KVP49" s="278"/>
      <c r="KVQ49" s="278"/>
      <c r="KVR49" s="278"/>
      <c r="KVS49" s="278"/>
      <c r="KVT49" s="278"/>
      <c r="KVU49" s="278"/>
      <c r="KVV49" s="278"/>
      <c r="KVW49" s="278"/>
      <c r="KVX49" s="278"/>
      <c r="KVY49" s="278"/>
      <c r="KVZ49" s="278"/>
      <c r="KWA49" s="278"/>
      <c r="KWB49" s="278"/>
      <c r="KWC49" s="278"/>
      <c r="KWD49" s="278"/>
      <c r="KWE49" s="278"/>
      <c r="KWF49" s="278"/>
      <c r="KWG49" s="278"/>
      <c r="KWH49" s="278"/>
      <c r="KWI49" s="278"/>
      <c r="KWJ49" s="278"/>
      <c r="KWK49" s="278"/>
      <c r="KWL49" s="278"/>
      <c r="KWM49" s="278"/>
      <c r="KWN49" s="278"/>
      <c r="KWO49" s="278"/>
      <c r="KWP49" s="278"/>
      <c r="KWQ49" s="278"/>
      <c r="KWR49" s="278"/>
      <c r="KWS49" s="278"/>
      <c r="KWT49" s="278"/>
      <c r="KWU49" s="278"/>
      <c r="KWV49" s="278"/>
      <c r="KWW49" s="278"/>
      <c r="KWX49" s="278"/>
      <c r="KWY49" s="278"/>
      <c r="KWZ49" s="278"/>
      <c r="KXA49" s="278"/>
      <c r="KXB49" s="278"/>
      <c r="KXC49" s="278"/>
      <c r="KXD49" s="278"/>
      <c r="KXE49" s="278"/>
      <c r="KXF49" s="278"/>
      <c r="KXG49" s="278"/>
      <c r="KXH49" s="278"/>
      <c r="KXI49" s="278"/>
      <c r="KXJ49" s="278"/>
      <c r="KXK49" s="278"/>
      <c r="KXL49" s="278"/>
      <c r="KXM49" s="278"/>
      <c r="KXN49" s="278"/>
      <c r="KXO49" s="278"/>
      <c r="KXP49" s="278"/>
      <c r="KXQ49" s="278"/>
      <c r="KXR49" s="278"/>
      <c r="KXS49" s="278"/>
      <c r="KXT49" s="278"/>
      <c r="KXU49" s="278"/>
      <c r="KXV49" s="278"/>
      <c r="KXW49" s="278"/>
      <c r="KXX49" s="278"/>
      <c r="KXY49" s="278"/>
      <c r="KXZ49" s="278"/>
      <c r="KYA49" s="278"/>
      <c r="KYB49" s="278"/>
      <c r="KYC49" s="278"/>
      <c r="KYD49" s="278"/>
      <c r="KYE49" s="278"/>
      <c r="KYF49" s="278"/>
      <c r="KYG49" s="278"/>
      <c r="KYH49" s="278"/>
      <c r="KYI49" s="278"/>
      <c r="KYJ49" s="278"/>
      <c r="KYK49" s="278"/>
      <c r="KYL49" s="278"/>
      <c r="KYM49" s="278"/>
      <c r="KYN49" s="278"/>
      <c r="KYO49" s="278"/>
      <c r="KYP49" s="278"/>
      <c r="KYQ49" s="278"/>
      <c r="KYR49" s="278"/>
      <c r="KYS49" s="278"/>
      <c r="KYT49" s="278"/>
      <c r="KYU49" s="278"/>
      <c r="KYV49" s="278"/>
      <c r="KYW49" s="278"/>
      <c r="KYX49" s="278"/>
      <c r="KYY49" s="278"/>
      <c r="KYZ49" s="278"/>
      <c r="KZA49" s="278"/>
      <c r="KZB49" s="278"/>
      <c r="KZC49" s="278"/>
      <c r="KZD49" s="278"/>
      <c r="KZE49" s="278"/>
      <c r="KZF49" s="278"/>
      <c r="KZG49" s="278"/>
      <c r="KZH49" s="278"/>
      <c r="KZI49" s="278"/>
      <c r="KZJ49" s="278"/>
      <c r="KZK49" s="278"/>
      <c r="KZL49" s="278"/>
      <c r="KZM49" s="278"/>
      <c r="KZN49" s="278"/>
      <c r="KZO49" s="278"/>
      <c r="KZP49" s="278"/>
      <c r="KZQ49" s="278"/>
      <c r="KZR49" s="278"/>
      <c r="KZS49" s="278"/>
      <c r="KZT49" s="278"/>
      <c r="KZU49" s="278"/>
      <c r="KZV49" s="278"/>
      <c r="KZW49" s="278"/>
      <c r="KZX49" s="278"/>
      <c r="KZY49" s="278"/>
      <c r="KZZ49" s="278"/>
      <c r="LAA49" s="278"/>
      <c r="LAB49" s="278"/>
      <c r="LAC49" s="278"/>
      <c r="LAD49" s="278"/>
      <c r="LAE49" s="278"/>
      <c r="LAF49" s="278"/>
      <c r="LAG49" s="278"/>
      <c r="LAH49" s="278"/>
      <c r="LAI49" s="278"/>
      <c r="LAJ49" s="278"/>
      <c r="LAK49" s="278"/>
      <c r="LAL49" s="278"/>
      <c r="LAM49" s="278"/>
      <c r="LAN49" s="278"/>
      <c r="LAO49" s="278"/>
      <c r="LAP49" s="278"/>
      <c r="LAQ49" s="278"/>
      <c r="LAR49" s="278"/>
      <c r="LAS49" s="278"/>
      <c r="LAT49" s="278"/>
      <c r="LAU49" s="278"/>
      <c r="LAV49" s="278"/>
      <c r="LAW49" s="278"/>
      <c r="LAX49" s="278"/>
      <c r="LAY49" s="278"/>
      <c r="LAZ49" s="278"/>
      <c r="LBA49" s="278"/>
      <c r="LBB49" s="278"/>
      <c r="LBC49" s="278"/>
      <c r="LBD49" s="278"/>
      <c r="LBE49" s="278"/>
      <c r="LBF49" s="278"/>
      <c r="LBG49" s="278"/>
      <c r="LBH49" s="278"/>
      <c r="LBI49" s="278"/>
      <c r="LBJ49" s="278"/>
      <c r="LBK49" s="278"/>
      <c r="LBL49" s="278"/>
      <c r="LBM49" s="278"/>
      <c r="LBN49" s="278"/>
      <c r="LBO49" s="278"/>
      <c r="LBP49" s="278"/>
      <c r="LBQ49" s="278"/>
      <c r="LBR49" s="278"/>
      <c r="LBS49" s="278"/>
      <c r="LBT49" s="278"/>
      <c r="LBU49" s="278"/>
      <c r="LBV49" s="278"/>
      <c r="LBW49" s="278"/>
      <c r="LBX49" s="278"/>
      <c r="LBY49" s="278"/>
      <c r="LBZ49" s="278"/>
      <c r="LCA49" s="278"/>
      <c r="LCB49" s="278"/>
      <c r="LCC49" s="278"/>
      <c r="LCD49" s="278"/>
      <c r="LCE49" s="278"/>
      <c r="LCF49" s="278"/>
      <c r="LCG49" s="278"/>
      <c r="LCH49" s="278"/>
      <c r="LCI49" s="278"/>
      <c r="LCJ49" s="278"/>
      <c r="LCK49" s="278"/>
      <c r="LCL49" s="278"/>
      <c r="LCM49" s="278"/>
      <c r="LCN49" s="278"/>
      <c r="LCO49" s="278"/>
      <c r="LCP49" s="278"/>
      <c r="LCQ49" s="278"/>
      <c r="LCR49" s="278"/>
      <c r="LCS49" s="278"/>
      <c r="LCT49" s="278"/>
      <c r="LCU49" s="278"/>
      <c r="LCV49" s="278"/>
      <c r="LCW49" s="278"/>
      <c r="LCX49" s="278"/>
      <c r="LCY49" s="278"/>
      <c r="LCZ49" s="278"/>
      <c r="LDA49" s="278"/>
      <c r="LDB49" s="278"/>
      <c r="LDC49" s="278"/>
      <c r="LDD49" s="278"/>
      <c r="LDE49" s="278"/>
      <c r="LDF49" s="278"/>
      <c r="LDG49" s="278"/>
      <c r="LDH49" s="278"/>
      <c r="LDI49" s="278"/>
      <c r="LDJ49" s="278"/>
      <c r="LDK49" s="278"/>
      <c r="LDL49" s="278"/>
      <c r="LDM49" s="278"/>
      <c r="LDN49" s="278"/>
      <c r="LDO49" s="278"/>
      <c r="LDP49" s="278"/>
      <c r="LDQ49" s="278"/>
      <c r="LDR49" s="278"/>
      <c r="LDS49" s="278"/>
      <c r="LDT49" s="278"/>
      <c r="LDU49" s="278"/>
      <c r="LDV49" s="278"/>
      <c r="LDW49" s="278"/>
      <c r="LDX49" s="278"/>
      <c r="LDY49" s="278"/>
      <c r="LDZ49" s="278"/>
      <c r="LEA49" s="278"/>
      <c r="LEB49" s="278"/>
      <c r="LEC49" s="278"/>
      <c r="LED49" s="278"/>
      <c r="LEE49" s="278"/>
      <c r="LEF49" s="278"/>
      <c r="LEG49" s="278"/>
      <c r="LEH49" s="278"/>
      <c r="LEI49" s="278"/>
      <c r="LEJ49" s="278"/>
      <c r="LEK49" s="278"/>
      <c r="LEL49" s="278"/>
      <c r="LEM49" s="278"/>
      <c r="LEN49" s="278"/>
      <c r="LEO49" s="278"/>
      <c r="LEP49" s="278"/>
      <c r="LEQ49" s="278"/>
      <c r="LER49" s="278"/>
      <c r="LES49" s="278"/>
      <c r="LET49" s="278"/>
      <c r="LEU49" s="278"/>
      <c r="LEV49" s="278"/>
      <c r="LEW49" s="278"/>
      <c r="LEX49" s="278"/>
      <c r="LEY49" s="278"/>
      <c r="LEZ49" s="278"/>
      <c r="LFA49" s="278"/>
      <c r="LFB49" s="278"/>
      <c r="LFC49" s="278"/>
      <c r="LFD49" s="278"/>
      <c r="LFE49" s="278"/>
      <c r="LFF49" s="278"/>
      <c r="LFG49" s="278"/>
      <c r="LFH49" s="278"/>
      <c r="LFI49" s="278"/>
      <c r="LFJ49" s="278"/>
      <c r="LFK49" s="278"/>
      <c r="LFL49" s="278"/>
      <c r="LFM49" s="278"/>
      <c r="LFN49" s="278"/>
      <c r="LFO49" s="278"/>
      <c r="LFP49" s="278"/>
      <c r="LFQ49" s="278"/>
      <c r="LFR49" s="278"/>
      <c r="LFS49" s="278"/>
      <c r="LFT49" s="278"/>
      <c r="LFU49" s="278"/>
      <c r="LFV49" s="278"/>
      <c r="LFW49" s="278"/>
      <c r="LFX49" s="278"/>
      <c r="LFY49" s="278"/>
      <c r="LFZ49" s="278"/>
      <c r="LGA49" s="278"/>
      <c r="LGB49" s="278"/>
      <c r="LGC49" s="278"/>
      <c r="LGD49" s="278"/>
      <c r="LGE49" s="278"/>
      <c r="LGF49" s="278"/>
      <c r="LGG49" s="278"/>
      <c r="LGH49" s="278"/>
      <c r="LGI49" s="278"/>
      <c r="LGJ49" s="278"/>
      <c r="LGK49" s="278"/>
      <c r="LGL49" s="278"/>
      <c r="LGM49" s="278"/>
      <c r="LGN49" s="278"/>
      <c r="LGO49" s="278"/>
      <c r="LGP49" s="278"/>
      <c r="LGQ49" s="278"/>
      <c r="LGR49" s="278"/>
      <c r="LGS49" s="278"/>
      <c r="LGT49" s="278"/>
      <c r="LGU49" s="278"/>
      <c r="LGV49" s="278"/>
      <c r="LGW49" s="278"/>
      <c r="LGX49" s="278"/>
      <c r="LGY49" s="278"/>
      <c r="LGZ49" s="278"/>
      <c r="LHA49" s="278"/>
      <c r="LHB49" s="278"/>
      <c r="LHC49" s="278"/>
      <c r="LHD49" s="278"/>
      <c r="LHE49" s="278"/>
      <c r="LHF49" s="278"/>
      <c r="LHG49" s="278"/>
      <c r="LHH49" s="278"/>
      <c r="LHI49" s="278"/>
      <c r="LHJ49" s="278"/>
      <c r="LHK49" s="278"/>
      <c r="LHL49" s="278"/>
      <c r="LHM49" s="278"/>
      <c r="LHN49" s="278"/>
      <c r="LHO49" s="278"/>
      <c r="LHP49" s="278"/>
      <c r="LHQ49" s="278"/>
      <c r="LHR49" s="278"/>
      <c r="LHS49" s="278"/>
      <c r="LHT49" s="278"/>
      <c r="LHU49" s="278"/>
      <c r="LHV49" s="278"/>
      <c r="LHW49" s="278"/>
      <c r="LHX49" s="278"/>
      <c r="LHY49" s="278"/>
      <c r="LHZ49" s="278"/>
      <c r="LIA49" s="278"/>
      <c r="LIB49" s="278"/>
      <c r="LIC49" s="278"/>
      <c r="LID49" s="278"/>
      <c r="LIE49" s="278"/>
      <c r="LIF49" s="278"/>
      <c r="LIG49" s="278"/>
      <c r="LIH49" s="278"/>
      <c r="LII49" s="278"/>
      <c r="LIJ49" s="278"/>
      <c r="LIK49" s="278"/>
      <c r="LIL49" s="278"/>
      <c r="LIM49" s="278"/>
      <c r="LIN49" s="278"/>
      <c r="LIO49" s="278"/>
      <c r="LIP49" s="278"/>
      <c r="LIQ49" s="278"/>
      <c r="LIR49" s="278"/>
      <c r="LIS49" s="278"/>
      <c r="LIT49" s="278"/>
      <c r="LIU49" s="278"/>
      <c r="LIV49" s="278"/>
      <c r="LIW49" s="278"/>
      <c r="LIX49" s="278"/>
      <c r="LIY49" s="278"/>
      <c r="LIZ49" s="278"/>
      <c r="LJA49" s="278"/>
      <c r="LJB49" s="278"/>
      <c r="LJC49" s="278"/>
      <c r="LJD49" s="278"/>
      <c r="LJE49" s="278"/>
      <c r="LJF49" s="278"/>
      <c r="LJG49" s="278"/>
      <c r="LJH49" s="278"/>
      <c r="LJI49" s="278"/>
      <c r="LJJ49" s="278"/>
      <c r="LJK49" s="278"/>
      <c r="LJL49" s="278"/>
      <c r="LJM49" s="278"/>
      <c r="LJN49" s="278"/>
      <c r="LJO49" s="278"/>
      <c r="LJP49" s="278"/>
      <c r="LJQ49" s="278"/>
      <c r="LJR49" s="278"/>
      <c r="LJS49" s="278"/>
      <c r="LJT49" s="278"/>
      <c r="LJU49" s="278"/>
      <c r="LJV49" s="278"/>
      <c r="LJW49" s="278"/>
      <c r="LJX49" s="278"/>
      <c r="LJY49" s="278"/>
      <c r="LJZ49" s="278"/>
      <c r="LKA49" s="278"/>
      <c r="LKB49" s="278"/>
      <c r="LKC49" s="278"/>
      <c r="LKD49" s="278"/>
      <c r="LKE49" s="278"/>
      <c r="LKF49" s="278"/>
      <c r="LKG49" s="278"/>
      <c r="LKH49" s="278"/>
      <c r="LKI49" s="278"/>
      <c r="LKJ49" s="278"/>
      <c r="LKK49" s="278"/>
      <c r="LKL49" s="278"/>
      <c r="LKM49" s="278"/>
      <c r="LKN49" s="278"/>
      <c r="LKO49" s="278"/>
      <c r="LKP49" s="278"/>
      <c r="LKQ49" s="278"/>
      <c r="LKR49" s="278"/>
      <c r="LKS49" s="278"/>
      <c r="LKT49" s="278"/>
      <c r="LKU49" s="278"/>
      <c r="LKV49" s="278"/>
      <c r="LKW49" s="278"/>
      <c r="LKX49" s="278"/>
      <c r="LKY49" s="278"/>
      <c r="LKZ49" s="278"/>
      <c r="LLA49" s="278"/>
      <c r="LLB49" s="278"/>
      <c r="LLC49" s="278"/>
      <c r="LLD49" s="278"/>
      <c r="LLE49" s="278"/>
      <c r="LLF49" s="278"/>
      <c r="LLG49" s="278"/>
      <c r="LLH49" s="278"/>
      <c r="LLI49" s="278"/>
      <c r="LLJ49" s="278"/>
      <c r="LLK49" s="278"/>
      <c r="LLL49" s="278"/>
      <c r="LLM49" s="278"/>
      <c r="LLN49" s="278"/>
      <c r="LLO49" s="278"/>
      <c r="LLP49" s="278"/>
      <c r="LLQ49" s="278"/>
      <c r="LLR49" s="278"/>
      <c r="LLS49" s="278"/>
      <c r="LLT49" s="278"/>
      <c r="LLU49" s="278"/>
      <c r="LLV49" s="278"/>
      <c r="LLW49" s="278"/>
      <c r="LLX49" s="278"/>
      <c r="LLY49" s="278"/>
      <c r="LLZ49" s="278"/>
      <c r="LMA49" s="278"/>
      <c r="LMB49" s="278"/>
      <c r="LMC49" s="278"/>
      <c r="LMD49" s="278"/>
      <c r="LME49" s="278"/>
      <c r="LMF49" s="278"/>
      <c r="LMG49" s="278"/>
      <c r="LMH49" s="278"/>
      <c r="LMI49" s="278"/>
      <c r="LMJ49" s="278"/>
      <c r="LMK49" s="278"/>
      <c r="LML49" s="278"/>
      <c r="LMM49" s="278"/>
      <c r="LMN49" s="278"/>
      <c r="LMO49" s="278"/>
      <c r="LMP49" s="278"/>
      <c r="LMQ49" s="278"/>
      <c r="LMR49" s="278"/>
      <c r="LMS49" s="278"/>
      <c r="LMT49" s="278"/>
      <c r="LMU49" s="278"/>
      <c r="LMV49" s="278"/>
      <c r="LMW49" s="278"/>
      <c r="LMX49" s="278"/>
      <c r="LMY49" s="278"/>
      <c r="LMZ49" s="278"/>
      <c r="LNA49" s="278"/>
      <c r="LNB49" s="278"/>
      <c r="LNC49" s="278"/>
      <c r="LND49" s="278"/>
      <c r="LNE49" s="278"/>
      <c r="LNF49" s="278"/>
      <c r="LNG49" s="278"/>
      <c r="LNH49" s="278"/>
      <c r="LNI49" s="278"/>
      <c r="LNJ49" s="278"/>
      <c r="LNK49" s="278"/>
      <c r="LNL49" s="278"/>
      <c r="LNM49" s="278"/>
      <c r="LNN49" s="278"/>
      <c r="LNO49" s="278"/>
      <c r="LNP49" s="278"/>
      <c r="LNQ49" s="278"/>
      <c r="LNR49" s="278"/>
      <c r="LNS49" s="278"/>
      <c r="LNT49" s="278"/>
      <c r="LNU49" s="278"/>
      <c r="LNV49" s="278"/>
      <c r="LNW49" s="278"/>
      <c r="LNX49" s="278"/>
      <c r="LNY49" s="278"/>
      <c r="LNZ49" s="278"/>
      <c r="LOA49" s="278"/>
      <c r="LOB49" s="278"/>
      <c r="LOC49" s="278"/>
      <c r="LOD49" s="278"/>
      <c r="LOE49" s="278"/>
      <c r="LOF49" s="278"/>
      <c r="LOG49" s="278"/>
      <c r="LOH49" s="278"/>
      <c r="LOI49" s="278"/>
      <c r="LOJ49" s="278"/>
      <c r="LOK49" s="278"/>
      <c r="LOL49" s="278"/>
      <c r="LOM49" s="278"/>
      <c r="LON49" s="278"/>
      <c r="LOO49" s="278"/>
      <c r="LOP49" s="278"/>
      <c r="LOQ49" s="278"/>
      <c r="LOR49" s="278"/>
      <c r="LOS49" s="278"/>
      <c r="LOT49" s="278"/>
      <c r="LOU49" s="278"/>
      <c r="LOV49" s="278"/>
      <c r="LOW49" s="278"/>
      <c r="LOX49" s="278"/>
      <c r="LOY49" s="278"/>
      <c r="LOZ49" s="278"/>
      <c r="LPA49" s="278"/>
      <c r="LPB49" s="278"/>
      <c r="LPC49" s="278"/>
      <c r="LPD49" s="278"/>
      <c r="LPE49" s="278"/>
      <c r="LPF49" s="278"/>
      <c r="LPG49" s="278"/>
      <c r="LPH49" s="278"/>
      <c r="LPI49" s="278"/>
      <c r="LPJ49" s="278"/>
      <c r="LPK49" s="278"/>
      <c r="LPL49" s="278"/>
      <c r="LPM49" s="278"/>
      <c r="LPN49" s="278"/>
      <c r="LPO49" s="278"/>
      <c r="LPP49" s="278"/>
      <c r="LPQ49" s="278"/>
      <c r="LPR49" s="278"/>
      <c r="LPS49" s="278"/>
      <c r="LPT49" s="278"/>
      <c r="LPU49" s="278"/>
      <c r="LPV49" s="278"/>
      <c r="LPW49" s="278"/>
      <c r="LPX49" s="278"/>
      <c r="LPY49" s="278"/>
      <c r="LPZ49" s="278"/>
      <c r="LQA49" s="278"/>
      <c r="LQB49" s="278"/>
      <c r="LQC49" s="278"/>
      <c r="LQD49" s="278"/>
      <c r="LQE49" s="278"/>
      <c r="LQF49" s="278"/>
      <c r="LQG49" s="278"/>
      <c r="LQH49" s="278"/>
      <c r="LQI49" s="278"/>
      <c r="LQJ49" s="278"/>
      <c r="LQK49" s="278"/>
      <c r="LQL49" s="278"/>
      <c r="LQM49" s="278"/>
      <c r="LQN49" s="278"/>
      <c r="LQO49" s="278"/>
      <c r="LQP49" s="278"/>
      <c r="LQQ49" s="278"/>
      <c r="LQR49" s="278"/>
      <c r="LQS49" s="278"/>
      <c r="LQT49" s="278"/>
      <c r="LQU49" s="278"/>
      <c r="LQV49" s="278"/>
      <c r="LQW49" s="278"/>
      <c r="LQX49" s="278"/>
      <c r="LQY49" s="278"/>
      <c r="LQZ49" s="278"/>
      <c r="LRA49" s="278"/>
      <c r="LRB49" s="278"/>
      <c r="LRC49" s="278"/>
      <c r="LRD49" s="278"/>
      <c r="LRE49" s="278"/>
      <c r="LRF49" s="278"/>
      <c r="LRG49" s="278"/>
      <c r="LRH49" s="278"/>
      <c r="LRI49" s="278"/>
      <c r="LRJ49" s="278"/>
      <c r="LRK49" s="278"/>
      <c r="LRL49" s="278"/>
      <c r="LRM49" s="278"/>
      <c r="LRN49" s="278"/>
      <c r="LRO49" s="278"/>
      <c r="LRP49" s="278"/>
      <c r="LRQ49" s="278"/>
      <c r="LRR49" s="278"/>
      <c r="LRS49" s="278"/>
      <c r="LRT49" s="278"/>
      <c r="LRU49" s="278"/>
      <c r="LRV49" s="278"/>
      <c r="LRW49" s="278"/>
      <c r="LRX49" s="278"/>
      <c r="LRY49" s="278"/>
      <c r="LRZ49" s="278"/>
      <c r="LSA49" s="278"/>
      <c r="LSB49" s="278"/>
      <c r="LSC49" s="278"/>
      <c r="LSD49" s="278"/>
      <c r="LSE49" s="278"/>
      <c r="LSF49" s="278"/>
      <c r="LSG49" s="278"/>
      <c r="LSH49" s="278"/>
      <c r="LSI49" s="278"/>
      <c r="LSJ49" s="278"/>
      <c r="LSK49" s="278"/>
      <c r="LSL49" s="278"/>
      <c r="LSM49" s="278"/>
      <c r="LSN49" s="278"/>
      <c r="LSO49" s="278"/>
      <c r="LSP49" s="278"/>
      <c r="LSQ49" s="278"/>
      <c r="LSR49" s="278"/>
      <c r="LSS49" s="278"/>
      <c r="LST49" s="278"/>
      <c r="LSU49" s="278"/>
      <c r="LSV49" s="278"/>
      <c r="LSW49" s="278"/>
      <c r="LSX49" s="278"/>
      <c r="LSY49" s="278"/>
      <c r="LSZ49" s="278"/>
      <c r="LTA49" s="278"/>
      <c r="LTB49" s="278"/>
      <c r="LTC49" s="278"/>
      <c r="LTD49" s="278"/>
      <c r="LTE49" s="278"/>
      <c r="LTF49" s="278"/>
      <c r="LTG49" s="278"/>
      <c r="LTH49" s="278"/>
      <c r="LTI49" s="278"/>
      <c r="LTJ49" s="278"/>
      <c r="LTK49" s="278"/>
      <c r="LTL49" s="278"/>
      <c r="LTM49" s="278"/>
      <c r="LTN49" s="278"/>
      <c r="LTO49" s="278"/>
      <c r="LTP49" s="278"/>
      <c r="LTQ49" s="278"/>
      <c r="LTR49" s="278"/>
      <c r="LTS49" s="278"/>
      <c r="LTT49" s="278"/>
      <c r="LTU49" s="278"/>
      <c r="LTV49" s="278"/>
      <c r="LTW49" s="278"/>
      <c r="LTX49" s="278"/>
      <c r="LTY49" s="278"/>
      <c r="LTZ49" s="278"/>
      <c r="LUA49" s="278"/>
      <c r="LUB49" s="278"/>
      <c r="LUC49" s="278"/>
      <c r="LUD49" s="278"/>
      <c r="LUE49" s="278"/>
      <c r="LUF49" s="278"/>
      <c r="LUG49" s="278"/>
      <c r="LUH49" s="278"/>
      <c r="LUI49" s="278"/>
      <c r="LUJ49" s="278"/>
      <c r="LUK49" s="278"/>
      <c r="LUL49" s="278"/>
      <c r="LUM49" s="278"/>
      <c r="LUN49" s="278"/>
      <c r="LUO49" s="278"/>
      <c r="LUP49" s="278"/>
      <c r="LUQ49" s="278"/>
      <c r="LUR49" s="278"/>
      <c r="LUS49" s="278"/>
      <c r="LUT49" s="278"/>
      <c r="LUU49" s="278"/>
      <c r="LUV49" s="278"/>
      <c r="LUW49" s="278"/>
      <c r="LUX49" s="278"/>
      <c r="LUY49" s="278"/>
      <c r="LUZ49" s="278"/>
      <c r="LVA49" s="278"/>
      <c r="LVB49" s="278"/>
      <c r="LVC49" s="278"/>
      <c r="LVD49" s="278"/>
      <c r="LVE49" s="278"/>
      <c r="LVF49" s="278"/>
      <c r="LVG49" s="278"/>
      <c r="LVH49" s="278"/>
      <c r="LVI49" s="278"/>
      <c r="LVJ49" s="278"/>
      <c r="LVK49" s="278"/>
      <c r="LVL49" s="278"/>
      <c r="LVM49" s="278"/>
      <c r="LVN49" s="278"/>
      <c r="LVO49" s="278"/>
      <c r="LVP49" s="278"/>
      <c r="LVQ49" s="278"/>
      <c r="LVR49" s="278"/>
      <c r="LVS49" s="278"/>
      <c r="LVT49" s="278"/>
      <c r="LVU49" s="278"/>
      <c r="LVV49" s="278"/>
      <c r="LVW49" s="278"/>
      <c r="LVX49" s="278"/>
      <c r="LVY49" s="278"/>
      <c r="LVZ49" s="278"/>
      <c r="LWA49" s="278"/>
      <c r="LWB49" s="278"/>
      <c r="LWC49" s="278"/>
      <c r="LWD49" s="278"/>
      <c r="LWE49" s="278"/>
      <c r="LWF49" s="278"/>
      <c r="LWG49" s="278"/>
      <c r="LWH49" s="278"/>
      <c r="LWI49" s="278"/>
      <c r="LWJ49" s="278"/>
      <c r="LWK49" s="278"/>
      <c r="LWL49" s="278"/>
      <c r="LWM49" s="278"/>
      <c r="LWN49" s="278"/>
      <c r="LWO49" s="278"/>
      <c r="LWP49" s="278"/>
      <c r="LWQ49" s="278"/>
      <c r="LWR49" s="278"/>
      <c r="LWS49" s="278"/>
      <c r="LWT49" s="278"/>
      <c r="LWU49" s="278"/>
      <c r="LWV49" s="278"/>
      <c r="LWW49" s="278"/>
      <c r="LWX49" s="278"/>
      <c r="LWY49" s="278"/>
      <c r="LWZ49" s="278"/>
      <c r="LXA49" s="278"/>
      <c r="LXB49" s="278"/>
      <c r="LXC49" s="278"/>
      <c r="LXD49" s="278"/>
      <c r="LXE49" s="278"/>
      <c r="LXF49" s="278"/>
      <c r="LXG49" s="278"/>
      <c r="LXH49" s="278"/>
      <c r="LXI49" s="278"/>
      <c r="LXJ49" s="278"/>
      <c r="LXK49" s="278"/>
      <c r="LXL49" s="278"/>
      <c r="LXM49" s="278"/>
      <c r="LXN49" s="278"/>
      <c r="LXO49" s="278"/>
      <c r="LXP49" s="278"/>
      <c r="LXQ49" s="278"/>
      <c r="LXR49" s="278"/>
      <c r="LXS49" s="278"/>
      <c r="LXT49" s="278"/>
      <c r="LXU49" s="278"/>
      <c r="LXV49" s="278"/>
      <c r="LXW49" s="278"/>
      <c r="LXX49" s="278"/>
      <c r="LXY49" s="278"/>
      <c r="LXZ49" s="278"/>
      <c r="LYA49" s="278"/>
      <c r="LYB49" s="278"/>
      <c r="LYC49" s="278"/>
      <c r="LYD49" s="278"/>
      <c r="LYE49" s="278"/>
      <c r="LYF49" s="278"/>
      <c r="LYG49" s="278"/>
      <c r="LYH49" s="278"/>
      <c r="LYI49" s="278"/>
      <c r="LYJ49" s="278"/>
      <c r="LYK49" s="278"/>
      <c r="LYL49" s="278"/>
      <c r="LYM49" s="278"/>
      <c r="LYN49" s="278"/>
      <c r="LYO49" s="278"/>
      <c r="LYP49" s="278"/>
      <c r="LYQ49" s="278"/>
      <c r="LYR49" s="278"/>
      <c r="LYS49" s="278"/>
      <c r="LYT49" s="278"/>
      <c r="LYU49" s="278"/>
      <c r="LYV49" s="278"/>
      <c r="LYW49" s="278"/>
      <c r="LYX49" s="278"/>
      <c r="LYY49" s="278"/>
      <c r="LYZ49" s="278"/>
      <c r="LZA49" s="278"/>
      <c r="LZB49" s="278"/>
      <c r="LZC49" s="278"/>
      <c r="LZD49" s="278"/>
      <c r="LZE49" s="278"/>
      <c r="LZF49" s="278"/>
      <c r="LZG49" s="278"/>
      <c r="LZH49" s="278"/>
      <c r="LZI49" s="278"/>
      <c r="LZJ49" s="278"/>
      <c r="LZK49" s="278"/>
      <c r="LZL49" s="278"/>
      <c r="LZM49" s="278"/>
      <c r="LZN49" s="278"/>
      <c r="LZO49" s="278"/>
      <c r="LZP49" s="278"/>
      <c r="LZQ49" s="278"/>
      <c r="LZR49" s="278"/>
      <c r="LZS49" s="278"/>
      <c r="LZT49" s="278"/>
      <c r="LZU49" s="278"/>
      <c r="LZV49" s="278"/>
      <c r="LZW49" s="278"/>
      <c r="LZX49" s="278"/>
      <c r="LZY49" s="278"/>
      <c r="LZZ49" s="278"/>
      <c r="MAA49" s="278"/>
      <c r="MAB49" s="278"/>
      <c r="MAC49" s="278"/>
      <c r="MAD49" s="278"/>
      <c r="MAE49" s="278"/>
      <c r="MAF49" s="278"/>
      <c r="MAG49" s="278"/>
      <c r="MAH49" s="278"/>
      <c r="MAI49" s="278"/>
      <c r="MAJ49" s="278"/>
      <c r="MAK49" s="278"/>
      <c r="MAL49" s="278"/>
      <c r="MAM49" s="278"/>
      <c r="MAN49" s="278"/>
      <c r="MAO49" s="278"/>
      <c r="MAP49" s="278"/>
      <c r="MAQ49" s="278"/>
      <c r="MAR49" s="278"/>
      <c r="MAS49" s="278"/>
      <c r="MAT49" s="278"/>
      <c r="MAU49" s="278"/>
      <c r="MAV49" s="278"/>
      <c r="MAW49" s="278"/>
      <c r="MAX49" s="278"/>
      <c r="MAY49" s="278"/>
      <c r="MAZ49" s="278"/>
      <c r="MBA49" s="278"/>
      <c r="MBB49" s="278"/>
      <c r="MBC49" s="278"/>
      <c r="MBD49" s="278"/>
      <c r="MBE49" s="278"/>
      <c r="MBF49" s="278"/>
      <c r="MBG49" s="278"/>
      <c r="MBH49" s="278"/>
      <c r="MBI49" s="278"/>
      <c r="MBJ49" s="278"/>
      <c r="MBK49" s="278"/>
      <c r="MBL49" s="278"/>
      <c r="MBM49" s="278"/>
      <c r="MBN49" s="278"/>
      <c r="MBO49" s="278"/>
      <c r="MBP49" s="278"/>
      <c r="MBQ49" s="278"/>
      <c r="MBR49" s="278"/>
      <c r="MBS49" s="278"/>
      <c r="MBT49" s="278"/>
      <c r="MBU49" s="278"/>
      <c r="MBV49" s="278"/>
      <c r="MBW49" s="278"/>
      <c r="MBX49" s="278"/>
      <c r="MBY49" s="278"/>
      <c r="MBZ49" s="278"/>
      <c r="MCA49" s="278"/>
      <c r="MCB49" s="278"/>
      <c r="MCC49" s="278"/>
      <c r="MCD49" s="278"/>
      <c r="MCE49" s="278"/>
      <c r="MCF49" s="278"/>
      <c r="MCG49" s="278"/>
      <c r="MCH49" s="278"/>
      <c r="MCI49" s="278"/>
      <c r="MCJ49" s="278"/>
      <c r="MCK49" s="278"/>
      <c r="MCL49" s="278"/>
      <c r="MCM49" s="278"/>
      <c r="MCN49" s="278"/>
      <c r="MCO49" s="278"/>
      <c r="MCP49" s="278"/>
      <c r="MCQ49" s="278"/>
      <c r="MCR49" s="278"/>
      <c r="MCS49" s="278"/>
      <c r="MCT49" s="278"/>
      <c r="MCU49" s="278"/>
      <c r="MCV49" s="278"/>
      <c r="MCW49" s="278"/>
      <c r="MCX49" s="278"/>
      <c r="MCY49" s="278"/>
      <c r="MCZ49" s="278"/>
      <c r="MDA49" s="278"/>
      <c r="MDB49" s="278"/>
      <c r="MDC49" s="278"/>
      <c r="MDD49" s="278"/>
      <c r="MDE49" s="278"/>
      <c r="MDF49" s="278"/>
      <c r="MDG49" s="278"/>
      <c r="MDH49" s="278"/>
      <c r="MDI49" s="278"/>
      <c r="MDJ49" s="278"/>
      <c r="MDK49" s="278"/>
      <c r="MDL49" s="278"/>
      <c r="MDM49" s="278"/>
      <c r="MDN49" s="278"/>
      <c r="MDO49" s="278"/>
      <c r="MDP49" s="278"/>
      <c r="MDQ49" s="278"/>
      <c r="MDR49" s="278"/>
      <c r="MDS49" s="278"/>
      <c r="MDT49" s="278"/>
      <c r="MDU49" s="278"/>
      <c r="MDV49" s="278"/>
      <c r="MDW49" s="278"/>
      <c r="MDX49" s="278"/>
      <c r="MDY49" s="278"/>
      <c r="MDZ49" s="278"/>
      <c r="MEA49" s="278"/>
      <c r="MEB49" s="278"/>
      <c r="MEC49" s="278"/>
      <c r="MED49" s="278"/>
      <c r="MEE49" s="278"/>
      <c r="MEF49" s="278"/>
      <c r="MEG49" s="278"/>
      <c r="MEH49" s="278"/>
      <c r="MEI49" s="278"/>
      <c r="MEJ49" s="278"/>
      <c r="MEK49" s="278"/>
      <c r="MEL49" s="278"/>
      <c r="MEM49" s="278"/>
      <c r="MEN49" s="278"/>
      <c r="MEO49" s="278"/>
      <c r="MEP49" s="278"/>
      <c r="MEQ49" s="278"/>
      <c r="MER49" s="278"/>
      <c r="MES49" s="278"/>
      <c r="MET49" s="278"/>
      <c r="MEU49" s="278"/>
      <c r="MEV49" s="278"/>
      <c r="MEW49" s="278"/>
      <c r="MEX49" s="278"/>
      <c r="MEY49" s="278"/>
      <c r="MEZ49" s="278"/>
      <c r="MFA49" s="278"/>
      <c r="MFB49" s="278"/>
      <c r="MFC49" s="278"/>
      <c r="MFD49" s="278"/>
      <c r="MFE49" s="278"/>
      <c r="MFF49" s="278"/>
      <c r="MFG49" s="278"/>
      <c r="MFH49" s="278"/>
      <c r="MFI49" s="278"/>
      <c r="MFJ49" s="278"/>
      <c r="MFK49" s="278"/>
      <c r="MFL49" s="278"/>
      <c r="MFM49" s="278"/>
      <c r="MFN49" s="278"/>
      <c r="MFO49" s="278"/>
      <c r="MFP49" s="278"/>
      <c r="MFQ49" s="278"/>
      <c r="MFR49" s="278"/>
      <c r="MFS49" s="278"/>
      <c r="MFT49" s="278"/>
      <c r="MFU49" s="278"/>
      <c r="MFV49" s="278"/>
      <c r="MFW49" s="278"/>
      <c r="MFX49" s="278"/>
      <c r="MFY49" s="278"/>
      <c r="MFZ49" s="278"/>
      <c r="MGA49" s="278"/>
      <c r="MGB49" s="278"/>
      <c r="MGC49" s="278"/>
      <c r="MGD49" s="278"/>
      <c r="MGE49" s="278"/>
      <c r="MGF49" s="278"/>
      <c r="MGG49" s="278"/>
      <c r="MGH49" s="278"/>
      <c r="MGI49" s="278"/>
      <c r="MGJ49" s="278"/>
      <c r="MGK49" s="278"/>
      <c r="MGL49" s="278"/>
      <c r="MGM49" s="278"/>
      <c r="MGN49" s="278"/>
      <c r="MGO49" s="278"/>
      <c r="MGP49" s="278"/>
      <c r="MGQ49" s="278"/>
      <c r="MGR49" s="278"/>
      <c r="MGS49" s="278"/>
      <c r="MGT49" s="278"/>
      <c r="MGU49" s="278"/>
      <c r="MGV49" s="278"/>
      <c r="MGW49" s="278"/>
      <c r="MGX49" s="278"/>
      <c r="MGY49" s="278"/>
      <c r="MGZ49" s="278"/>
      <c r="MHA49" s="278"/>
      <c r="MHB49" s="278"/>
      <c r="MHC49" s="278"/>
      <c r="MHD49" s="278"/>
      <c r="MHE49" s="278"/>
      <c r="MHF49" s="278"/>
      <c r="MHG49" s="278"/>
      <c r="MHH49" s="278"/>
      <c r="MHI49" s="278"/>
      <c r="MHJ49" s="278"/>
      <c r="MHK49" s="278"/>
      <c r="MHL49" s="278"/>
      <c r="MHM49" s="278"/>
      <c r="MHN49" s="278"/>
      <c r="MHO49" s="278"/>
      <c r="MHP49" s="278"/>
      <c r="MHQ49" s="278"/>
      <c r="MHR49" s="278"/>
      <c r="MHS49" s="278"/>
      <c r="MHT49" s="278"/>
      <c r="MHU49" s="278"/>
      <c r="MHV49" s="278"/>
      <c r="MHW49" s="278"/>
      <c r="MHX49" s="278"/>
      <c r="MHY49" s="278"/>
      <c r="MHZ49" s="278"/>
      <c r="MIA49" s="278"/>
      <c r="MIB49" s="278"/>
      <c r="MIC49" s="278"/>
      <c r="MID49" s="278"/>
      <c r="MIE49" s="278"/>
      <c r="MIF49" s="278"/>
      <c r="MIG49" s="278"/>
      <c r="MIH49" s="278"/>
      <c r="MII49" s="278"/>
      <c r="MIJ49" s="278"/>
      <c r="MIK49" s="278"/>
      <c r="MIL49" s="278"/>
      <c r="MIM49" s="278"/>
      <c r="MIN49" s="278"/>
      <c r="MIO49" s="278"/>
      <c r="MIP49" s="278"/>
      <c r="MIQ49" s="278"/>
      <c r="MIR49" s="278"/>
      <c r="MIS49" s="278"/>
      <c r="MIT49" s="278"/>
      <c r="MIU49" s="278"/>
      <c r="MIV49" s="278"/>
      <c r="MIW49" s="278"/>
      <c r="MIX49" s="278"/>
      <c r="MIY49" s="278"/>
      <c r="MIZ49" s="278"/>
      <c r="MJA49" s="278"/>
      <c r="MJB49" s="278"/>
      <c r="MJC49" s="278"/>
      <c r="MJD49" s="278"/>
      <c r="MJE49" s="278"/>
      <c r="MJF49" s="278"/>
      <c r="MJG49" s="278"/>
      <c r="MJH49" s="278"/>
      <c r="MJI49" s="278"/>
      <c r="MJJ49" s="278"/>
      <c r="MJK49" s="278"/>
      <c r="MJL49" s="278"/>
      <c r="MJM49" s="278"/>
      <c r="MJN49" s="278"/>
      <c r="MJO49" s="278"/>
      <c r="MJP49" s="278"/>
      <c r="MJQ49" s="278"/>
      <c r="MJR49" s="278"/>
      <c r="MJS49" s="278"/>
      <c r="MJT49" s="278"/>
      <c r="MJU49" s="278"/>
      <c r="MJV49" s="278"/>
      <c r="MJW49" s="278"/>
      <c r="MJX49" s="278"/>
      <c r="MJY49" s="278"/>
      <c r="MJZ49" s="278"/>
      <c r="MKA49" s="278"/>
      <c r="MKB49" s="278"/>
      <c r="MKC49" s="278"/>
      <c r="MKD49" s="278"/>
      <c r="MKE49" s="278"/>
      <c r="MKF49" s="278"/>
      <c r="MKG49" s="278"/>
      <c r="MKH49" s="278"/>
      <c r="MKI49" s="278"/>
      <c r="MKJ49" s="278"/>
      <c r="MKK49" s="278"/>
      <c r="MKL49" s="278"/>
      <c r="MKM49" s="278"/>
      <c r="MKN49" s="278"/>
      <c r="MKO49" s="278"/>
      <c r="MKP49" s="278"/>
      <c r="MKQ49" s="278"/>
      <c r="MKR49" s="278"/>
      <c r="MKS49" s="278"/>
      <c r="MKT49" s="278"/>
      <c r="MKU49" s="278"/>
      <c r="MKV49" s="278"/>
      <c r="MKW49" s="278"/>
      <c r="MKX49" s="278"/>
      <c r="MKY49" s="278"/>
      <c r="MKZ49" s="278"/>
      <c r="MLA49" s="278"/>
      <c r="MLB49" s="278"/>
      <c r="MLC49" s="278"/>
      <c r="MLD49" s="278"/>
      <c r="MLE49" s="278"/>
      <c r="MLF49" s="278"/>
      <c r="MLG49" s="278"/>
      <c r="MLH49" s="278"/>
      <c r="MLI49" s="278"/>
      <c r="MLJ49" s="278"/>
      <c r="MLK49" s="278"/>
      <c r="MLL49" s="278"/>
      <c r="MLM49" s="278"/>
      <c r="MLN49" s="278"/>
      <c r="MLO49" s="278"/>
      <c r="MLP49" s="278"/>
      <c r="MLQ49" s="278"/>
      <c r="MLR49" s="278"/>
      <c r="MLS49" s="278"/>
      <c r="MLT49" s="278"/>
      <c r="MLU49" s="278"/>
      <c r="MLV49" s="278"/>
      <c r="MLW49" s="278"/>
      <c r="MLX49" s="278"/>
      <c r="MLY49" s="278"/>
      <c r="MLZ49" s="278"/>
      <c r="MMA49" s="278"/>
      <c r="MMB49" s="278"/>
      <c r="MMC49" s="278"/>
      <c r="MMD49" s="278"/>
      <c r="MME49" s="278"/>
      <c r="MMF49" s="278"/>
      <c r="MMG49" s="278"/>
      <c r="MMH49" s="278"/>
      <c r="MMI49" s="278"/>
      <c r="MMJ49" s="278"/>
      <c r="MMK49" s="278"/>
      <c r="MML49" s="278"/>
      <c r="MMM49" s="278"/>
      <c r="MMN49" s="278"/>
      <c r="MMO49" s="278"/>
      <c r="MMP49" s="278"/>
      <c r="MMQ49" s="278"/>
      <c r="MMR49" s="278"/>
      <c r="MMS49" s="278"/>
      <c r="MMT49" s="278"/>
      <c r="MMU49" s="278"/>
      <c r="MMV49" s="278"/>
      <c r="MMW49" s="278"/>
      <c r="MMX49" s="278"/>
      <c r="MMY49" s="278"/>
      <c r="MMZ49" s="278"/>
      <c r="MNA49" s="278"/>
      <c r="MNB49" s="278"/>
      <c r="MNC49" s="278"/>
      <c r="MND49" s="278"/>
      <c r="MNE49" s="278"/>
      <c r="MNF49" s="278"/>
      <c r="MNG49" s="278"/>
      <c r="MNH49" s="278"/>
      <c r="MNI49" s="278"/>
      <c r="MNJ49" s="278"/>
      <c r="MNK49" s="278"/>
      <c r="MNL49" s="278"/>
      <c r="MNM49" s="278"/>
      <c r="MNN49" s="278"/>
      <c r="MNO49" s="278"/>
      <c r="MNP49" s="278"/>
      <c r="MNQ49" s="278"/>
      <c r="MNR49" s="278"/>
      <c r="MNS49" s="278"/>
      <c r="MNT49" s="278"/>
      <c r="MNU49" s="278"/>
      <c r="MNV49" s="278"/>
      <c r="MNW49" s="278"/>
      <c r="MNX49" s="278"/>
      <c r="MNY49" s="278"/>
      <c r="MNZ49" s="278"/>
      <c r="MOA49" s="278"/>
      <c r="MOB49" s="278"/>
      <c r="MOC49" s="278"/>
      <c r="MOD49" s="278"/>
      <c r="MOE49" s="278"/>
      <c r="MOF49" s="278"/>
      <c r="MOG49" s="278"/>
      <c r="MOH49" s="278"/>
      <c r="MOI49" s="278"/>
      <c r="MOJ49" s="278"/>
      <c r="MOK49" s="278"/>
      <c r="MOL49" s="278"/>
      <c r="MOM49" s="278"/>
      <c r="MON49" s="278"/>
      <c r="MOO49" s="278"/>
      <c r="MOP49" s="278"/>
      <c r="MOQ49" s="278"/>
      <c r="MOR49" s="278"/>
      <c r="MOS49" s="278"/>
      <c r="MOT49" s="278"/>
      <c r="MOU49" s="278"/>
      <c r="MOV49" s="278"/>
      <c r="MOW49" s="278"/>
      <c r="MOX49" s="278"/>
      <c r="MOY49" s="278"/>
      <c r="MOZ49" s="278"/>
      <c r="MPA49" s="278"/>
      <c r="MPB49" s="278"/>
      <c r="MPC49" s="278"/>
      <c r="MPD49" s="278"/>
      <c r="MPE49" s="278"/>
      <c r="MPF49" s="278"/>
      <c r="MPG49" s="278"/>
      <c r="MPH49" s="278"/>
      <c r="MPI49" s="278"/>
      <c r="MPJ49" s="278"/>
      <c r="MPK49" s="278"/>
      <c r="MPL49" s="278"/>
      <c r="MPM49" s="278"/>
      <c r="MPN49" s="278"/>
      <c r="MPO49" s="278"/>
      <c r="MPP49" s="278"/>
      <c r="MPQ49" s="278"/>
      <c r="MPR49" s="278"/>
      <c r="MPS49" s="278"/>
      <c r="MPT49" s="278"/>
      <c r="MPU49" s="278"/>
      <c r="MPV49" s="278"/>
      <c r="MPW49" s="278"/>
      <c r="MPX49" s="278"/>
      <c r="MPY49" s="278"/>
      <c r="MPZ49" s="278"/>
      <c r="MQA49" s="278"/>
      <c r="MQB49" s="278"/>
      <c r="MQC49" s="278"/>
      <c r="MQD49" s="278"/>
      <c r="MQE49" s="278"/>
      <c r="MQF49" s="278"/>
      <c r="MQG49" s="278"/>
      <c r="MQH49" s="278"/>
      <c r="MQI49" s="278"/>
      <c r="MQJ49" s="278"/>
      <c r="MQK49" s="278"/>
      <c r="MQL49" s="278"/>
      <c r="MQM49" s="278"/>
      <c r="MQN49" s="278"/>
      <c r="MQO49" s="278"/>
      <c r="MQP49" s="278"/>
      <c r="MQQ49" s="278"/>
      <c r="MQR49" s="278"/>
      <c r="MQS49" s="278"/>
      <c r="MQT49" s="278"/>
      <c r="MQU49" s="278"/>
      <c r="MQV49" s="278"/>
      <c r="MQW49" s="278"/>
      <c r="MQX49" s="278"/>
      <c r="MQY49" s="278"/>
      <c r="MQZ49" s="278"/>
      <c r="MRA49" s="278"/>
      <c r="MRB49" s="278"/>
      <c r="MRC49" s="278"/>
      <c r="MRD49" s="278"/>
      <c r="MRE49" s="278"/>
      <c r="MRF49" s="278"/>
      <c r="MRG49" s="278"/>
      <c r="MRH49" s="278"/>
      <c r="MRI49" s="278"/>
      <c r="MRJ49" s="278"/>
      <c r="MRK49" s="278"/>
      <c r="MRL49" s="278"/>
      <c r="MRM49" s="278"/>
      <c r="MRN49" s="278"/>
      <c r="MRO49" s="278"/>
      <c r="MRP49" s="278"/>
      <c r="MRQ49" s="278"/>
      <c r="MRR49" s="278"/>
      <c r="MRS49" s="278"/>
      <c r="MRT49" s="278"/>
      <c r="MRU49" s="278"/>
      <c r="MRV49" s="278"/>
      <c r="MRW49" s="278"/>
      <c r="MRX49" s="278"/>
      <c r="MRY49" s="278"/>
      <c r="MRZ49" s="278"/>
      <c r="MSA49" s="278"/>
      <c r="MSB49" s="278"/>
      <c r="MSC49" s="278"/>
      <c r="MSD49" s="278"/>
      <c r="MSE49" s="278"/>
      <c r="MSF49" s="278"/>
      <c r="MSG49" s="278"/>
      <c r="MSH49" s="278"/>
      <c r="MSI49" s="278"/>
      <c r="MSJ49" s="278"/>
      <c r="MSK49" s="278"/>
      <c r="MSL49" s="278"/>
      <c r="MSM49" s="278"/>
      <c r="MSN49" s="278"/>
      <c r="MSO49" s="278"/>
      <c r="MSP49" s="278"/>
      <c r="MSQ49" s="278"/>
      <c r="MSR49" s="278"/>
      <c r="MSS49" s="278"/>
      <c r="MST49" s="278"/>
      <c r="MSU49" s="278"/>
      <c r="MSV49" s="278"/>
      <c r="MSW49" s="278"/>
      <c r="MSX49" s="278"/>
      <c r="MSY49" s="278"/>
      <c r="MSZ49" s="278"/>
      <c r="MTA49" s="278"/>
      <c r="MTB49" s="278"/>
      <c r="MTC49" s="278"/>
      <c r="MTD49" s="278"/>
      <c r="MTE49" s="278"/>
      <c r="MTF49" s="278"/>
      <c r="MTG49" s="278"/>
      <c r="MTH49" s="278"/>
      <c r="MTI49" s="278"/>
      <c r="MTJ49" s="278"/>
      <c r="MTK49" s="278"/>
      <c r="MTL49" s="278"/>
      <c r="MTM49" s="278"/>
      <c r="MTN49" s="278"/>
      <c r="MTO49" s="278"/>
      <c r="MTP49" s="278"/>
      <c r="MTQ49" s="278"/>
      <c r="MTR49" s="278"/>
      <c r="MTS49" s="278"/>
      <c r="MTT49" s="278"/>
      <c r="MTU49" s="278"/>
      <c r="MTV49" s="278"/>
      <c r="MTW49" s="278"/>
      <c r="MTX49" s="278"/>
      <c r="MTY49" s="278"/>
      <c r="MTZ49" s="278"/>
      <c r="MUA49" s="278"/>
      <c r="MUB49" s="278"/>
      <c r="MUC49" s="278"/>
      <c r="MUD49" s="278"/>
      <c r="MUE49" s="278"/>
      <c r="MUF49" s="278"/>
      <c r="MUG49" s="278"/>
      <c r="MUH49" s="278"/>
      <c r="MUI49" s="278"/>
      <c r="MUJ49" s="278"/>
      <c r="MUK49" s="278"/>
      <c r="MUL49" s="278"/>
      <c r="MUM49" s="278"/>
      <c r="MUN49" s="278"/>
      <c r="MUO49" s="278"/>
      <c r="MUP49" s="278"/>
      <c r="MUQ49" s="278"/>
      <c r="MUR49" s="278"/>
      <c r="MUS49" s="278"/>
      <c r="MUT49" s="278"/>
      <c r="MUU49" s="278"/>
      <c r="MUV49" s="278"/>
      <c r="MUW49" s="278"/>
      <c r="MUX49" s="278"/>
      <c r="MUY49" s="278"/>
      <c r="MUZ49" s="278"/>
      <c r="MVA49" s="278"/>
      <c r="MVB49" s="278"/>
      <c r="MVC49" s="278"/>
      <c r="MVD49" s="278"/>
      <c r="MVE49" s="278"/>
      <c r="MVF49" s="278"/>
      <c r="MVG49" s="278"/>
      <c r="MVH49" s="278"/>
      <c r="MVI49" s="278"/>
      <c r="MVJ49" s="278"/>
      <c r="MVK49" s="278"/>
      <c r="MVL49" s="278"/>
      <c r="MVM49" s="278"/>
      <c r="MVN49" s="278"/>
      <c r="MVO49" s="278"/>
      <c r="MVP49" s="278"/>
      <c r="MVQ49" s="278"/>
      <c r="MVR49" s="278"/>
      <c r="MVS49" s="278"/>
      <c r="MVT49" s="278"/>
      <c r="MVU49" s="278"/>
      <c r="MVV49" s="278"/>
      <c r="MVW49" s="278"/>
      <c r="MVX49" s="278"/>
      <c r="MVY49" s="278"/>
      <c r="MVZ49" s="278"/>
      <c r="MWA49" s="278"/>
      <c r="MWB49" s="278"/>
      <c r="MWC49" s="278"/>
      <c r="MWD49" s="278"/>
      <c r="MWE49" s="278"/>
      <c r="MWF49" s="278"/>
      <c r="MWG49" s="278"/>
      <c r="MWH49" s="278"/>
      <c r="MWI49" s="278"/>
      <c r="MWJ49" s="278"/>
      <c r="MWK49" s="278"/>
      <c r="MWL49" s="278"/>
      <c r="MWM49" s="278"/>
      <c r="MWN49" s="278"/>
      <c r="MWO49" s="278"/>
      <c r="MWP49" s="278"/>
      <c r="MWQ49" s="278"/>
      <c r="MWR49" s="278"/>
      <c r="MWS49" s="278"/>
      <c r="MWT49" s="278"/>
      <c r="MWU49" s="278"/>
      <c r="MWV49" s="278"/>
      <c r="MWW49" s="278"/>
      <c r="MWX49" s="278"/>
      <c r="MWY49" s="278"/>
      <c r="MWZ49" s="278"/>
      <c r="MXA49" s="278"/>
      <c r="MXB49" s="278"/>
      <c r="MXC49" s="278"/>
      <c r="MXD49" s="278"/>
      <c r="MXE49" s="278"/>
      <c r="MXF49" s="278"/>
      <c r="MXG49" s="278"/>
      <c r="MXH49" s="278"/>
      <c r="MXI49" s="278"/>
      <c r="MXJ49" s="278"/>
      <c r="MXK49" s="278"/>
      <c r="MXL49" s="278"/>
      <c r="MXM49" s="278"/>
      <c r="MXN49" s="278"/>
      <c r="MXO49" s="278"/>
      <c r="MXP49" s="278"/>
      <c r="MXQ49" s="278"/>
      <c r="MXR49" s="278"/>
      <c r="MXS49" s="278"/>
      <c r="MXT49" s="278"/>
      <c r="MXU49" s="278"/>
      <c r="MXV49" s="278"/>
      <c r="MXW49" s="278"/>
      <c r="MXX49" s="278"/>
      <c r="MXY49" s="278"/>
      <c r="MXZ49" s="278"/>
      <c r="MYA49" s="278"/>
      <c r="MYB49" s="278"/>
      <c r="MYC49" s="278"/>
      <c r="MYD49" s="278"/>
      <c r="MYE49" s="278"/>
      <c r="MYF49" s="278"/>
      <c r="MYG49" s="278"/>
      <c r="MYH49" s="278"/>
      <c r="MYI49" s="278"/>
      <c r="MYJ49" s="278"/>
      <c r="MYK49" s="278"/>
      <c r="MYL49" s="278"/>
      <c r="MYM49" s="278"/>
      <c r="MYN49" s="278"/>
      <c r="MYO49" s="278"/>
      <c r="MYP49" s="278"/>
      <c r="MYQ49" s="278"/>
      <c r="MYR49" s="278"/>
      <c r="MYS49" s="278"/>
      <c r="MYT49" s="278"/>
      <c r="MYU49" s="278"/>
      <c r="MYV49" s="278"/>
      <c r="MYW49" s="278"/>
      <c r="MYX49" s="278"/>
      <c r="MYY49" s="278"/>
      <c r="MYZ49" s="278"/>
      <c r="MZA49" s="278"/>
      <c r="MZB49" s="278"/>
      <c r="MZC49" s="278"/>
      <c r="MZD49" s="278"/>
      <c r="MZE49" s="278"/>
      <c r="MZF49" s="278"/>
      <c r="MZG49" s="278"/>
      <c r="MZH49" s="278"/>
      <c r="MZI49" s="278"/>
      <c r="MZJ49" s="278"/>
      <c r="MZK49" s="278"/>
      <c r="MZL49" s="278"/>
      <c r="MZM49" s="278"/>
      <c r="MZN49" s="278"/>
      <c r="MZO49" s="278"/>
      <c r="MZP49" s="278"/>
      <c r="MZQ49" s="278"/>
      <c r="MZR49" s="278"/>
      <c r="MZS49" s="278"/>
      <c r="MZT49" s="278"/>
      <c r="MZU49" s="278"/>
      <c r="MZV49" s="278"/>
      <c r="MZW49" s="278"/>
      <c r="MZX49" s="278"/>
      <c r="MZY49" s="278"/>
      <c r="MZZ49" s="278"/>
      <c r="NAA49" s="278"/>
      <c r="NAB49" s="278"/>
      <c r="NAC49" s="278"/>
      <c r="NAD49" s="278"/>
      <c r="NAE49" s="278"/>
      <c r="NAF49" s="278"/>
      <c r="NAG49" s="278"/>
      <c r="NAH49" s="278"/>
      <c r="NAI49" s="278"/>
      <c r="NAJ49" s="278"/>
      <c r="NAK49" s="278"/>
      <c r="NAL49" s="278"/>
      <c r="NAM49" s="278"/>
      <c r="NAN49" s="278"/>
      <c r="NAO49" s="278"/>
      <c r="NAP49" s="278"/>
      <c r="NAQ49" s="278"/>
      <c r="NAR49" s="278"/>
      <c r="NAS49" s="278"/>
      <c r="NAT49" s="278"/>
      <c r="NAU49" s="278"/>
      <c r="NAV49" s="278"/>
      <c r="NAW49" s="278"/>
      <c r="NAX49" s="278"/>
      <c r="NAY49" s="278"/>
      <c r="NAZ49" s="278"/>
      <c r="NBA49" s="278"/>
      <c r="NBB49" s="278"/>
      <c r="NBC49" s="278"/>
      <c r="NBD49" s="278"/>
      <c r="NBE49" s="278"/>
      <c r="NBF49" s="278"/>
      <c r="NBG49" s="278"/>
      <c r="NBH49" s="278"/>
      <c r="NBI49" s="278"/>
      <c r="NBJ49" s="278"/>
      <c r="NBK49" s="278"/>
      <c r="NBL49" s="278"/>
      <c r="NBM49" s="278"/>
      <c r="NBN49" s="278"/>
      <c r="NBO49" s="278"/>
      <c r="NBP49" s="278"/>
      <c r="NBQ49" s="278"/>
      <c r="NBR49" s="278"/>
      <c r="NBS49" s="278"/>
      <c r="NBT49" s="278"/>
      <c r="NBU49" s="278"/>
      <c r="NBV49" s="278"/>
      <c r="NBW49" s="278"/>
      <c r="NBX49" s="278"/>
      <c r="NBY49" s="278"/>
      <c r="NBZ49" s="278"/>
      <c r="NCA49" s="278"/>
      <c r="NCB49" s="278"/>
      <c r="NCC49" s="278"/>
      <c r="NCD49" s="278"/>
      <c r="NCE49" s="278"/>
      <c r="NCF49" s="278"/>
      <c r="NCG49" s="278"/>
      <c r="NCH49" s="278"/>
      <c r="NCI49" s="278"/>
      <c r="NCJ49" s="278"/>
      <c r="NCK49" s="278"/>
      <c r="NCL49" s="278"/>
      <c r="NCM49" s="278"/>
      <c r="NCN49" s="278"/>
      <c r="NCO49" s="278"/>
      <c r="NCP49" s="278"/>
      <c r="NCQ49" s="278"/>
      <c r="NCR49" s="278"/>
      <c r="NCS49" s="278"/>
      <c r="NCT49" s="278"/>
      <c r="NCU49" s="278"/>
      <c r="NCV49" s="278"/>
      <c r="NCW49" s="278"/>
      <c r="NCX49" s="278"/>
      <c r="NCY49" s="278"/>
      <c r="NCZ49" s="278"/>
      <c r="NDA49" s="278"/>
      <c r="NDB49" s="278"/>
      <c r="NDC49" s="278"/>
      <c r="NDD49" s="278"/>
      <c r="NDE49" s="278"/>
      <c r="NDF49" s="278"/>
      <c r="NDG49" s="278"/>
      <c r="NDH49" s="278"/>
      <c r="NDI49" s="278"/>
      <c r="NDJ49" s="278"/>
      <c r="NDK49" s="278"/>
      <c r="NDL49" s="278"/>
      <c r="NDM49" s="278"/>
      <c r="NDN49" s="278"/>
      <c r="NDO49" s="278"/>
      <c r="NDP49" s="278"/>
      <c r="NDQ49" s="278"/>
      <c r="NDR49" s="278"/>
      <c r="NDS49" s="278"/>
      <c r="NDT49" s="278"/>
      <c r="NDU49" s="278"/>
      <c r="NDV49" s="278"/>
      <c r="NDW49" s="278"/>
      <c r="NDX49" s="278"/>
      <c r="NDY49" s="278"/>
      <c r="NDZ49" s="278"/>
      <c r="NEA49" s="278"/>
      <c r="NEB49" s="278"/>
      <c r="NEC49" s="278"/>
      <c r="NED49" s="278"/>
      <c r="NEE49" s="278"/>
      <c r="NEF49" s="278"/>
      <c r="NEG49" s="278"/>
      <c r="NEH49" s="278"/>
      <c r="NEI49" s="278"/>
      <c r="NEJ49" s="278"/>
      <c r="NEK49" s="278"/>
      <c r="NEL49" s="278"/>
      <c r="NEM49" s="278"/>
      <c r="NEN49" s="278"/>
      <c r="NEO49" s="278"/>
      <c r="NEP49" s="278"/>
      <c r="NEQ49" s="278"/>
      <c r="NER49" s="278"/>
      <c r="NES49" s="278"/>
      <c r="NET49" s="278"/>
      <c r="NEU49" s="278"/>
      <c r="NEV49" s="278"/>
      <c r="NEW49" s="278"/>
      <c r="NEX49" s="278"/>
      <c r="NEY49" s="278"/>
      <c r="NEZ49" s="278"/>
      <c r="NFA49" s="278"/>
      <c r="NFB49" s="278"/>
      <c r="NFC49" s="278"/>
      <c r="NFD49" s="278"/>
      <c r="NFE49" s="278"/>
      <c r="NFF49" s="278"/>
      <c r="NFG49" s="278"/>
      <c r="NFH49" s="278"/>
      <c r="NFI49" s="278"/>
      <c r="NFJ49" s="278"/>
      <c r="NFK49" s="278"/>
      <c r="NFL49" s="278"/>
      <c r="NFM49" s="278"/>
      <c r="NFN49" s="278"/>
      <c r="NFO49" s="278"/>
      <c r="NFP49" s="278"/>
      <c r="NFQ49" s="278"/>
      <c r="NFR49" s="278"/>
      <c r="NFS49" s="278"/>
      <c r="NFT49" s="278"/>
      <c r="NFU49" s="278"/>
      <c r="NFV49" s="278"/>
      <c r="NFW49" s="278"/>
      <c r="NFX49" s="278"/>
      <c r="NFY49" s="278"/>
      <c r="NFZ49" s="278"/>
      <c r="NGA49" s="278"/>
      <c r="NGB49" s="278"/>
      <c r="NGC49" s="278"/>
      <c r="NGD49" s="278"/>
      <c r="NGE49" s="278"/>
      <c r="NGF49" s="278"/>
      <c r="NGG49" s="278"/>
      <c r="NGH49" s="278"/>
      <c r="NGI49" s="278"/>
      <c r="NGJ49" s="278"/>
      <c r="NGK49" s="278"/>
      <c r="NGL49" s="278"/>
      <c r="NGM49" s="278"/>
      <c r="NGN49" s="278"/>
      <c r="NGO49" s="278"/>
      <c r="NGP49" s="278"/>
      <c r="NGQ49" s="278"/>
      <c r="NGR49" s="278"/>
      <c r="NGS49" s="278"/>
      <c r="NGT49" s="278"/>
      <c r="NGU49" s="278"/>
      <c r="NGV49" s="278"/>
      <c r="NGW49" s="278"/>
      <c r="NGX49" s="278"/>
      <c r="NGY49" s="278"/>
      <c r="NGZ49" s="278"/>
      <c r="NHA49" s="278"/>
      <c r="NHB49" s="278"/>
      <c r="NHC49" s="278"/>
      <c r="NHD49" s="278"/>
      <c r="NHE49" s="278"/>
      <c r="NHF49" s="278"/>
      <c r="NHG49" s="278"/>
      <c r="NHH49" s="278"/>
      <c r="NHI49" s="278"/>
      <c r="NHJ49" s="278"/>
      <c r="NHK49" s="278"/>
      <c r="NHL49" s="278"/>
      <c r="NHM49" s="278"/>
      <c r="NHN49" s="278"/>
      <c r="NHO49" s="278"/>
      <c r="NHP49" s="278"/>
      <c r="NHQ49" s="278"/>
      <c r="NHR49" s="278"/>
      <c r="NHS49" s="278"/>
      <c r="NHT49" s="278"/>
      <c r="NHU49" s="278"/>
      <c r="NHV49" s="278"/>
      <c r="NHW49" s="278"/>
      <c r="NHX49" s="278"/>
      <c r="NHY49" s="278"/>
      <c r="NHZ49" s="278"/>
      <c r="NIA49" s="278"/>
      <c r="NIB49" s="278"/>
      <c r="NIC49" s="278"/>
      <c r="NID49" s="278"/>
      <c r="NIE49" s="278"/>
      <c r="NIF49" s="278"/>
      <c r="NIG49" s="278"/>
      <c r="NIH49" s="278"/>
      <c r="NII49" s="278"/>
      <c r="NIJ49" s="278"/>
      <c r="NIK49" s="278"/>
      <c r="NIL49" s="278"/>
      <c r="NIM49" s="278"/>
      <c r="NIN49" s="278"/>
      <c r="NIO49" s="278"/>
      <c r="NIP49" s="278"/>
      <c r="NIQ49" s="278"/>
      <c r="NIR49" s="278"/>
      <c r="NIS49" s="278"/>
      <c r="NIT49" s="278"/>
      <c r="NIU49" s="278"/>
      <c r="NIV49" s="278"/>
      <c r="NIW49" s="278"/>
      <c r="NIX49" s="278"/>
      <c r="NIY49" s="278"/>
      <c r="NIZ49" s="278"/>
      <c r="NJA49" s="278"/>
      <c r="NJB49" s="278"/>
      <c r="NJC49" s="278"/>
      <c r="NJD49" s="278"/>
      <c r="NJE49" s="278"/>
      <c r="NJF49" s="278"/>
      <c r="NJG49" s="278"/>
      <c r="NJH49" s="278"/>
      <c r="NJI49" s="278"/>
      <c r="NJJ49" s="278"/>
      <c r="NJK49" s="278"/>
      <c r="NJL49" s="278"/>
      <c r="NJM49" s="278"/>
      <c r="NJN49" s="278"/>
      <c r="NJO49" s="278"/>
      <c r="NJP49" s="278"/>
      <c r="NJQ49" s="278"/>
      <c r="NJR49" s="278"/>
      <c r="NJS49" s="278"/>
      <c r="NJT49" s="278"/>
      <c r="NJU49" s="278"/>
      <c r="NJV49" s="278"/>
      <c r="NJW49" s="278"/>
      <c r="NJX49" s="278"/>
      <c r="NJY49" s="278"/>
      <c r="NJZ49" s="278"/>
      <c r="NKA49" s="278"/>
      <c r="NKB49" s="278"/>
      <c r="NKC49" s="278"/>
      <c r="NKD49" s="278"/>
      <c r="NKE49" s="278"/>
      <c r="NKF49" s="278"/>
      <c r="NKG49" s="278"/>
      <c r="NKH49" s="278"/>
      <c r="NKI49" s="278"/>
      <c r="NKJ49" s="278"/>
      <c r="NKK49" s="278"/>
      <c r="NKL49" s="278"/>
      <c r="NKM49" s="278"/>
      <c r="NKN49" s="278"/>
      <c r="NKO49" s="278"/>
      <c r="NKP49" s="278"/>
      <c r="NKQ49" s="278"/>
      <c r="NKR49" s="278"/>
      <c r="NKS49" s="278"/>
      <c r="NKT49" s="278"/>
      <c r="NKU49" s="278"/>
      <c r="NKV49" s="278"/>
      <c r="NKW49" s="278"/>
      <c r="NKX49" s="278"/>
      <c r="NKY49" s="278"/>
      <c r="NKZ49" s="278"/>
      <c r="NLA49" s="278"/>
      <c r="NLB49" s="278"/>
      <c r="NLC49" s="278"/>
      <c r="NLD49" s="278"/>
      <c r="NLE49" s="278"/>
      <c r="NLF49" s="278"/>
      <c r="NLG49" s="278"/>
      <c r="NLH49" s="278"/>
      <c r="NLI49" s="278"/>
      <c r="NLJ49" s="278"/>
      <c r="NLK49" s="278"/>
      <c r="NLL49" s="278"/>
      <c r="NLM49" s="278"/>
      <c r="NLN49" s="278"/>
      <c r="NLO49" s="278"/>
      <c r="NLP49" s="278"/>
      <c r="NLQ49" s="278"/>
      <c r="NLR49" s="278"/>
      <c r="NLS49" s="278"/>
      <c r="NLT49" s="278"/>
      <c r="NLU49" s="278"/>
      <c r="NLV49" s="278"/>
      <c r="NLW49" s="278"/>
      <c r="NLX49" s="278"/>
      <c r="NLY49" s="278"/>
      <c r="NLZ49" s="278"/>
      <c r="NMA49" s="278"/>
      <c r="NMB49" s="278"/>
      <c r="NMC49" s="278"/>
      <c r="NMD49" s="278"/>
      <c r="NME49" s="278"/>
      <c r="NMF49" s="278"/>
      <c r="NMG49" s="278"/>
      <c r="NMH49" s="278"/>
      <c r="NMI49" s="278"/>
      <c r="NMJ49" s="278"/>
      <c r="NMK49" s="278"/>
      <c r="NML49" s="278"/>
      <c r="NMM49" s="278"/>
      <c r="NMN49" s="278"/>
      <c r="NMO49" s="278"/>
      <c r="NMP49" s="278"/>
      <c r="NMQ49" s="278"/>
      <c r="NMR49" s="278"/>
      <c r="NMS49" s="278"/>
      <c r="NMT49" s="278"/>
      <c r="NMU49" s="278"/>
      <c r="NMV49" s="278"/>
      <c r="NMW49" s="278"/>
      <c r="NMX49" s="278"/>
      <c r="NMY49" s="278"/>
      <c r="NMZ49" s="278"/>
      <c r="NNA49" s="278"/>
      <c r="NNB49" s="278"/>
      <c r="NNC49" s="278"/>
      <c r="NND49" s="278"/>
      <c r="NNE49" s="278"/>
      <c r="NNF49" s="278"/>
      <c r="NNG49" s="278"/>
      <c r="NNH49" s="278"/>
      <c r="NNI49" s="278"/>
      <c r="NNJ49" s="278"/>
      <c r="NNK49" s="278"/>
      <c r="NNL49" s="278"/>
      <c r="NNM49" s="278"/>
      <c r="NNN49" s="278"/>
      <c r="NNO49" s="278"/>
      <c r="NNP49" s="278"/>
      <c r="NNQ49" s="278"/>
      <c r="NNR49" s="278"/>
      <c r="NNS49" s="278"/>
      <c r="NNT49" s="278"/>
      <c r="NNU49" s="278"/>
      <c r="NNV49" s="278"/>
      <c r="NNW49" s="278"/>
      <c r="NNX49" s="278"/>
      <c r="NNY49" s="278"/>
      <c r="NNZ49" s="278"/>
      <c r="NOA49" s="278"/>
      <c r="NOB49" s="278"/>
      <c r="NOC49" s="278"/>
      <c r="NOD49" s="278"/>
      <c r="NOE49" s="278"/>
      <c r="NOF49" s="278"/>
      <c r="NOG49" s="278"/>
      <c r="NOH49" s="278"/>
      <c r="NOI49" s="278"/>
      <c r="NOJ49" s="278"/>
      <c r="NOK49" s="278"/>
      <c r="NOL49" s="278"/>
      <c r="NOM49" s="278"/>
      <c r="NON49" s="278"/>
      <c r="NOO49" s="278"/>
      <c r="NOP49" s="278"/>
      <c r="NOQ49" s="278"/>
      <c r="NOR49" s="278"/>
      <c r="NOS49" s="278"/>
      <c r="NOT49" s="278"/>
      <c r="NOU49" s="278"/>
      <c r="NOV49" s="278"/>
      <c r="NOW49" s="278"/>
      <c r="NOX49" s="278"/>
      <c r="NOY49" s="278"/>
      <c r="NOZ49" s="278"/>
      <c r="NPA49" s="278"/>
      <c r="NPB49" s="278"/>
      <c r="NPC49" s="278"/>
      <c r="NPD49" s="278"/>
      <c r="NPE49" s="278"/>
      <c r="NPF49" s="278"/>
      <c r="NPG49" s="278"/>
      <c r="NPH49" s="278"/>
      <c r="NPI49" s="278"/>
      <c r="NPJ49" s="278"/>
      <c r="NPK49" s="278"/>
      <c r="NPL49" s="278"/>
      <c r="NPM49" s="278"/>
      <c r="NPN49" s="278"/>
      <c r="NPO49" s="278"/>
      <c r="NPP49" s="278"/>
      <c r="NPQ49" s="278"/>
      <c r="NPR49" s="278"/>
      <c r="NPS49" s="278"/>
      <c r="NPT49" s="278"/>
      <c r="NPU49" s="278"/>
      <c r="NPV49" s="278"/>
      <c r="NPW49" s="278"/>
      <c r="NPX49" s="278"/>
      <c r="NPY49" s="278"/>
      <c r="NPZ49" s="278"/>
      <c r="NQA49" s="278"/>
      <c r="NQB49" s="278"/>
      <c r="NQC49" s="278"/>
      <c r="NQD49" s="278"/>
      <c r="NQE49" s="278"/>
      <c r="NQF49" s="278"/>
      <c r="NQG49" s="278"/>
      <c r="NQH49" s="278"/>
      <c r="NQI49" s="278"/>
      <c r="NQJ49" s="278"/>
      <c r="NQK49" s="278"/>
      <c r="NQL49" s="278"/>
      <c r="NQM49" s="278"/>
      <c r="NQN49" s="278"/>
      <c r="NQO49" s="278"/>
      <c r="NQP49" s="278"/>
      <c r="NQQ49" s="278"/>
      <c r="NQR49" s="278"/>
      <c r="NQS49" s="278"/>
      <c r="NQT49" s="278"/>
      <c r="NQU49" s="278"/>
      <c r="NQV49" s="278"/>
      <c r="NQW49" s="278"/>
      <c r="NQX49" s="278"/>
      <c r="NQY49" s="278"/>
      <c r="NQZ49" s="278"/>
      <c r="NRA49" s="278"/>
      <c r="NRB49" s="278"/>
      <c r="NRC49" s="278"/>
      <c r="NRD49" s="278"/>
      <c r="NRE49" s="278"/>
      <c r="NRF49" s="278"/>
      <c r="NRG49" s="278"/>
      <c r="NRH49" s="278"/>
      <c r="NRI49" s="278"/>
      <c r="NRJ49" s="278"/>
      <c r="NRK49" s="278"/>
      <c r="NRL49" s="278"/>
      <c r="NRM49" s="278"/>
      <c r="NRN49" s="278"/>
      <c r="NRO49" s="278"/>
      <c r="NRP49" s="278"/>
      <c r="NRQ49" s="278"/>
      <c r="NRR49" s="278"/>
      <c r="NRS49" s="278"/>
      <c r="NRT49" s="278"/>
      <c r="NRU49" s="278"/>
      <c r="NRV49" s="278"/>
      <c r="NRW49" s="278"/>
      <c r="NRX49" s="278"/>
      <c r="NRY49" s="278"/>
      <c r="NRZ49" s="278"/>
      <c r="NSA49" s="278"/>
      <c r="NSB49" s="278"/>
      <c r="NSC49" s="278"/>
      <c r="NSD49" s="278"/>
      <c r="NSE49" s="278"/>
      <c r="NSF49" s="278"/>
      <c r="NSG49" s="278"/>
      <c r="NSH49" s="278"/>
      <c r="NSI49" s="278"/>
      <c r="NSJ49" s="278"/>
      <c r="NSK49" s="278"/>
      <c r="NSL49" s="278"/>
      <c r="NSM49" s="278"/>
      <c r="NSN49" s="278"/>
      <c r="NSO49" s="278"/>
      <c r="NSP49" s="278"/>
      <c r="NSQ49" s="278"/>
      <c r="NSR49" s="278"/>
      <c r="NSS49" s="278"/>
      <c r="NST49" s="278"/>
      <c r="NSU49" s="278"/>
      <c r="NSV49" s="278"/>
      <c r="NSW49" s="278"/>
      <c r="NSX49" s="278"/>
      <c r="NSY49" s="278"/>
      <c r="NSZ49" s="278"/>
      <c r="NTA49" s="278"/>
      <c r="NTB49" s="278"/>
      <c r="NTC49" s="278"/>
      <c r="NTD49" s="278"/>
      <c r="NTE49" s="278"/>
      <c r="NTF49" s="278"/>
      <c r="NTG49" s="278"/>
      <c r="NTH49" s="278"/>
      <c r="NTI49" s="278"/>
      <c r="NTJ49" s="278"/>
      <c r="NTK49" s="278"/>
      <c r="NTL49" s="278"/>
      <c r="NTM49" s="278"/>
      <c r="NTN49" s="278"/>
      <c r="NTO49" s="278"/>
      <c r="NTP49" s="278"/>
      <c r="NTQ49" s="278"/>
      <c r="NTR49" s="278"/>
      <c r="NTS49" s="278"/>
      <c r="NTT49" s="278"/>
      <c r="NTU49" s="278"/>
      <c r="NTV49" s="278"/>
      <c r="NTW49" s="278"/>
      <c r="NTX49" s="278"/>
      <c r="NTY49" s="278"/>
      <c r="NTZ49" s="278"/>
      <c r="NUA49" s="278"/>
      <c r="NUB49" s="278"/>
      <c r="NUC49" s="278"/>
      <c r="NUD49" s="278"/>
      <c r="NUE49" s="278"/>
      <c r="NUF49" s="278"/>
      <c r="NUG49" s="278"/>
      <c r="NUH49" s="278"/>
      <c r="NUI49" s="278"/>
      <c r="NUJ49" s="278"/>
      <c r="NUK49" s="278"/>
      <c r="NUL49" s="278"/>
      <c r="NUM49" s="278"/>
      <c r="NUN49" s="278"/>
      <c r="NUO49" s="278"/>
      <c r="NUP49" s="278"/>
      <c r="NUQ49" s="278"/>
      <c r="NUR49" s="278"/>
      <c r="NUS49" s="278"/>
      <c r="NUT49" s="278"/>
      <c r="NUU49" s="278"/>
      <c r="NUV49" s="278"/>
      <c r="NUW49" s="278"/>
      <c r="NUX49" s="278"/>
      <c r="NUY49" s="278"/>
      <c r="NUZ49" s="278"/>
      <c r="NVA49" s="278"/>
      <c r="NVB49" s="278"/>
      <c r="NVC49" s="278"/>
      <c r="NVD49" s="278"/>
      <c r="NVE49" s="278"/>
      <c r="NVF49" s="278"/>
      <c r="NVG49" s="278"/>
      <c r="NVH49" s="278"/>
      <c r="NVI49" s="278"/>
      <c r="NVJ49" s="278"/>
      <c r="NVK49" s="278"/>
      <c r="NVL49" s="278"/>
      <c r="NVM49" s="278"/>
      <c r="NVN49" s="278"/>
      <c r="NVO49" s="278"/>
      <c r="NVP49" s="278"/>
      <c r="NVQ49" s="278"/>
      <c r="NVR49" s="278"/>
      <c r="NVS49" s="278"/>
      <c r="NVT49" s="278"/>
      <c r="NVU49" s="278"/>
      <c r="NVV49" s="278"/>
      <c r="NVW49" s="278"/>
      <c r="NVX49" s="278"/>
      <c r="NVY49" s="278"/>
      <c r="NVZ49" s="278"/>
      <c r="NWA49" s="278"/>
      <c r="NWB49" s="278"/>
      <c r="NWC49" s="278"/>
      <c r="NWD49" s="278"/>
      <c r="NWE49" s="278"/>
      <c r="NWF49" s="278"/>
      <c r="NWG49" s="278"/>
      <c r="NWH49" s="278"/>
      <c r="NWI49" s="278"/>
      <c r="NWJ49" s="278"/>
      <c r="NWK49" s="278"/>
      <c r="NWL49" s="278"/>
      <c r="NWM49" s="278"/>
      <c r="NWN49" s="278"/>
      <c r="NWO49" s="278"/>
      <c r="NWP49" s="278"/>
      <c r="NWQ49" s="278"/>
      <c r="NWR49" s="278"/>
      <c r="NWS49" s="278"/>
      <c r="NWT49" s="278"/>
      <c r="NWU49" s="278"/>
      <c r="NWV49" s="278"/>
      <c r="NWW49" s="278"/>
      <c r="NWX49" s="278"/>
      <c r="NWY49" s="278"/>
      <c r="NWZ49" s="278"/>
      <c r="NXA49" s="278"/>
      <c r="NXB49" s="278"/>
      <c r="NXC49" s="278"/>
      <c r="NXD49" s="278"/>
      <c r="NXE49" s="278"/>
      <c r="NXF49" s="278"/>
      <c r="NXG49" s="278"/>
      <c r="NXH49" s="278"/>
      <c r="NXI49" s="278"/>
      <c r="NXJ49" s="278"/>
      <c r="NXK49" s="278"/>
      <c r="NXL49" s="278"/>
      <c r="NXM49" s="278"/>
      <c r="NXN49" s="278"/>
      <c r="NXO49" s="278"/>
      <c r="NXP49" s="278"/>
      <c r="NXQ49" s="278"/>
      <c r="NXR49" s="278"/>
      <c r="NXS49" s="278"/>
      <c r="NXT49" s="278"/>
      <c r="NXU49" s="278"/>
      <c r="NXV49" s="278"/>
      <c r="NXW49" s="278"/>
      <c r="NXX49" s="278"/>
      <c r="NXY49" s="278"/>
      <c r="NXZ49" s="278"/>
      <c r="NYA49" s="278"/>
      <c r="NYB49" s="278"/>
      <c r="NYC49" s="278"/>
      <c r="NYD49" s="278"/>
      <c r="NYE49" s="278"/>
      <c r="NYF49" s="278"/>
      <c r="NYG49" s="278"/>
      <c r="NYH49" s="278"/>
      <c r="NYI49" s="278"/>
      <c r="NYJ49" s="278"/>
      <c r="NYK49" s="278"/>
      <c r="NYL49" s="278"/>
      <c r="NYM49" s="278"/>
      <c r="NYN49" s="278"/>
      <c r="NYO49" s="278"/>
      <c r="NYP49" s="278"/>
      <c r="NYQ49" s="278"/>
      <c r="NYR49" s="278"/>
      <c r="NYS49" s="278"/>
      <c r="NYT49" s="278"/>
      <c r="NYU49" s="278"/>
      <c r="NYV49" s="278"/>
      <c r="NYW49" s="278"/>
      <c r="NYX49" s="278"/>
      <c r="NYY49" s="278"/>
      <c r="NYZ49" s="278"/>
      <c r="NZA49" s="278"/>
      <c r="NZB49" s="278"/>
      <c r="NZC49" s="278"/>
      <c r="NZD49" s="278"/>
      <c r="NZE49" s="278"/>
      <c r="NZF49" s="278"/>
      <c r="NZG49" s="278"/>
      <c r="NZH49" s="278"/>
      <c r="NZI49" s="278"/>
      <c r="NZJ49" s="278"/>
      <c r="NZK49" s="278"/>
      <c r="NZL49" s="278"/>
      <c r="NZM49" s="278"/>
      <c r="NZN49" s="278"/>
      <c r="NZO49" s="278"/>
      <c r="NZP49" s="278"/>
      <c r="NZQ49" s="278"/>
      <c r="NZR49" s="278"/>
      <c r="NZS49" s="278"/>
      <c r="NZT49" s="278"/>
      <c r="NZU49" s="278"/>
      <c r="NZV49" s="278"/>
      <c r="NZW49" s="278"/>
      <c r="NZX49" s="278"/>
      <c r="NZY49" s="278"/>
      <c r="NZZ49" s="278"/>
      <c r="OAA49" s="278"/>
      <c r="OAB49" s="278"/>
      <c r="OAC49" s="278"/>
      <c r="OAD49" s="278"/>
      <c r="OAE49" s="278"/>
      <c r="OAF49" s="278"/>
      <c r="OAG49" s="278"/>
      <c r="OAH49" s="278"/>
      <c r="OAI49" s="278"/>
      <c r="OAJ49" s="278"/>
      <c r="OAK49" s="278"/>
      <c r="OAL49" s="278"/>
      <c r="OAM49" s="278"/>
      <c r="OAN49" s="278"/>
      <c r="OAO49" s="278"/>
      <c r="OAP49" s="278"/>
      <c r="OAQ49" s="278"/>
      <c r="OAR49" s="278"/>
      <c r="OAS49" s="278"/>
      <c r="OAT49" s="278"/>
      <c r="OAU49" s="278"/>
      <c r="OAV49" s="278"/>
      <c r="OAW49" s="278"/>
      <c r="OAX49" s="278"/>
      <c r="OAY49" s="278"/>
      <c r="OAZ49" s="278"/>
      <c r="OBA49" s="278"/>
      <c r="OBB49" s="278"/>
      <c r="OBC49" s="278"/>
      <c r="OBD49" s="278"/>
      <c r="OBE49" s="278"/>
      <c r="OBF49" s="278"/>
      <c r="OBG49" s="278"/>
      <c r="OBH49" s="278"/>
      <c r="OBI49" s="278"/>
      <c r="OBJ49" s="278"/>
      <c r="OBK49" s="278"/>
      <c r="OBL49" s="278"/>
      <c r="OBM49" s="278"/>
      <c r="OBN49" s="278"/>
      <c r="OBO49" s="278"/>
      <c r="OBP49" s="278"/>
      <c r="OBQ49" s="278"/>
      <c r="OBR49" s="278"/>
      <c r="OBS49" s="278"/>
      <c r="OBT49" s="278"/>
      <c r="OBU49" s="278"/>
      <c r="OBV49" s="278"/>
      <c r="OBW49" s="278"/>
      <c r="OBX49" s="278"/>
      <c r="OBY49" s="278"/>
      <c r="OBZ49" s="278"/>
      <c r="OCA49" s="278"/>
      <c r="OCB49" s="278"/>
      <c r="OCC49" s="278"/>
      <c r="OCD49" s="278"/>
      <c r="OCE49" s="278"/>
      <c r="OCF49" s="278"/>
      <c r="OCG49" s="278"/>
      <c r="OCH49" s="278"/>
      <c r="OCI49" s="278"/>
      <c r="OCJ49" s="278"/>
      <c r="OCK49" s="278"/>
      <c r="OCL49" s="278"/>
      <c r="OCM49" s="278"/>
      <c r="OCN49" s="278"/>
      <c r="OCO49" s="278"/>
      <c r="OCP49" s="278"/>
      <c r="OCQ49" s="278"/>
      <c r="OCR49" s="278"/>
      <c r="OCS49" s="278"/>
      <c r="OCT49" s="278"/>
      <c r="OCU49" s="278"/>
      <c r="OCV49" s="278"/>
      <c r="OCW49" s="278"/>
      <c r="OCX49" s="278"/>
      <c r="OCY49" s="278"/>
      <c r="OCZ49" s="278"/>
      <c r="ODA49" s="278"/>
      <c r="ODB49" s="278"/>
      <c r="ODC49" s="278"/>
      <c r="ODD49" s="278"/>
      <c r="ODE49" s="278"/>
      <c r="ODF49" s="278"/>
      <c r="ODG49" s="278"/>
      <c r="ODH49" s="278"/>
      <c r="ODI49" s="278"/>
      <c r="ODJ49" s="278"/>
      <c r="ODK49" s="278"/>
      <c r="ODL49" s="278"/>
      <c r="ODM49" s="278"/>
      <c r="ODN49" s="278"/>
      <c r="ODO49" s="278"/>
      <c r="ODP49" s="278"/>
      <c r="ODQ49" s="278"/>
      <c r="ODR49" s="278"/>
      <c r="ODS49" s="278"/>
      <c r="ODT49" s="278"/>
      <c r="ODU49" s="278"/>
      <c r="ODV49" s="278"/>
      <c r="ODW49" s="278"/>
      <c r="ODX49" s="278"/>
      <c r="ODY49" s="278"/>
      <c r="ODZ49" s="278"/>
      <c r="OEA49" s="278"/>
      <c r="OEB49" s="278"/>
      <c r="OEC49" s="278"/>
      <c r="OED49" s="278"/>
      <c r="OEE49" s="278"/>
      <c r="OEF49" s="278"/>
      <c r="OEG49" s="278"/>
      <c r="OEH49" s="278"/>
      <c r="OEI49" s="278"/>
      <c r="OEJ49" s="278"/>
      <c r="OEK49" s="278"/>
      <c r="OEL49" s="278"/>
      <c r="OEM49" s="278"/>
      <c r="OEN49" s="278"/>
      <c r="OEO49" s="278"/>
      <c r="OEP49" s="278"/>
      <c r="OEQ49" s="278"/>
      <c r="OER49" s="278"/>
      <c r="OES49" s="278"/>
      <c r="OET49" s="278"/>
      <c r="OEU49" s="278"/>
      <c r="OEV49" s="278"/>
      <c r="OEW49" s="278"/>
      <c r="OEX49" s="278"/>
      <c r="OEY49" s="278"/>
      <c r="OEZ49" s="278"/>
      <c r="OFA49" s="278"/>
      <c r="OFB49" s="278"/>
      <c r="OFC49" s="278"/>
      <c r="OFD49" s="278"/>
      <c r="OFE49" s="278"/>
      <c r="OFF49" s="278"/>
      <c r="OFG49" s="278"/>
      <c r="OFH49" s="278"/>
      <c r="OFI49" s="278"/>
      <c r="OFJ49" s="278"/>
      <c r="OFK49" s="278"/>
      <c r="OFL49" s="278"/>
      <c r="OFM49" s="278"/>
      <c r="OFN49" s="278"/>
      <c r="OFO49" s="278"/>
      <c r="OFP49" s="278"/>
      <c r="OFQ49" s="278"/>
      <c r="OFR49" s="278"/>
      <c r="OFS49" s="278"/>
      <c r="OFT49" s="278"/>
      <c r="OFU49" s="278"/>
      <c r="OFV49" s="278"/>
      <c r="OFW49" s="278"/>
      <c r="OFX49" s="278"/>
      <c r="OFY49" s="278"/>
      <c r="OFZ49" s="278"/>
      <c r="OGA49" s="278"/>
      <c r="OGB49" s="278"/>
      <c r="OGC49" s="278"/>
      <c r="OGD49" s="278"/>
      <c r="OGE49" s="278"/>
      <c r="OGF49" s="278"/>
      <c r="OGG49" s="278"/>
      <c r="OGH49" s="278"/>
      <c r="OGI49" s="278"/>
      <c r="OGJ49" s="278"/>
      <c r="OGK49" s="278"/>
      <c r="OGL49" s="278"/>
      <c r="OGM49" s="278"/>
      <c r="OGN49" s="278"/>
      <c r="OGO49" s="278"/>
      <c r="OGP49" s="278"/>
      <c r="OGQ49" s="278"/>
      <c r="OGR49" s="278"/>
      <c r="OGS49" s="278"/>
      <c r="OGT49" s="278"/>
      <c r="OGU49" s="278"/>
      <c r="OGV49" s="278"/>
      <c r="OGW49" s="278"/>
      <c r="OGX49" s="278"/>
      <c r="OGY49" s="278"/>
      <c r="OGZ49" s="278"/>
      <c r="OHA49" s="278"/>
      <c r="OHB49" s="278"/>
      <c r="OHC49" s="278"/>
      <c r="OHD49" s="278"/>
      <c r="OHE49" s="278"/>
      <c r="OHF49" s="278"/>
      <c r="OHG49" s="278"/>
      <c r="OHH49" s="278"/>
      <c r="OHI49" s="278"/>
      <c r="OHJ49" s="278"/>
      <c r="OHK49" s="278"/>
      <c r="OHL49" s="278"/>
      <c r="OHM49" s="278"/>
      <c r="OHN49" s="278"/>
      <c r="OHO49" s="278"/>
      <c r="OHP49" s="278"/>
      <c r="OHQ49" s="278"/>
      <c r="OHR49" s="278"/>
      <c r="OHS49" s="278"/>
      <c r="OHT49" s="278"/>
      <c r="OHU49" s="278"/>
      <c r="OHV49" s="278"/>
      <c r="OHW49" s="278"/>
      <c r="OHX49" s="278"/>
      <c r="OHY49" s="278"/>
      <c r="OHZ49" s="278"/>
      <c r="OIA49" s="278"/>
      <c r="OIB49" s="278"/>
      <c r="OIC49" s="278"/>
      <c r="OID49" s="278"/>
      <c r="OIE49" s="278"/>
      <c r="OIF49" s="278"/>
      <c r="OIG49" s="278"/>
      <c r="OIH49" s="278"/>
      <c r="OII49" s="278"/>
      <c r="OIJ49" s="278"/>
      <c r="OIK49" s="278"/>
      <c r="OIL49" s="278"/>
      <c r="OIM49" s="278"/>
      <c r="OIN49" s="278"/>
      <c r="OIO49" s="278"/>
      <c r="OIP49" s="278"/>
      <c r="OIQ49" s="278"/>
      <c r="OIR49" s="278"/>
      <c r="OIS49" s="278"/>
      <c r="OIT49" s="278"/>
      <c r="OIU49" s="278"/>
      <c r="OIV49" s="278"/>
      <c r="OIW49" s="278"/>
      <c r="OIX49" s="278"/>
      <c r="OIY49" s="278"/>
      <c r="OIZ49" s="278"/>
      <c r="OJA49" s="278"/>
      <c r="OJB49" s="278"/>
      <c r="OJC49" s="278"/>
      <c r="OJD49" s="278"/>
      <c r="OJE49" s="278"/>
      <c r="OJF49" s="278"/>
      <c r="OJG49" s="278"/>
      <c r="OJH49" s="278"/>
      <c r="OJI49" s="278"/>
      <c r="OJJ49" s="278"/>
      <c r="OJK49" s="278"/>
      <c r="OJL49" s="278"/>
      <c r="OJM49" s="278"/>
      <c r="OJN49" s="278"/>
      <c r="OJO49" s="278"/>
      <c r="OJP49" s="278"/>
      <c r="OJQ49" s="278"/>
      <c r="OJR49" s="278"/>
      <c r="OJS49" s="278"/>
      <c r="OJT49" s="278"/>
      <c r="OJU49" s="278"/>
      <c r="OJV49" s="278"/>
      <c r="OJW49" s="278"/>
      <c r="OJX49" s="278"/>
      <c r="OJY49" s="278"/>
      <c r="OJZ49" s="278"/>
      <c r="OKA49" s="278"/>
      <c r="OKB49" s="278"/>
      <c r="OKC49" s="278"/>
      <c r="OKD49" s="278"/>
      <c r="OKE49" s="278"/>
      <c r="OKF49" s="278"/>
      <c r="OKG49" s="278"/>
      <c r="OKH49" s="278"/>
      <c r="OKI49" s="278"/>
      <c r="OKJ49" s="278"/>
      <c r="OKK49" s="278"/>
      <c r="OKL49" s="278"/>
      <c r="OKM49" s="278"/>
      <c r="OKN49" s="278"/>
      <c r="OKO49" s="278"/>
      <c r="OKP49" s="278"/>
      <c r="OKQ49" s="278"/>
      <c r="OKR49" s="278"/>
      <c r="OKS49" s="278"/>
      <c r="OKT49" s="278"/>
      <c r="OKU49" s="278"/>
      <c r="OKV49" s="278"/>
      <c r="OKW49" s="278"/>
      <c r="OKX49" s="278"/>
      <c r="OKY49" s="278"/>
      <c r="OKZ49" s="278"/>
      <c r="OLA49" s="278"/>
      <c r="OLB49" s="278"/>
      <c r="OLC49" s="278"/>
      <c r="OLD49" s="278"/>
      <c r="OLE49" s="278"/>
      <c r="OLF49" s="278"/>
      <c r="OLG49" s="278"/>
      <c r="OLH49" s="278"/>
      <c r="OLI49" s="278"/>
      <c r="OLJ49" s="278"/>
      <c r="OLK49" s="278"/>
      <c r="OLL49" s="278"/>
      <c r="OLM49" s="278"/>
      <c r="OLN49" s="278"/>
      <c r="OLO49" s="278"/>
      <c r="OLP49" s="278"/>
      <c r="OLQ49" s="278"/>
      <c r="OLR49" s="278"/>
      <c r="OLS49" s="278"/>
      <c r="OLT49" s="278"/>
      <c r="OLU49" s="278"/>
      <c r="OLV49" s="278"/>
      <c r="OLW49" s="278"/>
      <c r="OLX49" s="278"/>
      <c r="OLY49" s="278"/>
      <c r="OLZ49" s="278"/>
      <c r="OMA49" s="278"/>
      <c r="OMB49" s="278"/>
      <c r="OMC49" s="278"/>
      <c r="OMD49" s="278"/>
      <c r="OME49" s="278"/>
      <c r="OMF49" s="278"/>
      <c r="OMG49" s="278"/>
      <c r="OMH49" s="278"/>
      <c r="OMI49" s="278"/>
      <c r="OMJ49" s="278"/>
      <c r="OMK49" s="278"/>
      <c r="OML49" s="278"/>
      <c r="OMM49" s="278"/>
      <c r="OMN49" s="278"/>
      <c r="OMO49" s="278"/>
      <c r="OMP49" s="278"/>
      <c r="OMQ49" s="278"/>
      <c r="OMR49" s="278"/>
      <c r="OMS49" s="278"/>
      <c r="OMT49" s="278"/>
      <c r="OMU49" s="278"/>
      <c r="OMV49" s="278"/>
      <c r="OMW49" s="278"/>
      <c r="OMX49" s="278"/>
      <c r="OMY49" s="278"/>
      <c r="OMZ49" s="278"/>
      <c r="ONA49" s="278"/>
      <c r="ONB49" s="278"/>
      <c r="ONC49" s="278"/>
      <c r="OND49" s="278"/>
      <c r="ONE49" s="278"/>
      <c r="ONF49" s="278"/>
      <c r="ONG49" s="278"/>
      <c r="ONH49" s="278"/>
      <c r="ONI49" s="278"/>
      <c r="ONJ49" s="278"/>
      <c r="ONK49" s="278"/>
      <c r="ONL49" s="278"/>
      <c r="ONM49" s="278"/>
      <c r="ONN49" s="278"/>
      <c r="ONO49" s="278"/>
      <c r="ONP49" s="278"/>
      <c r="ONQ49" s="278"/>
      <c r="ONR49" s="278"/>
      <c r="ONS49" s="278"/>
      <c r="ONT49" s="278"/>
      <c r="ONU49" s="278"/>
      <c r="ONV49" s="278"/>
      <c r="ONW49" s="278"/>
      <c r="ONX49" s="278"/>
      <c r="ONY49" s="278"/>
      <c r="ONZ49" s="278"/>
      <c r="OOA49" s="278"/>
      <c r="OOB49" s="278"/>
      <c r="OOC49" s="278"/>
      <c r="OOD49" s="278"/>
      <c r="OOE49" s="278"/>
      <c r="OOF49" s="278"/>
      <c r="OOG49" s="278"/>
      <c r="OOH49" s="278"/>
      <c r="OOI49" s="278"/>
      <c r="OOJ49" s="278"/>
      <c r="OOK49" s="278"/>
      <c r="OOL49" s="278"/>
      <c r="OOM49" s="278"/>
      <c r="OON49" s="278"/>
      <c r="OOO49" s="278"/>
      <c r="OOP49" s="278"/>
      <c r="OOQ49" s="278"/>
      <c r="OOR49" s="278"/>
      <c r="OOS49" s="278"/>
      <c r="OOT49" s="278"/>
      <c r="OOU49" s="278"/>
      <c r="OOV49" s="278"/>
      <c r="OOW49" s="278"/>
      <c r="OOX49" s="278"/>
      <c r="OOY49" s="278"/>
      <c r="OOZ49" s="278"/>
      <c r="OPA49" s="278"/>
      <c r="OPB49" s="278"/>
      <c r="OPC49" s="278"/>
      <c r="OPD49" s="278"/>
      <c r="OPE49" s="278"/>
      <c r="OPF49" s="278"/>
      <c r="OPG49" s="278"/>
      <c r="OPH49" s="278"/>
      <c r="OPI49" s="278"/>
      <c r="OPJ49" s="278"/>
      <c r="OPK49" s="278"/>
      <c r="OPL49" s="278"/>
      <c r="OPM49" s="278"/>
      <c r="OPN49" s="278"/>
      <c r="OPO49" s="278"/>
      <c r="OPP49" s="278"/>
      <c r="OPQ49" s="278"/>
      <c r="OPR49" s="278"/>
      <c r="OPS49" s="278"/>
      <c r="OPT49" s="278"/>
      <c r="OPU49" s="278"/>
      <c r="OPV49" s="278"/>
      <c r="OPW49" s="278"/>
      <c r="OPX49" s="278"/>
      <c r="OPY49" s="278"/>
      <c r="OPZ49" s="278"/>
      <c r="OQA49" s="278"/>
      <c r="OQB49" s="278"/>
      <c r="OQC49" s="278"/>
      <c r="OQD49" s="278"/>
      <c r="OQE49" s="278"/>
      <c r="OQF49" s="278"/>
      <c r="OQG49" s="278"/>
      <c r="OQH49" s="278"/>
      <c r="OQI49" s="278"/>
      <c r="OQJ49" s="278"/>
      <c r="OQK49" s="278"/>
      <c r="OQL49" s="278"/>
      <c r="OQM49" s="278"/>
      <c r="OQN49" s="278"/>
      <c r="OQO49" s="278"/>
      <c r="OQP49" s="278"/>
      <c r="OQQ49" s="278"/>
      <c r="OQR49" s="278"/>
      <c r="OQS49" s="278"/>
      <c r="OQT49" s="278"/>
      <c r="OQU49" s="278"/>
      <c r="OQV49" s="278"/>
      <c r="OQW49" s="278"/>
      <c r="OQX49" s="278"/>
      <c r="OQY49" s="278"/>
      <c r="OQZ49" s="278"/>
      <c r="ORA49" s="278"/>
      <c r="ORB49" s="278"/>
      <c r="ORC49" s="278"/>
      <c r="ORD49" s="278"/>
      <c r="ORE49" s="278"/>
      <c r="ORF49" s="278"/>
      <c r="ORG49" s="278"/>
      <c r="ORH49" s="278"/>
      <c r="ORI49" s="278"/>
      <c r="ORJ49" s="278"/>
      <c r="ORK49" s="278"/>
      <c r="ORL49" s="278"/>
      <c r="ORM49" s="278"/>
      <c r="ORN49" s="278"/>
      <c r="ORO49" s="278"/>
      <c r="ORP49" s="278"/>
      <c r="ORQ49" s="278"/>
      <c r="ORR49" s="278"/>
      <c r="ORS49" s="278"/>
      <c r="ORT49" s="278"/>
      <c r="ORU49" s="278"/>
      <c r="ORV49" s="278"/>
      <c r="ORW49" s="278"/>
      <c r="ORX49" s="278"/>
      <c r="ORY49" s="278"/>
      <c r="ORZ49" s="278"/>
      <c r="OSA49" s="278"/>
      <c r="OSB49" s="278"/>
      <c r="OSC49" s="278"/>
      <c r="OSD49" s="278"/>
      <c r="OSE49" s="278"/>
      <c r="OSF49" s="278"/>
      <c r="OSG49" s="278"/>
      <c r="OSH49" s="278"/>
      <c r="OSI49" s="278"/>
      <c r="OSJ49" s="278"/>
      <c r="OSK49" s="278"/>
      <c r="OSL49" s="278"/>
      <c r="OSM49" s="278"/>
      <c r="OSN49" s="278"/>
      <c r="OSO49" s="278"/>
      <c r="OSP49" s="278"/>
      <c r="OSQ49" s="278"/>
      <c r="OSR49" s="278"/>
      <c r="OSS49" s="278"/>
      <c r="OST49" s="278"/>
      <c r="OSU49" s="278"/>
      <c r="OSV49" s="278"/>
      <c r="OSW49" s="278"/>
      <c r="OSX49" s="278"/>
      <c r="OSY49" s="278"/>
      <c r="OSZ49" s="278"/>
      <c r="OTA49" s="278"/>
      <c r="OTB49" s="278"/>
      <c r="OTC49" s="278"/>
      <c r="OTD49" s="278"/>
      <c r="OTE49" s="278"/>
      <c r="OTF49" s="278"/>
      <c r="OTG49" s="278"/>
      <c r="OTH49" s="278"/>
      <c r="OTI49" s="278"/>
      <c r="OTJ49" s="278"/>
      <c r="OTK49" s="278"/>
      <c r="OTL49" s="278"/>
      <c r="OTM49" s="278"/>
      <c r="OTN49" s="278"/>
      <c r="OTO49" s="278"/>
      <c r="OTP49" s="278"/>
      <c r="OTQ49" s="278"/>
      <c r="OTR49" s="278"/>
      <c r="OTS49" s="278"/>
      <c r="OTT49" s="278"/>
      <c r="OTU49" s="278"/>
      <c r="OTV49" s="278"/>
      <c r="OTW49" s="278"/>
      <c r="OTX49" s="278"/>
      <c r="OTY49" s="278"/>
      <c r="OTZ49" s="278"/>
      <c r="OUA49" s="278"/>
      <c r="OUB49" s="278"/>
      <c r="OUC49" s="278"/>
      <c r="OUD49" s="278"/>
      <c r="OUE49" s="278"/>
      <c r="OUF49" s="278"/>
      <c r="OUG49" s="278"/>
      <c r="OUH49" s="278"/>
      <c r="OUI49" s="278"/>
      <c r="OUJ49" s="278"/>
      <c r="OUK49" s="278"/>
      <c r="OUL49" s="278"/>
      <c r="OUM49" s="278"/>
      <c r="OUN49" s="278"/>
      <c r="OUO49" s="278"/>
      <c r="OUP49" s="278"/>
      <c r="OUQ49" s="278"/>
      <c r="OUR49" s="278"/>
      <c r="OUS49" s="278"/>
      <c r="OUT49" s="278"/>
      <c r="OUU49" s="278"/>
      <c r="OUV49" s="278"/>
      <c r="OUW49" s="278"/>
      <c r="OUX49" s="278"/>
      <c r="OUY49" s="278"/>
      <c r="OUZ49" s="278"/>
      <c r="OVA49" s="278"/>
      <c r="OVB49" s="278"/>
      <c r="OVC49" s="278"/>
      <c r="OVD49" s="278"/>
      <c r="OVE49" s="278"/>
      <c r="OVF49" s="278"/>
      <c r="OVG49" s="278"/>
      <c r="OVH49" s="278"/>
      <c r="OVI49" s="278"/>
      <c r="OVJ49" s="278"/>
      <c r="OVK49" s="278"/>
      <c r="OVL49" s="278"/>
      <c r="OVM49" s="278"/>
      <c r="OVN49" s="278"/>
      <c r="OVO49" s="278"/>
      <c r="OVP49" s="278"/>
      <c r="OVQ49" s="278"/>
      <c r="OVR49" s="278"/>
      <c r="OVS49" s="278"/>
      <c r="OVT49" s="278"/>
      <c r="OVU49" s="278"/>
      <c r="OVV49" s="278"/>
      <c r="OVW49" s="278"/>
      <c r="OVX49" s="278"/>
      <c r="OVY49" s="278"/>
      <c r="OVZ49" s="278"/>
      <c r="OWA49" s="278"/>
      <c r="OWB49" s="278"/>
      <c r="OWC49" s="278"/>
      <c r="OWD49" s="278"/>
      <c r="OWE49" s="278"/>
      <c r="OWF49" s="278"/>
      <c r="OWG49" s="278"/>
      <c r="OWH49" s="278"/>
      <c r="OWI49" s="278"/>
      <c r="OWJ49" s="278"/>
      <c r="OWK49" s="278"/>
      <c r="OWL49" s="278"/>
      <c r="OWM49" s="278"/>
      <c r="OWN49" s="278"/>
      <c r="OWO49" s="278"/>
      <c r="OWP49" s="278"/>
      <c r="OWQ49" s="278"/>
      <c r="OWR49" s="278"/>
      <c r="OWS49" s="278"/>
      <c r="OWT49" s="278"/>
      <c r="OWU49" s="278"/>
      <c r="OWV49" s="278"/>
      <c r="OWW49" s="278"/>
      <c r="OWX49" s="278"/>
      <c r="OWY49" s="278"/>
      <c r="OWZ49" s="278"/>
      <c r="OXA49" s="278"/>
      <c r="OXB49" s="278"/>
      <c r="OXC49" s="278"/>
      <c r="OXD49" s="278"/>
      <c r="OXE49" s="278"/>
      <c r="OXF49" s="278"/>
      <c r="OXG49" s="278"/>
      <c r="OXH49" s="278"/>
      <c r="OXI49" s="278"/>
      <c r="OXJ49" s="278"/>
      <c r="OXK49" s="278"/>
      <c r="OXL49" s="278"/>
      <c r="OXM49" s="278"/>
      <c r="OXN49" s="278"/>
      <c r="OXO49" s="278"/>
      <c r="OXP49" s="278"/>
      <c r="OXQ49" s="278"/>
      <c r="OXR49" s="278"/>
      <c r="OXS49" s="278"/>
      <c r="OXT49" s="278"/>
      <c r="OXU49" s="278"/>
      <c r="OXV49" s="278"/>
      <c r="OXW49" s="278"/>
      <c r="OXX49" s="278"/>
      <c r="OXY49" s="278"/>
      <c r="OXZ49" s="278"/>
      <c r="OYA49" s="278"/>
      <c r="OYB49" s="278"/>
      <c r="OYC49" s="278"/>
      <c r="OYD49" s="278"/>
      <c r="OYE49" s="278"/>
      <c r="OYF49" s="278"/>
      <c r="OYG49" s="278"/>
      <c r="OYH49" s="278"/>
      <c r="OYI49" s="278"/>
      <c r="OYJ49" s="278"/>
      <c r="OYK49" s="278"/>
      <c r="OYL49" s="278"/>
      <c r="OYM49" s="278"/>
      <c r="OYN49" s="278"/>
      <c r="OYO49" s="278"/>
      <c r="OYP49" s="278"/>
      <c r="OYQ49" s="278"/>
      <c r="OYR49" s="278"/>
      <c r="OYS49" s="278"/>
      <c r="OYT49" s="278"/>
      <c r="OYU49" s="278"/>
      <c r="OYV49" s="278"/>
      <c r="OYW49" s="278"/>
      <c r="OYX49" s="278"/>
      <c r="OYY49" s="278"/>
      <c r="OYZ49" s="278"/>
      <c r="OZA49" s="278"/>
      <c r="OZB49" s="278"/>
      <c r="OZC49" s="278"/>
      <c r="OZD49" s="278"/>
      <c r="OZE49" s="278"/>
      <c r="OZF49" s="278"/>
      <c r="OZG49" s="278"/>
      <c r="OZH49" s="278"/>
      <c r="OZI49" s="278"/>
      <c r="OZJ49" s="278"/>
      <c r="OZK49" s="278"/>
      <c r="OZL49" s="278"/>
      <c r="OZM49" s="278"/>
      <c r="OZN49" s="278"/>
      <c r="OZO49" s="278"/>
      <c r="OZP49" s="278"/>
      <c r="OZQ49" s="278"/>
      <c r="OZR49" s="278"/>
      <c r="OZS49" s="278"/>
      <c r="OZT49" s="278"/>
      <c r="OZU49" s="278"/>
      <c r="OZV49" s="278"/>
      <c r="OZW49" s="278"/>
      <c r="OZX49" s="278"/>
      <c r="OZY49" s="278"/>
      <c r="OZZ49" s="278"/>
      <c r="PAA49" s="278"/>
      <c r="PAB49" s="278"/>
      <c r="PAC49" s="278"/>
      <c r="PAD49" s="278"/>
      <c r="PAE49" s="278"/>
      <c r="PAF49" s="278"/>
      <c r="PAG49" s="278"/>
      <c r="PAH49" s="278"/>
      <c r="PAI49" s="278"/>
      <c r="PAJ49" s="278"/>
      <c r="PAK49" s="278"/>
      <c r="PAL49" s="278"/>
      <c r="PAM49" s="278"/>
      <c r="PAN49" s="278"/>
      <c r="PAO49" s="278"/>
      <c r="PAP49" s="278"/>
      <c r="PAQ49" s="278"/>
      <c r="PAR49" s="278"/>
      <c r="PAS49" s="278"/>
      <c r="PAT49" s="278"/>
      <c r="PAU49" s="278"/>
      <c r="PAV49" s="278"/>
      <c r="PAW49" s="278"/>
      <c r="PAX49" s="278"/>
      <c r="PAY49" s="278"/>
      <c r="PAZ49" s="278"/>
      <c r="PBA49" s="278"/>
      <c r="PBB49" s="278"/>
      <c r="PBC49" s="278"/>
      <c r="PBD49" s="278"/>
      <c r="PBE49" s="278"/>
      <c r="PBF49" s="278"/>
      <c r="PBG49" s="278"/>
      <c r="PBH49" s="278"/>
      <c r="PBI49" s="278"/>
      <c r="PBJ49" s="278"/>
      <c r="PBK49" s="278"/>
      <c r="PBL49" s="278"/>
      <c r="PBM49" s="278"/>
      <c r="PBN49" s="278"/>
      <c r="PBO49" s="278"/>
      <c r="PBP49" s="278"/>
      <c r="PBQ49" s="278"/>
      <c r="PBR49" s="278"/>
      <c r="PBS49" s="278"/>
      <c r="PBT49" s="278"/>
      <c r="PBU49" s="278"/>
      <c r="PBV49" s="278"/>
      <c r="PBW49" s="278"/>
      <c r="PBX49" s="278"/>
      <c r="PBY49" s="278"/>
      <c r="PBZ49" s="278"/>
      <c r="PCA49" s="278"/>
      <c r="PCB49" s="278"/>
      <c r="PCC49" s="278"/>
      <c r="PCD49" s="278"/>
      <c r="PCE49" s="278"/>
      <c r="PCF49" s="278"/>
      <c r="PCG49" s="278"/>
      <c r="PCH49" s="278"/>
      <c r="PCI49" s="278"/>
      <c r="PCJ49" s="278"/>
      <c r="PCK49" s="278"/>
      <c r="PCL49" s="278"/>
      <c r="PCM49" s="278"/>
      <c r="PCN49" s="278"/>
      <c r="PCO49" s="278"/>
      <c r="PCP49" s="278"/>
      <c r="PCQ49" s="278"/>
      <c r="PCR49" s="278"/>
      <c r="PCS49" s="278"/>
      <c r="PCT49" s="278"/>
      <c r="PCU49" s="278"/>
      <c r="PCV49" s="278"/>
      <c r="PCW49" s="278"/>
      <c r="PCX49" s="278"/>
      <c r="PCY49" s="278"/>
      <c r="PCZ49" s="278"/>
      <c r="PDA49" s="278"/>
      <c r="PDB49" s="278"/>
      <c r="PDC49" s="278"/>
      <c r="PDD49" s="278"/>
      <c r="PDE49" s="278"/>
      <c r="PDF49" s="278"/>
      <c r="PDG49" s="278"/>
      <c r="PDH49" s="278"/>
      <c r="PDI49" s="278"/>
      <c r="PDJ49" s="278"/>
      <c r="PDK49" s="278"/>
      <c r="PDL49" s="278"/>
      <c r="PDM49" s="278"/>
      <c r="PDN49" s="278"/>
      <c r="PDO49" s="278"/>
      <c r="PDP49" s="278"/>
      <c r="PDQ49" s="278"/>
      <c r="PDR49" s="278"/>
      <c r="PDS49" s="278"/>
      <c r="PDT49" s="278"/>
      <c r="PDU49" s="278"/>
      <c r="PDV49" s="278"/>
      <c r="PDW49" s="278"/>
      <c r="PDX49" s="278"/>
      <c r="PDY49" s="278"/>
      <c r="PDZ49" s="278"/>
      <c r="PEA49" s="278"/>
      <c r="PEB49" s="278"/>
      <c r="PEC49" s="278"/>
      <c r="PED49" s="278"/>
      <c r="PEE49" s="278"/>
      <c r="PEF49" s="278"/>
      <c r="PEG49" s="278"/>
      <c r="PEH49" s="278"/>
      <c r="PEI49" s="278"/>
      <c r="PEJ49" s="278"/>
      <c r="PEK49" s="278"/>
      <c r="PEL49" s="278"/>
      <c r="PEM49" s="278"/>
      <c r="PEN49" s="278"/>
      <c r="PEO49" s="278"/>
      <c r="PEP49" s="278"/>
      <c r="PEQ49" s="278"/>
      <c r="PER49" s="278"/>
      <c r="PES49" s="278"/>
      <c r="PET49" s="278"/>
      <c r="PEU49" s="278"/>
      <c r="PEV49" s="278"/>
      <c r="PEW49" s="278"/>
      <c r="PEX49" s="278"/>
      <c r="PEY49" s="278"/>
      <c r="PEZ49" s="278"/>
      <c r="PFA49" s="278"/>
      <c r="PFB49" s="278"/>
      <c r="PFC49" s="278"/>
      <c r="PFD49" s="278"/>
      <c r="PFE49" s="278"/>
      <c r="PFF49" s="278"/>
      <c r="PFG49" s="278"/>
      <c r="PFH49" s="278"/>
      <c r="PFI49" s="278"/>
      <c r="PFJ49" s="278"/>
      <c r="PFK49" s="278"/>
      <c r="PFL49" s="278"/>
      <c r="PFM49" s="278"/>
      <c r="PFN49" s="278"/>
      <c r="PFO49" s="278"/>
      <c r="PFP49" s="278"/>
      <c r="PFQ49" s="278"/>
      <c r="PFR49" s="278"/>
      <c r="PFS49" s="278"/>
      <c r="PFT49" s="278"/>
      <c r="PFU49" s="278"/>
      <c r="PFV49" s="278"/>
      <c r="PFW49" s="278"/>
      <c r="PFX49" s="278"/>
      <c r="PFY49" s="278"/>
      <c r="PFZ49" s="278"/>
      <c r="PGA49" s="278"/>
      <c r="PGB49" s="278"/>
      <c r="PGC49" s="278"/>
      <c r="PGD49" s="278"/>
      <c r="PGE49" s="278"/>
      <c r="PGF49" s="278"/>
      <c r="PGG49" s="278"/>
      <c r="PGH49" s="278"/>
      <c r="PGI49" s="278"/>
      <c r="PGJ49" s="278"/>
      <c r="PGK49" s="278"/>
      <c r="PGL49" s="278"/>
      <c r="PGM49" s="278"/>
      <c r="PGN49" s="278"/>
      <c r="PGO49" s="278"/>
      <c r="PGP49" s="278"/>
      <c r="PGQ49" s="278"/>
      <c r="PGR49" s="278"/>
      <c r="PGS49" s="278"/>
      <c r="PGT49" s="278"/>
      <c r="PGU49" s="278"/>
      <c r="PGV49" s="278"/>
      <c r="PGW49" s="278"/>
      <c r="PGX49" s="278"/>
      <c r="PGY49" s="278"/>
      <c r="PGZ49" s="278"/>
      <c r="PHA49" s="278"/>
      <c r="PHB49" s="278"/>
      <c r="PHC49" s="278"/>
      <c r="PHD49" s="278"/>
      <c r="PHE49" s="278"/>
      <c r="PHF49" s="278"/>
      <c r="PHG49" s="278"/>
      <c r="PHH49" s="278"/>
      <c r="PHI49" s="278"/>
      <c r="PHJ49" s="278"/>
      <c r="PHK49" s="278"/>
      <c r="PHL49" s="278"/>
      <c r="PHM49" s="278"/>
      <c r="PHN49" s="278"/>
      <c r="PHO49" s="278"/>
      <c r="PHP49" s="278"/>
      <c r="PHQ49" s="278"/>
      <c r="PHR49" s="278"/>
      <c r="PHS49" s="278"/>
      <c r="PHT49" s="278"/>
      <c r="PHU49" s="278"/>
      <c r="PHV49" s="278"/>
      <c r="PHW49" s="278"/>
      <c r="PHX49" s="278"/>
      <c r="PHY49" s="278"/>
      <c r="PHZ49" s="278"/>
      <c r="PIA49" s="278"/>
      <c r="PIB49" s="278"/>
      <c r="PIC49" s="278"/>
      <c r="PID49" s="278"/>
      <c r="PIE49" s="278"/>
      <c r="PIF49" s="278"/>
      <c r="PIG49" s="278"/>
      <c r="PIH49" s="278"/>
      <c r="PII49" s="278"/>
      <c r="PIJ49" s="278"/>
      <c r="PIK49" s="278"/>
      <c r="PIL49" s="278"/>
      <c r="PIM49" s="278"/>
      <c r="PIN49" s="278"/>
      <c r="PIO49" s="278"/>
      <c r="PIP49" s="278"/>
      <c r="PIQ49" s="278"/>
      <c r="PIR49" s="278"/>
      <c r="PIS49" s="278"/>
      <c r="PIT49" s="278"/>
      <c r="PIU49" s="278"/>
      <c r="PIV49" s="278"/>
      <c r="PIW49" s="278"/>
      <c r="PIX49" s="278"/>
      <c r="PIY49" s="278"/>
      <c r="PIZ49" s="278"/>
      <c r="PJA49" s="278"/>
      <c r="PJB49" s="278"/>
      <c r="PJC49" s="278"/>
      <c r="PJD49" s="278"/>
      <c r="PJE49" s="278"/>
      <c r="PJF49" s="278"/>
      <c r="PJG49" s="278"/>
      <c r="PJH49" s="278"/>
      <c r="PJI49" s="278"/>
      <c r="PJJ49" s="278"/>
      <c r="PJK49" s="278"/>
      <c r="PJL49" s="278"/>
      <c r="PJM49" s="278"/>
      <c r="PJN49" s="278"/>
      <c r="PJO49" s="278"/>
      <c r="PJP49" s="278"/>
      <c r="PJQ49" s="278"/>
      <c r="PJR49" s="278"/>
      <c r="PJS49" s="278"/>
      <c r="PJT49" s="278"/>
      <c r="PJU49" s="278"/>
      <c r="PJV49" s="278"/>
      <c r="PJW49" s="278"/>
      <c r="PJX49" s="278"/>
      <c r="PJY49" s="278"/>
      <c r="PJZ49" s="278"/>
      <c r="PKA49" s="278"/>
      <c r="PKB49" s="278"/>
      <c r="PKC49" s="278"/>
      <c r="PKD49" s="278"/>
      <c r="PKE49" s="278"/>
      <c r="PKF49" s="278"/>
      <c r="PKG49" s="278"/>
      <c r="PKH49" s="278"/>
      <c r="PKI49" s="278"/>
      <c r="PKJ49" s="278"/>
      <c r="PKK49" s="278"/>
      <c r="PKL49" s="278"/>
      <c r="PKM49" s="278"/>
      <c r="PKN49" s="278"/>
      <c r="PKO49" s="278"/>
      <c r="PKP49" s="278"/>
      <c r="PKQ49" s="278"/>
      <c r="PKR49" s="278"/>
      <c r="PKS49" s="278"/>
      <c r="PKT49" s="278"/>
      <c r="PKU49" s="278"/>
      <c r="PKV49" s="278"/>
      <c r="PKW49" s="278"/>
      <c r="PKX49" s="278"/>
      <c r="PKY49" s="278"/>
      <c r="PKZ49" s="278"/>
      <c r="PLA49" s="278"/>
      <c r="PLB49" s="278"/>
      <c r="PLC49" s="278"/>
      <c r="PLD49" s="278"/>
      <c r="PLE49" s="278"/>
      <c r="PLF49" s="278"/>
      <c r="PLG49" s="278"/>
      <c r="PLH49" s="278"/>
      <c r="PLI49" s="278"/>
      <c r="PLJ49" s="278"/>
      <c r="PLK49" s="278"/>
      <c r="PLL49" s="278"/>
      <c r="PLM49" s="278"/>
      <c r="PLN49" s="278"/>
      <c r="PLO49" s="278"/>
      <c r="PLP49" s="278"/>
      <c r="PLQ49" s="278"/>
      <c r="PLR49" s="278"/>
      <c r="PLS49" s="278"/>
      <c r="PLT49" s="278"/>
      <c r="PLU49" s="278"/>
      <c r="PLV49" s="278"/>
      <c r="PLW49" s="278"/>
      <c r="PLX49" s="278"/>
      <c r="PLY49" s="278"/>
      <c r="PLZ49" s="278"/>
      <c r="PMA49" s="278"/>
      <c r="PMB49" s="278"/>
      <c r="PMC49" s="278"/>
      <c r="PMD49" s="278"/>
      <c r="PME49" s="278"/>
      <c r="PMF49" s="278"/>
      <c r="PMG49" s="278"/>
      <c r="PMH49" s="278"/>
      <c r="PMI49" s="278"/>
      <c r="PMJ49" s="278"/>
      <c r="PMK49" s="278"/>
      <c r="PML49" s="278"/>
      <c r="PMM49" s="278"/>
      <c r="PMN49" s="278"/>
      <c r="PMO49" s="278"/>
      <c r="PMP49" s="278"/>
      <c r="PMQ49" s="278"/>
      <c r="PMR49" s="278"/>
      <c r="PMS49" s="278"/>
      <c r="PMT49" s="278"/>
      <c r="PMU49" s="278"/>
      <c r="PMV49" s="278"/>
      <c r="PMW49" s="278"/>
      <c r="PMX49" s="278"/>
      <c r="PMY49" s="278"/>
      <c r="PMZ49" s="278"/>
      <c r="PNA49" s="278"/>
      <c r="PNB49" s="278"/>
      <c r="PNC49" s="278"/>
      <c r="PND49" s="278"/>
      <c r="PNE49" s="278"/>
      <c r="PNF49" s="278"/>
      <c r="PNG49" s="278"/>
      <c r="PNH49" s="278"/>
      <c r="PNI49" s="278"/>
      <c r="PNJ49" s="278"/>
      <c r="PNK49" s="278"/>
      <c r="PNL49" s="278"/>
      <c r="PNM49" s="278"/>
      <c r="PNN49" s="278"/>
      <c r="PNO49" s="278"/>
      <c r="PNP49" s="278"/>
      <c r="PNQ49" s="278"/>
      <c r="PNR49" s="278"/>
      <c r="PNS49" s="278"/>
      <c r="PNT49" s="278"/>
      <c r="PNU49" s="278"/>
      <c r="PNV49" s="278"/>
      <c r="PNW49" s="278"/>
      <c r="PNX49" s="278"/>
      <c r="PNY49" s="278"/>
      <c r="PNZ49" s="278"/>
      <c r="POA49" s="278"/>
      <c r="POB49" s="278"/>
      <c r="POC49" s="278"/>
      <c r="POD49" s="278"/>
      <c r="POE49" s="278"/>
      <c r="POF49" s="278"/>
      <c r="POG49" s="278"/>
      <c r="POH49" s="278"/>
      <c r="POI49" s="278"/>
      <c r="POJ49" s="278"/>
      <c r="POK49" s="278"/>
      <c r="POL49" s="278"/>
      <c r="POM49" s="278"/>
      <c r="PON49" s="278"/>
      <c r="POO49" s="278"/>
      <c r="POP49" s="278"/>
      <c r="POQ49" s="278"/>
      <c r="POR49" s="278"/>
      <c r="POS49" s="278"/>
      <c r="POT49" s="278"/>
      <c r="POU49" s="278"/>
      <c r="POV49" s="278"/>
      <c r="POW49" s="278"/>
      <c r="POX49" s="278"/>
      <c r="POY49" s="278"/>
      <c r="POZ49" s="278"/>
      <c r="PPA49" s="278"/>
      <c r="PPB49" s="278"/>
      <c r="PPC49" s="278"/>
      <c r="PPD49" s="278"/>
      <c r="PPE49" s="278"/>
      <c r="PPF49" s="278"/>
      <c r="PPG49" s="278"/>
      <c r="PPH49" s="278"/>
      <c r="PPI49" s="278"/>
      <c r="PPJ49" s="278"/>
      <c r="PPK49" s="278"/>
      <c r="PPL49" s="278"/>
      <c r="PPM49" s="278"/>
      <c r="PPN49" s="278"/>
      <c r="PPO49" s="278"/>
      <c r="PPP49" s="278"/>
      <c r="PPQ49" s="278"/>
      <c r="PPR49" s="278"/>
      <c r="PPS49" s="278"/>
      <c r="PPT49" s="278"/>
      <c r="PPU49" s="278"/>
      <c r="PPV49" s="278"/>
      <c r="PPW49" s="278"/>
      <c r="PPX49" s="278"/>
      <c r="PPY49" s="278"/>
      <c r="PPZ49" s="278"/>
      <c r="PQA49" s="278"/>
      <c r="PQB49" s="278"/>
      <c r="PQC49" s="278"/>
      <c r="PQD49" s="278"/>
      <c r="PQE49" s="278"/>
      <c r="PQF49" s="278"/>
      <c r="PQG49" s="278"/>
      <c r="PQH49" s="278"/>
      <c r="PQI49" s="278"/>
      <c r="PQJ49" s="278"/>
      <c r="PQK49" s="278"/>
      <c r="PQL49" s="278"/>
      <c r="PQM49" s="278"/>
      <c r="PQN49" s="278"/>
      <c r="PQO49" s="278"/>
      <c r="PQP49" s="278"/>
      <c r="PQQ49" s="278"/>
      <c r="PQR49" s="278"/>
      <c r="PQS49" s="278"/>
      <c r="PQT49" s="278"/>
      <c r="PQU49" s="278"/>
      <c r="PQV49" s="278"/>
      <c r="PQW49" s="278"/>
      <c r="PQX49" s="278"/>
      <c r="PQY49" s="278"/>
      <c r="PQZ49" s="278"/>
      <c r="PRA49" s="278"/>
      <c r="PRB49" s="278"/>
      <c r="PRC49" s="278"/>
      <c r="PRD49" s="278"/>
      <c r="PRE49" s="278"/>
      <c r="PRF49" s="278"/>
      <c r="PRG49" s="278"/>
      <c r="PRH49" s="278"/>
      <c r="PRI49" s="278"/>
      <c r="PRJ49" s="278"/>
      <c r="PRK49" s="278"/>
      <c r="PRL49" s="278"/>
      <c r="PRM49" s="278"/>
      <c r="PRN49" s="278"/>
      <c r="PRO49" s="278"/>
      <c r="PRP49" s="278"/>
      <c r="PRQ49" s="278"/>
      <c r="PRR49" s="278"/>
      <c r="PRS49" s="278"/>
      <c r="PRT49" s="278"/>
      <c r="PRU49" s="278"/>
      <c r="PRV49" s="278"/>
      <c r="PRW49" s="278"/>
      <c r="PRX49" s="278"/>
      <c r="PRY49" s="278"/>
      <c r="PRZ49" s="278"/>
      <c r="PSA49" s="278"/>
      <c r="PSB49" s="278"/>
      <c r="PSC49" s="278"/>
      <c r="PSD49" s="278"/>
      <c r="PSE49" s="278"/>
      <c r="PSF49" s="278"/>
      <c r="PSG49" s="278"/>
      <c r="PSH49" s="278"/>
      <c r="PSI49" s="278"/>
      <c r="PSJ49" s="278"/>
      <c r="PSK49" s="278"/>
      <c r="PSL49" s="278"/>
      <c r="PSM49" s="278"/>
      <c r="PSN49" s="278"/>
      <c r="PSO49" s="278"/>
      <c r="PSP49" s="278"/>
      <c r="PSQ49" s="278"/>
      <c r="PSR49" s="278"/>
      <c r="PSS49" s="278"/>
      <c r="PST49" s="278"/>
      <c r="PSU49" s="278"/>
      <c r="PSV49" s="278"/>
      <c r="PSW49" s="278"/>
      <c r="PSX49" s="278"/>
      <c r="PSY49" s="278"/>
      <c r="PSZ49" s="278"/>
      <c r="PTA49" s="278"/>
      <c r="PTB49" s="278"/>
      <c r="PTC49" s="278"/>
      <c r="PTD49" s="278"/>
      <c r="PTE49" s="278"/>
      <c r="PTF49" s="278"/>
      <c r="PTG49" s="278"/>
      <c r="PTH49" s="278"/>
      <c r="PTI49" s="278"/>
      <c r="PTJ49" s="278"/>
      <c r="PTK49" s="278"/>
      <c r="PTL49" s="278"/>
      <c r="PTM49" s="278"/>
      <c r="PTN49" s="278"/>
      <c r="PTO49" s="278"/>
      <c r="PTP49" s="278"/>
      <c r="PTQ49" s="278"/>
      <c r="PTR49" s="278"/>
      <c r="PTS49" s="278"/>
      <c r="PTT49" s="278"/>
      <c r="PTU49" s="278"/>
      <c r="PTV49" s="278"/>
      <c r="PTW49" s="278"/>
      <c r="PTX49" s="278"/>
      <c r="PTY49" s="278"/>
      <c r="PTZ49" s="278"/>
      <c r="PUA49" s="278"/>
      <c r="PUB49" s="278"/>
      <c r="PUC49" s="278"/>
      <c r="PUD49" s="278"/>
      <c r="PUE49" s="278"/>
      <c r="PUF49" s="278"/>
      <c r="PUG49" s="278"/>
      <c r="PUH49" s="278"/>
      <c r="PUI49" s="278"/>
      <c r="PUJ49" s="278"/>
      <c r="PUK49" s="278"/>
      <c r="PUL49" s="278"/>
      <c r="PUM49" s="278"/>
      <c r="PUN49" s="278"/>
      <c r="PUO49" s="278"/>
      <c r="PUP49" s="278"/>
      <c r="PUQ49" s="278"/>
      <c r="PUR49" s="278"/>
      <c r="PUS49" s="278"/>
      <c r="PUT49" s="278"/>
      <c r="PUU49" s="278"/>
      <c r="PUV49" s="278"/>
      <c r="PUW49" s="278"/>
      <c r="PUX49" s="278"/>
      <c r="PUY49" s="278"/>
      <c r="PUZ49" s="278"/>
      <c r="PVA49" s="278"/>
      <c r="PVB49" s="278"/>
      <c r="PVC49" s="278"/>
      <c r="PVD49" s="278"/>
      <c r="PVE49" s="278"/>
      <c r="PVF49" s="278"/>
      <c r="PVG49" s="278"/>
      <c r="PVH49" s="278"/>
      <c r="PVI49" s="278"/>
      <c r="PVJ49" s="278"/>
      <c r="PVK49" s="278"/>
      <c r="PVL49" s="278"/>
      <c r="PVM49" s="278"/>
      <c r="PVN49" s="278"/>
      <c r="PVO49" s="278"/>
      <c r="PVP49" s="278"/>
      <c r="PVQ49" s="278"/>
      <c r="PVR49" s="278"/>
      <c r="PVS49" s="278"/>
      <c r="PVT49" s="278"/>
      <c r="PVU49" s="278"/>
      <c r="PVV49" s="278"/>
      <c r="PVW49" s="278"/>
      <c r="PVX49" s="278"/>
      <c r="PVY49" s="278"/>
      <c r="PVZ49" s="278"/>
      <c r="PWA49" s="278"/>
      <c r="PWB49" s="278"/>
      <c r="PWC49" s="278"/>
      <c r="PWD49" s="278"/>
      <c r="PWE49" s="278"/>
      <c r="PWF49" s="278"/>
      <c r="PWG49" s="278"/>
      <c r="PWH49" s="278"/>
      <c r="PWI49" s="278"/>
      <c r="PWJ49" s="278"/>
      <c r="PWK49" s="278"/>
      <c r="PWL49" s="278"/>
      <c r="PWM49" s="278"/>
      <c r="PWN49" s="278"/>
      <c r="PWO49" s="278"/>
      <c r="PWP49" s="278"/>
      <c r="PWQ49" s="278"/>
      <c r="PWR49" s="278"/>
      <c r="PWS49" s="278"/>
      <c r="PWT49" s="278"/>
      <c r="PWU49" s="278"/>
      <c r="PWV49" s="278"/>
      <c r="PWW49" s="278"/>
      <c r="PWX49" s="278"/>
      <c r="PWY49" s="278"/>
      <c r="PWZ49" s="278"/>
      <c r="PXA49" s="278"/>
      <c r="PXB49" s="278"/>
      <c r="PXC49" s="278"/>
      <c r="PXD49" s="278"/>
      <c r="PXE49" s="278"/>
      <c r="PXF49" s="278"/>
      <c r="PXG49" s="278"/>
      <c r="PXH49" s="278"/>
      <c r="PXI49" s="278"/>
      <c r="PXJ49" s="278"/>
      <c r="PXK49" s="278"/>
      <c r="PXL49" s="278"/>
      <c r="PXM49" s="278"/>
      <c r="PXN49" s="278"/>
      <c r="PXO49" s="278"/>
      <c r="PXP49" s="278"/>
      <c r="PXQ49" s="278"/>
      <c r="PXR49" s="278"/>
      <c r="PXS49" s="278"/>
      <c r="PXT49" s="278"/>
      <c r="PXU49" s="278"/>
      <c r="PXV49" s="278"/>
      <c r="PXW49" s="278"/>
      <c r="PXX49" s="278"/>
      <c r="PXY49" s="278"/>
      <c r="PXZ49" s="278"/>
      <c r="PYA49" s="278"/>
      <c r="PYB49" s="278"/>
      <c r="PYC49" s="278"/>
      <c r="PYD49" s="278"/>
      <c r="PYE49" s="278"/>
      <c r="PYF49" s="278"/>
      <c r="PYG49" s="278"/>
      <c r="PYH49" s="278"/>
      <c r="PYI49" s="278"/>
      <c r="PYJ49" s="278"/>
      <c r="PYK49" s="278"/>
      <c r="PYL49" s="278"/>
      <c r="PYM49" s="278"/>
      <c r="PYN49" s="278"/>
      <c r="PYO49" s="278"/>
      <c r="PYP49" s="278"/>
      <c r="PYQ49" s="278"/>
      <c r="PYR49" s="278"/>
      <c r="PYS49" s="278"/>
      <c r="PYT49" s="278"/>
      <c r="PYU49" s="278"/>
      <c r="PYV49" s="278"/>
      <c r="PYW49" s="278"/>
      <c r="PYX49" s="278"/>
      <c r="PYY49" s="278"/>
      <c r="PYZ49" s="278"/>
      <c r="PZA49" s="278"/>
      <c r="PZB49" s="278"/>
      <c r="PZC49" s="278"/>
      <c r="PZD49" s="278"/>
      <c r="PZE49" s="278"/>
      <c r="PZF49" s="278"/>
      <c r="PZG49" s="278"/>
      <c r="PZH49" s="278"/>
      <c r="PZI49" s="278"/>
      <c r="PZJ49" s="278"/>
      <c r="PZK49" s="278"/>
      <c r="PZL49" s="278"/>
      <c r="PZM49" s="278"/>
      <c r="PZN49" s="278"/>
      <c r="PZO49" s="278"/>
      <c r="PZP49" s="278"/>
      <c r="PZQ49" s="278"/>
      <c r="PZR49" s="278"/>
      <c r="PZS49" s="278"/>
      <c r="PZT49" s="278"/>
      <c r="PZU49" s="278"/>
      <c r="PZV49" s="278"/>
      <c r="PZW49" s="278"/>
      <c r="PZX49" s="278"/>
      <c r="PZY49" s="278"/>
      <c r="PZZ49" s="278"/>
      <c r="QAA49" s="278"/>
      <c r="QAB49" s="278"/>
      <c r="QAC49" s="278"/>
      <c r="QAD49" s="278"/>
      <c r="QAE49" s="278"/>
      <c r="QAF49" s="278"/>
      <c r="QAG49" s="278"/>
      <c r="QAH49" s="278"/>
      <c r="QAI49" s="278"/>
      <c r="QAJ49" s="278"/>
      <c r="QAK49" s="278"/>
      <c r="QAL49" s="278"/>
      <c r="QAM49" s="278"/>
      <c r="QAN49" s="278"/>
      <c r="QAO49" s="278"/>
      <c r="QAP49" s="278"/>
      <c r="QAQ49" s="278"/>
      <c r="QAR49" s="278"/>
      <c r="QAS49" s="278"/>
      <c r="QAT49" s="278"/>
      <c r="QAU49" s="278"/>
      <c r="QAV49" s="278"/>
      <c r="QAW49" s="278"/>
      <c r="QAX49" s="278"/>
      <c r="QAY49" s="278"/>
      <c r="QAZ49" s="278"/>
      <c r="QBA49" s="278"/>
      <c r="QBB49" s="278"/>
      <c r="QBC49" s="278"/>
      <c r="QBD49" s="278"/>
      <c r="QBE49" s="278"/>
      <c r="QBF49" s="278"/>
      <c r="QBG49" s="278"/>
      <c r="QBH49" s="278"/>
      <c r="QBI49" s="278"/>
      <c r="QBJ49" s="278"/>
      <c r="QBK49" s="278"/>
      <c r="QBL49" s="278"/>
      <c r="QBM49" s="278"/>
      <c r="QBN49" s="278"/>
      <c r="QBO49" s="278"/>
      <c r="QBP49" s="278"/>
      <c r="QBQ49" s="278"/>
      <c r="QBR49" s="278"/>
      <c r="QBS49" s="278"/>
      <c r="QBT49" s="278"/>
      <c r="QBU49" s="278"/>
      <c r="QBV49" s="278"/>
      <c r="QBW49" s="278"/>
      <c r="QBX49" s="278"/>
      <c r="QBY49" s="278"/>
      <c r="QBZ49" s="278"/>
      <c r="QCA49" s="278"/>
      <c r="QCB49" s="278"/>
      <c r="QCC49" s="278"/>
      <c r="QCD49" s="278"/>
      <c r="QCE49" s="278"/>
      <c r="QCF49" s="278"/>
      <c r="QCG49" s="278"/>
      <c r="QCH49" s="278"/>
      <c r="QCI49" s="278"/>
      <c r="QCJ49" s="278"/>
      <c r="QCK49" s="278"/>
      <c r="QCL49" s="278"/>
      <c r="QCM49" s="278"/>
      <c r="QCN49" s="278"/>
      <c r="QCO49" s="278"/>
      <c r="QCP49" s="278"/>
      <c r="QCQ49" s="278"/>
      <c r="QCR49" s="278"/>
      <c r="QCS49" s="278"/>
      <c r="QCT49" s="278"/>
      <c r="QCU49" s="278"/>
      <c r="QCV49" s="278"/>
      <c r="QCW49" s="278"/>
      <c r="QCX49" s="278"/>
      <c r="QCY49" s="278"/>
      <c r="QCZ49" s="278"/>
      <c r="QDA49" s="278"/>
      <c r="QDB49" s="278"/>
      <c r="QDC49" s="278"/>
      <c r="QDD49" s="278"/>
      <c r="QDE49" s="278"/>
      <c r="QDF49" s="278"/>
      <c r="QDG49" s="278"/>
      <c r="QDH49" s="278"/>
      <c r="QDI49" s="278"/>
      <c r="QDJ49" s="278"/>
      <c r="QDK49" s="278"/>
      <c r="QDL49" s="278"/>
      <c r="QDM49" s="278"/>
      <c r="QDN49" s="278"/>
      <c r="QDO49" s="278"/>
      <c r="QDP49" s="278"/>
      <c r="QDQ49" s="278"/>
      <c r="QDR49" s="278"/>
      <c r="QDS49" s="278"/>
      <c r="QDT49" s="278"/>
      <c r="QDU49" s="278"/>
      <c r="QDV49" s="278"/>
      <c r="QDW49" s="278"/>
      <c r="QDX49" s="278"/>
      <c r="QDY49" s="278"/>
      <c r="QDZ49" s="278"/>
      <c r="QEA49" s="278"/>
      <c r="QEB49" s="278"/>
      <c r="QEC49" s="278"/>
      <c r="QED49" s="278"/>
      <c r="QEE49" s="278"/>
      <c r="QEF49" s="278"/>
      <c r="QEG49" s="278"/>
      <c r="QEH49" s="278"/>
      <c r="QEI49" s="278"/>
      <c r="QEJ49" s="278"/>
      <c r="QEK49" s="278"/>
      <c r="QEL49" s="278"/>
      <c r="QEM49" s="278"/>
      <c r="QEN49" s="278"/>
      <c r="QEO49" s="278"/>
      <c r="QEP49" s="278"/>
      <c r="QEQ49" s="278"/>
      <c r="QER49" s="278"/>
      <c r="QES49" s="278"/>
      <c r="QET49" s="278"/>
      <c r="QEU49" s="278"/>
      <c r="QEV49" s="278"/>
      <c r="QEW49" s="278"/>
      <c r="QEX49" s="278"/>
      <c r="QEY49" s="278"/>
      <c r="QEZ49" s="278"/>
      <c r="QFA49" s="278"/>
      <c r="QFB49" s="278"/>
      <c r="QFC49" s="278"/>
      <c r="QFD49" s="278"/>
      <c r="QFE49" s="278"/>
      <c r="QFF49" s="278"/>
      <c r="QFG49" s="278"/>
      <c r="QFH49" s="278"/>
      <c r="QFI49" s="278"/>
      <c r="QFJ49" s="278"/>
      <c r="QFK49" s="278"/>
      <c r="QFL49" s="278"/>
      <c r="QFM49" s="278"/>
      <c r="QFN49" s="278"/>
      <c r="QFO49" s="278"/>
      <c r="QFP49" s="278"/>
      <c r="QFQ49" s="278"/>
      <c r="QFR49" s="278"/>
      <c r="QFS49" s="278"/>
      <c r="QFT49" s="278"/>
      <c r="QFU49" s="278"/>
      <c r="QFV49" s="278"/>
      <c r="QFW49" s="278"/>
      <c r="QFX49" s="278"/>
      <c r="QFY49" s="278"/>
      <c r="QFZ49" s="278"/>
      <c r="QGA49" s="278"/>
      <c r="QGB49" s="278"/>
      <c r="QGC49" s="278"/>
      <c r="QGD49" s="278"/>
      <c r="QGE49" s="278"/>
      <c r="QGF49" s="278"/>
      <c r="QGG49" s="278"/>
      <c r="QGH49" s="278"/>
      <c r="QGI49" s="278"/>
      <c r="QGJ49" s="278"/>
      <c r="QGK49" s="278"/>
      <c r="QGL49" s="278"/>
      <c r="QGM49" s="278"/>
      <c r="QGN49" s="278"/>
      <c r="QGO49" s="278"/>
      <c r="QGP49" s="278"/>
      <c r="QGQ49" s="278"/>
      <c r="QGR49" s="278"/>
      <c r="QGS49" s="278"/>
      <c r="QGT49" s="278"/>
      <c r="QGU49" s="278"/>
      <c r="QGV49" s="278"/>
      <c r="QGW49" s="278"/>
      <c r="QGX49" s="278"/>
      <c r="QGY49" s="278"/>
      <c r="QGZ49" s="278"/>
      <c r="QHA49" s="278"/>
      <c r="QHB49" s="278"/>
      <c r="QHC49" s="278"/>
      <c r="QHD49" s="278"/>
      <c r="QHE49" s="278"/>
      <c r="QHF49" s="278"/>
      <c r="QHG49" s="278"/>
      <c r="QHH49" s="278"/>
      <c r="QHI49" s="278"/>
      <c r="QHJ49" s="278"/>
      <c r="QHK49" s="278"/>
      <c r="QHL49" s="278"/>
      <c r="QHM49" s="278"/>
      <c r="QHN49" s="278"/>
      <c r="QHO49" s="278"/>
      <c r="QHP49" s="278"/>
      <c r="QHQ49" s="278"/>
      <c r="QHR49" s="278"/>
      <c r="QHS49" s="278"/>
      <c r="QHT49" s="278"/>
      <c r="QHU49" s="278"/>
      <c r="QHV49" s="278"/>
      <c r="QHW49" s="278"/>
      <c r="QHX49" s="278"/>
      <c r="QHY49" s="278"/>
      <c r="QHZ49" s="278"/>
      <c r="QIA49" s="278"/>
      <c r="QIB49" s="278"/>
      <c r="QIC49" s="278"/>
      <c r="QID49" s="278"/>
      <c r="QIE49" s="278"/>
      <c r="QIF49" s="278"/>
      <c r="QIG49" s="278"/>
      <c r="QIH49" s="278"/>
      <c r="QII49" s="278"/>
      <c r="QIJ49" s="278"/>
      <c r="QIK49" s="278"/>
      <c r="QIL49" s="278"/>
      <c r="QIM49" s="278"/>
      <c r="QIN49" s="278"/>
      <c r="QIO49" s="278"/>
      <c r="QIP49" s="278"/>
      <c r="QIQ49" s="278"/>
      <c r="QIR49" s="278"/>
      <c r="QIS49" s="278"/>
      <c r="QIT49" s="278"/>
      <c r="QIU49" s="278"/>
      <c r="QIV49" s="278"/>
      <c r="QIW49" s="278"/>
      <c r="QIX49" s="278"/>
      <c r="QIY49" s="278"/>
      <c r="QIZ49" s="278"/>
      <c r="QJA49" s="278"/>
      <c r="QJB49" s="278"/>
      <c r="QJC49" s="278"/>
      <c r="QJD49" s="278"/>
      <c r="QJE49" s="278"/>
      <c r="QJF49" s="278"/>
      <c r="QJG49" s="278"/>
      <c r="QJH49" s="278"/>
      <c r="QJI49" s="278"/>
      <c r="QJJ49" s="278"/>
      <c r="QJK49" s="278"/>
      <c r="QJL49" s="278"/>
      <c r="QJM49" s="278"/>
      <c r="QJN49" s="278"/>
      <c r="QJO49" s="278"/>
      <c r="QJP49" s="278"/>
      <c r="QJQ49" s="278"/>
      <c r="QJR49" s="278"/>
      <c r="QJS49" s="278"/>
      <c r="QJT49" s="278"/>
      <c r="QJU49" s="278"/>
      <c r="QJV49" s="278"/>
      <c r="QJW49" s="278"/>
      <c r="QJX49" s="278"/>
      <c r="QJY49" s="278"/>
      <c r="QJZ49" s="278"/>
      <c r="QKA49" s="278"/>
      <c r="QKB49" s="278"/>
      <c r="QKC49" s="278"/>
      <c r="QKD49" s="278"/>
      <c r="QKE49" s="278"/>
      <c r="QKF49" s="278"/>
      <c r="QKG49" s="278"/>
      <c r="QKH49" s="278"/>
      <c r="QKI49" s="278"/>
      <c r="QKJ49" s="278"/>
      <c r="QKK49" s="278"/>
      <c r="QKL49" s="278"/>
      <c r="QKM49" s="278"/>
      <c r="QKN49" s="278"/>
      <c r="QKO49" s="278"/>
      <c r="QKP49" s="278"/>
      <c r="QKQ49" s="278"/>
      <c r="QKR49" s="278"/>
      <c r="QKS49" s="278"/>
      <c r="QKT49" s="278"/>
      <c r="QKU49" s="278"/>
      <c r="QKV49" s="278"/>
      <c r="QKW49" s="278"/>
      <c r="QKX49" s="278"/>
      <c r="QKY49" s="278"/>
      <c r="QKZ49" s="278"/>
      <c r="QLA49" s="278"/>
      <c r="QLB49" s="278"/>
      <c r="QLC49" s="278"/>
      <c r="QLD49" s="278"/>
      <c r="QLE49" s="278"/>
      <c r="QLF49" s="278"/>
      <c r="QLG49" s="278"/>
      <c r="QLH49" s="278"/>
      <c r="QLI49" s="278"/>
      <c r="QLJ49" s="278"/>
      <c r="QLK49" s="278"/>
      <c r="QLL49" s="278"/>
      <c r="QLM49" s="278"/>
      <c r="QLN49" s="278"/>
      <c r="QLO49" s="278"/>
      <c r="QLP49" s="278"/>
      <c r="QLQ49" s="278"/>
      <c r="QLR49" s="278"/>
      <c r="QLS49" s="278"/>
      <c r="QLT49" s="278"/>
      <c r="QLU49" s="278"/>
      <c r="QLV49" s="278"/>
      <c r="QLW49" s="278"/>
      <c r="QLX49" s="278"/>
      <c r="QLY49" s="278"/>
      <c r="QLZ49" s="278"/>
      <c r="QMA49" s="278"/>
      <c r="QMB49" s="278"/>
      <c r="QMC49" s="278"/>
      <c r="QMD49" s="278"/>
      <c r="QME49" s="278"/>
      <c r="QMF49" s="278"/>
      <c r="QMG49" s="278"/>
      <c r="QMH49" s="278"/>
      <c r="QMI49" s="278"/>
      <c r="QMJ49" s="278"/>
      <c r="QMK49" s="278"/>
      <c r="QML49" s="278"/>
      <c r="QMM49" s="278"/>
      <c r="QMN49" s="278"/>
      <c r="QMO49" s="278"/>
      <c r="QMP49" s="278"/>
      <c r="QMQ49" s="278"/>
      <c r="QMR49" s="278"/>
      <c r="QMS49" s="278"/>
      <c r="QMT49" s="278"/>
      <c r="QMU49" s="278"/>
      <c r="QMV49" s="278"/>
      <c r="QMW49" s="278"/>
      <c r="QMX49" s="278"/>
      <c r="QMY49" s="278"/>
      <c r="QMZ49" s="278"/>
      <c r="QNA49" s="278"/>
      <c r="QNB49" s="278"/>
      <c r="QNC49" s="278"/>
      <c r="QND49" s="278"/>
      <c r="QNE49" s="278"/>
      <c r="QNF49" s="278"/>
      <c r="QNG49" s="278"/>
      <c r="QNH49" s="278"/>
      <c r="QNI49" s="278"/>
      <c r="QNJ49" s="278"/>
      <c r="QNK49" s="278"/>
      <c r="QNL49" s="278"/>
      <c r="QNM49" s="278"/>
      <c r="QNN49" s="278"/>
      <c r="QNO49" s="278"/>
      <c r="QNP49" s="278"/>
      <c r="QNQ49" s="278"/>
      <c r="QNR49" s="278"/>
      <c r="QNS49" s="278"/>
      <c r="QNT49" s="278"/>
      <c r="QNU49" s="278"/>
      <c r="QNV49" s="278"/>
      <c r="QNW49" s="278"/>
      <c r="QNX49" s="278"/>
      <c r="QNY49" s="278"/>
      <c r="QNZ49" s="278"/>
      <c r="QOA49" s="278"/>
      <c r="QOB49" s="278"/>
      <c r="QOC49" s="278"/>
      <c r="QOD49" s="278"/>
      <c r="QOE49" s="278"/>
      <c r="QOF49" s="278"/>
      <c r="QOG49" s="278"/>
      <c r="QOH49" s="278"/>
      <c r="QOI49" s="278"/>
      <c r="QOJ49" s="278"/>
      <c r="QOK49" s="278"/>
      <c r="QOL49" s="278"/>
      <c r="QOM49" s="278"/>
      <c r="QON49" s="278"/>
      <c r="QOO49" s="278"/>
      <c r="QOP49" s="278"/>
      <c r="QOQ49" s="278"/>
      <c r="QOR49" s="278"/>
      <c r="QOS49" s="278"/>
      <c r="QOT49" s="278"/>
      <c r="QOU49" s="278"/>
      <c r="QOV49" s="278"/>
      <c r="QOW49" s="278"/>
      <c r="QOX49" s="278"/>
      <c r="QOY49" s="278"/>
      <c r="QOZ49" s="278"/>
      <c r="QPA49" s="278"/>
      <c r="QPB49" s="278"/>
      <c r="QPC49" s="278"/>
      <c r="QPD49" s="278"/>
      <c r="QPE49" s="278"/>
      <c r="QPF49" s="278"/>
      <c r="QPG49" s="278"/>
      <c r="QPH49" s="278"/>
      <c r="QPI49" s="278"/>
      <c r="QPJ49" s="278"/>
      <c r="QPK49" s="278"/>
      <c r="QPL49" s="278"/>
      <c r="QPM49" s="278"/>
      <c r="QPN49" s="278"/>
      <c r="QPO49" s="278"/>
      <c r="QPP49" s="278"/>
      <c r="QPQ49" s="278"/>
      <c r="QPR49" s="278"/>
      <c r="QPS49" s="278"/>
      <c r="QPT49" s="278"/>
      <c r="QPU49" s="278"/>
      <c r="QPV49" s="278"/>
      <c r="QPW49" s="278"/>
      <c r="QPX49" s="278"/>
      <c r="QPY49" s="278"/>
      <c r="QPZ49" s="278"/>
      <c r="QQA49" s="278"/>
      <c r="QQB49" s="278"/>
      <c r="QQC49" s="278"/>
      <c r="QQD49" s="278"/>
      <c r="QQE49" s="278"/>
      <c r="QQF49" s="278"/>
      <c r="QQG49" s="278"/>
      <c r="QQH49" s="278"/>
      <c r="QQI49" s="278"/>
      <c r="QQJ49" s="278"/>
      <c r="QQK49" s="278"/>
      <c r="QQL49" s="278"/>
      <c r="QQM49" s="278"/>
      <c r="QQN49" s="278"/>
      <c r="QQO49" s="278"/>
      <c r="QQP49" s="278"/>
      <c r="QQQ49" s="278"/>
      <c r="QQR49" s="278"/>
      <c r="QQS49" s="278"/>
      <c r="QQT49" s="278"/>
      <c r="QQU49" s="278"/>
      <c r="QQV49" s="278"/>
      <c r="QQW49" s="278"/>
      <c r="QQX49" s="278"/>
      <c r="QQY49" s="278"/>
      <c r="QQZ49" s="278"/>
      <c r="QRA49" s="278"/>
      <c r="QRB49" s="278"/>
      <c r="QRC49" s="278"/>
      <c r="QRD49" s="278"/>
      <c r="QRE49" s="278"/>
      <c r="QRF49" s="278"/>
      <c r="QRG49" s="278"/>
      <c r="QRH49" s="278"/>
      <c r="QRI49" s="278"/>
      <c r="QRJ49" s="278"/>
      <c r="QRK49" s="278"/>
      <c r="QRL49" s="278"/>
      <c r="QRM49" s="278"/>
      <c r="QRN49" s="278"/>
      <c r="QRO49" s="278"/>
      <c r="QRP49" s="278"/>
      <c r="QRQ49" s="278"/>
      <c r="QRR49" s="278"/>
      <c r="QRS49" s="278"/>
      <c r="QRT49" s="278"/>
      <c r="QRU49" s="278"/>
      <c r="QRV49" s="278"/>
      <c r="QRW49" s="278"/>
      <c r="QRX49" s="278"/>
      <c r="QRY49" s="278"/>
      <c r="QRZ49" s="278"/>
      <c r="QSA49" s="278"/>
      <c r="QSB49" s="278"/>
      <c r="QSC49" s="278"/>
      <c r="QSD49" s="278"/>
      <c r="QSE49" s="278"/>
      <c r="QSF49" s="278"/>
      <c r="QSG49" s="278"/>
      <c r="QSH49" s="278"/>
      <c r="QSI49" s="278"/>
      <c r="QSJ49" s="278"/>
      <c r="QSK49" s="278"/>
      <c r="QSL49" s="278"/>
      <c r="QSM49" s="278"/>
      <c r="QSN49" s="278"/>
      <c r="QSO49" s="278"/>
      <c r="QSP49" s="278"/>
      <c r="QSQ49" s="278"/>
      <c r="QSR49" s="278"/>
      <c r="QSS49" s="278"/>
      <c r="QST49" s="278"/>
      <c r="QSU49" s="278"/>
      <c r="QSV49" s="278"/>
      <c r="QSW49" s="278"/>
      <c r="QSX49" s="278"/>
      <c r="QSY49" s="278"/>
      <c r="QSZ49" s="278"/>
      <c r="QTA49" s="278"/>
      <c r="QTB49" s="278"/>
      <c r="QTC49" s="278"/>
      <c r="QTD49" s="278"/>
      <c r="QTE49" s="278"/>
      <c r="QTF49" s="278"/>
      <c r="QTG49" s="278"/>
      <c r="QTH49" s="278"/>
      <c r="QTI49" s="278"/>
      <c r="QTJ49" s="278"/>
      <c r="QTK49" s="278"/>
      <c r="QTL49" s="278"/>
      <c r="QTM49" s="278"/>
      <c r="QTN49" s="278"/>
      <c r="QTO49" s="278"/>
      <c r="QTP49" s="278"/>
      <c r="QTQ49" s="278"/>
      <c r="QTR49" s="278"/>
      <c r="QTS49" s="278"/>
      <c r="QTT49" s="278"/>
      <c r="QTU49" s="278"/>
      <c r="QTV49" s="278"/>
      <c r="QTW49" s="278"/>
      <c r="QTX49" s="278"/>
      <c r="QTY49" s="278"/>
      <c r="QTZ49" s="278"/>
      <c r="QUA49" s="278"/>
      <c r="QUB49" s="278"/>
      <c r="QUC49" s="278"/>
      <c r="QUD49" s="278"/>
      <c r="QUE49" s="278"/>
      <c r="QUF49" s="278"/>
      <c r="QUG49" s="278"/>
      <c r="QUH49" s="278"/>
      <c r="QUI49" s="278"/>
      <c r="QUJ49" s="278"/>
      <c r="QUK49" s="278"/>
      <c r="QUL49" s="278"/>
      <c r="QUM49" s="278"/>
      <c r="QUN49" s="278"/>
      <c r="QUO49" s="278"/>
      <c r="QUP49" s="278"/>
      <c r="QUQ49" s="278"/>
      <c r="QUR49" s="278"/>
      <c r="QUS49" s="278"/>
      <c r="QUT49" s="278"/>
      <c r="QUU49" s="278"/>
      <c r="QUV49" s="278"/>
      <c r="QUW49" s="278"/>
      <c r="QUX49" s="278"/>
      <c r="QUY49" s="278"/>
      <c r="QUZ49" s="278"/>
      <c r="QVA49" s="278"/>
      <c r="QVB49" s="278"/>
      <c r="QVC49" s="278"/>
      <c r="QVD49" s="278"/>
      <c r="QVE49" s="278"/>
      <c r="QVF49" s="278"/>
      <c r="QVG49" s="278"/>
      <c r="QVH49" s="278"/>
      <c r="QVI49" s="278"/>
      <c r="QVJ49" s="278"/>
      <c r="QVK49" s="278"/>
      <c r="QVL49" s="278"/>
      <c r="QVM49" s="278"/>
      <c r="QVN49" s="278"/>
      <c r="QVO49" s="278"/>
      <c r="QVP49" s="278"/>
      <c r="QVQ49" s="278"/>
      <c r="QVR49" s="278"/>
      <c r="QVS49" s="278"/>
      <c r="QVT49" s="278"/>
      <c r="QVU49" s="278"/>
      <c r="QVV49" s="278"/>
      <c r="QVW49" s="278"/>
      <c r="QVX49" s="278"/>
      <c r="QVY49" s="278"/>
      <c r="QVZ49" s="278"/>
      <c r="QWA49" s="278"/>
      <c r="QWB49" s="278"/>
      <c r="QWC49" s="278"/>
      <c r="QWD49" s="278"/>
      <c r="QWE49" s="278"/>
      <c r="QWF49" s="278"/>
      <c r="QWG49" s="278"/>
      <c r="QWH49" s="278"/>
      <c r="QWI49" s="278"/>
      <c r="QWJ49" s="278"/>
      <c r="QWK49" s="278"/>
      <c r="QWL49" s="278"/>
      <c r="QWM49" s="278"/>
      <c r="QWN49" s="278"/>
      <c r="QWO49" s="278"/>
      <c r="QWP49" s="278"/>
      <c r="QWQ49" s="278"/>
      <c r="QWR49" s="278"/>
      <c r="QWS49" s="278"/>
      <c r="QWT49" s="278"/>
      <c r="QWU49" s="278"/>
      <c r="QWV49" s="278"/>
      <c r="QWW49" s="278"/>
      <c r="QWX49" s="278"/>
      <c r="QWY49" s="278"/>
      <c r="QWZ49" s="278"/>
      <c r="QXA49" s="278"/>
      <c r="QXB49" s="278"/>
      <c r="QXC49" s="278"/>
      <c r="QXD49" s="278"/>
      <c r="QXE49" s="278"/>
      <c r="QXF49" s="278"/>
      <c r="QXG49" s="278"/>
      <c r="QXH49" s="278"/>
      <c r="QXI49" s="278"/>
      <c r="QXJ49" s="278"/>
      <c r="QXK49" s="278"/>
      <c r="QXL49" s="278"/>
      <c r="QXM49" s="278"/>
      <c r="QXN49" s="278"/>
      <c r="QXO49" s="278"/>
      <c r="QXP49" s="278"/>
      <c r="QXQ49" s="278"/>
      <c r="QXR49" s="278"/>
      <c r="QXS49" s="278"/>
      <c r="QXT49" s="278"/>
      <c r="QXU49" s="278"/>
      <c r="QXV49" s="278"/>
      <c r="QXW49" s="278"/>
      <c r="QXX49" s="278"/>
      <c r="QXY49" s="278"/>
      <c r="QXZ49" s="278"/>
      <c r="QYA49" s="278"/>
      <c r="QYB49" s="278"/>
      <c r="QYC49" s="278"/>
      <c r="QYD49" s="278"/>
      <c r="QYE49" s="278"/>
      <c r="QYF49" s="278"/>
      <c r="QYG49" s="278"/>
      <c r="QYH49" s="278"/>
      <c r="QYI49" s="278"/>
      <c r="QYJ49" s="278"/>
      <c r="QYK49" s="278"/>
      <c r="QYL49" s="278"/>
      <c r="QYM49" s="278"/>
      <c r="QYN49" s="278"/>
      <c r="QYO49" s="278"/>
      <c r="QYP49" s="278"/>
      <c r="QYQ49" s="278"/>
      <c r="QYR49" s="278"/>
      <c r="QYS49" s="278"/>
      <c r="QYT49" s="278"/>
      <c r="QYU49" s="278"/>
      <c r="QYV49" s="278"/>
      <c r="QYW49" s="278"/>
      <c r="QYX49" s="278"/>
      <c r="QYY49" s="278"/>
      <c r="QYZ49" s="278"/>
      <c r="QZA49" s="278"/>
      <c r="QZB49" s="278"/>
      <c r="QZC49" s="278"/>
      <c r="QZD49" s="278"/>
      <c r="QZE49" s="278"/>
      <c r="QZF49" s="278"/>
      <c r="QZG49" s="278"/>
      <c r="QZH49" s="278"/>
      <c r="QZI49" s="278"/>
      <c r="QZJ49" s="278"/>
      <c r="QZK49" s="278"/>
      <c r="QZL49" s="278"/>
      <c r="QZM49" s="278"/>
      <c r="QZN49" s="278"/>
      <c r="QZO49" s="278"/>
      <c r="QZP49" s="278"/>
      <c r="QZQ49" s="278"/>
      <c r="QZR49" s="278"/>
      <c r="QZS49" s="278"/>
      <c r="QZT49" s="278"/>
      <c r="QZU49" s="278"/>
      <c r="QZV49" s="278"/>
      <c r="QZW49" s="278"/>
      <c r="QZX49" s="278"/>
      <c r="QZY49" s="278"/>
      <c r="QZZ49" s="278"/>
      <c r="RAA49" s="278"/>
      <c r="RAB49" s="278"/>
      <c r="RAC49" s="278"/>
      <c r="RAD49" s="278"/>
      <c r="RAE49" s="278"/>
      <c r="RAF49" s="278"/>
      <c r="RAG49" s="278"/>
      <c r="RAH49" s="278"/>
      <c r="RAI49" s="278"/>
      <c r="RAJ49" s="278"/>
      <c r="RAK49" s="278"/>
      <c r="RAL49" s="278"/>
      <c r="RAM49" s="278"/>
      <c r="RAN49" s="278"/>
      <c r="RAO49" s="278"/>
      <c r="RAP49" s="278"/>
      <c r="RAQ49" s="278"/>
      <c r="RAR49" s="278"/>
      <c r="RAS49" s="278"/>
      <c r="RAT49" s="278"/>
      <c r="RAU49" s="278"/>
      <c r="RAV49" s="278"/>
      <c r="RAW49" s="278"/>
      <c r="RAX49" s="278"/>
      <c r="RAY49" s="278"/>
      <c r="RAZ49" s="278"/>
      <c r="RBA49" s="278"/>
      <c r="RBB49" s="278"/>
      <c r="RBC49" s="278"/>
      <c r="RBD49" s="278"/>
      <c r="RBE49" s="278"/>
      <c r="RBF49" s="278"/>
      <c r="RBG49" s="278"/>
      <c r="RBH49" s="278"/>
      <c r="RBI49" s="278"/>
      <c r="RBJ49" s="278"/>
      <c r="RBK49" s="278"/>
      <c r="RBL49" s="278"/>
      <c r="RBM49" s="278"/>
      <c r="RBN49" s="278"/>
      <c r="RBO49" s="278"/>
      <c r="RBP49" s="278"/>
      <c r="RBQ49" s="278"/>
      <c r="RBR49" s="278"/>
      <c r="RBS49" s="278"/>
      <c r="RBT49" s="278"/>
      <c r="RBU49" s="278"/>
      <c r="RBV49" s="278"/>
      <c r="RBW49" s="278"/>
      <c r="RBX49" s="278"/>
      <c r="RBY49" s="278"/>
      <c r="RBZ49" s="278"/>
      <c r="RCA49" s="278"/>
      <c r="RCB49" s="278"/>
      <c r="RCC49" s="278"/>
      <c r="RCD49" s="278"/>
      <c r="RCE49" s="278"/>
      <c r="RCF49" s="278"/>
      <c r="RCG49" s="278"/>
      <c r="RCH49" s="278"/>
      <c r="RCI49" s="278"/>
      <c r="RCJ49" s="278"/>
      <c r="RCK49" s="278"/>
      <c r="RCL49" s="278"/>
      <c r="RCM49" s="278"/>
      <c r="RCN49" s="278"/>
      <c r="RCO49" s="278"/>
      <c r="RCP49" s="278"/>
      <c r="RCQ49" s="278"/>
      <c r="RCR49" s="278"/>
      <c r="RCS49" s="278"/>
      <c r="RCT49" s="278"/>
      <c r="RCU49" s="278"/>
      <c r="RCV49" s="278"/>
      <c r="RCW49" s="278"/>
      <c r="RCX49" s="278"/>
      <c r="RCY49" s="278"/>
      <c r="RCZ49" s="278"/>
      <c r="RDA49" s="278"/>
      <c r="RDB49" s="278"/>
      <c r="RDC49" s="278"/>
      <c r="RDD49" s="278"/>
      <c r="RDE49" s="278"/>
      <c r="RDF49" s="278"/>
      <c r="RDG49" s="278"/>
      <c r="RDH49" s="278"/>
      <c r="RDI49" s="278"/>
      <c r="RDJ49" s="278"/>
      <c r="RDK49" s="278"/>
      <c r="RDL49" s="278"/>
      <c r="RDM49" s="278"/>
      <c r="RDN49" s="278"/>
      <c r="RDO49" s="278"/>
      <c r="RDP49" s="278"/>
      <c r="RDQ49" s="278"/>
      <c r="RDR49" s="278"/>
      <c r="RDS49" s="278"/>
      <c r="RDT49" s="278"/>
      <c r="RDU49" s="278"/>
      <c r="RDV49" s="278"/>
      <c r="RDW49" s="278"/>
      <c r="RDX49" s="278"/>
      <c r="RDY49" s="278"/>
      <c r="RDZ49" s="278"/>
      <c r="REA49" s="278"/>
      <c r="REB49" s="278"/>
      <c r="REC49" s="278"/>
      <c r="RED49" s="278"/>
      <c r="REE49" s="278"/>
      <c r="REF49" s="278"/>
      <c r="REG49" s="278"/>
      <c r="REH49" s="278"/>
      <c r="REI49" s="278"/>
      <c r="REJ49" s="278"/>
      <c r="REK49" s="278"/>
      <c r="REL49" s="278"/>
      <c r="REM49" s="278"/>
      <c r="REN49" s="278"/>
      <c r="REO49" s="278"/>
      <c r="REP49" s="278"/>
      <c r="REQ49" s="278"/>
      <c r="RER49" s="278"/>
      <c r="RES49" s="278"/>
      <c r="RET49" s="278"/>
      <c r="REU49" s="278"/>
      <c r="REV49" s="278"/>
      <c r="REW49" s="278"/>
      <c r="REX49" s="278"/>
      <c r="REY49" s="278"/>
      <c r="REZ49" s="278"/>
      <c r="RFA49" s="278"/>
      <c r="RFB49" s="278"/>
      <c r="RFC49" s="278"/>
      <c r="RFD49" s="278"/>
      <c r="RFE49" s="278"/>
      <c r="RFF49" s="278"/>
      <c r="RFG49" s="278"/>
      <c r="RFH49" s="278"/>
      <c r="RFI49" s="278"/>
      <c r="RFJ49" s="278"/>
      <c r="RFK49" s="278"/>
      <c r="RFL49" s="278"/>
      <c r="RFM49" s="278"/>
      <c r="RFN49" s="278"/>
      <c r="RFO49" s="278"/>
      <c r="RFP49" s="278"/>
      <c r="RFQ49" s="278"/>
      <c r="RFR49" s="278"/>
      <c r="RFS49" s="278"/>
      <c r="RFT49" s="278"/>
      <c r="RFU49" s="278"/>
      <c r="RFV49" s="278"/>
      <c r="RFW49" s="278"/>
      <c r="RFX49" s="278"/>
      <c r="RFY49" s="278"/>
      <c r="RFZ49" s="278"/>
      <c r="RGA49" s="278"/>
      <c r="RGB49" s="278"/>
      <c r="RGC49" s="278"/>
      <c r="RGD49" s="278"/>
      <c r="RGE49" s="278"/>
      <c r="RGF49" s="278"/>
      <c r="RGG49" s="278"/>
      <c r="RGH49" s="278"/>
      <c r="RGI49" s="278"/>
      <c r="RGJ49" s="278"/>
      <c r="RGK49" s="278"/>
      <c r="RGL49" s="278"/>
      <c r="RGM49" s="278"/>
      <c r="RGN49" s="278"/>
      <c r="RGO49" s="278"/>
      <c r="RGP49" s="278"/>
      <c r="RGQ49" s="278"/>
      <c r="RGR49" s="278"/>
      <c r="RGS49" s="278"/>
      <c r="RGT49" s="278"/>
      <c r="RGU49" s="278"/>
      <c r="RGV49" s="278"/>
      <c r="RGW49" s="278"/>
      <c r="RGX49" s="278"/>
      <c r="RGY49" s="278"/>
      <c r="RGZ49" s="278"/>
      <c r="RHA49" s="278"/>
      <c r="RHB49" s="278"/>
      <c r="RHC49" s="278"/>
      <c r="RHD49" s="278"/>
      <c r="RHE49" s="278"/>
      <c r="RHF49" s="278"/>
      <c r="RHG49" s="278"/>
      <c r="RHH49" s="278"/>
      <c r="RHI49" s="278"/>
      <c r="RHJ49" s="278"/>
      <c r="RHK49" s="278"/>
      <c r="RHL49" s="278"/>
      <c r="RHM49" s="278"/>
      <c r="RHN49" s="278"/>
      <c r="RHO49" s="278"/>
      <c r="RHP49" s="278"/>
      <c r="RHQ49" s="278"/>
      <c r="RHR49" s="278"/>
      <c r="RHS49" s="278"/>
      <c r="RHT49" s="278"/>
      <c r="RHU49" s="278"/>
      <c r="RHV49" s="278"/>
      <c r="RHW49" s="278"/>
      <c r="RHX49" s="278"/>
      <c r="RHY49" s="278"/>
      <c r="RHZ49" s="278"/>
      <c r="RIA49" s="278"/>
      <c r="RIB49" s="278"/>
      <c r="RIC49" s="278"/>
      <c r="RID49" s="278"/>
      <c r="RIE49" s="278"/>
      <c r="RIF49" s="278"/>
      <c r="RIG49" s="278"/>
      <c r="RIH49" s="278"/>
      <c r="RII49" s="278"/>
      <c r="RIJ49" s="278"/>
      <c r="RIK49" s="278"/>
      <c r="RIL49" s="278"/>
      <c r="RIM49" s="278"/>
      <c r="RIN49" s="278"/>
      <c r="RIO49" s="278"/>
      <c r="RIP49" s="278"/>
      <c r="RIQ49" s="278"/>
      <c r="RIR49" s="278"/>
      <c r="RIS49" s="278"/>
      <c r="RIT49" s="278"/>
      <c r="RIU49" s="278"/>
      <c r="RIV49" s="278"/>
      <c r="RIW49" s="278"/>
      <c r="RIX49" s="278"/>
      <c r="RIY49" s="278"/>
      <c r="RIZ49" s="278"/>
      <c r="RJA49" s="278"/>
      <c r="RJB49" s="278"/>
      <c r="RJC49" s="278"/>
      <c r="RJD49" s="278"/>
      <c r="RJE49" s="278"/>
      <c r="RJF49" s="278"/>
      <c r="RJG49" s="278"/>
      <c r="RJH49" s="278"/>
      <c r="RJI49" s="278"/>
      <c r="RJJ49" s="278"/>
      <c r="RJK49" s="278"/>
      <c r="RJL49" s="278"/>
      <c r="RJM49" s="278"/>
      <c r="RJN49" s="278"/>
      <c r="RJO49" s="278"/>
      <c r="RJP49" s="278"/>
      <c r="RJQ49" s="278"/>
      <c r="RJR49" s="278"/>
      <c r="RJS49" s="278"/>
      <c r="RJT49" s="278"/>
      <c r="RJU49" s="278"/>
      <c r="RJV49" s="278"/>
      <c r="RJW49" s="278"/>
      <c r="RJX49" s="278"/>
      <c r="RJY49" s="278"/>
      <c r="RJZ49" s="278"/>
      <c r="RKA49" s="278"/>
      <c r="RKB49" s="278"/>
      <c r="RKC49" s="278"/>
      <c r="RKD49" s="278"/>
      <c r="RKE49" s="278"/>
      <c r="RKF49" s="278"/>
      <c r="RKG49" s="278"/>
      <c r="RKH49" s="278"/>
      <c r="RKI49" s="278"/>
      <c r="RKJ49" s="278"/>
      <c r="RKK49" s="278"/>
      <c r="RKL49" s="278"/>
      <c r="RKM49" s="278"/>
      <c r="RKN49" s="278"/>
      <c r="RKO49" s="278"/>
      <c r="RKP49" s="278"/>
      <c r="RKQ49" s="278"/>
      <c r="RKR49" s="278"/>
      <c r="RKS49" s="278"/>
      <c r="RKT49" s="278"/>
      <c r="RKU49" s="278"/>
      <c r="RKV49" s="278"/>
      <c r="RKW49" s="278"/>
      <c r="RKX49" s="278"/>
      <c r="RKY49" s="278"/>
      <c r="RKZ49" s="278"/>
      <c r="RLA49" s="278"/>
      <c r="RLB49" s="278"/>
      <c r="RLC49" s="278"/>
      <c r="RLD49" s="278"/>
      <c r="RLE49" s="278"/>
      <c r="RLF49" s="278"/>
      <c r="RLG49" s="278"/>
      <c r="RLH49" s="278"/>
      <c r="RLI49" s="278"/>
      <c r="RLJ49" s="278"/>
      <c r="RLK49" s="278"/>
      <c r="RLL49" s="278"/>
      <c r="RLM49" s="278"/>
      <c r="RLN49" s="278"/>
      <c r="RLO49" s="278"/>
      <c r="RLP49" s="278"/>
      <c r="RLQ49" s="278"/>
      <c r="RLR49" s="278"/>
      <c r="RLS49" s="278"/>
      <c r="RLT49" s="278"/>
      <c r="RLU49" s="278"/>
      <c r="RLV49" s="278"/>
      <c r="RLW49" s="278"/>
      <c r="RLX49" s="278"/>
      <c r="RLY49" s="278"/>
      <c r="RLZ49" s="278"/>
      <c r="RMA49" s="278"/>
      <c r="RMB49" s="278"/>
      <c r="RMC49" s="278"/>
      <c r="RMD49" s="278"/>
      <c r="RME49" s="278"/>
      <c r="RMF49" s="278"/>
      <c r="RMG49" s="278"/>
      <c r="RMH49" s="278"/>
      <c r="RMI49" s="278"/>
      <c r="RMJ49" s="278"/>
      <c r="RMK49" s="278"/>
      <c r="RML49" s="278"/>
      <c r="RMM49" s="278"/>
      <c r="RMN49" s="278"/>
      <c r="RMO49" s="278"/>
      <c r="RMP49" s="278"/>
      <c r="RMQ49" s="278"/>
      <c r="RMR49" s="278"/>
      <c r="RMS49" s="278"/>
      <c r="RMT49" s="278"/>
      <c r="RMU49" s="278"/>
      <c r="RMV49" s="278"/>
      <c r="RMW49" s="278"/>
      <c r="RMX49" s="278"/>
      <c r="RMY49" s="278"/>
      <c r="RMZ49" s="278"/>
      <c r="RNA49" s="278"/>
      <c r="RNB49" s="278"/>
      <c r="RNC49" s="278"/>
      <c r="RND49" s="278"/>
      <c r="RNE49" s="278"/>
      <c r="RNF49" s="278"/>
      <c r="RNG49" s="278"/>
      <c r="RNH49" s="278"/>
      <c r="RNI49" s="278"/>
      <c r="RNJ49" s="278"/>
      <c r="RNK49" s="278"/>
      <c r="RNL49" s="278"/>
      <c r="RNM49" s="278"/>
      <c r="RNN49" s="278"/>
      <c r="RNO49" s="278"/>
      <c r="RNP49" s="278"/>
      <c r="RNQ49" s="278"/>
      <c r="RNR49" s="278"/>
      <c r="RNS49" s="278"/>
      <c r="RNT49" s="278"/>
      <c r="RNU49" s="278"/>
      <c r="RNV49" s="278"/>
      <c r="RNW49" s="278"/>
      <c r="RNX49" s="278"/>
      <c r="RNY49" s="278"/>
      <c r="RNZ49" s="278"/>
      <c r="ROA49" s="278"/>
      <c r="ROB49" s="278"/>
      <c r="ROC49" s="278"/>
      <c r="ROD49" s="278"/>
      <c r="ROE49" s="278"/>
      <c r="ROF49" s="278"/>
      <c r="ROG49" s="278"/>
      <c r="ROH49" s="278"/>
      <c r="ROI49" s="278"/>
      <c r="ROJ49" s="278"/>
      <c r="ROK49" s="278"/>
      <c r="ROL49" s="278"/>
      <c r="ROM49" s="278"/>
      <c r="RON49" s="278"/>
      <c r="ROO49" s="278"/>
      <c r="ROP49" s="278"/>
      <c r="ROQ49" s="278"/>
      <c r="ROR49" s="278"/>
      <c r="ROS49" s="278"/>
      <c r="ROT49" s="278"/>
      <c r="ROU49" s="278"/>
      <c r="ROV49" s="278"/>
      <c r="ROW49" s="278"/>
      <c r="ROX49" s="278"/>
      <c r="ROY49" s="278"/>
      <c r="ROZ49" s="278"/>
      <c r="RPA49" s="278"/>
      <c r="RPB49" s="278"/>
      <c r="RPC49" s="278"/>
      <c r="RPD49" s="278"/>
      <c r="RPE49" s="278"/>
      <c r="RPF49" s="278"/>
      <c r="RPG49" s="278"/>
      <c r="RPH49" s="278"/>
      <c r="RPI49" s="278"/>
      <c r="RPJ49" s="278"/>
      <c r="RPK49" s="278"/>
      <c r="RPL49" s="278"/>
      <c r="RPM49" s="278"/>
      <c r="RPN49" s="278"/>
      <c r="RPO49" s="278"/>
      <c r="RPP49" s="278"/>
      <c r="RPQ49" s="278"/>
      <c r="RPR49" s="278"/>
      <c r="RPS49" s="278"/>
      <c r="RPT49" s="278"/>
      <c r="RPU49" s="278"/>
      <c r="RPV49" s="278"/>
      <c r="RPW49" s="278"/>
      <c r="RPX49" s="278"/>
      <c r="RPY49" s="278"/>
      <c r="RPZ49" s="278"/>
      <c r="RQA49" s="278"/>
      <c r="RQB49" s="278"/>
      <c r="RQC49" s="278"/>
      <c r="RQD49" s="278"/>
      <c r="RQE49" s="278"/>
      <c r="RQF49" s="278"/>
      <c r="RQG49" s="278"/>
      <c r="RQH49" s="278"/>
      <c r="RQI49" s="278"/>
      <c r="RQJ49" s="278"/>
      <c r="RQK49" s="278"/>
      <c r="RQL49" s="278"/>
      <c r="RQM49" s="278"/>
      <c r="RQN49" s="278"/>
      <c r="RQO49" s="278"/>
      <c r="RQP49" s="278"/>
      <c r="RQQ49" s="278"/>
      <c r="RQR49" s="278"/>
      <c r="RQS49" s="278"/>
      <c r="RQT49" s="278"/>
      <c r="RQU49" s="278"/>
      <c r="RQV49" s="278"/>
      <c r="RQW49" s="278"/>
      <c r="RQX49" s="278"/>
      <c r="RQY49" s="278"/>
      <c r="RQZ49" s="278"/>
      <c r="RRA49" s="278"/>
      <c r="RRB49" s="278"/>
      <c r="RRC49" s="278"/>
      <c r="RRD49" s="278"/>
      <c r="RRE49" s="278"/>
      <c r="RRF49" s="278"/>
      <c r="RRG49" s="278"/>
      <c r="RRH49" s="278"/>
      <c r="RRI49" s="278"/>
      <c r="RRJ49" s="278"/>
      <c r="RRK49" s="278"/>
      <c r="RRL49" s="278"/>
      <c r="RRM49" s="278"/>
      <c r="RRN49" s="278"/>
      <c r="RRO49" s="278"/>
      <c r="RRP49" s="278"/>
      <c r="RRQ49" s="278"/>
      <c r="RRR49" s="278"/>
      <c r="RRS49" s="278"/>
      <c r="RRT49" s="278"/>
      <c r="RRU49" s="278"/>
      <c r="RRV49" s="278"/>
      <c r="RRW49" s="278"/>
      <c r="RRX49" s="278"/>
      <c r="RRY49" s="278"/>
      <c r="RRZ49" s="278"/>
      <c r="RSA49" s="278"/>
      <c r="RSB49" s="278"/>
      <c r="RSC49" s="278"/>
      <c r="RSD49" s="278"/>
      <c r="RSE49" s="278"/>
      <c r="RSF49" s="278"/>
      <c r="RSG49" s="278"/>
      <c r="RSH49" s="278"/>
      <c r="RSI49" s="278"/>
      <c r="RSJ49" s="278"/>
      <c r="RSK49" s="278"/>
      <c r="RSL49" s="278"/>
      <c r="RSM49" s="278"/>
      <c r="RSN49" s="278"/>
      <c r="RSO49" s="278"/>
      <c r="RSP49" s="278"/>
      <c r="RSQ49" s="278"/>
      <c r="RSR49" s="278"/>
      <c r="RSS49" s="278"/>
      <c r="RST49" s="278"/>
      <c r="RSU49" s="278"/>
      <c r="RSV49" s="278"/>
      <c r="RSW49" s="278"/>
      <c r="RSX49" s="278"/>
      <c r="RSY49" s="278"/>
      <c r="RSZ49" s="278"/>
      <c r="RTA49" s="278"/>
      <c r="RTB49" s="278"/>
      <c r="RTC49" s="278"/>
      <c r="RTD49" s="278"/>
      <c r="RTE49" s="278"/>
      <c r="RTF49" s="278"/>
      <c r="RTG49" s="278"/>
      <c r="RTH49" s="278"/>
      <c r="RTI49" s="278"/>
      <c r="RTJ49" s="278"/>
      <c r="RTK49" s="278"/>
      <c r="RTL49" s="278"/>
      <c r="RTM49" s="278"/>
      <c r="RTN49" s="278"/>
      <c r="RTO49" s="278"/>
      <c r="RTP49" s="278"/>
      <c r="RTQ49" s="278"/>
      <c r="RTR49" s="278"/>
      <c r="RTS49" s="278"/>
      <c r="RTT49" s="278"/>
      <c r="RTU49" s="278"/>
      <c r="RTV49" s="278"/>
      <c r="RTW49" s="278"/>
      <c r="RTX49" s="278"/>
      <c r="RTY49" s="278"/>
      <c r="RTZ49" s="278"/>
      <c r="RUA49" s="278"/>
      <c r="RUB49" s="278"/>
      <c r="RUC49" s="278"/>
      <c r="RUD49" s="278"/>
      <c r="RUE49" s="278"/>
      <c r="RUF49" s="278"/>
      <c r="RUG49" s="278"/>
      <c r="RUH49" s="278"/>
      <c r="RUI49" s="278"/>
      <c r="RUJ49" s="278"/>
      <c r="RUK49" s="278"/>
      <c r="RUL49" s="278"/>
      <c r="RUM49" s="278"/>
      <c r="RUN49" s="278"/>
      <c r="RUO49" s="278"/>
      <c r="RUP49" s="278"/>
      <c r="RUQ49" s="278"/>
      <c r="RUR49" s="278"/>
      <c r="RUS49" s="278"/>
      <c r="RUT49" s="278"/>
      <c r="RUU49" s="278"/>
      <c r="RUV49" s="278"/>
      <c r="RUW49" s="278"/>
      <c r="RUX49" s="278"/>
      <c r="RUY49" s="278"/>
      <c r="RUZ49" s="278"/>
      <c r="RVA49" s="278"/>
      <c r="RVB49" s="278"/>
      <c r="RVC49" s="278"/>
      <c r="RVD49" s="278"/>
      <c r="RVE49" s="278"/>
      <c r="RVF49" s="278"/>
      <c r="RVG49" s="278"/>
      <c r="RVH49" s="278"/>
      <c r="RVI49" s="278"/>
      <c r="RVJ49" s="278"/>
      <c r="RVK49" s="278"/>
      <c r="RVL49" s="278"/>
      <c r="RVM49" s="278"/>
      <c r="RVN49" s="278"/>
      <c r="RVO49" s="278"/>
      <c r="RVP49" s="278"/>
      <c r="RVQ49" s="278"/>
      <c r="RVR49" s="278"/>
      <c r="RVS49" s="278"/>
      <c r="RVT49" s="278"/>
      <c r="RVU49" s="278"/>
      <c r="RVV49" s="278"/>
      <c r="RVW49" s="278"/>
      <c r="RVX49" s="278"/>
      <c r="RVY49" s="278"/>
      <c r="RVZ49" s="278"/>
      <c r="RWA49" s="278"/>
      <c r="RWB49" s="278"/>
      <c r="RWC49" s="278"/>
      <c r="RWD49" s="278"/>
      <c r="RWE49" s="278"/>
      <c r="RWF49" s="278"/>
      <c r="RWG49" s="278"/>
      <c r="RWH49" s="278"/>
      <c r="RWI49" s="278"/>
      <c r="RWJ49" s="278"/>
      <c r="RWK49" s="278"/>
      <c r="RWL49" s="278"/>
      <c r="RWM49" s="278"/>
      <c r="RWN49" s="278"/>
      <c r="RWO49" s="278"/>
      <c r="RWP49" s="278"/>
      <c r="RWQ49" s="278"/>
      <c r="RWR49" s="278"/>
      <c r="RWS49" s="278"/>
      <c r="RWT49" s="278"/>
      <c r="RWU49" s="278"/>
      <c r="RWV49" s="278"/>
      <c r="RWW49" s="278"/>
      <c r="RWX49" s="278"/>
      <c r="RWY49" s="278"/>
      <c r="RWZ49" s="278"/>
      <c r="RXA49" s="278"/>
      <c r="RXB49" s="278"/>
      <c r="RXC49" s="278"/>
      <c r="RXD49" s="278"/>
      <c r="RXE49" s="278"/>
      <c r="RXF49" s="278"/>
      <c r="RXG49" s="278"/>
      <c r="RXH49" s="278"/>
      <c r="RXI49" s="278"/>
      <c r="RXJ49" s="278"/>
      <c r="RXK49" s="278"/>
      <c r="RXL49" s="278"/>
      <c r="RXM49" s="278"/>
      <c r="RXN49" s="278"/>
      <c r="RXO49" s="278"/>
      <c r="RXP49" s="278"/>
      <c r="RXQ49" s="278"/>
      <c r="RXR49" s="278"/>
      <c r="RXS49" s="278"/>
      <c r="RXT49" s="278"/>
      <c r="RXU49" s="278"/>
      <c r="RXV49" s="278"/>
      <c r="RXW49" s="278"/>
      <c r="RXX49" s="278"/>
      <c r="RXY49" s="278"/>
      <c r="RXZ49" s="278"/>
      <c r="RYA49" s="278"/>
      <c r="RYB49" s="278"/>
      <c r="RYC49" s="278"/>
      <c r="RYD49" s="278"/>
      <c r="RYE49" s="278"/>
      <c r="RYF49" s="278"/>
      <c r="RYG49" s="278"/>
      <c r="RYH49" s="278"/>
      <c r="RYI49" s="278"/>
      <c r="RYJ49" s="278"/>
      <c r="RYK49" s="278"/>
      <c r="RYL49" s="278"/>
      <c r="RYM49" s="278"/>
      <c r="RYN49" s="278"/>
      <c r="RYO49" s="278"/>
      <c r="RYP49" s="278"/>
      <c r="RYQ49" s="278"/>
      <c r="RYR49" s="278"/>
      <c r="RYS49" s="278"/>
      <c r="RYT49" s="278"/>
      <c r="RYU49" s="278"/>
      <c r="RYV49" s="278"/>
      <c r="RYW49" s="278"/>
      <c r="RYX49" s="278"/>
      <c r="RYY49" s="278"/>
      <c r="RYZ49" s="278"/>
      <c r="RZA49" s="278"/>
      <c r="RZB49" s="278"/>
      <c r="RZC49" s="278"/>
      <c r="RZD49" s="278"/>
      <c r="RZE49" s="278"/>
      <c r="RZF49" s="278"/>
      <c r="RZG49" s="278"/>
      <c r="RZH49" s="278"/>
      <c r="RZI49" s="278"/>
      <c r="RZJ49" s="278"/>
      <c r="RZK49" s="278"/>
      <c r="RZL49" s="278"/>
      <c r="RZM49" s="278"/>
      <c r="RZN49" s="278"/>
      <c r="RZO49" s="278"/>
      <c r="RZP49" s="278"/>
      <c r="RZQ49" s="278"/>
      <c r="RZR49" s="278"/>
      <c r="RZS49" s="278"/>
      <c r="RZT49" s="278"/>
      <c r="RZU49" s="278"/>
      <c r="RZV49" s="278"/>
      <c r="RZW49" s="278"/>
      <c r="RZX49" s="278"/>
      <c r="RZY49" s="278"/>
      <c r="RZZ49" s="278"/>
      <c r="SAA49" s="278"/>
      <c r="SAB49" s="278"/>
      <c r="SAC49" s="278"/>
      <c r="SAD49" s="278"/>
      <c r="SAE49" s="278"/>
      <c r="SAF49" s="278"/>
      <c r="SAG49" s="278"/>
      <c r="SAH49" s="278"/>
      <c r="SAI49" s="278"/>
      <c r="SAJ49" s="278"/>
      <c r="SAK49" s="278"/>
      <c r="SAL49" s="278"/>
      <c r="SAM49" s="278"/>
      <c r="SAN49" s="278"/>
      <c r="SAO49" s="278"/>
      <c r="SAP49" s="278"/>
      <c r="SAQ49" s="278"/>
      <c r="SAR49" s="278"/>
      <c r="SAS49" s="278"/>
      <c r="SAT49" s="278"/>
      <c r="SAU49" s="278"/>
      <c r="SAV49" s="278"/>
      <c r="SAW49" s="278"/>
      <c r="SAX49" s="278"/>
      <c r="SAY49" s="278"/>
      <c r="SAZ49" s="278"/>
      <c r="SBA49" s="278"/>
      <c r="SBB49" s="278"/>
      <c r="SBC49" s="278"/>
      <c r="SBD49" s="278"/>
      <c r="SBE49" s="278"/>
      <c r="SBF49" s="278"/>
      <c r="SBG49" s="278"/>
      <c r="SBH49" s="278"/>
      <c r="SBI49" s="278"/>
      <c r="SBJ49" s="278"/>
      <c r="SBK49" s="278"/>
      <c r="SBL49" s="278"/>
      <c r="SBM49" s="278"/>
      <c r="SBN49" s="278"/>
      <c r="SBO49" s="278"/>
      <c r="SBP49" s="278"/>
      <c r="SBQ49" s="278"/>
      <c r="SBR49" s="278"/>
      <c r="SBS49" s="278"/>
      <c r="SBT49" s="278"/>
      <c r="SBU49" s="278"/>
      <c r="SBV49" s="278"/>
      <c r="SBW49" s="278"/>
      <c r="SBX49" s="278"/>
      <c r="SBY49" s="278"/>
      <c r="SBZ49" s="278"/>
      <c r="SCA49" s="278"/>
      <c r="SCB49" s="278"/>
      <c r="SCC49" s="278"/>
      <c r="SCD49" s="278"/>
      <c r="SCE49" s="278"/>
      <c r="SCF49" s="278"/>
      <c r="SCG49" s="278"/>
      <c r="SCH49" s="278"/>
      <c r="SCI49" s="278"/>
      <c r="SCJ49" s="278"/>
      <c r="SCK49" s="278"/>
      <c r="SCL49" s="278"/>
      <c r="SCM49" s="278"/>
      <c r="SCN49" s="278"/>
      <c r="SCO49" s="278"/>
      <c r="SCP49" s="278"/>
      <c r="SCQ49" s="278"/>
      <c r="SCR49" s="278"/>
      <c r="SCS49" s="278"/>
      <c r="SCT49" s="278"/>
      <c r="SCU49" s="278"/>
      <c r="SCV49" s="278"/>
      <c r="SCW49" s="278"/>
      <c r="SCX49" s="278"/>
      <c r="SCY49" s="278"/>
      <c r="SCZ49" s="278"/>
      <c r="SDA49" s="278"/>
      <c r="SDB49" s="278"/>
      <c r="SDC49" s="278"/>
      <c r="SDD49" s="278"/>
      <c r="SDE49" s="278"/>
      <c r="SDF49" s="278"/>
      <c r="SDG49" s="278"/>
      <c r="SDH49" s="278"/>
      <c r="SDI49" s="278"/>
      <c r="SDJ49" s="278"/>
      <c r="SDK49" s="278"/>
      <c r="SDL49" s="278"/>
      <c r="SDM49" s="278"/>
      <c r="SDN49" s="278"/>
      <c r="SDO49" s="278"/>
      <c r="SDP49" s="278"/>
      <c r="SDQ49" s="278"/>
      <c r="SDR49" s="278"/>
      <c r="SDS49" s="278"/>
      <c r="SDT49" s="278"/>
      <c r="SDU49" s="278"/>
      <c r="SDV49" s="278"/>
      <c r="SDW49" s="278"/>
      <c r="SDX49" s="278"/>
      <c r="SDY49" s="278"/>
      <c r="SDZ49" s="278"/>
      <c r="SEA49" s="278"/>
      <c r="SEB49" s="278"/>
      <c r="SEC49" s="278"/>
      <c r="SED49" s="278"/>
      <c r="SEE49" s="278"/>
      <c r="SEF49" s="278"/>
      <c r="SEG49" s="278"/>
      <c r="SEH49" s="278"/>
      <c r="SEI49" s="278"/>
      <c r="SEJ49" s="278"/>
      <c r="SEK49" s="278"/>
      <c r="SEL49" s="278"/>
      <c r="SEM49" s="278"/>
      <c r="SEN49" s="278"/>
      <c r="SEO49" s="278"/>
      <c r="SEP49" s="278"/>
      <c r="SEQ49" s="278"/>
      <c r="SER49" s="278"/>
      <c r="SES49" s="278"/>
      <c r="SET49" s="278"/>
      <c r="SEU49" s="278"/>
      <c r="SEV49" s="278"/>
      <c r="SEW49" s="278"/>
      <c r="SEX49" s="278"/>
      <c r="SEY49" s="278"/>
      <c r="SEZ49" s="278"/>
      <c r="SFA49" s="278"/>
      <c r="SFB49" s="278"/>
      <c r="SFC49" s="278"/>
      <c r="SFD49" s="278"/>
      <c r="SFE49" s="278"/>
      <c r="SFF49" s="278"/>
      <c r="SFG49" s="278"/>
      <c r="SFH49" s="278"/>
      <c r="SFI49" s="278"/>
      <c r="SFJ49" s="278"/>
      <c r="SFK49" s="278"/>
      <c r="SFL49" s="278"/>
      <c r="SFM49" s="278"/>
      <c r="SFN49" s="278"/>
      <c r="SFO49" s="278"/>
      <c r="SFP49" s="278"/>
      <c r="SFQ49" s="278"/>
      <c r="SFR49" s="278"/>
      <c r="SFS49" s="278"/>
      <c r="SFT49" s="278"/>
      <c r="SFU49" s="278"/>
      <c r="SFV49" s="278"/>
      <c r="SFW49" s="278"/>
      <c r="SFX49" s="278"/>
      <c r="SFY49" s="278"/>
      <c r="SFZ49" s="278"/>
      <c r="SGA49" s="278"/>
      <c r="SGB49" s="278"/>
      <c r="SGC49" s="278"/>
      <c r="SGD49" s="278"/>
      <c r="SGE49" s="278"/>
      <c r="SGF49" s="278"/>
      <c r="SGG49" s="278"/>
      <c r="SGH49" s="278"/>
      <c r="SGI49" s="278"/>
      <c r="SGJ49" s="278"/>
      <c r="SGK49" s="278"/>
      <c r="SGL49" s="278"/>
      <c r="SGM49" s="278"/>
      <c r="SGN49" s="278"/>
      <c r="SGO49" s="278"/>
      <c r="SGP49" s="278"/>
      <c r="SGQ49" s="278"/>
      <c r="SGR49" s="278"/>
      <c r="SGS49" s="278"/>
      <c r="SGT49" s="278"/>
      <c r="SGU49" s="278"/>
      <c r="SGV49" s="278"/>
      <c r="SGW49" s="278"/>
      <c r="SGX49" s="278"/>
      <c r="SGY49" s="278"/>
      <c r="SGZ49" s="278"/>
      <c r="SHA49" s="278"/>
      <c r="SHB49" s="278"/>
      <c r="SHC49" s="278"/>
      <c r="SHD49" s="278"/>
      <c r="SHE49" s="278"/>
      <c r="SHF49" s="278"/>
      <c r="SHG49" s="278"/>
      <c r="SHH49" s="278"/>
      <c r="SHI49" s="278"/>
      <c r="SHJ49" s="278"/>
      <c r="SHK49" s="278"/>
      <c r="SHL49" s="278"/>
      <c r="SHM49" s="278"/>
      <c r="SHN49" s="278"/>
      <c r="SHO49" s="278"/>
      <c r="SHP49" s="278"/>
      <c r="SHQ49" s="278"/>
      <c r="SHR49" s="278"/>
      <c r="SHS49" s="278"/>
      <c r="SHT49" s="278"/>
      <c r="SHU49" s="278"/>
      <c r="SHV49" s="278"/>
      <c r="SHW49" s="278"/>
      <c r="SHX49" s="278"/>
      <c r="SHY49" s="278"/>
      <c r="SHZ49" s="278"/>
      <c r="SIA49" s="278"/>
      <c r="SIB49" s="278"/>
      <c r="SIC49" s="278"/>
      <c r="SID49" s="278"/>
      <c r="SIE49" s="278"/>
      <c r="SIF49" s="278"/>
      <c r="SIG49" s="278"/>
      <c r="SIH49" s="278"/>
      <c r="SII49" s="278"/>
      <c r="SIJ49" s="278"/>
      <c r="SIK49" s="278"/>
      <c r="SIL49" s="278"/>
      <c r="SIM49" s="278"/>
      <c r="SIN49" s="278"/>
      <c r="SIO49" s="278"/>
      <c r="SIP49" s="278"/>
      <c r="SIQ49" s="278"/>
      <c r="SIR49" s="278"/>
      <c r="SIS49" s="278"/>
      <c r="SIT49" s="278"/>
      <c r="SIU49" s="278"/>
      <c r="SIV49" s="278"/>
      <c r="SIW49" s="278"/>
      <c r="SIX49" s="278"/>
      <c r="SIY49" s="278"/>
      <c r="SIZ49" s="278"/>
      <c r="SJA49" s="278"/>
      <c r="SJB49" s="278"/>
      <c r="SJC49" s="278"/>
      <c r="SJD49" s="278"/>
      <c r="SJE49" s="278"/>
      <c r="SJF49" s="278"/>
      <c r="SJG49" s="278"/>
      <c r="SJH49" s="278"/>
      <c r="SJI49" s="278"/>
      <c r="SJJ49" s="278"/>
      <c r="SJK49" s="278"/>
      <c r="SJL49" s="278"/>
      <c r="SJM49" s="278"/>
      <c r="SJN49" s="278"/>
      <c r="SJO49" s="278"/>
      <c r="SJP49" s="278"/>
      <c r="SJQ49" s="278"/>
      <c r="SJR49" s="278"/>
      <c r="SJS49" s="278"/>
      <c r="SJT49" s="278"/>
      <c r="SJU49" s="278"/>
      <c r="SJV49" s="278"/>
      <c r="SJW49" s="278"/>
      <c r="SJX49" s="278"/>
      <c r="SJY49" s="278"/>
      <c r="SJZ49" s="278"/>
      <c r="SKA49" s="278"/>
      <c r="SKB49" s="278"/>
      <c r="SKC49" s="278"/>
      <c r="SKD49" s="278"/>
      <c r="SKE49" s="278"/>
      <c r="SKF49" s="278"/>
      <c r="SKG49" s="278"/>
      <c r="SKH49" s="278"/>
      <c r="SKI49" s="278"/>
      <c r="SKJ49" s="278"/>
      <c r="SKK49" s="278"/>
      <c r="SKL49" s="278"/>
      <c r="SKM49" s="278"/>
      <c r="SKN49" s="278"/>
      <c r="SKO49" s="278"/>
      <c r="SKP49" s="278"/>
      <c r="SKQ49" s="278"/>
      <c r="SKR49" s="278"/>
      <c r="SKS49" s="278"/>
      <c r="SKT49" s="278"/>
      <c r="SKU49" s="278"/>
      <c r="SKV49" s="278"/>
      <c r="SKW49" s="278"/>
      <c r="SKX49" s="278"/>
      <c r="SKY49" s="278"/>
      <c r="SKZ49" s="278"/>
      <c r="SLA49" s="278"/>
      <c r="SLB49" s="278"/>
      <c r="SLC49" s="278"/>
      <c r="SLD49" s="278"/>
      <c r="SLE49" s="278"/>
      <c r="SLF49" s="278"/>
      <c r="SLG49" s="278"/>
      <c r="SLH49" s="278"/>
      <c r="SLI49" s="278"/>
      <c r="SLJ49" s="278"/>
      <c r="SLK49" s="278"/>
      <c r="SLL49" s="278"/>
      <c r="SLM49" s="278"/>
      <c r="SLN49" s="278"/>
      <c r="SLO49" s="278"/>
      <c r="SLP49" s="278"/>
      <c r="SLQ49" s="278"/>
      <c r="SLR49" s="278"/>
      <c r="SLS49" s="278"/>
      <c r="SLT49" s="278"/>
      <c r="SLU49" s="278"/>
      <c r="SLV49" s="278"/>
      <c r="SLW49" s="278"/>
      <c r="SLX49" s="278"/>
      <c r="SLY49" s="278"/>
      <c r="SLZ49" s="278"/>
      <c r="SMA49" s="278"/>
      <c r="SMB49" s="278"/>
      <c r="SMC49" s="278"/>
      <c r="SMD49" s="278"/>
      <c r="SME49" s="278"/>
      <c r="SMF49" s="278"/>
      <c r="SMG49" s="278"/>
      <c r="SMH49" s="278"/>
      <c r="SMI49" s="278"/>
      <c r="SMJ49" s="278"/>
      <c r="SMK49" s="278"/>
      <c r="SML49" s="278"/>
      <c r="SMM49" s="278"/>
      <c r="SMN49" s="278"/>
      <c r="SMO49" s="278"/>
      <c r="SMP49" s="278"/>
      <c r="SMQ49" s="278"/>
      <c r="SMR49" s="278"/>
      <c r="SMS49" s="278"/>
      <c r="SMT49" s="278"/>
      <c r="SMU49" s="278"/>
      <c r="SMV49" s="278"/>
      <c r="SMW49" s="278"/>
      <c r="SMX49" s="278"/>
      <c r="SMY49" s="278"/>
      <c r="SMZ49" s="278"/>
      <c r="SNA49" s="278"/>
      <c r="SNB49" s="278"/>
      <c r="SNC49" s="278"/>
      <c r="SND49" s="278"/>
      <c r="SNE49" s="278"/>
      <c r="SNF49" s="278"/>
      <c r="SNG49" s="278"/>
      <c r="SNH49" s="278"/>
      <c r="SNI49" s="278"/>
      <c r="SNJ49" s="278"/>
      <c r="SNK49" s="278"/>
      <c r="SNL49" s="278"/>
      <c r="SNM49" s="278"/>
      <c r="SNN49" s="278"/>
      <c r="SNO49" s="278"/>
      <c r="SNP49" s="278"/>
      <c r="SNQ49" s="278"/>
      <c r="SNR49" s="278"/>
      <c r="SNS49" s="278"/>
      <c r="SNT49" s="278"/>
      <c r="SNU49" s="278"/>
      <c r="SNV49" s="278"/>
      <c r="SNW49" s="278"/>
      <c r="SNX49" s="278"/>
      <c r="SNY49" s="278"/>
      <c r="SNZ49" s="278"/>
      <c r="SOA49" s="278"/>
      <c r="SOB49" s="278"/>
      <c r="SOC49" s="278"/>
      <c r="SOD49" s="278"/>
      <c r="SOE49" s="278"/>
      <c r="SOF49" s="278"/>
      <c r="SOG49" s="278"/>
      <c r="SOH49" s="278"/>
      <c r="SOI49" s="278"/>
      <c r="SOJ49" s="278"/>
      <c r="SOK49" s="278"/>
      <c r="SOL49" s="278"/>
      <c r="SOM49" s="278"/>
      <c r="SON49" s="278"/>
      <c r="SOO49" s="278"/>
      <c r="SOP49" s="278"/>
      <c r="SOQ49" s="278"/>
      <c r="SOR49" s="278"/>
      <c r="SOS49" s="278"/>
      <c r="SOT49" s="278"/>
      <c r="SOU49" s="278"/>
      <c r="SOV49" s="278"/>
      <c r="SOW49" s="278"/>
      <c r="SOX49" s="278"/>
      <c r="SOY49" s="278"/>
      <c r="SOZ49" s="278"/>
      <c r="SPA49" s="278"/>
      <c r="SPB49" s="278"/>
      <c r="SPC49" s="278"/>
      <c r="SPD49" s="278"/>
      <c r="SPE49" s="278"/>
      <c r="SPF49" s="278"/>
      <c r="SPG49" s="278"/>
      <c r="SPH49" s="278"/>
      <c r="SPI49" s="278"/>
      <c r="SPJ49" s="278"/>
      <c r="SPK49" s="278"/>
      <c r="SPL49" s="278"/>
      <c r="SPM49" s="278"/>
      <c r="SPN49" s="278"/>
      <c r="SPO49" s="278"/>
      <c r="SPP49" s="278"/>
      <c r="SPQ49" s="278"/>
      <c r="SPR49" s="278"/>
      <c r="SPS49" s="278"/>
      <c r="SPT49" s="278"/>
      <c r="SPU49" s="278"/>
      <c r="SPV49" s="278"/>
      <c r="SPW49" s="278"/>
      <c r="SPX49" s="278"/>
      <c r="SPY49" s="278"/>
      <c r="SPZ49" s="278"/>
      <c r="SQA49" s="278"/>
      <c r="SQB49" s="278"/>
      <c r="SQC49" s="278"/>
      <c r="SQD49" s="278"/>
      <c r="SQE49" s="278"/>
      <c r="SQF49" s="278"/>
      <c r="SQG49" s="278"/>
      <c r="SQH49" s="278"/>
      <c r="SQI49" s="278"/>
      <c r="SQJ49" s="278"/>
      <c r="SQK49" s="278"/>
      <c r="SQL49" s="278"/>
      <c r="SQM49" s="278"/>
      <c r="SQN49" s="278"/>
      <c r="SQO49" s="278"/>
      <c r="SQP49" s="278"/>
      <c r="SQQ49" s="278"/>
      <c r="SQR49" s="278"/>
      <c r="SQS49" s="278"/>
      <c r="SQT49" s="278"/>
      <c r="SQU49" s="278"/>
      <c r="SQV49" s="278"/>
      <c r="SQW49" s="278"/>
      <c r="SQX49" s="278"/>
      <c r="SQY49" s="278"/>
      <c r="SQZ49" s="278"/>
      <c r="SRA49" s="278"/>
      <c r="SRB49" s="278"/>
      <c r="SRC49" s="278"/>
      <c r="SRD49" s="278"/>
      <c r="SRE49" s="278"/>
      <c r="SRF49" s="278"/>
      <c r="SRG49" s="278"/>
      <c r="SRH49" s="278"/>
      <c r="SRI49" s="278"/>
      <c r="SRJ49" s="278"/>
      <c r="SRK49" s="278"/>
      <c r="SRL49" s="278"/>
      <c r="SRM49" s="278"/>
      <c r="SRN49" s="278"/>
      <c r="SRO49" s="278"/>
      <c r="SRP49" s="278"/>
      <c r="SRQ49" s="278"/>
      <c r="SRR49" s="278"/>
      <c r="SRS49" s="278"/>
      <c r="SRT49" s="278"/>
      <c r="SRU49" s="278"/>
      <c r="SRV49" s="278"/>
      <c r="SRW49" s="278"/>
      <c r="SRX49" s="278"/>
      <c r="SRY49" s="278"/>
      <c r="SRZ49" s="278"/>
      <c r="SSA49" s="278"/>
      <c r="SSB49" s="278"/>
      <c r="SSC49" s="278"/>
      <c r="SSD49" s="278"/>
      <c r="SSE49" s="278"/>
      <c r="SSF49" s="278"/>
      <c r="SSG49" s="278"/>
      <c r="SSH49" s="278"/>
      <c r="SSI49" s="278"/>
      <c r="SSJ49" s="278"/>
      <c r="SSK49" s="278"/>
      <c r="SSL49" s="278"/>
      <c r="SSM49" s="278"/>
      <c r="SSN49" s="278"/>
      <c r="SSO49" s="278"/>
      <c r="SSP49" s="278"/>
      <c r="SSQ49" s="278"/>
      <c r="SSR49" s="278"/>
      <c r="SSS49" s="278"/>
      <c r="SST49" s="278"/>
      <c r="SSU49" s="278"/>
      <c r="SSV49" s="278"/>
      <c r="SSW49" s="278"/>
      <c r="SSX49" s="278"/>
      <c r="SSY49" s="278"/>
      <c r="SSZ49" s="278"/>
      <c r="STA49" s="278"/>
      <c r="STB49" s="278"/>
      <c r="STC49" s="278"/>
      <c r="STD49" s="278"/>
      <c r="STE49" s="278"/>
      <c r="STF49" s="278"/>
      <c r="STG49" s="278"/>
      <c r="STH49" s="278"/>
      <c r="STI49" s="278"/>
      <c r="STJ49" s="278"/>
      <c r="STK49" s="278"/>
      <c r="STL49" s="278"/>
      <c r="STM49" s="278"/>
      <c r="STN49" s="278"/>
      <c r="STO49" s="278"/>
      <c r="STP49" s="278"/>
      <c r="STQ49" s="278"/>
      <c r="STR49" s="278"/>
      <c r="STS49" s="278"/>
      <c r="STT49" s="278"/>
      <c r="STU49" s="278"/>
      <c r="STV49" s="278"/>
      <c r="STW49" s="278"/>
      <c r="STX49" s="278"/>
      <c r="STY49" s="278"/>
      <c r="STZ49" s="278"/>
      <c r="SUA49" s="278"/>
      <c r="SUB49" s="278"/>
      <c r="SUC49" s="278"/>
      <c r="SUD49" s="278"/>
      <c r="SUE49" s="278"/>
      <c r="SUF49" s="278"/>
      <c r="SUG49" s="278"/>
      <c r="SUH49" s="278"/>
      <c r="SUI49" s="278"/>
      <c r="SUJ49" s="278"/>
      <c r="SUK49" s="278"/>
      <c r="SUL49" s="278"/>
      <c r="SUM49" s="278"/>
      <c r="SUN49" s="278"/>
      <c r="SUO49" s="278"/>
      <c r="SUP49" s="278"/>
      <c r="SUQ49" s="278"/>
      <c r="SUR49" s="278"/>
      <c r="SUS49" s="278"/>
      <c r="SUT49" s="278"/>
      <c r="SUU49" s="278"/>
      <c r="SUV49" s="278"/>
      <c r="SUW49" s="278"/>
      <c r="SUX49" s="278"/>
      <c r="SUY49" s="278"/>
      <c r="SUZ49" s="278"/>
      <c r="SVA49" s="278"/>
      <c r="SVB49" s="278"/>
      <c r="SVC49" s="278"/>
      <c r="SVD49" s="278"/>
      <c r="SVE49" s="278"/>
      <c r="SVF49" s="278"/>
      <c r="SVG49" s="278"/>
      <c r="SVH49" s="278"/>
      <c r="SVI49" s="278"/>
      <c r="SVJ49" s="278"/>
      <c r="SVK49" s="278"/>
      <c r="SVL49" s="278"/>
      <c r="SVM49" s="278"/>
      <c r="SVN49" s="278"/>
      <c r="SVO49" s="278"/>
      <c r="SVP49" s="278"/>
      <c r="SVQ49" s="278"/>
      <c r="SVR49" s="278"/>
      <c r="SVS49" s="278"/>
      <c r="SVT49" s="278"/>
      <c r="SVU49" s="278"/>
      <c r="SVV49" s="278"/>
      <c r="SVW49" s="278"/>
      <c r="SVX49" s="278"/>
      <c r="SVY49" s="278"/>
      <c r="SVZ49" s="278"/>
      <c r="SWA49" s="278"/>
      <c r="SWB49" s="278"/>
      <c r="SWC49" s="278"/>
      <c r="SWD49" s="278"/>
      <c r="SWE49" s="278"/>
      <c r="SWF49" s="278"/>
      <c r="SWG49" s="278"/>
      <c r="SWH49" s="278"/>
      <c r="SWI49" s="278"/>
      <c r="SWJ49" s="278"/>
      <c r="SWK49" s="278"/>
      <c r="SWL49" s="278"/>
      <c r="SWM49" s="278"/>
      <c r="SWN49" s="278"/>
      <c r="SWO49" s="278"/>
      <c r="SWP49" s="278"/>
      <c r="SWQ49" s="278"/>
      <c r="SWR49" s="278"/>
      <c r="SWS49" s="278"/>
      <c r="SWT49" s="278"/>
      <c r="SWU49" s="278"/>
      <c r="SWV49" s="278"/>
      <c r="SWW49" s="278"/>
      <c r="SWX49" s="278"/>
      <c r="SWY49" s="278"/>
      <c r="SWZ49" s="278"/>
      <c r="SXA49" s="278"/>
      <c r="SXB49" s="278"/>
      <c r="SXC49" s="278"/>
      <c r="SXD49" s="278"/>
      <c r="SXE49" s="278"/>
      <c r="SXF49" s="278"/>
      <c r="SXG49" s="278"/>
      <c r="SXH49" s="278"/>
      <c r="SXI49" s="278"/>
      <c r="SXJ49" s="278"/>
      <c r="SXK49" s="278"/>
      <c r="SXL49" s="278"/>
      <c r="SXM49" s="278"/>
      <c r="SXN49" s="278"/>
      <c r="SXO49" s="278"/>
      <c r="SXP49" s="278"/>
      <c r="SXQ49" s="278"/>
      <c r="SXR49" s="278"/>
      <c r="SXS49" s="278"/>
      <c r="SXT49" s="278"/>
      <c r="SXU49" s="278"/>
      <c r="SXV49" s="278"/>
      <c r="SXW49" s="278"/>
      <c r="SXX49" s="278"/>
      <c r="SXY49" s="278"/>
      <c r="SXZ49" s="278"/>
      <c r="SYA49" s="278"/>
      <c r="SYB49" s="278"/>
      <c r="SYC49" s="278"/>
      <c r="SYD49" s="278"/>
      <c r="SYE49" s="278"/>
      <c r="SYF49" s="278"/>
      <c r="SYG49" s="278"/>
      <c r="SYH49" s="278"/>
      <c r="SYI49" s="278"/>
      <c r="SYJ49" s="278"/>
      <c r="SYK49" s="278"/>
      <c r="SYL49" s="278"/>
      <c r="SYM49" s="278"/>
      <c r="SYN49" s="278"/>
      <c r="SYO49" s="278"/>
      <c r="SYP49" s="278"/>
      <c r="SYQ49" s="278"/>
      <c r="SYR49" s="278"/>
      <c r="SYS49" s="278"/>
      <c r="SYT49" s="278"/>
      <c r="SYU49" s="278"/>
      <c r="SYV49" s="278"/>
      <c r="SYW49" s="278"/>
      <c r="SYX49" s="278"/>
      <c r="SYY49" s="278"/>
      <c r="SYZ49" s="278"/>
      <c r="SZA49" s="278"/>
      <c r="SZB49" s="278"/>
      <c r="SZC49" s="278"/>
      <c r="SZD49" s="278"/>
      <c r="SZE49" s="278"/>
      <c r="SZF49" s="278"/>
      <c r="SZG49" s="278"/>
      <c r="SZH49" s="278"/>
      <c r="SZI49" s="278"/>
      <c r="SZJ49" s="278"/>
      <c r="SZK49" s="278"/>
      <c r="SZL49" s="278"/>
      <c r="SZM49" s="278"/>
      <c r="SZN49" s="278"/>
      <c r="SZO49" s="278"/>
      <c r="SZP49" s="278"/>
      <c r="SZQ49" s="278"/>
      <c r="SZR49" s="278"/>
      <c r="SZS49" s="278"/>
      <c r="SZT49" s="278"/>
      <c r="SZU49" s="278"/>
      <c r="SZV49" s="278"/>
      <c r="SZW49" s="278"/>
      <c r="SZX49" s="278"/>
      <c r="SZY49" s="278"/>
      <c r="SZZ49" s="278"/>
      <c r="TAA49" s="278"/>
      <c r="TAB49" s="278"/>
      <c r="TAC49" s="278"/>
      <c r="TAD49" s="278"/>
      <c r="TAE49" s="278"/>
      <c r="TAF49" s="278"/>
      <c r="TAG49" s="278"/>
      <c r="TAH49" s="278"/>
      <c r="TAI49" s="278"/>
      <c r="TAJ49" s="278"/>
      <c r="TAK49" s="278"/>
      <c r="TAL49" s="278"/>
      <c r="TAM49" s="278"/>
      <c r="TAN49" s="278"/>
      <c r="TAO49" s="278"/>
      <c r="TAP49" s="278"/>
      <c r="TAQ49" s="278"/>
      <c r="TAR49" s="278"/>
      <c r="TAS49" s="278"/>
      <c r="TAT49" s="278"/>
      <c r="TAU49" s="278"/>
      <c r="TAV49" s="278"/>
      <c r="TAW49" s="278"/>
      <c r="TAX49" s="278"/>
      <c r="TAY49" s="278"/>
      <c r="TAZ49" s="278"/>
      <c r="TBA49" s="278"/>
      <c r="TBB49" s="278"/>
      <c r="TBC49" s="278"/>
      <c r="TBD49" s="278"/>
      <c r="TBE49" s="278"/>
      <c r="TBF49" s="278"/>
      <c r="TBG49" s="278"/>
      <c r="TBH49" s="278"/>
      <c r="TBI49" s="278"/>
      <c r="TBJ49" s="278"/>
      <c r="TBK49" s="278"/>
      <c r="TBL49" s="278"/>
      <c r="TBM49" s="278"/>
      <c r="TBN49" s="278"/>
      <c r="TBO49" s="278"/>
      <c r="TBP49" s="278"/>
      <c r="TBQ49" s="278"/>
      <c r="TBR49" s="278"/>
      <c r="TBS49" s="278"/>
      <c r="TBT49" s="278"/>
      <c r="TBU49" s="278"/>
      <c r="TBV49" s="278"/>
      <c r="TBW49" s="278"/>
      <c r="TBX49" s="278"/>
      <c r="TBY49" s="278"/>
      <c r="TBZ49" s="278"/>
      <c r="TCA49" s="278"/>
      <c r="TCB49" s="278"/>
      <c r="TCC49" s="278"/>
      <c r="TCD49" s="278"/>
      <c r="TCE49" s="278"/>
      <c r="TCF49" s="278"/>
      <c r="TCG49" s="278"/>
      <c r="TCH49" s="278"/>
      <c r="TCI49" s="278"/>
      <c r="TCJ49" s="278"/>
      <c r="TCK49" s="278"/>
      <c r="TCL49" s="278"/>
      <c r="TCM49" s="278"/>
      <c r="TCN49" s="278"/>
      <c r="TCO49" s="278"/>
      <c r="TCP49" s="278"/>
      <c r="TCQ49" s="278"/>
      <c r="TCR49" s="278"/>
      <c r="TCS49" s="278"/>
      <c r="TCT49" s="278"/>
      <c r="TCU49" s="278"/>
      <c r="TCV49" s="278"/>
      <c r="TCW49" s="278"/>
      <c r="TCX49" s="278"/>
      <c r="TCY49" s="278"/>
      <c r="TCZ49" s="278"/>
      <c r="TDA49" s="278"/>
      <c r="TDB49" s="278"/>
      <c r="TDC49" s="278"/>
      <c r="TDD49" s="278"/>
      <c r="TDE49" s="278"/>
      <c r="TDF49" s="278"/>
      <c r="TDG49" s="278"/>
      <c r="TDH49" s="278"/>
      <c r="TDI49" s="278"/>
      <c r="TDJ49" s="278"/>
      <c r="TDK49" s="278"/>
      <c r="TDL49" s="278"/>
      <c r="TDM49" s="278"/>
      <c r="TDN49" s="278"/>
      <c r="TDO49" s="278"/>
      <c r="TDP49" s="278"/>
      <c r="TDQ49" s="278"/>
      <c r="TDR49" s="278"/>
      <c r="TDS49" s="278"/>
      <c r="TDT49" s="278"/>
      <c r="TDU49" s="278"/>
      <c r="TDV49" s="278"/>
      <c r="TDW49" s="278"/>
      <c r="TDX49" s="278"/>
      <c r="TDY49" s="278"/>
      <c r="TDZ49" s="278"/>
      <c r="TEA49" s="278"/>
      <c r="TEB49" s="278"/>
      <c r="TEC49" s="278"/>
      <c r="TED49" s="278"/>
      <c r="TEE49" s="278"/>
      <c r="TEF49" s="278"/>
      <c r="TEG49" s="278"/>
      <c r="TEH49" s="278"/>
      <c r="TEI49" s="278"/>
      <c r="TEJ49" s="278"/>
      <c r="TEK49" s="278"/>
      <c r="TEL49" s="278"/>
      <c r="TEM49" s="278"/>
      <c r="TEN49" s="278"/>
      <c r="TEO49" s="278"/>
      <c r="TEP49" s="278"/>
      <c r="TEQ49" s="278"/>
      <c r="TER49" s="278"/>
      <c r="TES49" s="278"/>
      <c r="TET49" s="278"/>
      <c r="TEU49" s="278"/>
      <c r="TEV49" s="278"/>
      <c r="TEW49" s="278"/>
      <c r="TEX49" s="278"/>
      <c r="TEY49" s="278"/>
      <c r="TEZ49" s="278"/>
      <c r="TFA49" s="278"/>
      <c r="TFB49" s="278"/>
      <c r="TFC49" s="278"/>
      <c r="TFD49" s="278"/>
      <c r="TFE49" s="278"/>
      <c r="TFF49" s="278"/>
      <c r="TFG49" s="278"/>
      <c r="TFH49" s="278"/>
      <c r="TFI49" s="278"/>
      <c r="TFJ49" s="278"/>
      <c r="TFK49" s="278"/>
      <c r="TFL49" s="278"/>
      <c r="TFM49" s="278"/>
      <c r="TFN49" s="278"/>
      <c r="TFO49" s="278"/>
      <c r="TFP49" s="278"/>
      <c r="TFQ49" s="278"/>
      <c r="TFR49" s="278"/>
      <c r="TFS49" s="278"/>
      <c r="TFT49" s="278"/>
      <c r="TFU49" s="278"/>
      <c r="TFV49" s="278"/>
      <c r="TFW49" s="278"/>
      <c r="TFX49" s="278"/>
      <c r="TFY49" s="278"/>
      <c r="TFZ49" s="278"/>
      <c r="TGA49" s="278"/>
      <c r="TGB49" s="278"/>
      <c r="TGC49" s="278"/>
      <c r="TGD49" s="278"/>
      <c r="TGE49" s="278"/>
      <c r="TGF49" s="278"/>
      <c r="TGG49" s="278"/>
      <c r="TGH49" s="278"/>
      <c r="TGI49" s="278"/>
      <c r="TGJ49" s="278"/>
      <c r="TGK49" s="278"/>
      <c r="TGL49" s="278"/>
      <c r="TGM49" s="278"/>
      <c r="TGN49" s="278"/>
      <c r="TGO49" s="278"/>
      <c r="TGP49" s="278"/>
      <c r="TGQ49" s="278"/>
      <c r="TGR49" s="278"/>
      <c r="TGS49" s="278"/>
      <c r="TGT49" s="278"/>
      <c r="TGU49" s="278"/>
      <c r="TGV49" s="278"/>
      <c r="TGW49" s="278"/>
      <c r="TGX49" s="278"/>
      <c r="TGY49" s="278"/>
      <c r="TGZ49" s="278"/>
      <c r="THA49" s="278"/>
      <c r="THB49" s="278"/>
      <c r="THC49" s="278"/>
      <c r="THD49" s="278"/>
      <c r="THE49" s="278"/>
      <c r="THF49" s="278"/>
      <c r="THG49" s="278"/>
      <c r="THH49" s="278"/>
      <c r="THI49" s="278"/>
      <c r="THJ49" s="278"/>
      <c r="THK49" s="278"/>
      <c r="THL49" s="278"/>
      <c r="THM49" s="278"/>
      <c r="THN49" s="278"/>
      <c r="THO49" s="278"/>
      <c r="THP49" s="278"/>
      <c r="THQ49" s="278"/>
      <c r="THR49" s="278"/>
      <c r="THS49" s="278"/>
      <c r="THT49" s="278"/>
      <c r="THU49" s="278"/>
      <c r="THV49" s="278"/>
      <c r="THW49" s="278"/>
      <c r="THX49" s="278"/>
      <c r="THY49" s="278"/>
      <c r="THZ49" s="278"/>
      <c r="TIA49" s="278"/>
      <c r="TIB49" s="278"/>
      <c r="TIC49" s="278"/>
      <c r="TID49" s="278"/>
      <c r="TIE49" s="278"/>
      <c r="TIF49" s="278"/>
      <c r="TIG49" s="278"/>
      <c r="TIH49" s="278"/>
      <c r="TII49" s="278"/>
      <c r="TIJ49" s="278"/>
      <c r="TIK49" s="278"/>
      <c r="TIL49" s="278"/>
      <c r="TIM49" s="278"/>
      <c r="TIN49" s="278"/>
      <c r="TIO49" s="278"/>
      <c r="TIP49" s="278"/>
      <c r="TIQ49" s="278"/>
      <c r="TIR49" s="278"/>
      <c r="TIS49" s="278"/>
      <c r="TIT49" s="278"/>
      <c r="TIU49" s="278"/>
      <c r="TIV49" s="278"/>
      <c r="TIW49" s="278"/>
      <c r="TIX49" s="278"/>
      <c r="TIY49" s="278"/>
      <c r="TIZ49" s="278"/>
      <c r="TJA49" s="278"/>
      <c r="TJB49" s="278"/>
      <c r="TJC49" s="278"/>
      <c r="TJD49" s="278"/>
      <c r="TJE49" s="278"/>
      <c r="TJF49" s="278"/>
      <c r="TJG49" s="278"/>
      <c r="TJH49" s="278"/>
      <c r="TJI49" s="278"/>
      <c r="TJJ49" s="278"/>
      <c r="TJK49" s="278"/>
      <c r="TJL49" s="278"/>
      <c r="TJM49" s="278"/>
      <c r="TJN49" s="278"/>
      <c r="TJO49" s="278"/>
      <c r="TJP49" s="278"/>
      <c r="TJQ49" s="278"/>
      <c r="TJR49" s="278"/>
      <c r="TJS49" s="278"/>
      <c r="TJT49" s="278"/>
      <c r="TJU49" s="278"/>
      <c r="TJV49" s="278"/>
      <c r="TJW49" s="278"/>
      <c r="TJX49" s="278"/>
      <c r="TJY49" s="278"/>
      <c r="TJZ49" s="278"/>
      <c r="TKA49" s="278"/>
      <c r="TKB49" s="278"/>
      <c r="TKC49" s="278"/>
      <c r="TKD49" s="278"/>
      <c r="TKE49" s="278"/>
      <c r="TKF49" s="278"/>
      <c r="TKG49" s="278"/>
      <c r="TKH49" s="278"/>
      <c r="TKI49" s="278"/>
      <c r="TKJ49" s="278"/>
      <c r="TKK49" s="278"/>
      <c r="TKL49" s="278"/>
      <c r="TKM49" s="278"/>
      <c r="TKN49" s="278"/>
      <c r="TKO49" s="278"/>
      <c r="TKP49" s="278"/>
      <c r="TKQ49" s="278"/>
      <c r="TKR49" s="278"/>
      <c r="TKS49" s="278"/>
      <c r="TKT49" s="278"/>
      <c r="TKU49" s="278"/>
      <c r="TKV49" s="278"/>
      <c r="TKW49" s="278"/>
      <c r="TKX49" s="278"/>
      <c r="TKY49" s="278"/>
      <c r="TKZ49" s="278"/>
      <c r="TLA49" s="278"/>
      <c r="TLB49" s="278"/>
      <c r="TLC49" s="278"/>
      <c r="TLD49" s="278"/>
      <c r="TLE49" s="278"/>
      <c r="TLF49" s="278"/>
      <c r="TLG49" s="278"/>
      <c r="TLH49" s="278"/>
      <c r="TLI49" s="278"/>
      <c r="TLJ49" s="278"/>
      <c r="TLK49" s="278"/>
      <c r="TLL49" s="278"/>
      <c r="TLM49" s="278"/>
      <c r="TLN49" s="278"/>
      <c r="TLO49" s="278"/>
      <c r="TLP49" s="278"/>
      <c r="TLQ49" s="278"/>
      <c r="TLR49" s="278"/>
      <c r="TLS49" s="278"/>
      <c r="TLT49" s="278"/>
      <c r="TLU49" s="278"/>
      <c r="TLV49" s="278"/>
      <c r="TLW49" s="278"/>
      <c r="TLX49" s="278"/>
      <c r="TLY49" s="278"/>
      <c r="TLZ49" s="278"/>
      <c r="TMA49" s="278"/>
      <c r="TMB49" s="278"/>
      <c r="TMC49" s="278"/>
      <c r="TMD49" s="278"/>
      <c r="TME49" s="278"/>
      <c r="TMF49" s="278"/>
      <c r="TMG49" s="278"/>
      <c r="TMH49" s="278"/>
      <c r="TMI49" s="278"/>
      <c r="TMJ49" s="278"/>
      <c r="TMK49" s="278"/>
      <c r="TML49" s="278"/>
      <c r="TMM49" s="278"/>
      <c r="TMN49" s="278"/>
      <c r="TMO49" s="278"/>
      <c r="TMP49" s="278"/>
      <c r="TMQ49" s="278"/>
      <c r="TMR49" s="278"/>
      <c r="TMS49" s="278"/>
      <c r="TMT49" s="278"/>
      <c r="TMU49" s="278"/>
      <c r="TMV49" s="278"/>
      <c r="TMW49" s="278"/>
      <c r="TMX49" s="278"/>
      <c r="TMY49" s="278"/>
      <c r="TMZ49" s="278"/>
      <c r="TNA49" s="278"/>
      <c r="TNB49" s="278"/>
      <c r="TNC49" s="278"/>
      <c r="TND49" s="278"/>
      <c r="TNE49" s="278"/>
      <c r="TNF49" s="278"/>
      <c r="TNG49" s="278"/>
      <c r="TNH49" s="278"/>
      <c r="TNI49" s="278"/>
      <c r="TNJ49" s="278"/>
      <c r="TNK49" s="278"/>
      <c r="TNL49" s="278"/>
      <c r="TNM49" s="278"/>
      <c r="TNN49" s="278"/>
      <c r="TNO49" s="278"/>
      <c r="TNP49" s="278"/>
      <c r="TNQ49" s="278"/>
      <c r="TNR49" s="278"/>
      <c r="TNS49" s="278"/>
      <c r="TNT49" s="278"/>
      <c r="TNU49" s="278"/>
      <c r="TNV49" s="278"/>
      <c r="TNW49" s="278"/>
      <c r="TNX49" s="278"/>
      <c r="TNY49" s="278"/>
      <c r="TNZ49" s="278"/>
      <c r="TOA49" s="278"/>
      <c r="TOB49" s="278"/>
      <c r="TOC49" s="278"/>
      <c r="TOD49" s="278"/>
      <c r="TOE49" s="278"/>
      <c r="TOF49" s="278"/>
      <c r="TOG49" s="278"/>
      <c r="TOH49" s="278"/>
      <c r="TOI49" s="278"/>
      <c r="TOJ49" s="278"/>
      <c r="TOK49" s="278"/>
      <c r="TOL49" s="278"/>
      <c r="TOM49" s="278"/>
      <c r="TON49" s="278"/>
      <c r="TOO49" s="278"/>
      <c r="TOP49" s="278"/>
      <c r="TOQ49" s="278"/>
      <c r="TOR49" s="278"/>
      <c r="TOS49" s="278"/>
      <c r="TOT49" s="278"/>
      <c r="TOU49" s="278"/>
      <c r="TOV49" s="278"/>
      <c r="TOW49" s="278"/>
      <c r="TOX49" s="278"/>
      <c r="TOY49" s="278"/>
      <c r="TOZ49" s="278"/>
      <c r="TPA49" s="278"/>
      <c r="TPB49" s="278"/>
      <c r="TPC49" s="278"/>
      <c r="TPD49" s="278"/>
      <c r="TPE49" s="278"/>
      <c r="TPF49" s="278"/>
      <c r="TPG49" s="278"/>
      <c r="TPH49" s="278"/>
      <c r="TPI49" s="278"/>
      <c r="TPJ49" s="278"/>
      <c r="TPK49" s="278"/>
      <c r="TPL49" s="278"/>
      <c r="TPM49" s="278"/>
      <c r="TPN49" s="278"/>
      <c r="TPO49" s="278"/>
      <c r="TPP49" s="278"/>
      <c r="TPQ49" s="278"/>
      <c r="TPR49" s="278"/>
      <c r="TPS49" s="278"/>
      <c r="TPT49" s="278"/>
      <c r="TPU49" s="278"/>
      <c r="TPV49" s="278"/>
      <c r="TPW49" s="278"/>
      <c r="TPX49" s="278"/>
      <c r="TPY49" s="278"/>
      <c r="TPZ49" s="278"/>
      <c r="TQA49" s="278"/>
      <c r="TQB49" s="278"/>
      <c r="TQC49" s="278"/>
      <c r="TQD49" s="278"/>
      <c r="TQE49" s="278"/>
      <c r="TQF49" s="278"/>
      <c r="TQG49" s="278"/>
      <c r="TQH49" s="278"/>
      <c r="TQI49" s="278"/>
      <c r="TQJ49" s="278"/>
      <c r="TQK49" s="278"/>
      <c r="TQL49" s="278"/>
      <c r="TQM49" s="278"/>
      <c r="TQN49" s="278"/>
      <c r="TQO49" s="278"/>
      <c r="TQP49" s="278"/>
      <c r="TQQ49" s="278"/>
      <c r="TQR49" s="278"/>
      <c r="TQS49" s="278"/>
      <c r="TQT49" s="278"/>
      <c r="TQU49" s="278"/>
      <c r="TQV49" s="278"/>
      <c r="TQW49" s="278"/>
      <c r="TQX49" s="278"/>
      <c r="TQY49" s="278"/>
      <c r="TQZ49" s="278"/>
      <c r="TRA49" s="278"/>
      <c r="TRB49" s="278"/>
      <c r="TRC49" s="278"/>
      <c r="TRD49" s="278"/>
      <c r="TRE49" s="278"/>
      <c r="TRF49" s="278"/>
      <c r="TRG49" s="278"/>
      <c r="TRH49" s="278"/>
      <c r="TRI49" s="278"/>
      <c r="TRJ49" s="278"/>
      <c r="TRK49" s="278"/>
      <c r="TRL49" s="278"/>
      <c r="TRM49" s="278"/>
      <c r="TRN49" s="278"/>
      <c r="TRO49" s="278"/>
      <c r="TRP49" s="278"/>
      <c r="TRQ49" s="278"/>
      <c r="TRR49" s="278"/>
      <c r="TRS49" s="278"/>
      <c r="TRT49" s="278"/>
      <c r="TRU49" s="278"/>
      <c r="TRV49" s="278"/>
      <c r="TRW49" s="278"/>
      <c r="TRX49" s="278"/>
      <c r="TRY49" s="278"/>
      <c r="TRZ49" s="278"/>
      <c r="TSA49" s="278"/>
      <c r="TSB49" s="278"/>
      <c r="TSC49" s="278"/>
      <c r="TSD49" s="278"/>
      <c r="TSE49" s="278"/>
      <c r="TSF49" s="278"/>
      <c r="TSG49" s="278"/>
      <c r="TSH49" s="278"/>
      <c r="TSI49" s="278"/>
      <c r="TSJ49" s="278"/>
      <c r="TSK49" s="278"/>
      <c r="TSL49" s="278"/>
      <c r="TSM49" s="278"/>
      <c r="TSN49" s="278"/>
      <c r="TSO49" s="278"/>
      <c r="TSP49" s="278"/>
      <c r="TSQ49" s="278"/>
      <c r="TSR49" s="278"/>
      <c r="TSS49" s="278"/>
      <c r="TST49" s="278"/>
      <c r="TSU49" s="278"/>
      <c r="TSV49" s="278"/>
      <c r="TSW49" s="278"/>
      <c r="TSX49" s="278"/>
      <c r="TSY49" s="278"/>
      <c r="TSZ49" s="278"/>
      <c r="TTA49" s="278"/>
      <c r="TTB49" s="278"/>
      <c r="TTC49" s="278"/>
      <c r="TTD49" s="278"/>
      <c r="TTE49" s="278"/>
      <c r="TTF49" s="278"/>
      <c r="TTG49" s="278"/>
      <c r="TTH49" s="278"/>
      <c r="TTI49" s="278"/>
      <c r="TTJ49" s="278"/>
      <c r="TTK49" s="278"/>
      <c r="TTL49" s="278"/>
      <c r="TTM49" s="278"/>
      <c r="TTN49" s="278"/>
      <c r="TTO49" s="278"/>
      <c r="TTP49" s="278"/>
      <c r="TTQ49" s="278"/>
      <c r="TTR49" s="278"/>
      <c r="TTS49" s="278"/>
      <c r="TTT49" s="278"/>
      <c r="TTU49" s="278"/>
      <c r="TTV49" s="278"/>
      <c r="TTW49" s="278"/>
      <c r="TTX49" s="278"/>
      <c r="TTY49" s="278"/>
      <c r="TTZ49" s="278"/>
      <c r="TUA49" s="278"/>
      <c r="TUB49" s="278"/>
      <c r="TUC49" s="278"/>
      <c r="TUD49" s="278"/>
      <c r="TUE49" s="278"/>
      <c r="TUF49" s="278"/>
      <c r="TUG49" s="278"/>
      <c r="TUH49" s="278"/>
      <c r="TUI49" s="278"/>
      <c r="TUJ49" s="278"/>
      <c r="TUK49" s="278"/>
      <c r="TUL49" s="278"/>
      <c r="TUM49" s="278"/>
      <c r="TUN49" s="278"/>
      <c r="TUO49" s="278"/>
      <c r="TUP49" s="278"/>
      <c r="TUQ49" s="278"/>
      <c r="TUR49" s="278"/>
      <c r="TUS49" s="278"/>
      <c r="TUT49" s="278"/>
      <c r="TUU49" s="278"/>
      <c r="TUV49" s="278"/>
      <c r="TUW49" s="278"/>
      <c r="TUX49" s="278"/>
      <c r="TUY49" s="278"/>
      <c r="TUZ49" s="278"/>
      <c r="TVA49" s="278"/>
      <c r="TVB49" s="278"/>
      <c r="TVC49" s="278"/>
      <c r="TVD49" s="278"/>
      <c r="TVE49" s="278"/>
      <c r="TVF49" s="278"/>
      <c r="TVG49" s="278"/>
      <c r="TVH49" s="278"/>
      <c r="TVI49" s="278"/>
      <c r="TVJ49" s="278"/>
      <c r="TVK49" s="278"/>
      <c r="TVL49" s="278"/>
      <c r="TVM49" s="278"/>
      <c r="TVN49" s="278"/>
      <c r="TVO49" s="278"/>
      <c r="TVP49" s="278"/>
      <c r="TVQ49" s="278"/>
      <c r="TVR49" s="278"/>
      <c r="TVS49" s="278"/>
      <c r="TVT49" s="278"/>
      <c r="TVU49" s="278"/>
      <c r="TVV49" s="278"/>
      <c r="TVW49" s="278"/>
      <c r="TVX49" s="278"/>
      <c r="TVY49" s="278"/>
      <c r="TVZ49" s="278"/>
      <c r="TWA49" s="278"/>
      <c r="TWB49" s="278"/>
      <c r="TWC49" s="278"/>
      <c r="TWD49" s="278"/>
      <c r="TWE49" s="278"/>
      <c r="TWF49" s="278"/>
      <c r="TWG49" s="278"/>
      <c r="TWH49" s="278"/>
      <c r="TWI49" s="278"/>
      <c r="TWJ49" s="278"/>
      <c r="TWK49" s="278"/>
      <c r="TWL49" s="278"/>
      <c r="TWM49" s="278"/>
      <c r="TWN49" s="278"/>
      <c r="TWO49" s="278"/>
      <c r="TWP49" s="278"/>
      <c r="TWQ49" s="278"/>
      <c r="TWR49" s="278"/>
      <c r="TWS49" s="278"/>
      <c r="TWT49" s="278"/>
      <c r="TWU49" s="278"/>
      <c r="TWV49" s="278"/>
      <c r="TWW49" s="278"/>
      <c r="TWX49" s="278"/>
      <c r="TWY49" s="278"/>
      <c r="TWZ49" s="278"/>
      <c r="TXA49" s="278"/>
      <c r="TXB49" s="278"/>
      <c r="TXC49" s="278"/>
      <c r="TXD49" s="278"/>
      <c r="TXE49" s="278"/>
      <c r="TXF49" s="278"/>
      <c r="TXG49" s="278"/>
      <c r="TXH49" s="278"/>
      <c r="TXI49" s="278"/>
      <c r="TXJ49" s="278"/>
      <c r="TXK49" s="278"/>
      <c r="TXL49" s="278"/>
      <c r="TXM49" s="278"/>
      <c r="TXN49" s="278"/>
      <c r="TXO49" s="278"/>
      <c r="TXP49" s="278"/>
      <c r="TXQ49" s="278"/>
      <c r="TXR49" s="278"/>
      <c r="TXS49" s="278"/>
      <c r="TXT49" s="278"/>
      <c r="TXU49" s="278"/>
      <c r="TXV49" s="278"/>
      <c r="TXW49" s="278"/>
      <c r="TXX49" s="278"/>
      <c r="TXY49" s="278"/>
      <c r="TXZ49" s="278"/>
      <c r="TYA49" s="278"/>
      <c r="TYB49" s="278"/>
      <c r="TYC49" s="278"/>
      <c r="TYD49" s="278"/>
      <c r="TYE49" s="278"/>
      <c r="TYF49" s="278"/>
      <c r="TYG49" s="278"/>
      <c r="TYH49" s="278"/>
      <c r="TYI49" s="278"/>
      <c r="TYJ49" s="278"/>
      <c r="TYK49" s="278"/>
      <c r="TYL49" s="278"/>
      <c r="TYM49" s="278"/>
      <c r="TYN49" s="278"/>
      <c r="TYO49" s="278"/>
      <c r="TYP49" s="278"/>
      <c r="TYQ49" s="278"/>
      <c r="TYR49" s="278"/>
      <c r="TYS49" s="278"/>
      <c r="TYT49" s="278"/>
      <c r="TYU49" s="278"/>
      <c r="TYV49" s="278"/>
      <c r="TYW49" s="278"/>
      <c r="TYX49" s="278"/>
      <c r="TYY49" s="278"/>
      <c r="TYZ49" s="278"/>
      <c r="TZA49" s="278"/>
      <c r="TZB49" s="278"/>
      <c r="TZC49" s="278"/>
      <c r="TZD49" s="278"/>
      <c r="TZE49" s="278"/>
      <c r="TZF49" s="278"/>
      <c r="TZG49" s="278"/>
      <c r="TZH49" s="278"/>
      <c r="TZI49" s="278"/>
      <c r="TZJ49" s="278"/>
      <c r="TZK49" s="278"/>
      <c r="TZL49" s="278"/>
      <c r="TZM49" s="278"/>
      <c r="TZN49" s="278"/>
      <c r="TZO49" s="278"/>
      <c r="TZP49" s="278"/>
      <c r="TZQ49" s="278"/>
      <c r="TZR49" s="278"/>
      <c r="TZS49" s="278"/>
      <c r="TZT49" s="278"/>
      <c r="TZU49" s="278"/>
      <c r="TZV49" s="278"/>
      <c r="TZW49" s="278"/>
      <c r="TZX49" s="278"/>
      <c r="TZY49" s="278"/>
      <c r="TZZ49" s="278"/>
      <c r="UAA49" s="278"/>
      <c r="UAB49" s="278"/>
      <c r="UAC49" s="278"/>
      <c r="UAD49" s="278"/>
      <c r="UAE49" s="278"/>
      <c r="UAF49" s="278"/>
      <c r="UAG49" s="278"/>
      <c r="UAH49" s="278"/>
      <c r="UAI49" s="278"/>
      <c r="UAJ49" s="278"/>
      <c r="UAK49" s="278"/>
      <c r="UAL49" s="278"/>
      <c r="UAM49" s="278"/>
      <c r="UAN49" s="278"/>
      <c r="UAO49" s="278"/>
      <c r="UAP49" s="278"/>
      <c r="UAQ49" s="278"/>
      <c r="UAR49" s="278"/>
      <c r="UAS49" s="278"/>
      <c r="UAT49" s="278"/>
      <c r="UAU49" s="278"/>
      <c r="UAV49" s="278"/>
      <c r="UAW49" s="278"/>
      <c r="UAX49" s="278"/>
      <c r="UAY49" s="278"/>
      <c r="UAZ49" s="278"/>
      <c r="UBA49" s="278"/>
      <c r="UBB49" s="278"/>
      <c r="UBC49" s="278"/>
      <c r="UBD49" s="278"/>
      <c r="UBE49" s="278"/>
      <c r="UBF49" s="278"/>
      <c r="UBG49" s="278"/>
      <c r="UBH49" s="278"/>
      <c r="UBI49" s="278"/>
      <c r="UBJ49" s="278"/>
      <c r="UBK49" s="278"/>
      <c r="UBL49" s="278"/>
      <c r="UBM49" s="278"/>
      <c r="UBN49" s="278"/>
      <c r="UBO49" s="278"/>
      <c r="UBP49" s="278"/>
      <c r="UBQ49" s="278"/>
      <c r="UBR49" s="278"/>
      <c r="UBS49" s="278"/>
      <c r="UBT49" s="278"/>
      <c r="UBU49" s="278"/>
      <c r="UBV49" s="278"/>
      <c r="UBW49" s="278"/>
      <c r="UBX49" s="278"/>
      <c r="UBY49" s="278"/>
      <c r="UBZ49" s="278"/>
      <c r="UCA49" s="278"/>
      <c r="UCB49" s="278"/>
      <c r="UCC49" s="278"/>
      <c r="UCD49" s="278"/>
      <c r="UCE49" s="278"/>
      <c r="UCF49" s="278"/>
      <c r="UCG49" s="278"/>
      <c r="UCH49" s="278"/>
      <c r="UCI49" s="278"/>
      <c r="UCJ49" s="278"/>
      <c r="UCK49" s="278"/>
      <c r="UCL49" s="278"/>
      <c r="UCM49" s="278"/>
      <c r="UCN49" s="278"/>
      <c r="UCO49" s="278"/>
      <c r="UCP49" s="278"/>
      <c r="UCQ49" s="278"/>
      <c r="UCR49" s="278"/>
      <c r="UCS49" s="278"/>
      <c r="UCT49" s="278"/>
      <c r="UCU49" s="278"/>
      <c r="UCV49" s="278"/>
      <c r="UCW49" s="278"/>
      <c r="UCX49" s="278"/>
      <c r="UCY49" s="278"/>
      <c r="UCZ49" s="278"/>
      <c r="UDA49" s="278"/>
      <c r="UDB49" s="278"/>
      <c r="UDC49" s="278"/>
      <c r="UDD49" s="278"/>
      <c r="UDE49" s="278"/>
      <c r="UDF49" s="278"/>
      <c r="UDG49" s="278"/>
      <c r="UDH49" s="278"/>
      <c r="UDI49" s="278"/>
      <c r="UDJ49" s="278"/>
      <c r="UDK49" s="278"/>
      <c r="UDL49" s="278"/>
      <c r="UDM49" s="278"/>
      <c r="UDN49" s="278"/>
      <c r="UDO49" s="278"/>
      <c r="UDP49" s="278"/>
      <c r="UDQ49" s="278"/>
      <c r="UDR49" s="278"/>
      <c r="UDS49" s="278"/>
      <c r="UDT49" s="278"/>
      <c r="UDU49" s="278"/>
      <c r="UDV49" s="278"/>
      <c r="UDW49" s="278"/>
      <c r="UDX49" s="278"/>
      <c r="UDY49" s="278"/>
      <c r="UDZ49" s="278"/>
      <c r="UEA49" s="278"/>
      <c r="UEB49" s="278"/>
      <c r="UEC49" s="278"/>
      <c r="UED49" s="278"/>
      <c r="UEE49" s="278"/>
      <c r="UEF49" s="278"/>
      <c r="UEG49" s="278"/>
      <c r="UEH49" s="278"/>
      <c r="UEI49" s="278"/>
      <c r="UEJ49" s="278"/>
      <c r="UEK49" s="278"/>
      <c r="UEL49" s="278"/>
      <c r="UEM49" s="278"/>
      <c r="UEN49" s="278"/>
      <c r="UEO49" s="278"/>
      <c r="UEP49" s="278"/>
      <c r="UEQ49" s="278"/>
      <c r="UER49" s="278"/>
      <c r="UES49" s="278"/>
      <c r="UET49" s="278"/>
      <c r="UEU49" s="278"/>
      <c r="UEV49" s="278"/>
      <c r="UEW49" s="278"/>
      <c r="UEX49" s="278"/>
      <c r="UEY49" s="278"/>
      <c r="UEZ49" s="278"/>
      <c r="UFA49" s="278"/>
      <c r="UFB49" s="278"/>
      <c r="UFC49" s="278"/>
      <c r="UFD49" s="278"/>
      <c r="UFE49" s="278"/>
      <c r="UFF49" s="278"/>
      <c r="UFG49" s="278"/>
      <c r="UFH49" s="278"/>
      <c r="UFI49" s="278"/>
      <c r="UFJ49" s="278"/>
      <c r="UFK49" s="278"/>
      <c r="UFL49" s="278"/>
      <c r="UFM49" s="278"/>
      <c r="UFN49" s="278"/>
      <c r="UFO49" s="278"/>
      <c r="UFP49" s="278"/>
      <c r="UFQ49" s="278"/>
      <c r="UFR49" s="278"/>
      <c r="UFS49" s="278"/>
      <c r="UFT49" s="278"/>
      <c r="UFU49" s="278"/>
      <c r="UFV49" s="278"/>
      <c r="UFW49" s="278"/>
      <c r="UFX49" s="278"/>
      <c r="UFY49" s="278"/>
      <c r="UFZ49" s="278"/>
      <c r="UGA49" s="278"/>
      <c r="UGB49" s="278"/>
      <c r="UGC49" s="278"/>
      <c r="UGD49" s="278"/>
      <c r="UGE49" s="278"/>
      <c r="UGF49" s="278"/>
      <c r="UGG49" s="278"/>
      <c r="UGH49" s="278"/>
      <c r="UGI49" s="278"/>
      <c r="UGJ49" s="278"/>
      <c r="UGK49" s="278"/>
      <c r="UGL49" s="278"/>
      <c r="UGM49" s="278"/>
      <c r="UGN49" s="278"/>
      <c r="UGO49" s="278"/>
      <c r="UGP49" s="278"/>
      <c r="UGQ49" s="278"/>
      <c r="UGR49" s="278"/>
      <c r="UGS49" s="278"/>
      <c r="UGT49" s="278"/>
      <c r="UGU49" s="278"/>
      <c r="UGV49" s="278"/>
      <c r="UGW49" s="278"/>
      <c r="UGX49" s="278"/>
      <c r="UGY49" s="278"/>
      <c r="UGZ49" s="278"/>
      <c r="UHA49" s="278"/>
      <c r="UHB49" s="278"/>
      <c r="UHC49" s="278"/>
      <c r="UHD49" s="278"/>
      <c r="UHE49" s="278"/>
      <c r="UHF49" s="278"/>
      <c r="UHG49" s="278"/>
      <c r="UHH49" s="278"/>
      <c r="UHI49" s="278"/>
      <c r="UHJ49" s="278"/>
      <c r="UHK49" s="278"/>
      <c r="UHL49" s="278"/>
      <c r="UHM49" s="278"/>
      <c r="UHN49" s="278"/>
      <c r="UHO49" s="278"/>
      <c r="UHP49" s="278"/>
      <c r="UHQ49" s="278"/>
      <c r="UHR49" s="278"/>
      <c r="UHS49" s="278"/>
      <c r="UHT49" s="278"/>
      <c r="UHU49" s="278"/>
      <c r="UHV49" s="278"/>
      <c r="UHW49" s="278"/>
      <c r="UHX49" s="278"/>
      <c r="UHY49" s="278"/>
      <c r="UHZ49" s="278"/>
      <c r="UIA49" s="278"/>
      <c r="UIB49" s="278"/>
      <c r="UIC49" s="278"/>
      <c r="UID49" s="278"/>
      <c r="UIE49" s="278"/>
      <c r="UIF49" s="278"/>
      <c r="UIG49" s="278"/>
      <c r="UIH49" s="278"/>
      <c r="UII49" s="278"/>
      <c r="UIJ49" s="278"/>
      <c r="UIK49" s="278"/>
      <c r="UIL49" s="278"/>
      <c r="UIM49" s="278"/>
      <c r="UIN49" s="278"/>
      <c r="UIO49" s="278"/>
      <c r="UIP49" s="278"/>
      <c r="UIQ49" s="278"/>
      <c r="UIR49" s="278"/>
      <c r="UIS49" s="278"/>
      <c r="UIT49" s="278"/>
      <c r="UIU49" s="278"/>
      <c r="UIV49" s="278"/>
      <c r="UIW49" s="278"/>
      <c r="UIX49" s="278"/>
      <c r="UIY49" s="278"/>
      <c r="UIZ49" s="278"/>
      <c r="UJA49" s="278"/>
      <c r="UJB49" s="278"/>
      <c r="UJC49" s="278"/>
      <c r="UJD49" s="278"/>
      <c r="UJE49" s="278"/>
      <c r="UJF49" s="278"/>
      <c r="UJG49" s="278"/>
      <c r="UJH49" s="278"/>
      <c r="UJI49" s="278"/>
      <c r="UJJ49" s="278"/>
      <c r="UJK49" s="278"/>
      <c r="UJL49" s="278"/>
      <c r="UJM49" s="278"/>
      <c r="UJN49" s="278"/>
      <c r="UJO49" s="278"/>
      <c r="UJP49" s="278"/>
      <c r="UJQ49" s="278"/>
      <c r="UJR49" s="278"/>
      <c r="UJS49" s="278"/>
      <c r="UJT49" s="278"/>
      <c r="UJU49" s="278"/>
      <c r="UJV49" s="278"/>
      <c r="UJW49" s="278"/>
      <c r="UJX49" s="278"/>
      <c r="UJY49" s="278"/>
      <c r="UJZ49" s="278"/>
      <c r="UKA49" s="278"/>
      <c r="UKB49" s="278"/>
      <c r="UKC49" s="278"/>
      <c r="UKD49" s="278"/>
      <c r="UKE49" s="278"/>
      <c r="UKF49" s="278"/>
      <c r="UKG49" s="278"/>
      <c r="UKH49" s="278"/>
      <c r="UKI49" s="278"/>
      <c r="UKJ49" s="278"/>
      <c r="UKK49" s="278"/>
      <c r="UKL49" s="278"/>
      <c r="UKM49" s="278"/>
      <c r="UKN49" s="278"/>
      <c r="UKO49" s="278"/>
      <c r="UKP49" s="278"/>
      <c r="UKQ49" s="278"/>
      <c r="UKR49" s="278"/>
      <c r="UKS49" s="278"/>
      <c r="UKT49" s="278"/>
      <c r="UKU49" s="278"/>
      <c r="UKV49" s="278"/>
      <c r="UKW49" s="278"/>
      <c r="UKX49" s="278"/>
      <c r="UKY49" s="278"/>
      <c r="UKZ49" s="278"/>
      <c r="ULA49" s="278"/>
      <c r="ULB49" s="278"/>
      <c r="ULC49" s="278"/>
      <c r="ULD49" s="278"/>
      <c r="ULE49" s="278"/>
      <c r="ULF49" s="278"/>
      <c r="ULG49" s="278"/>
      <c r="ULH49" s="278"/>
      <c r="ULI49" s="278"/>
      <c r="ULJ49" s="278"/>
      <c r="ULK49" s="278"/>
      <c r="ULL49" s="278"/>
      <c r="ULM49" s="278"/>
      <c r="ULN49" s="278"/>
      <c r="ULO49" s="278"/>
      <c r="ULP49" s="278"/>
      <c r="ULQ49" s="278"/>
      <c r="ULR49" s="278"/>
      <c r="ULS49" s="278"/>
      <c r="ULT49" s="278"/>
      <c r="ULU49" s="278"/>
      <c r="ULV49" s="278"/>
      <c r="ULW49" s="278"/>
      <c r="ULX49" s="278"/>
      <c r="ULY49" s="278"/>
      <c r="ULZ49" s="278"/>
      <c r="UMA49" s="278"/>
      <c r="UMB49" s="278"/>
      <c r="UMC49" s="278"/>
      <c r="UMD49" s="278"/>
      <c r="UME49" s="278"/>
      <c r="UMF49" s="278"/>
      <c r="UMG49" s="278"/>
      <c r="UMH49" s="278"/>
      <c r="UMI49" s="278"/>
      <c r="UMJ49" s="278"/>
      <c r="UMK49" s="278"/>
      <c r="UML49" s="278"/>
      <c r="UMM49" s="278"/>
      <c r="UMN49" s="278"/>
      <c r="UMO49" s="278"/>
      <c r="UMP49" s="278"/>
      <c r="UMQ49" s="278"/>
      <c r="UMR49" s="278"/>
      <c r="UMS49" s="278"/>
      <c r="UMT49" s="278"/>
      <c r="UMU49" s="278"/>
      <c r="UMV49" s="278"/>
      <c r="UMW49" s="278"/>
      <c r="UMX49" s="278"/>
      <c r="UMY49" s="278"/>
      <c r="UMZ49" s="278"/>
      <c r="UNA49" s="278"/>
      <c r="UNB49" s="278"/>
      <c r="UNC49" s="278"/>
      <c r="UND49" s="278"/>
      <c r="UNE49" s="278"/>
      <c r="UNF49" s="278"/>
      <c r="UNG49" s="278"/>
      <c r="UNH49" s="278"/>
      <c r="UNI49" s="278"/>
      <c r="UNJ49" s="278"/>
      <c r="UNK49" s="278"/>
      <c r="UNL49" s="278"/>
      <c r="UNM49" s="278"/>
      <c r="UNN49" s="278"/>
      <c r="UNO49" s="278"/>
      <c r="UNP49" s="278"/>
      <c r="UNQ49" s="278"/>
      <c r="UNR49" s="278"/>
      <c r="UNS49" s="278"/>
      <c r="UNT49" s="278"/>
      <c r="UNU49" s="278"/>
      <c r="UNV49" s="278"/>
      <c r="UNW49" s="278"/>
      <c r="UNX49" s="278"/>
      <c r="UNY49" s="278"/>
      <c r="UNZ49" s="278"/>
      <c r="UOA49" s="278"/>
      <c r="UOB49" s="278"/>
      <c r="UOC49" s="278"/>
      <c r="UOD49" s="278"/>
      <c r="UOE49" s="278"/>
      <c r="UOF49" s="278"/>
      <c r="UOG49" s="278"/>
      <c r="UOH49" s="278"/>
      <c r="UOI49" s="278"/>
      <c r="UOJ49" s="278"/>
      <c r="UOK49" s="278"/>
      <c r="UOL49" s="278"/>
      <c r="UOM49" s="278"/>
      <c r="UON49" s="278"/>
      <c r="UOO49" s="278"/>
      <c r="UOP49" s="278"/>
      <c r="UOQ49" s="278"/>
      <c r="UOR49" s="278"/>
      <c r="UOS49" s="278"/>
      <c r="UOT49" s="278"/>
      <c r="UOU49" s="278"/>
      <c r="UOV49" s="278"/>
      <c r="UOW49" s="278"/>
      <c r="UOX49" s="278"/>
      <c r="UOY49" s="278"/>
      <c r="UOZ49" s="278"/>
      <c r="UPA49" s="278"/>
      <c r="UPB49" s="278"/>
      <c r="UPC49" s="278"/>
      <c r="UPD49" s="278"/>
      <c r="UPE49" s="278"/>
      <c r="UPF49" s="278"/>
      <c r="UPG49" s="278"/>
      <c r="UPH49" s="278"/>
      <c r="UPI49" s="278"/>
      <c r="UPJ49" s="278"/>
      <c r="UPK49" s="278"/>
      <c r="UPL49" s="278"/>
      <c r="UPM49" s="278"/>
      <c r="UPN49" s="278"/>
      <c r="UPO49" s="278"/>
      <c r="UPP49" s="278"/>
      <c r="UPQ49" s="278"/>
      <c r="UPR49" s="278"/>
      <c r="UPS49" s="278"/>
      <c r="UPT49" s="278"/>
      <c r="UPU49" s="278"/>
      <c r="UPV49" s="278"/>
      <c r="UPW49" s="278"/>
      <c r="UPX49" s="278"/>
      <c r="UPY49" s="278"/>
      <c r="UPZ49" s="278"/>
      <c r="UQA49" s="278"/>
      <c r="UQB49" s="278"/>
      <c r="UQC49" s="278"/>
      <c r="UQD49" s="278"/>
      <c r="UQE49" s="278"/>
      <c r="UQF49" s="278"/>
      <c r="UQG49" s="278"/>
      <c r="UQH49" s="278"/>
      <c r="UQI49" s="278"/>
      <c r="UQJ49" s="278"/>
      <c r="UQK49" s="278"/>
      <c r="UQL49" s="278"/>
      <c r="UQM49" s="278"/>
      <c r="UQN49" s="278"/>
      <c r="UQO49" s="278"/>
      <c r="UQP49" s="278"/>
      <c r="UQQ49" s="278"/>
      <c r="UQR49" s="278"/>
      <c r="UQS49" s="278"/>
      <c r="UQT49" s="278"/>
      <c r="UQU49" s="278"/>
      <c r="UQV49" s="278"/>
      <c r="UQW49" s="278"/>
      <c r="UQX49" s="278"/>
      <c r="UQY49" s="278"/>
      <c r="UQZ49" s="278"/>
      <c r="URA49" s="278"/>
      <c r="URB49" s="278"/>
      <c r="URC49" s="278"/>
      <c r="URD49" s="278"/>
      <c r="URE49" s="278"/>
      <c r="URF49" s="278"/>
      <c r="URG49" s="278"/>
      <c r="URH49" s="278"/>
      <c r="URI49" s="278"/>
      <c r="URJ49" s="278"/>
      <c r="URK49" s="278"/>
      <c r="URL49" s="278"/>
      <c r="URM49" s="278"/>
      <c r="URN49" s="278"/>
      <c r="URO49" s="278"/>
      <c r="URP49" s="278"/>
      <c r="URQ49" s="278"/>
      <c r="URR49" s="278"/>
      <c r="URS49" s="278"/>
      <c r="URT49" s="278"/>
      <c r="URU49" s="278"/>
      <c r="URV49" s="278"/>
      <c r="URW49" s="278"/>
      <c r="URX49" s="278"/>
      <c r="URY49" s="278"/>
      <c r="URZ49" s="278"/>
      <c r="USA49" s="278"/>
      <c r="USB49" s="278"/>
      <c r="USC49" s="278"/>
      <c r="USD49" s="278"/>
      <c r="USE49" s="278"/>
      <c r="USF49" s="278"/>
      <c r="USG49" s="278"/>
      <c r="USH49" s="278"/>
      <c r="USI49" s="278"/>
      <c r="USJ49" s="278"/>
      <c r="USK49" s="278"/>
      <c r="USL49" s="278"/>
      <c r="USM49" s="278"/>
      <c r="USN49" s="278"/>
      <c r="USO49" s="278"/>
      <c r="USP49" s="278"/>
      <c r="USQ49" s="278"/>
      <c r="USR49" s="278"/>
      <c r="USS49" s="278"/>
      <c r="UST49" s="278"/>
      <c r="USU49" s="278"/>
      <c r="USV49" s="278"/>
      <c r="USW49" s="278"/>
      <c r="USX49" s="278"/>
      <c r="USY49" s="278"/>
      <c r="USZ49" s="278"/>
      <c r="UTA49" s="278"/>
      <c r="UTB49" s="278"/>
      <c r="UTC49" s="278"/>
      <c r="UTD49" s="278"/>
      <c r="UTE49" s="278"/>
      <c r="UTF49" s="278"/>
      <c r="UTG49" s="278"/>
      <c r="UTH49" s="278"/>
      <c r="UTI49" s="278"/>
      <c r="UTJ49" s="278"/>
      <c r="UTK49" s="278"/>
      <c r="UTL49" s="278"/>
      <c r="UTM49" s="278"/>
      <c r="UTN49" s="278"/>
      <c r="UTO49" s="278"/>
      <c r="UTP49" s="278"/>
      <c r="UTQ49" s="278"/>
      <c r="UTR49" s="278"/>
      <c r="UTS49" s="278"/>
      <c r="UTT49" s="278"/>
      <c r="UTU49" s="278"/>
      <c r="UTV49" s="278"/>
      <c r="UTW49" s="278"/>
      <c r="UTX49" s="278"/>
      <c r="UTY49" s="278"/>
      <c r="UTZ49" s="278"/>
      <c r="UUA49" s="278"/>
      <c r="UUB49" s="278"/>
      <c r="UUC49" s="278"/>
      <c r="UUD49" s="278"/>
      <c r="UUE49" s="278"/>
      <c r="UUF49" s="278"/>
      <c r="UUG49" s="278"/>
      <c r="UUH49" s="278"/>
      <c r="UUI49" s="278"/>
      <c r="UUJ49" s="278"/>
      <c r="UUK49" s="278"/>
      <c r="UUL49" s="278"/>
      <c r="UUM49" s="278"/>
      <c r="UUN49" s="278"/>
      <c r="UUO49" s="278"/>
      <c r="UUP49" s="278"/>
      <c r="UUQ49" s="278"/>
      <c r="UUR49" s="278"/>
      <c r="UUS49" s="278"/>
      <c r="UUT49" s="278"/>
      <c r="UUU49" s="278"/>
      <c r="UUV49" s="278"/>
      <c r="UUW49" s="278"/>
      <c r="UUX49" s="278"/>
      <c r="UUY49" s="278"/>
      <c r="UUZ49" s="278"/>
      <c r="UVA49" s="278"/>
      <c r="UVB49" s="278"/>
      <c r="UVC49" s="278"/>
      <c r="UVD49" s="278"/>
      <c r="UVE49" s="278"/>
      <c r="UVF49" s="278"/>
      <c r="UVG49" s="278"/>
      <c r="UVH49" s="278"/>
      <c r="UVI49" s="278"/>
      <c r="UVJ49" s="278"/>
      <c r="UVK49" s="278"/>
      <c r="UVL49" s="278"/>
      <c r="UVM49" s="278"/>
      <c r="UVN49" s="278"/>
      <c r="UVO49" s="278"/>
      <c r="UVP49" s="278"/>
      <c r="UVQ49" s="278"/>
      <c r="UVR49" s="278"/>
      <c r="UVS49" s="278"/>
      <c r="UVT49" s="278"/>
      <c r="UVU49" s="278"/>
      <c r="UVV49" s="278"/>
      <c r="UVW49" s="278"/>
      <c r="UVX49" s="278"/>
      <c r="UVY49" s="278"/>
      <c r="UVZ49" s="278"/>
      <c r="UWA49" s="278"/>
      <c r="UWB49" s="278"/>
      <c r="UWC49" s="278"/>
      <c r="UWD49" s="278"/>
      <c r="UWE49" s="278"/>
      <c r="UWF49" s="278"/>
      <c r="UWG49" s="278"/>
      <c r="UWH49" s="278"/>
      <c r="UWI49" s="278"/>
      <c r="UWJ49" s="278"/>
      <c r="UWK49" s="278"/>
      <c r="UWL49" s="278"/>
      <c r="UWM49" s="278"/>
      <c r="UWN49" s="278"/>
      <c r="UWO49" s="278"/>
      <c r="UWP49" s="278"/>
      <c r="UWQ49" s="278"/>
      <c r="UWR49" s="278"/>
      <c r="UWS49" s="278"/>
      <c r="UWT49" s="278"/>
      <c r="UWU49" s="278"/>
      <c r="UWV49" s="278"/>
      <c r="UWW49" s="278"/>
      <c r="UWX49" s="278"/>
      <c r="UWY49" s="278"/>
      <c r="UWZ49" s="278"/>
      <c r="UXA49" s="278"/>
      <c r="UXB49" s="278"/>
      <c r="UXC49" s="278"/>
      <c r="UXD49" s="278"/>
      <c r="UXE49" s="278"/>
      <c r="UXF49" s="278"/>
      <c r="UXG49" s="278"/>
      <c r="UXH49" s="278"/>
      <c r="UXI49" s="278"/>
      <c r="UXJ49" s="278"/>
      <c r="UXK49" s="278"/>
      <c r="UXL49" s="278"/>
      <c r="UXM49" s="278"/>
      <c r="UXN49" s="278"/>
      <c r="UXO49" s="278"/>
      <c r="UXP49" s="278"/>
      <c r="UXQ49" s="278"/>
      <c r="UXR49" s="278"/>
      <c r="UXS49" s="278"/>
      <c r="UXT49" s="278"/>
      <c r="UXU49" s="278"/>
      <c r="UXV49" s="278"/>
      <c r="UXW49" s="278"/>
      <c r="UXX49" s="278"/>
      <c r="UXY49" s="278"/>
      <c r="UXZ49" s="278"/>
      <c r="UYA49" s="278"/>
      <c r="UYB49" s="278"/>
      <c r="UYC49" s="278"/>
      <c r="UYD49" s="278"/>
      <c r="UYE49" s="278"/>
      <c r="UYF49" s="278"/>
      <c r="UYG49" s="278"/>
      <c r="UYH49" s="278"/>
      <c r="UYI49" s="278"/>
      <c r="UYJ49" s="278"/>
      <c r="UYK49" s="278"/>
      <c r="UYL49" s="278"/>
      <c r="UYM49" s="278"/>
      <c r="UYN49" s="278"/>
      <c r="UYO49" s="278"/>
      <c r="UYP49" s="278"/>
      <c r="UYQ49" s="278"/>
      <c r="UYR49" s="278"/>
      <c r="UYS49" s="278"/>
      <c r="UYT49" s="278"/>
      <c r="UYU49" s="278"/>
      <c r="UYV49" s="278"/>
      <c r="UYW49" s="278"/>
      <c r="UYX49" s="278"/>
      <c r="UYY49" s="278"/>
      <c r="UYZ49" s="278"/>
      <c r="UZA49" s="278"/>
      <c r="UZB49" s="278"/>
      <c r="UZC49" s="278"/>
      <c r="UZD49" s="278"/>
      <c r="UZE49" s="278"/>
      <c r="UZF49" s="278"/>
      <c r="UZG49" s="278"/>
      <c r="UZH49" s="278"/>
      <c r="UZI49" s="278"/>
      <c r="UZJ49" s="278"/>
      <c r="UZK49" s="278"/>
      <c r="UZL49" s="278"/>
      <c r="UZM49" s="278"/>
      <c r="UZN49" s="278"/>
      <c r="UZO49" s="278"/>
      <c r="UZP49" s="278"/>
      <c r="UZQ49" s="278"/>
      <c r="UZR49" s="278"/>
      <c r="UZS49" s="278"/>
      <c r="UZT49" s="278"/>
      <c r="UZU49" s="278"/>
      <c r="UZV49" s="278"/>
      <c r="UZW49" s="278"/>
      <c r="UZX49" s="278"/>
      <c r="UZY49" s="278"/>
      <c r="UZZ49" s="278"/>
      <c r="VAA49" s="278"/>
      <c r="VAB49" s="278"/>
      <c r="VAC49" s="278"/>
      <c r="VAD49" s="278"/>
      <c r="VAE49" s="278"/>
      <c r="VAF49" s="278"/>
      <c r="VAG49" s="278"/>
      <c r="VAH49" s="278"/>
      <c r="VAI49" s="278"/>
      <c r="VAJ49" s="278"/>
      <c r="VAK49" s="278"/>
      <c r="VAL49" s="278"/>
      <c r="VAM49" s="278"/>
      <c r="VAN49" s="278"/>
      <c r="VAO49" s="278"/>
      <c r="VAP49" s="278"/>
      <c r="VAQ49" s="278"/>
      <c r="VAR49" s="278"/>
      <c r="VAS49" s="278"/>
      <c r="VAT49" s="278"/>
      <c r="VAU49" s="278"/>
      <c r="VAV49" s="278"/>
      <c r="VAW49" s="278"/>
      <c r="VAX49" s="278"/>
      <c r="VAY49" s="278"/>
      <c r="VAZ49" s="278"/>
      <c r="VBA49" s="278"/>
      <c r="VBB49" s="278"/>
      <c r="VBC49" s="278"/>
      <c r="VBD49" s="278"/>
      <c r="VBE49" s="278"/>
      <c r="VBF49" s="278"/>
      <c r="VBG49" s="278"/>
      <c r="VBH49" s="278"/>
      <c r="VBI49" s="278"/>
      <c r="VBJ49" s="278"/>
      <c r="VBK49" s="278"/>
      <c r="VBL49" s="278"/>
      <c r="VBM49" s="278"/>
      <c r="VBN49" s="278"/>
      <c r="VBO49" s="278"/>
      <c r="VBP49" s="278"/>
      <c r="VBQ49" s="278"/>
      <c r="VBR49" s="278"/>
      <c r="VBS49" s="278"/>
      <c r="VBT49" s="278"/>
      <c r="VBU49" s="278"/>
      <c r="VBV49" s="278"/>
      <c r="VBW49" s="278"/>
      <c r="VBX49" s="278"/>
      <c r="VBY49" s="278"/>
      <c r="VBZ49" s="278"/>
      <c r="VCA49" s="278"/>
      <c r="VCB49" s="278"/>
      <c r="VCC49" s="278"/>
      <c r="VCD49" s="278"/>
      <c r="VCE49" s="278"/>
      <c r="VCF49" s="278"/>
      <c r="VCG49" s="278"/>
      <c r="VCH49" s="278"/>
      <c r="VCI49" s="278"/>
      <c r="VCJ49" s="278"/>
      <c r="VCK49" s="278"/>
      <c r="VCL49" s="278"/>
      <c r="VCM49" s="278"/>
      <c r="VCN49" s="278"/>
      <c r="VCO49" s="278"/>
      <c r="VCP49" s="278"/>
      <c r="VCQ49" s="278"/>
      <c r="VCR49" s="278"/>
      <c r="VCS49" s="278"/>
      <c r="VCT49" s="278"/>
      <c r="VCU49" s="278"/>
      <c r="VCV49" s="278"/>
      <c r="VCW49" s="278"/>
      <c r="VCX49" s="278"/>
      <c r="VCY49" s="278"/>
      <c r="VCZ49" s="278"/>
      <c r="VDA49" s="278"/>
      <c r="VDB49" s="278"/>
      <c r="VDC49" s="278"/>
      <c r="VDD49" s="278"/>
      <c r="VDE49" s="278"/>
      <c r="VDF49" s="278"/>
      <c r="VDG49" s="278"/>
      <c r="VDH49" s="278"/>
      <c r="VDI49" s="278"/>
      <c r="VDJ49" s="278"/>
      <c r="VDK49" s="278"/>
      <c r="VDL49" s="278"/>
      <c r="VDM49" s="278"/>
      <c r="VDN49" s="278"/>
      <c r="VDO49" s="278"/>
      <c r="VDP49" s="278"/>
      <c r="VDQ49" s="278"/>
      <c r="VDR49" s="278"/>
      <c r="VDS49" s="278"/>
      <c r="VDT49" s="278"/>
      <c r="VDU49" s="278"/>
      <c r="VDV49" s="278"/>
      <c r="VDW49" s="278"/>
      <c r="VDX49" s="278"/>
      <c r="VDY49" s="278"/>
      <c r="VDZ49" s="278"/>
      <c r="VEA49" s="278"/>
      <c r="VEB49" s="278"/>
      <c r="VEC49" s="278"/>
      <c r="VED49" s="278"/>
      <c r="VEE49" s="278"/>
      <c r="VEF49" s="278"/>
      <c r="VEG49" s="278"/>
      <c r="VEH49" s="278"/>
      <c r="VEI49" s="278"/>
      <c r="VEJ49" s="278"/>
      <c r="VEK49" s="278"/>
      <c r="VEL49" s="278"/>
      <c r="VEM49" s="278"/>
      <c r="VEN49" s="278"/>
      <c r="VEO49" s="278"/>
      <c r="VEP49" s="278"/>
      <c r="VEQ49" s="278"/>
      <c r="VER49" s="278"/>
      <c r="VES49" s="278"/>
      <c r="VET49" s="278"/>
      <c r="VEU49" s="278"/>
      <c r="VEV49" s="278"/>
      <c r="VEW49" s="278"/>
      <c r="VEX49" s="278"/>
      <c r="VEY49" s="278"/>
      <c r="VEZ49" s="278"/>
      <c r="VFA49" s="278"/>
      <c r="VFB49" s="278"/>
      <c r="VFC49" s="278"/>
      <c r="VFD49" s="278"/>
      <c r="VFE49" s="278"/>
      <c r="VFF49" s="278"/>
      <c r="VFG49" s="278"/>
      <c r="VFH49" s="278"/>
      <c r="VFI49" s="278"/>
      <c r="VFJ49" s="278"/>
      <c r="VFK49" s="278"/>
      <c r="VFL49" s="278"/>
      <c r="VFM49" s="278"/>
      <c r="VFN49" s="278"/>
      <c r="VFO49" s="278"/>
      <c r="VFP49" s="278"/>
      <c r="VFQ49" s="278"/>
      <c r="VFR49" s="278"/>
      <c r="VFS49" s="278"/>
      <c r="VFT49" s="278"/>
      <c r="VFU49" s="278"/>
      <c r="VFV49" s="278"/>
      <c r="VFW49" s="278"/>
      <c r="VFX49" s="278"/>
      <c r="VFY49" s="278"/>
      <c r="VFZ49" s="278"/>
      <c r="VGA49" s="278"/>
      <c r="VGB49" s="278"/>
      <c r="VGC49" s="278"/>
      <c r="VGD49" s="278"/>
      <c r="VGE49" s="278"/>
      <c r="VGF49" s="278"/>
      <c r="VGG49" s="278"/>
      <c r="VGH49" s="278"/>
      <c r="VGI49" s="278"/>
      <c r="VGJ49" s="278"/>
      <c r="VGK49" s="278"/>
      <c r="VGL49" s="278"/>
      <c r="VGM49" s="278"/>
      <c r="VGN49" s="278"/>
      <c r="VGO49" s="278"/>
      <c r="VGP49" s="278"/>
      <c r="VGQ49" s="278"/>
      <c r="VGR49" s="278"/>
      <c r="VGS49" s="278"/>
      <c r="VGT49" s="278"/>
      <c r="VGU49" s="278"/>
      <c r="VGV49" s="278"/>
      <c r="VGW49" s="278"/>
      <c r="VGX49" s="278"/>
      <c r="VGY49" s="278"/>
      <c r="VGZ49" s="278"/>
      <c r="VHA49" s="278"/>
      <c r="VHB49" s="278"/>
      <c r="VHC49" s="278"/>
      <c r="VHD49" s="278"/>
      <c r="VHE49" s="278"/>
      <c r="VHF49" s="278"/>
      <c r="VHG49" s="278"/>
      <c r="VHH49" s="278"/>
      <c r="VHI49" s="278"/>
      <c r="VHJ49" s="278"/>
      <c r="VHK49" s="278"/>
      <c r="VHL49" s="278"/>
      <c r="VHM49" s="278"/>
      <c r="VHN49" s="278"/>
      <c r="VHO49" s="278"/>
      <c r="VHP49" s="278"/>
      <c r="VHQ49" s="278"/>
      <c r="VHR49" s="278"/>
      <c r="VHS49" s="278"/>
      <c r="VHT49" s="278"/>
      <c r="VHU49" s="278"/>
      <c r="VHV49" s="278"/>
      <c r="VHW49" s="278"/>
      <c r="VHX49" s="278"/>
      <c r="VHY49" s="278"/>
      <c r="VHZ49" s="278"/>
      <c r="VIA49" s="278"/>
      <c r="VIB49" s="278"/>
      <c r="VIC49" s="278"/>
      <c r="VID49" s="278"/>
      <c r="VIE49" s="278"/>
      <c r="VIF49" s="278"/>
      <c r="VIG49" s="278"/>
      <c r="VIH49" s="278"/>
      <c r="VII49" s="278"/>
      <c r="VIJ49" s="278"/>
      <c r="VIK49" s="278"/>
      <c r="VIL49" s="278"/>
      <c r="VIM49" s="278"/>
      <c r="VIN49" s="278"/>
      <c r="VIO49" s="278"/>
      <c r="VIP49" s="278"/>
      <c r="VIQ49" s="278"/>
      <c r="VIR49" s="278"/>
      <c r="VIS49" s="278"/>
      <c r="VIT49" s="278"/>
      <c r="VIU49" s="278"/>
      <c r="VIV49" s="278"/>
      <c r="VIW49" s="278"/>
      <c r="VIX49" s="278"/>
      <c r="VIY49" s="278"/>
      <c r="VIZ49" s="278"/>
      <c r="VJA49" s="278"/>
      <c r="VJB49" s="278"/>
      <c r="VJC49" s="278"/>
      <c r="VJD49" s="278"/>
      <c r="VJE49" s="278"/>
      <c r="VJF49" s="278"/>
      <c r="VJG49" s="278"/>
      <c r="VJH49" s="278"/>
      <c r="VJI49" s="278"/>
      <c r="VJJ49" s="278"/>
      <c r="VJK49" s="278"/>
      <c r="VJL49" s="278"/>
      <c r="VJM49" s="278"/>
      <c r="VJN49" s="278"/>
      <c r="VJO49" s="278"/>
      <c r="VJP49" s="278"/>
      <c r="VJQ49" s="278"/>
      <c r="VJR49" s="278"/>
      <c r="VJS49" s="278"/>
      <c r="VJT49" s="278"/>
      <c r="VJU49" s="278"/>
      <c r="VJV49" s="278"/>
      <c r="VJW49" s="278"/>
      <c r="VJX49" s="278"/>
      <c r="VJY49" s="278"/>
      <c r="VJZ49" s="278"/>
      <c r="VKA49" s="278"/>
      <c r="VKB49" s="278"/>
      <c r="VKC49" s="278"/>
      <c r="VKD49" s="278"/>
      <c r="VKE49" s="278"/>
      <c r="VKF49" s="278"/>
      <c r="VKG49" s="278"/>
      <c r="VKH49" s="278"/>
      <c r="VKI49" s="278"/>
      <c r="VKJ49" s="278"/>
      <c r="VKK49" s="278"/>
      <c r="VKL49" s="278"/>
      <c r="VKM49" s="278"/>
      <c r="VKN49" s="278"/>
      <c r="VKO49" s="278"/>
      <c r="VKP49" s="278"/>
      <c r="VKQ49" s="278"/>
      <c r="VKR49" s="278"/>
      <c r="VKS49" s="278"/>
      <c r="VKT49" s="278"/>
      <c r="VKU49" s="278"/>
      <c r="VKV49" s="278"/>
      <c r="VKW49" s="278"/>
      <c r="VKX49" s="278"/>
      <c r="VKY49" s="278"/>
      <c r="VKZ49" s="278"/>
      <c r="VLA49" s="278"/>
      <c r="VLB49" s="278"/>
      <c r="VLC49" s="278"/>
      <c r="VLD49" s="278"/>
      <c r="VLE49" s="278"/>
      <c r="VLF49" s="278"/>
      <c r="VLG49" s="278"/>
      <c r="VLH49" s="278"/>
      <c r="VLI49" s="278"/>
      <c r="VLJ49" s="278"/>
      <c r="VLK49" s="278"/>
      <c r="VLL49" s="278"/>
      <c r="VLM49" s="278"/>
      <c r="VLN49" s="278"/>
      <c r="VLO49" s="278"/>
      <c r="VLP49" s="278"/>
      <c r="VLQ49" s="278"/>
      <c r="VLR49" s="278"/>
      <c r="VLS49" s="278"/>
      <c r="VLT49" s="278"/>
      <c r="VLU49" s="278"/>
      <c r="VLV49" s="278"/>
      <c r="VLW49" s="278"/>
      <c r="VLX49" s="278"/>
      <c r="VLY49" s="278"/>
      <c r="VLZ49" s="278"/>
      <c r="VMA49" s="278"/>
      <c r="VMB49" s="278"/>
      <c r="VMC49" s="278"/>
      <c r="VMD49" s="278"/>
      <c r="VME49" s="278"/>
      <c r="VMF49" s="278"/>
      <c r="VMG49" s="278"/>
      <c r="VMH49" s="278"/>
      <c r="VMI49" s="278"/>
      <c r="VMJ49" s="278"/>
      <c r="VMK49" s="278"/>
      <c r="VML49" s="278"/>
      <c r="VMM49" s="278"/>
      <c r="VMN49" s="278"/>
      <c r="VMO49" s="278"/>
      <c r="VMP49" s="278"/>
      <c r="VMQ49" s="278"/>
      <c r="VMR49" s="278"/>
      <c r="VMS49" s="278"/>
      <c r="VMT49" s="278"/>
      <c r="VMU49" s="278"/>
      <c r="VMV49" s="278"/>
      <c r="VMW49" s="278"/>
      <c r="VMX49" s="278"/>
      <c r="VMY49" s="278"/>
      <c r="VMZ49" s="278"/>
      <c r="VNA49" s="278"/>
      <c r="VNB49" s="278"/>
      <c r="VNC49" s="278"/>
      <c r="VND49" s="278"/>
      <c r="VNE49" s="278"/>
      <c r="VNF49" s="278"/>
      <c r="VNG49" s="278"/>
      <c r="VNH49" s="278"/>
      <c r="VNI49" s="278"/>
      <c r="VNJ49" s="278"/>
      <c r="VNK49" s="278"/>
      <c r="VNL49" s="278"/>
      <c r="VNM49" s="278"/>
      <c r="VNN49" s="278"/>
      <c r="VNO49" s="278"/>
      <c r="VNP49" s="278"/>
      <c r="VNQ49" s="278"/>
      <c r="VNR49" s="278"/>
      <c r="VNS49" s="278"/>
      <c r="VNT49" s="278"/>
      <c r="VNU49" s="278"/>
      <c r="VNV49" s="278"/>
      <c r="VNW49" s="278"/>
      <c r="VNX49" s="278"/>
      <c r="VNY49" s="278"/>
      <c r="VNZ49" s="278"/>
      <c r="VOA49" s="278"/>
      <c r="VOB49" s="278"/>
      <c r="VOC49" s="278"/>
      <c r="VOD49" s="278"/>
      <c r="VOE49" s="278"/>
      <c r="VOF49" s="278"/>
      <c r="VOG49" s="278"/>
      <c r="VOH49" s="278"/>
      <c r="VOI49" s="278"/>
      <c r="VOJ49" s="278"/>
      <c r="VOK49" s="278"/>
      <c r="VOL49" s="278"/>
      <c r="VOM49" s="278"/>
      <c r="VON49" s="278"/>
      <c r="VOO49" s="278"/>
      <c r="VOP49" s="278"/>
      <c r="VOQ49" s="278"/>
      <c r="VOR49" s="278"/>
      <c r="VOS49" s="278"/>
      <c r="VOT49" s="278"/>
      <c r="VOU49" s="278"/>
      <c r="VOV49" s="278"/>
      <c r="VOW49" s="278"/>
      <c r="VOX49" s="278"/>
      <c r="VOY49" s="278"/>
      <c r="VOZ49" s="278"/>
      <c r="VPA49" s="278"/>
      <c r="VPB49" s="278"/>
      <c r="VPC49" s="278"/>
      <c r="VPD49" s="278"/>
      <c r="VPE49" s="278"/>
      <c r="VPF49" s="278"/>
      <c r="VPG49" s="278"/>
      <c r="VPH49" s="278"/>
      <c r="VPI49" s="278"/>
      <c r="VPJ49" s="278"/>
      <c r="VPK49" s="278"/>
      <c r="VPL49" s="278"/>
      <c r="VPM49" s="278"/>
      <c r="VPN49" s="278"/>
      <c r="VPO49" s="278"/>
      <c r="VPP49" s="278"/>
      <c r="VPQ49" s="278"/>
      <c r="VPR49" s="278"/>
      <c r="VPS49" s="278"/>
      <c r="VPT49" s="278"/>
      <c r="VPU49" s="278"/>
      <c r="VPV49" s="278"/>
      <c r="VPW49" s="278"/>
      <c r="VPX49" s="278"/>
      <c r="VPY49" s="278"/>
      <c r="VPZ49" s="278"/>
      <c r="VQA49" s="278"/>
      <c r="VQB49" s="278"/>
      <c r="VQC49" s="278"/>
      <c r="VQD49" s="278"/>
      <c r="VQE49" s="278"/>
      <c r="VQF49" s="278"/>
      <c r="VQG49" s="278"/>
      <c r="VQH49" s="278"/>
      <c r="VQI49" s="278"/>
      <c r="VQJ49" s="278"/>
      <c r="VQK49" s="278"/>
      <c r="VQL49" s="278"/>
      <c r="VQM49" s="278"/>
      <c r="VQN49" s="278"/>
      <c r="VQO49" s="278"/>
      <c r="VQP49" s="278"/>
      <c r="VQQ49" s="278"/>
      <c r="VQR49" s="278"/>
      <c r="VQS49" s="278"/>
      <c r="VQT49" s="278"/>
      <c r="VQU49" s="278"/>
      <c r="VQV49" s="278"/>
      <c r="VQW49" s="278"/>
      <c r="VQX49" s="278"/>
      <c r="VQY49" s="278"/>
      <c r="VQZ49" s="278"/>
      <c r="VRA49" s="278"/>
      <c r="VRB49" s="278"/>
      <c r="VRC49" s="278"/>
      <c r="VRD49" s="278"/>
      <c r="VRE49" s="278"/>
      <c r="VRF49" s="278"/>
      <c r="VRG49" s="278"/>
      <c r="VRH49" s="278"/>
      <c r="VRI49" s="278"/>
      <c r="VRJ49" s="278"/>
      <c r="VRK49" s="278"/>
      <c r="VRL49" s="278"/>
      <c r="VRM49" s="278"/>
      <c r="VRN49" s="278"/>
      <c r="VRO49" s="278"/>
      <c r="VRP49" s="278"/>
      <c r="VRQ49" s="278"/>
      <c r="VRR49" s="278"/>
      <c r="VRS49" s="278"/>
      <c r="VRT49" s="278"/>
      <c r="VRU49" s="278"/>
      <c r="VRV49" s="278"/>
      <c r="VRW49" s="278"/>
      <c r="VRX49" s="278"/>
      <c r="VRY49" s="278"/>
      <c r="VRZ49" s="278"/>
      <c r="VSA49" s="278"/>
      <c r="VSB49" s="278"/>
      <c r="VSC49" s="278"/>
      <c r="VSD49" s="278"/>
      <c r="VSE49" s="278"/>
      <c r="VSF49" s="278"/>
      <c r="VSG49" s="278"/>
      <c r="VSH49" s="278"/>
      <c r="VSI49" s="278"/>
      <c r="VSJ49" s="278"/>
      <c r="VSK49" s="278"/>
      <c r="VSL49" s="278"/>
      <c r="VSM49" s="278"/>
      <c r="VSN49" s="278"/>
      <c r="VSO49" s="278"/>
      <c r="VSP49" s="278"/>
      <c r="VSQ49" s="278"/>
      <c r="VSR49" s="278"/>
      <c r="VSS49" s="278"/>
      <c r="VST49" s="278"/>
      <c r="VSU49" s="278"/>
      <c r="VSV49" s="278"/>
      <c r="VSW49" s="278"/>
      <c r="VSX49" s="278"/>
      <c r="VSY49" s="278"/>
      <c r="VSZ49" s="278"/>
      <c r="VTA49" s="278"/>
      <c r="VTB49" s="278"/>
      <c r="VTC49" s="278"/>
      <c r="VTD49" s="278"/>
      <c r="VTE49" s="278"/>
      <c r="VTF49" s="278"/>
      <c r="VTG49" s="278"/>
      <c r="VTH49" s="278"/>
      <c r="VTI49" s="278"/>
      <c r="VTJ49" s="278"/>
      <c r="VTK49" s="278"/>
      <c r="VTL49" s="278"/>
      <c r="VTM49" s="278"/>
      <c r="VTN49" s="278"/>
      <c r="VTO49" s="278"/>
      <c r="VTP49" s="278"/>
      <c r="VTQ49" s="278"/>
      <c r="VTR49" s="278"/>
      <c r="VTS49" s="278"/>
      <c r="VTT49" s="278"/>
      <c r="VTU49" s="278"/>
      <c r="VTV49" s="278"/>
      <c r="VTW49" s="278"/>
      <c r="VTX49" s="278"/>
      <c r="VTY49" s="278"/>
      <c r="VTZ49" s="278"/>
      <c r="VUA49" s="278"/>
      <c r="VUB49" s="278"/>
      <c r="VUC49" s="278"/>
      <c r="VUD49" s="278"/>
      <c r="VUE49" s="278"/>
      <c r="VUF49" s="278"/>
      <c r="VUG49" s="278"/>
      <c r="VUH49" s="278"/>
      <c r="VUI49" s="278"/>
      <c r="VUJ49" s="278"/>
      <c r="VUK49" s="278"/>
      <c r="VUL49" s="278"/>
      <c r="VUM49" s="278"/>
      <c r="VUN49" s="278"/>
      <c r="VUO49" s="278"/>
      <c r="VUP49" s="278"/>
      <c r="VUQ49" s="278"/>
      <c r="VUR49" s="278"/>
      <c r="VUS49" s="278"/>
      <c r="VUT49" s="278"/>
      <c r="VUU49" s="278"/>
      <c r="VUV49" s="278"/>
      <c r="VUW49" s="278"/>
      <c r="VUX49" s="278"/>
      <c r="VUY49" s="278"/>
      <c r="VUZ49" s="278"/>
      <c r="VVA49" s="278"/>
      <c r="VVB49" s="278"/>
      <c r="VVC49" s="278"/>
      <c r="VVD49" s="278"/>
      <c r="VVE49" s="278"/>
      <c r="VVF49" s="278"/>
      <c r="VVG49" s="278"/>
      <c r="VVH49" s="278"/>
      <c r="VVI49" s="278"/>
      <c r="VVJ49" s="278"/>
      <c r="VVK49" s="278"/>
      <c r="VVL49" s="278"/>
      <c r="VVM49" s="278"/>
      <c r="VVN49" s="278"/>
      <c r="VVO49" s="278"/>
      <c r="VVP49" s="278"/>
      <c r="VVQ49" s="278"/>
      <c r="VVR49" s="278"/>
      <c r="VVS49" s="278"/>
      <c r="VVT49" s="278"/>
      <c r="VVU49" s="278"/>
      <c r="VVV49" s="278"/>
      <c r="VVW49" s="278"/>
      <c r="VVX49" s="278"/>
      <c r="VVY49" s="278"/>
      <c r="VVZ49" s="278"/>
      <c r="VWA49" s="278"/>
      <c r="VWB49" s="278"/>
      <c r="VWC49" s="278"/>
      <c r="VWD49" s="278"/>
      <c r="VWE49" s="278"/>
      <c r="VWF49" s="278"/>
      <c r="VWG49" s="278"/>
      <c r="VWH49" s="278"/>
      <c r="VWI49" s="278"/>
      <c r="VWJ49" s="278"/>
      <c r="VWK49" s="278"/>
      <c r="VWL49" s="278"/>
      <c r="VWM49" s="278"/>
      <c r="VWN49" s="278"/>
      <c r="VWO49" s="278"/>
      <c r="VWP49" s="278"/>
      <c r="VWQ49" s="278"/>
      <c r="VWR49" s="278"/>
      <c r="VWS49" s="278"/>
      <c r="VWT49" s="278"/>
      <c r="VWU49" s="278"/>
      <c r="VWV49" s="278"/>
      <c r="VWW49" s="278"/>
      <c r="VWX49" s="278"/>
      <c r="VWY49" s="278"/>
      <c r="VWZ49" s="278"/>
      <c r="VXA49" s="278"/>
      <c r="VXB49" s="278"/>
      <c r="VXC49" s="278"/>
      <c r="VXD49" s="278"/>
      <c r="VXE49" s="278"/>
      <c r="VXF49" s="278"/>
      <c r="VXG49" s="278"/>
      <c r="VXH49" s="278"/>
      <c r="VXI49" s="278"/>
      <c r="VXJ49" s="278"/>
      <c r="VXK49" s="278"/>
      <c r="VXL49" s="278"/>
      <c r="VXM49" s="278"/>
      <c r="VXN49" s="278"/>
      <c r="VXO49" s="278"/>
      <c r="VXP49" s="278"/>
      <c r="VXQ49" s="278"/>
      <c r="VXR49" s="278"/>
      <c r="VXS49" s="278"/>
      <c r="VXT49" s="278"/>
      <c r="VXU49" s="278"/>
      <c r="VXV49" s="278"/>
      <c r="VXW49" s="278"/>
      <c r="VXX49" s="278"/>
      <c r="VXY49" s="278"/>
      <c r="VXZ49" s="278"/>
      <c r="VYA49" s="278"/>
      <c r="VYB49" s="278"/>
      <c r="VYC49" s="278"/>
      <c r="VYD49" s="278"/>
      <c r="VYE49" s="278"/>
      <c r="VYF49" s="278"/>
      <c r="VYG49" s="278"/>
      <c r="VYH49" s="278"/>
      <c r="VYI49" s="278"/>
      <c r="VYJ49" s="278"/>
      <c r="VYK49" s="278"/>
      <c r="VYL49" s="278"/>
      <c r="VYM49" s="278"/>
      <c r="VYN49" s="278"/>
      <c r="VYO49" s="278"/>
      <c r="VYP49" s="278"/>
      <c r="VYQ49" s="278"/>
      <c r="VYR49" s="278"/>
      <c r="VYS49" s="278"/>
      <c r="VYT49" s="278"/>
      <c r="VYU49" s="278"/>
      <c r="VYV49" s="278"/>
      <c r="VYW49" s="278"/>
      <c r="VYX49" s="278"/>
      <c r="VYY49" s="278"/>
      <c r="VYZ49" s="278"/>
      <c r="VZA49" s="278"/>
      <c r="VZB49" s="278"/>
      <c r="VZC49" s="278"/>
      <c r="VZD49" s="278"/>
      <c r="VZE49" s="278"/>
      <c r="VZF49" s="278"/>
      <c r="VZG49" s="278"/>
      <c r="VZH49" s="278"/>
      <c r="VZI49" s="278"/>
      <c r="VZJ49" s="278"/>
      <c r="VZK49" s="278"/>
      <c r="VZL49" s="278"/>
      <c r="VZM49" s="278"/>
      <c r="VZN49" s="278"/>
      <c r="VZO49" s="278"/>
      <c r="VZP49" s="278"/>
      <c r="VZQ49" s="278"/>
      <c r="VZR49" s="278"/>
      <c r="VZS49" s="278"/>
      <c r="VZT49" s="278"/>
      <c r="VZU49" s="278"/>
      <c r="VZV49" s="278"/>
      <c r="VZW49" s="278"/>
      <c r="VZX49" s="278"/>
      <c r="VZY49" s="278"/>
      <c r="VZZ49" s="278"/>
      <c r="WAA49" s="278"/>
      <c r="WAB49" s="278"/>
      <c r="WAC49" s="278"/>
      <c r="WAD49" s="278"/>
      <c r="WAE49" s="278"/>
      <c r="WAF49" s="278"/>
      <c r="WAG49" s="278"/>
      <c r="WAH49" s="278"/>
      <c r="WAI49" s="278"/>
      <c r="WAJ49" s="278"/>
      <c r="WAK49" s="278"/>
      <c r="WAL49" s="278"/>
      <c r="WAM49" s="278"/>
      <c r="WAN49" s="278"/>
      <c r="WAO49" s="278"/>
      <c r="WAP49" s="278"/>
      <c r="WAQ49" s="278"/>
      <c r="WAR49" s="278"/>
      <c r="WAS49" s="278"/>
      <c r="WAT49" s="278"/>
      <c r="WAU49" s="278"/>
      <c r="WAV49" s="278"/>
      <c r="WAW49" s="278"/>
      <c r="WAX49" s="278"/>
      <c r="WAY49" s="278"/>
      <c r="WAZ49" s="278"/>
      <c r="WBA49" s="278"/>
      <c r="WBB49" s="278"/>
      <c r="WBC49" s="278"/>
      <c r="WBD49" s="278"/>
      <c r="WBE49" s="278"/>
      <c r="WBF49" s="278"/>
      <c r="WBG49" s="278"/>
      <c r="WBH49" s="278"/>
      <c r="WBI49" s="278"/>
      <c r="WBJ49" s="278"/>
      <c r="WBK49" s="278"/>
      <c r="WBL49" s="278"/>
      <c r="WBM49" s="278"/>
      <c r="WBN49" s="278"/>
      <c r="WBO49" s="278"/>
      <c r="WBP49" s="278"/>
      <c r="WBQ49" s="278"/>
      <c r="WBR49" s="278"/>
      <c r="WBS49" s="278"/>
      <c r="WBT49" s="278"/>
      <c r="WBU49" s="278"/>
      <c r="WBV49" s="278"/>
      <c r="WBW49" s="278"/>
      <c r="WBX49" s="278"/>
      <c r="WBY49" s="278"/>
      <c r="WBZ49" s="278"/>
      <c r="WCA49" s="278"/>
      <c r="WCB49" s="278"/>
      <c r="WCC49" s="278"/>
      <c r="WCD49" s="278"/>
      <c r="WCE49" s="278"/>
      <c r="WCF49" s="278"/>
      <c r="WCG49" s="278"/>
      <c r="WCH49" s="278"/>
      <c r="WCI49" s="278"/>
      <c r="WCJ49" s="278"/>
      <c r="WCK49" s="278"/>
      <c r="WCL49" s="278"/>
      <c r="WCM49" s="278"/>
      <c r="WCN49" s="278"/>
      <c r="WCO49" s="278"/>
      <c r="WCP49" s="278"/>
      <c r="WCQ49" s="278"/>
      <c r="WCR49" s="278"/>
      <c r="WCS49" s="278"/>
      <c r="WCT49" s="278"/>
      <c r="WCU49" s="278"/>
      <c r="WCV49" s="278"/>
      <c r="WCW49" s="278"/>
      <c r="WCX49" s="278"/>
      <c r="WCY49" s="278"/>
      <c r="WCZ49" s="278"/>
      <c r="WDA49" s="278"/>
      <c r="WDB49" s="278"/>
      <c r="WDC49" s="278"/>
      <c r="WDD49" s="278"/>
      <c r="WDE49" s="278"/>
      <c r="WDF49" s="278"/>
      <c r="WDG49" s="278"/>
      <c r="WDH49" s="278"/>
      <c r="WDI49" s="278"/>
      <c r="WDJ49" s="278"/>
      <c r="WDK49" s="278"/>
      <c r="WDL49" s="278"/>
      <c r="WDM49" s="278"/>
      <c r="WDN49" s="278"/>
      <c r="WDO49" s="278"/>
      <c r="WDP49" s="278"/>
      <c r="WDQ49" s="278"/>
      <c r="WDR49" s="278"/>
      <c r="WDS49" s="278"/>
      <c r="WDT49" s="278"/>
      <c r="WDU49" s="278"/>
      <c r="WDV49" s="278"/>
      <c r="WDW49" s="278"/>
      <c r="WDX49" s="278"/>
      <c r="WDY49" s="278"/>
      <c r="WDZ49" s="278"/>
      <c r="WEA49" s="278"/>
      <c r="WEB49" s="278"/>
      <c r="WEC49" s="278"/>
      <c r="WED49" s="278"/>
      <c r="WEE49" s="278"/>
      <c r="WEF49" s="278"/>
      <c r="WEG49" s="278"/>
      <c r="WEH49" s="278"/>
      <c r="WEI49" s="278"/>
      <c r="WEJ49" s="278"/>
      <c r="WEK49" s="278"/>
      <c r="WEL49" s="278"/>
      <c r="WEM49" s="278"/>
      <c r="WEN49" s="278"/>
      <c r="WEO49" s="278"/>
      <c r="WEP49" s="278"/>
      <c r="WEQ49" s="278"/>
      <c r="WER49" s="278"/>
      <c r="WES49" s="278"/>
      <c r="WET49" s="278"/>
      <c r="WEU49" s="278"/>
      <c r="WEV49" s="278"/>
      <c r="WEW49" s="278"/>
      <c r="WEX49" s="278"/>
      <c r="WEY49" s="278"/>
      <c r="WEZ49" s="278"/>
      <c r="WFA49" s="278"/>
      <c r="WFB49" s="278"/>
      <c r="WFC49" s="278"/>
      <c r="WFD49" s="278"/>
      <c r="WFE49" s="278"/>
      <c r="WFF49" s="278"/>
      <c r="WFG49" s="278"/>
      <c r="WFH49" s="278"/>
      <c r="WFI49" s="278"/>
      <c r="WFJ49" s="278"/>
      <c r="WFK49" s="278"/>
      <c r="WFL49" s="278"/>
      <c r="WFM49" s="278"/>
      <c r="WFN49" s="278"/>
      <c r="WFO49" s="278"/>
      <c r="WFP49" s="278"/>
      <c r="WFQ49" s="278"/>
      <c r="WFR49" s="278"/>
      <c r="WFS49" s="278"/>
      <c r="WFT49" s="278"/>
      <c r="WFU49" s="278"/>
      <c r="WFV49" s="278"/>
      <c r="WFW49" s="278"/>
      <c r="WFX49" s="278"/>
      <c r="WFY49" s="278"/>
      <c r="WFZ49" s="278"/>
      <c r="WGA49" s="278"/>
      <c r="WGB49" s="278"/>
      <c r="WGC49" s="278"/>
      <c r="WGD49" s="278"/>
      <c r="WGE49" s="278"/>
      <c r="WGF49" s="278"/>
      <c r="WGG49" s="278"/>
      <c r="WGH49" s="278"/>
      <c r="WGI49" s="278"/>
      <c r="WGJ49" s="278"/>
      <c r="WGK49" s="278"/>
      <c r="WGL49" s="278"/>
      <c r="WGM49" s="278"/>
      <c r="WGN49" s="278"/>
      <c r="WGO49" s="278"/>
      <c r="WGP49" s="278"/>
      <c r="WGQ49" s="278"/>
      <c r="WGR49" s="278"/>
      <c r="WGS49" s="278"/>
      <c r="WGT49" s="278"/>
      <c r="WGU49" s="278"/>
      <c r="WGV49" s="278"/>
      <c r="WGW49" s="278"/>
      <c r="WGX49" s="278"/>
      <c r="WGY49" s="278"/>
      <c r="WGZ49" s="278"/>
      <c r="WHA49" s="278"/>
      <c r="WHB49" s="278"/>
      <c r="WHC49" s="278"/>
      <c r="WHD49" s="278"/>
      <c r="WHE49" s="278"/>
      <c r="WHF49" s="278"/>
      <c r="WHG49" s="278"/>
      <c r="WHH49" s="278"/>
      <c r="WHI49" s="278"/>
      <c r="WHJ49" s="278"/>
      <c r="WHK49" s="278"/>
      <c r="WHL49" s="278"/>
      <c r="WHM49" s="278"/>
      <c r="WHN49" s="278"/>
      <c r="WHO49" s="278"/>
      <c r="WHP49" s="278"/>
      <c r="WHQ49" s="278"/>
      <c r="WHR49" s="278"/>
      <c r="WHS49" s="278"/>
      <c r="WHT49" s="278"/>
      <c r="WHU49" s="278"/>
      <c r="WHV49" s="278"/>
      <c r="WHW49" s="278"/>
      <c r="WHX49" s="278"/>
      <c r="WHY49" s="278"/>
      <c r="WHZ49" s="278"/>
      <c r="WIA49" s="278"/>
      <c r="WIB49" s="278"/>
      <c r="WIC49" s="278"/>
      <c r="WID49" s="278"/>
      <c r="WIE49" s="278"/>
      <c r="WIF49" s="278"/>
      <c r="WIG49" s="278"/>
      <c r="WIH49" s="278"/>
      <c r="WII49" s="278"/>
      <c r="WIJ49" s="278"/>
      <c r="WIK49" s="278"/>
      <c r="WIL49" s="278"/>
      <c r="WIM49" s="278"/>
      <c r="WIN49" s="278"/>
      <c r="WIO49" s="278"/>
      <c r="WIP49" s="278"/>
      <c r="WIQ49" s="278"/>
      <c r="WIR49" s="278"/>
      <c r="WIS49" s="278"/>
      <c r="WIT49" s="278"/>
      <c r="WIU49" s="278"/>
      <c r="WIV49" s="278"/>
      <c r="WIW49" s="278"/>
      <c r="WIX49" s="278"/>
      <c r="WIY49" s="278"/>
      <c r="WIZ49" s="278"/>
      <c r="WJA49" s="278"/>
      <c r="WJB49" s="278"/>
      <c r="WJC49" s="278"/>
      <c r="WJD49" s="278"/>
      <c r="WJE49" s="278"/>
      <c r="WJF49" s="278"/>
      <c r="WJG49" s="278"/>
      <c r="WJH49" s="278"/>
      <c r="WJI49" s="278"/>
      <c r="WJJ49" s="278"/>
      <c r="WJK49" s="278"/>
      <c r="WJL49" s="278"/>
      <c r="WJM49" s="278"/>
      <c r="WJN49" s="278"/>
      <c r="WJO49" s="278"/>
      <c r="WJP49" s="278"/>
      <c r="WJQ49" s="278"/>
      <c r="WJR49" s="278"/>
      <c r="WJS49" s="278"/>
      <c r="WJT49" s="278"/>
      <c r="WJU49" s="278"/>
      <c r="WJV49" s="278"/>
      <c r="WJW49" s="278"/>
      <c r="WJX49" s="278"/>
      <c r="WJY49" s="278"/>
      <c r="WJZ49" s="278"/>
      <c r="WKA49" s="278"/>
      <c r="WKB49" s="278"/>
      <c r="WKC49" s="278"/>
      <c r="WKD49" s="278"/>
      <c r="WKE49" s="278"/>
      <c r="WKF49" s="278"/>
      <c r="WKG49" s="278"/>
      <c r="WKH49" s="278"/>
      <c r="WKI49" s="278"/>
      <c r="WKJ49" s="278"/>
      <c r="WKK49" s="278"/>
      <c r="WKL49" s="278"/>
      <c r="WKM49" s="278"/>
      <c r="WKN49" s="278"/>
      <c r="WKO49" s="278"/>
      <c r="WKP49" s="278"/>
      <c r="WKQ49" s="278"/>
      <c r="WKR49" s="278"/>
      <c r="WKS49" s="278"/>
      <c r="WKT49" s="278"/>
      <c r="WKU49" s="278"/>
      <c r="WKV49" s="278"/>
      <c r="WKW49" s="278"/>
      <c r="WKX49" s="278"/>
      <c r="WKY49" s="278"/>
      <c r="WKZ49" s="278"/>
      <c r="WLA49" s="278"/>
      <c r="WLB49" s="278"/>
      <c r="WLC49" s="278"/>
      <c r="WLD49" s="278"/>
      <c r="WLE49" s="278"/>
      <c r="WLF49" s="278"/>
      <c r="WLG49" s="278"/>
      <c r="WLH49" s="278"/>
      <c r="WLI49" s="278"/>
      <c r="WLJ49" s="278"/>
      <c r="WLK49" s="278"/>
      <c r="WLL49" s="278"/>
      <c r="WLM49" s="278"/>
      <c r="WLN49" s="278"/>
      <c r="WLO49" s="278"/>
      <c r="WLP49" s="278"/>
      <c r="WLQ49" s="278"/>
      <c r="WLR49" s="278"/>
      <c r="WLS49" s="278"/>
      <c r="WLT49" s="278"/>
      <c r="WLU49" s="278"/>
      <c r="WLV49" s="278"/>
      <c r="WLW49" s="278"/>
      <c r="WLX49" s="278"/>
      <c r="WLY49" s="278"/>
      <c r="WLZ49" s="278"/>
      <c r="WMA49" s="278"/>
      <c r="WMB49" s="278"/>
      <c r="WMC49" s="278"/>
      <c r="WMD49" s="278"/>
      <c r="WME49" s="278"/>
      <c r="WMF49" s="278"/>
      <c r="WMG49" s="278"/>
      <c r="WMH49" s="278"/>
      <c r="WMI49" s="278"/>
      <c r="WMJ49" s="278"/>
      <c r="WMK49" s="278"/>
      <c r="WML49" s="278"/>
      <c r="WMM49" s="278"/>
      <c r="WMN49" s="278"/>
      <c r="WMO49" s="278"/>
      <c r="WMP49" s="278"/>
      <c r="WMQ49" s="278"/>
      <c r="WMR49" s="278"/>
      <c r="WMS49" s="278"/>
      <c r="WMT49" s="278"/>
      <c r="WMU49" s="278"/>
      <c r="WMV49" s="278"/>
      <c r="WMW49" s="278"/>
      <c r="WMX49" s="278"/>
      <c r="WMY49" s="278"/>
      <c r="WMZ49" s="278"/>
      <c r="WNA49" s="278"/>
      <c r="WNB49" s="278"/>
      <c r="WNC49" s="278"/>
      <c r="WND49" s="278"/>
      <c r="WNE49" s="278"/>
      <c r="WNF49" s="278"/>
      <c r="WNG49" s="278"/>
      <c r="WNH49" s="278"/>
      <c r="WNI49" s="278"/>
      <c r="WNJ49" s="278"/>
      <c r="WNK49" s="278"/>
      <c r="WNL49" s="278"/>
      <c r="WNM49" s="278"/>
      <c r="WNN49" s="278"/>
      <c r="WNO49" s="278"/>
      <c r="WNP49" s="278"/>
      <c r="WNQ49" s="278"/>
      <c r="WNR49" s="278"/>
      <c r="WNS49" s="278"/>
      <c r="WNT49" s="278"/>
      <c r="WNU49" s="278"/>
      <c r="WNV49" s="278"/>
      <c r="WNW49" s="278"/>
      <c r="WNX49" s="278"/>
      <c r="WNY49" s="278"/>
      <c r="WNZ49" s="278"/>
      <c r="WOA49" s="278"/>
      <c r="WOB49" s="278"/>
      <c r="WOC49" s="278"/>
      <c r="WOD49" s="278"/>
      <c r="WOE49" s="278"/>
      <c r="WOF49" s="278"/>
      <c r="WOG49" s="278"/>
      <c r="WOH49" s="278"/>
      <c r="WOI49" s="278"/>
      <c r="WOJ49" s="278"/>
      <c r="WOK49" s="278"/>
      <c r="WOL49" s="278"/>
      <c r="WOM49" s="278"/>
      <c r="WON49" s="278"/>
      <c r="WOO49" s="278"/>
      <c r="WOP49" s="278"/>
      <c r="WOQ49" s="278"/>
      <c r="WOR49" s="278"/>
      <c r="WOS49" s="278"/>
      <c r="WOT49" s="278"/>
      <c r="WOU49" s="278"/>
      <c r="WOV49" s="278"/>
      <c r="WOW49" s="278"/>
      <c r="WOX49" s="278"/>
      <c r="WOY49" s="278"/>
      <c r="WOZ49" s="278"/>
      <c r="WPA49" s="278"/>
      <c r="WPB49" s="278"/>
      <c r="WPC49" s="278"/>
      <c r="WPD49" s="278"/>
      <c r="WPE49" s="278"/>
      <c r="WPF49" s="278"/>
      <c r="WPG49" s="278"/>
      <c r="WPH49" s="278"/>
      <c r="WPI49" s="278"/>
      <c r="WPJ49" s="278"/>
      <c r="WPK49" s="278"/>
      <c r="WPL49" s="278"/>
      <c r="WPM49" s="278"/>
      <c r="WPN49" s="278"/>
      <c r="WPO49" s="278"/>
      <c r="WPP49" s="278"/>
      <c r="WPQ49" s="278"/>
      <c r="WPR49" s="278"/>
      <c r="WPS49" s="278"/>
      <c r="WPT49" s="278"/>
      <c r="WPU49" s="278"/>
      <c r="WPV49" s="278"/>
      <c r="WPW49" s="278"/>
      <c r="WPX49" s="278"/>
      <c r="WPY49" s="278"/>
      <c r="WPZ49" s="278"/>
      <c r="WQA49" s="278"/>
      <c r="WQB49" s="278"/>
      <c r="WQC49" s="278"/>
      <c r="WQD49" s="278"/>
      <c r="WQE49" s="278"/>
      <c r="WQF49" s="278"/>
      <c r="WQG49" s="278"/>
      <c r="WQH49" s="278"/>
      <c r="WQI49" s="278"/>
      <c r="WQJ49" s="278"/>
      <c r="WQK49" s="278"/>
      <c r="WQL49" s="278"/>
      <c r="WQM49" s="278"/>
      <c r="WQN49" s="278"/>
      <c r="WQO49" s="278"/>
      <c r="WQP49" s="278"/>
      <c r="WQQ49" s="278"/>
      <c r="WQR49" s="278"/>
      <c r="WQS49" s="278"/>
      <c r="WQT49" s="278"/>
      <c r="WQU49" s="278"/>
      <c r="WQV49" s="278"/>
      <c r="WQW49" s="278"/>
      <c r="WQX49" s="278"/>
      <c r="WQY49" s="278"/>
      <c r="WQZ49" s="278"/>
      <c r="WRA49" s="278"/>
      <c r="WRB49" s="278"/>
      <c r="WRC49" s="278"/>
      <c r="WRD49" s="278"/>
      <c r="WRE49" s="278"/>
      <c r="WRF49" s="278"/>
      <c r="WRG49" s="278"/>
      <c r="WRH49" s="278"/>
      <c r="WRI49" s="278"/>
      <c r="WRJ49" s="278"/>
      <c r="WRK49" s="278"/>
      <c r="WRL49" s="278"/>
      <c r="WRM49" s="278"/>
      <c r="WRN49" s="278"/>
      <c r="WRO49" s="278"/>
      <c r="WRP49" s="278"/>
      <c r="WRQ49" s="278"/>
      <c r="WRR49" s="278"/>
      <c r="WRS49" s="278"/>
      <c r="WRT49" s="278"/>
      <c r="WRU49" s="278"/>
      <c r="WRV49" s="278"/>
      <c r="WRW49" s="278"/>
      <c r="WRX49" s="278"/>
      <c r="WRY49" s="278"/>
      <c r="WRZ49" s="278"/>
      <c r="WSA49" s="278"/>
      <c r="WSB49" s="278"/>
      <c r="WSC49" s="278"/>
      <c r="WSD49" s="278"/>
      <c r="WSE49" s="278"/>
      <c r="WSF49" s="278"/>
      <c r="WSG49" s="278"/>
      <c r="WSH49" s="278"/>
      <c r="WSI49" s="278"/>
      <c r="WSJ49" s="278"/>
      <c r="WSK49" s="278"/>
      <c r="WSL49" s="278"/>
      <c r="WSM49" s="278"/>
      <c r="WSN49" s="278"/>
      <c r="WSO49" s="278"/>
      <c r="WSP49" s="278"/>
      <c r="WSQ49" s="278"/>
      <c r="WSR49" s="278"/>
      <c r="WSS49" s="278"/>
      <c r="WST49" s="278"/>
      <c r="WSU49" s="278"/>
      <c r="WSV49" s="278"/>
      <c r="WSW49" s="278"/>
      <c r="WSX49" s="278"/>
      <c r="WSY49" s="278"/>
      <c r="WSZ49" s="278"/>
      <c r="WTA49" s="278"/>
      <c r="WTB49" s="278"/>
      <c r="WTC49" s="278"/>
      <c r="WTD49" s="278"/>
      <c r="WTE49" s="278"/>
      <c r="WTF49" s="278"/>
      <c r="WTG49" s="278"/>
      <c r="WTH49" s="278"/>
      <c r="WTI49" s="278"/>
      <c r="WTJ49" s="278"/>
      <c r="WTK49" s="278"/>
      <c r="WTL49" s="278"/>
      <c r="WTM49" s="278"/>
      <c r="WTN49" s="278"/>
      <c r="WTO49" s="278"/>
      <c r="WTP49" s="278"/>
      <c r="WTQ49" s="278"/>
      <c r="WTR49" s="278"/>
      <c r="WTS49" s="278"/>
      <c r="WTT49" s="278"/>
      <c r="WTU49" s="278"/>
      <c r="WTV49" s="278"/>
      <c r="WTW49" s="278"/>
      <c r="WTX49" s="278"/>
      <c r="WTY49" s="278"/>
      <c r="WTZ49" s="278"/>
      <c r="WUA49" s="278"/>
      <c r="WUB49" s="278"/>
      <c r="WUC49" s="278"/>
      <c r="WUD49" s="278"/>
      <c r="WUE49" s="278"/>
      <c r="WUF49" s="278"/>
      <c r="WUG49" s="278"/>
      <c r="WUH49" s="278"/>
      <c r="WUI49" s="278"/>
      <c r="WUJ49" s="278"/>
      <c r="WUK49" s="278"/>
      <c r="WUL49" s="278"/>
      <c r="WUM49" s="278"/>
      <c r="WUN49" s="278"/>
      <c r="WUO49" s="278"/>
      <c r="WUP49" s="278"/>
      <c r="WUQ49" s="278"/>
      <c r="WUR49" s="278"/>
      <c r="WUS49" s="278"/>
      <c r="WUT49" s="278"/>
      <c r="WUU49" s="278"/>
      <c r="WUV49" s="278"/>
      <c r="WUW49" s="278"/>
      <c r="WUX49" s="278"/>
      <c r="WUY49" s="278"/>
      <c r="WUZ49" s="278"/>
      <c r="WVA49" s="278"/>
      <c r="WVB49" s="278"/>
      <c r="WVC49" s="278"/>
      <c r="WVD49" s="278"/>
      <c r="WVE49" s="278"/>
      <c r="WVF49" s="278"/>
      <c r="WVG49" s="278"/>
      <c r="WVH49" s="278"/>
      <c r="WVI49" s="278"/>
      <c r="WVJ49" s="278"/>
      <c r="WVK49" s="278"/>
      <c r="WVL49" s="278"/>
      <c r="WVM49" s="278"/>
      <c r="WVN49" s="278"/>
      <c r="WVO49" s="278"/>
      <c r="WVP49" s="278"/>
      <c r="WVQ49" s="278"/>
      <c r="WVR49" s="278"/>
      <c r="WVS49" s="278"/>
      <c r="WVT49" s="278"/>
      <c r="WVU49" s="278"/>
      <c r="WVV49" s="278"/>
      <c r="WVW49" s="278"/>
      <c r="WVX49" s="278"/>
      <c r="WVY49" s="278"/>
      <c r="WVZ49" s="278"/>
      <c r="WWA49" s="278"/>
      <c r="WWB49" s="278"/>
      <c r="WWC49" s="278"/>
      <c r="WWD49" s="278"/>
      <c r="WWE49" s="278"/>
      <c r="WWF49" s="278"/>
      <c r="WWG49" s="278"/>
      <c r="WWH49" s="278"/>
      <c r="WWI49" s="278"/>
    </row>
    <row r="50" spans="1:16155" ht="21" customHeight="1">
      <c r="C50" s="341"/>
      <c r="D50" s="2216" t="s">
        <v>2651</v>
      </c>
      <c r="E50" s="2216"/>
      <c r="F50" s="2216"/>
      <c r="G50" s="2216"/>
      <c r="H50" s="2216"/>
      <c r="I50" s="2216"/>
      <c r="J50" s="2217"/>
      <c r="K50" s="341"/>
      <c r="L50" s="2220" t="s">
        <v>2570</v>
      </c>
      <c r="M50" s="2220"/>
      <c r="N50" s="2220"/>
      <c r="O50" s="2220"/>
      <c r="P50" s="361" t="s">
        <v>2571</v>
      </c>
      <c r="Q50" s="2221"/>
      <c r="R50" s="2222"/>
      <c r="S50" s="362" t="s">
        <v>2438</v>
      </c>
      <c r="T50" s="363"/>
      <c r="U50" s="361" t="s">
        <v>2572</v>
      </c>
      <c r="V50" s="363"/>
      <c r="W50" s="362" t="s">
        <v>2573</v>
      </c>
      <c r="X50" s="364"/>
      <c r="AB50" s="349"/>
    </row>
    <row r="51" spans="1:16155" ht="2.25" customHeight="1">
      <c r="C51" s="279"/>
      <c r="D51" s="2207"/>
      <c r="E51" s="2207"/>
      <c r="F51" s="2207"/>
      <c r="G51" s="2207"/>
      <c r="H51" s="2207"/>
      <c r="I51" s="2207"/>
      <c r="J51" s="2208"/>
      <c r="K51" s="279"/>
      <c r="L51" s="343"/>
      <c r="M51" s="343"/>
      <c r="N51" s="343"/>
      <c r="O51" s="343"/>
      <c r="P51" s="333"/>
      <c r="Q51" s="344"/>
      <c r="R51" s="340"/>
      <c r="S51" s="345"/>
      <c r="T51" s="340"/>
      <c r="U51" s="333"/>
      <c r="V51" s="340"/>
      <c r="W51" s="345"/>
      <c r="X51" s="342"/>
    </row>
    <row r="52" spans="1:16155" ht="21" customHeight="1">
      <c r="C52" s="365"/>
      <c r="D52" s="2218"/>
      <c r="E52" s="2218"/>
      <c r="F52" s="2218"/>
      <c r="G52" s="2218"/>
      <c r="H52" s="2218"/>
      <c r="I52" s="2218"/>
      <c r="J52" s="2219"/>
      <c r="K52" s="365"/>
      <c r="L52" s="2223" t="s">
        <v>2652</v>
      </c>
      <c r="M52" s="2223"/>
      <c r="N52" s="2223"/>
      <c r="O52" s="2223"/>
      <c r="P52" s="367" t="s">
        <v>2571</v>
      </c>
      <c r="Q52" s="2201"/>
      <c r="R52" s="2202"/>
      <c r="S52" s="368" t="s">
        <v>2438</v>
      </c>
      <c r="T52" s="369"/>
      <c r="U52" s="368" t="s">
        <v>2572</v>
      </c>
      <c r="V52" s="369"/>
      <c r="W52" s="368" t="s">
        <v>2573</v>
      </c>
      <c r="X52" s="370"/>
      <c r="AB52" s="349"/>
    </row>
    <row r="53" spans="1:16155" ht="3.75" customHeight="1">
      <c r="C53" s="371"/>
      <c r="D53" s="372"/>
      <c r="E53" s="372"/>
      <c r="F53" s="372"/>
      <c r="G53" s="372"/>
      <c r="H53" s="372"/>
      <c r="I53" s="372"/>
      <c r="J53" s="372"/>
      <c r="K53" s="372"/>
      <c r="L53" s="372"/>
      <c r="M53" s="372"/>
      <c r="N53" s="372"/>
      <c r="O53" s="372"/>
      <c r="P53" s="372"/>
      <c r="Q53" s="372"/>
      <c r="R53" s="372"/>
      <c r="S53" s="371"/>
      <c r="T53" s="372"/>
      <c r="U53" s="278"/>
      <c r="V53" s="361"/>
      <c r="W53" s="361"/>
      <c r="X53" s="361"/>
    </row>
    <row r="54" spans="1:16155" ht="11.25" customHeight="1">
      <c r="B54" s="2173" t="s">
        <v>2653</v>
      </c>
      <c r="C54" s="2174"/>
      <c r="D54" s="2174"/>
      <c r="E54" s="2174"/>
      <c r="F54" s="2174"/>
      <c r="G54" s="2174"/>
      <c r="H54" s="2174"/>
      <c r="I54" s="2174"/>
      <c r="J54" s="2174"/>
      <c r="K54" s="2174"/>
      <c r="L54" s="2174"/>
      <c r="M54" s="2174"/>
      <c r="N54" s="2174"/>
      <c r="O54" s="2174"/>
      <c r="P54" s="2174"/>
      <c r="Q54" s="2174"/>
      <c r="R54" s="2174"/>
      <c r="S54" s="2174"/>
      <c r="T54" s="2174"/>
      <c r="U54" s="2174"/>
      <c r="V54" s="2174"/>
      <c r="W54" s="2174"/>
      <c r="X54" s="2174"/>
      <c r="Y54" s="2174"/>
      <c r="Z54" s="2174"/>
    </row>
    <row r="55" spans="1:16155" ht="22.2" customHeight="1">
      <c r="B55" s="2173"/>
      <c r="C55" s="2174"/>
      <c r="D55" s="2174"/>
      <c r="E55" s="2174"/>
      <c r="F55" s="2174"/>
      <c r="G55" s="2174"/>
      <c r="H55" s="2174"/>
      <c r="I55" s="2174"/>
      <c r="J55" s="2174"/>
      <c r="K55" s="2174"/>
      <c r="L55" s="2174"/>
      <c r="M55" s="2174"/>
      <c r="N55" s="2174"/>
      <c r="O55" s="2174"/>
      <c r="P55" s="2174"/>
      <c r="Q55" s="2174"/>
      <c r="R55" s="2174"/>
      <c r="S55" s="2174"/>
      <c r="T55" s="2174"/>
      <c r="U55" s="2174"/>
      <c r="V55" s="2174"/>
      <c r="W55" s="2174"/>
      <c r="X55" s="2174"/>
      <c r="Y55" s="2174"/>
      <c r="Z55" s="2174"/>
      <c r="AF55" s="266"/>
    </row>
    <row r="56" spans="1:16155" ht="9" customHeight="1">
      <c r="B56" s="2174"/>
      <c r="C56" s="2174"/>
      <c r="D56" s="2174"/>
      <c r="E56" s="2174"/>
      <c r="F56" s="2174"/>
      <c r="G56" s="2174"/>
      <c r="H56" s="2174"/>
      <c r="I56" s="2174"/>
      <c r="J56" s="2174"/>
      <c r="K56" s="2174"/>
      <c r="L56" s="2174"/>
      <c r="M56" s="2174"/>
      <c r="N56" s="2174"/>
      <c r="O56" s="2174"/>
      <c r="P56" s="2174"/>
      <c r="Q56" s="2174"/>
      <c r="R56" s="2174"/>
      <c r="S56" s="2174"/>
      <c r="T56" s="2174"/>
      <c r="U56" s="2174"/>
      <c r="V56" s="2174"/>
      <c r="W56" s="2174"/>
      <c r="X56" s="2174"/>
      <c r="Y56" s="2174"/>
      <c r="Z56" s="2174"/>
      <c r="AA56" s="278"/>
    </row>
    <row r="57" spans="1:16155" ht="1.8" hidden="1" customHeight="1">
      <c r="C57" s="281"/>
      <c r="D57" s="281"/>
      <c r="E57" s="281"/>
      <c r="F57" s="281"/>
      <c r="G57" s="343"/>
      <c r="H57" s="343"/>
      <c r="I57" s="343"/>
      <c r="J57" s="333"/>
      <c r="K57" s="333"/>
      <c r="L57" s="344"/>
      <c r="M57" s="344"/>
      <c r="N57" s="340"/>
      <c r="O57" s="345"/>
      <c r="P57" s="340"/>
      <c r="Q57" s="333"/>
      <c r="R57" s="340"/>
      <c r="S57" s="345"/>
      <c r="T57" s="345"/>
      <c r="U57" s="281"/>
      <c r="Y57" s="278"/>
      <c r="Z57" s="278"/>
      <c r="AA57" s="278"/>
    </row>
    <row r="58" spans="1:16155" ht="21" hidden="1" customHeight="1">
      <c r="B58" s="2175"/>
      <c r="C58" s="2175"/>
      <c r="D58" s="2175"/>
      <c r="E58" s="2175"/>
      <c r="F58" s="281"/>
      <c r="G58" s="346"/>
      <c r="H58" s="2176"/>
      <c r="I58" s="2176"/>
      <c r="J58" s="2176"/>
      <c r="K58" s="2176"/>
      <c r="L58" s="2176"/>
      <c r="M58" s="282"/>
      <c r="N58" s="282"/>
      <c r="O58" s="282"/>
      <c r="P58" s="282"/>
      <c r="Q58" s="282"/>
      <c r="R58" s="282"/>
      <c r="S58" s="282"/>
      <c r="T58" s="282"/>
      <c r="U58" s="282"/>
      <c r="Y58" s="278"/>
      <c r="Z58" s="278"/>
      <c r="AA58" s="278"/>
    </row>
    <row r="59" spans="1:16155" ht="18" hidden="1" customHeight="1">
      <c r="B59" s="379"/>
      <c r="C59" s="380"/>
      <c r="D59" s="380"/>
      <c r="E59" s="380"/>
      <c r="F59" s="380"/>
      <c r="G59" s="380"/>
      <c r="H59" s="380"/>
      <c r="I59" s="380"/>
      <c r="J59" s="380"/>
      <c r="K59" s="381"/>
      <c r="L59" s="382"/>
      <c r="M59" s="382"/>
      <c r="N59" s="382"/>
      <c r="O59" s="382"/>
      <c r="P59" s="383"/>
      <c r="Q59" s="383"/>
      <c r="R59" s="383"/>
      <c r="S59" s="383"/>
      <c r="T59" s="383"/>
      <c r="U59" s="383"/>
      <c r="V59" s="383"/>
      <c r="W59" s="383"/>
      <c r="X59" s="383"/>
      <c r="Y59" s="383"/>
      <c r="Z59" s="384"/>
      <c r="AB59" s="285"/>
    </row>
    <row r="60" spans="1:16155" ht="33" customHeight="1">
      <c r="B60" s="2177" t="s">
        <v>2654</v>
      </c>
      <c r="C60" s="2178"/>
      <c r="D60" s="2178"/>
      <c r="E60" s="2179"/>
      <c r="F60" s="385"/>
      <c r="G60" s="386" t="s">
        <v>2655</v>
      </c>
      <c r="H60" s="2180"/>
      <c r="I60" s="2180"/>
      <c r="J60" s="2180"/>
      <c r="K60" s="2180"/>
      <c r="L60" s="2180"/>
      <c r="M60" s="2180"/>
      <c r="N60" s="2180"/>
      <c r="O60" s="386" t="s">
        <v>2656</v>
      </c>
      <c r="P60" s="387"/>
      <c r="Q60" s="387"/>
      <c r="R60" s="387"/>
      <c r="S60" s="387"/>
      <c r="T60" s="387"/>
      <c r="U60" s="387"/>
      <c r="V60" s="387"/>
      <c r="W60" s="388"/>
      <c r="X60" s="388"/>
      <c r="Y60" s="388"/>
      <c r="Z60" s="389"/>
      <c r="AA60" s="278"/>
      <c r="AB60" s="561" t="s">
        <v>2997</v>
      </c>
    </row>
    <row r="61" spans="1:16155" ht="27" customHeight="1">
      <c r="B61" s="371"/>
      <c r="C61" s="372"/>
      <c r="D61" s="372"/>
      <c r="E61" s="372"/>
      <c r="F61" s="372"/>
      <c r="G61" s="372"/>
      <c r="H61" s="372"/>
      <c r="I61" s="372"/>
      <c r="J61" s="372"/>
      <c r="K61" s="390"/>
      <c r="L61" s="391"/>
      <c r="M61" s="391"/>
      <c r="N61" s="391"/>
      <c r="O61" s="391"/>
      <c r="P61" s="353"/>
      <c r="Q61" s="353"/>
      <c r="R61" s="353"/>
      <c r="S61" s="353"/>
      <c r="T61" s="353"/>
      <c r="U61" s="353"/>
      <c r="V61" s="353"/>
      <c r="W61" s="353"/>
      <c r="X61" s="353"/>
      <c r="Y61" s="353"/>
      <c r="Z61" s="392"/>
      <c r="AB61" s="285"/>
    </row>
    <row r="62" spans="1:16155" ht="18" customHeight="1">
      <c r="B62" s="379" t="s">
        <v>2657</v>
      </c>
      <c r="C62" s="380"/>
      <c r="D62" s="380"/>
      <c r="E62" s="380"/>
      <c r="F62" s="380"/>
      <c r="G62" s="380"/>
      <c r="H62" s="380"/>
      <c r="I62" s="380"/>
      <c r="J62" s="380"/>
      <c r="K62" s="381"/>
      <c r="L62" s="382"/>
      <c r="M62" s="382"/>
      <c r="N62" s="382"/>
      <c r="O62" s="382"/>
      <c r="P62" s="383"/>
      <c r="Q62" s="383"/>
      <c r="R62" s="383"/>
      <c r="S62" s="383"/>
      <c r="T62" s="383"/>
      <c r="U62" s="383"/>
      <c r="V62" s="383"/>
      <c r="W62" s="383"/>
      <c r="X62" s="383"/>
      <c r="Y62" s="383"/>
      <c r="Z62" s="384"/>
      <c r="AB62" s="285"/>
    </row>
    <row r="63" spans="1:16155" ht="28.2" hidden="1" customHeight="1">
      <c r="B63" s="2157" t="s">
        <v>2658</v>
      </c>
      <c r="C63" s="2158"/>
      <c r="D63" s="2158"/>
      <c r="E63" s="2158"/>
      <c r="F63" s="2159"/>
      <c r="G63" s="2159"/>
      <c r="H63" s="2160"/>
      <c r="I63" s="2165"/>
      <c r="J63" s="2166"/>
      <c r="K63" s="2166"/>
      <c r="L63" s="2166"/>
      <c r="M63" s="2166"/>
      <c r="N63" s="2166"/>
      <c r="O63" s="2166"/>
      <c r="P63" s="2166"/>
      <c r="Q63" s="2166"/>
      <c r="R63" s="2166"/>
      <c r="S63" s="2166"/>
      <c r="T63" s="2166"/>
      <c r="U63" s="2166"/>
      <c r="V63" s="2166"/>
      <c r="W63" s="2166"/>
      <c r="X63" s="2166"/>
      <c r="Y63" s="2166"/>
      <c r="Z63" s="2167"/>
      <c r="AB63" s="285"/>
      <c r="AC63" s="285"/>
      <c r="AD63" s="334"/>
    </row>
    <row r="64" spans="1:16155" ht="28.2" hidden="1" customHeight="1">
      <c r="B64" s="2161"/>
      <c r="C64" s="2162"/>
      <c r="D64" s="2162"/>
      <c r="E64" s="2162"/>
      <c r="F64" s="2163"/>
      <c r="G64" s="2163"/>
      <c r="H64" s="2164"/>
      <c r="I64" s="2168"/>
      <c r="J64" s="2169"/>
      <c r="K64" s="2169"/>
      <c r="L64" s="2169"/>
      <c r="M64" s="2169"/>
      <c r="N64" s="2169"/>
      <c r="O64" s="2169"/>
      <c r="P64" s="2169"/>
      <c r="Q64" s="2169"/>
      <c r="R64" s="2169"/>
      <c r="S64" s="2169"/>
      <c r="T64" s="2169"/>
      <c r="U64" s="2169"/>
      <c r="V64" s="2169"/>
      <c r="W64" s="2169"/>
      <c r="X64" s="2169"/>
      <c r="Y64" s="2169"/>
      <c r="Z64" s="2170"/>
      <c r="AB64" s="285"/>
      <c r="AC64" s="285"/>
    </row>
    <row r="65" spans="1:32" ht="27.6" hidden="1" customHeight="1">
      <c r="B65" s="2171" t="s">
        <v>2660</v>
      </c>
      <c r="C65" s="2158"/>
      <c r="D65" s="2158"/>
      <c r="E65" s="2158"/>
      <c r="F65" s="2159"/>
      <c r="G65" s="2159"/>
      <c r="H65" s="2160"/>
      <c r="I65" s="2165"/>
      <c r="J65" s="2166"/>
      <c r="K65" s="2166"/>
      <c r="L65" s="2166"/>
      <c r="M65" s="2166"/>
      <c r="N65" s="2166"/>
      <c r="O65" s="2166"/>
      <c r="P65" s="2166"/>
      <c r="Q65" s="2166"/>
      <c r="R65" s="2166"/>
      <c r="S65" s="2166"/>
      <c r="T65" s="2166"/>
      <c r="U65" s="2166"/>
      <c r="V65" s="2166"/>
      <c r="W65" s="2166"/>
      <c r="X65" s="2166"/>
      <c r="Y65" s="2166"/>
      <c r="Z65" s="2167"/>
      <c r="AB65" s="285"/>
      <c r="AC65" s="285"/>
    </row>
    <row r="66" spans="1:32" ht="27.6" hidden="1" customHeight="1">
      <c r="B66" s="2161"/>
      <c r="C66" s="2162"/>
      <c r="D66" s="2162"/>
      <c r="E66" s="2162"/>
      <c r="F66" s="2163"/>
      <c r="G66" s="2163"/>
      <c r="H66" s="2164"/>
      <c r="I66" s="2168"/>
      <c r="J66" s="2169"/>
      <c r="K66" s="2169"/>
      <c r="L66" s="2169"/>
      <c r="M66" s="2169"/>
      <c r="N66" s="2169"/>
      <c r="O66" s="2169"/>
      <c r="P66" s="2169"/>
      <c r="Q66" s="2169"/>
      <c r="R66" s="2169"/>
      <c r="S66" s="2169"/>
      <c r="T66" s="2169"/>
      <c r="U66" s="2169"/>
      <c r="V66" s="2169"/>
      <c r="W66" s="2169"/>
      <c r="X66" s="2169"/>
      <c r="Y66" s="2169"/>
      <c r="Z66" s="2170"/>
      <c r="AB66" s="327"/>
      <c r="AC66" s="327"/>
    </row>
    <row r="67" spans="1:32" ht="30" customHeight="1">
      <c r="B67" s="2049" t="s">
        <v>2932</v>
      </c>
      <c r="C67" s="2050"/>
      <c r="D67" s="2050"/>
      <c r="E67" s="2051"/>
      <c r="F67" s="313"/>
      <c r="G67" s="314"/>
      <c r="H67" s="314"/>
      <c r="I67" s="315"/>
      <c r="J67" s="2052" t="s">
        <v>2661</v>
      </c>
      <c r="K67" s="2053"/>
      <c r="L67" s="2053"/>
      <c r="M67" s="2054"/>
      <c r="N67" s="313"/>
      <c r="O67" s="314"/>
      <c r="P67" s="315"/>
      <c r="Q67" s="2055" t="s">
        <v>2662</v>
      </c>
      <c r="R67" s="2056"/>
      <c r="S67" s="2057"/>
      <c r="T67" s="2058" t="s">
        <v>2663</v>
      </c>
      <c r="U67" s="2059"/>
      <c r="V67" s="2059"/>
      <c r="W67" s="2059"/>
      <c r="X67" s="2059"/>
      <c r="Y67" s="2059"/>
      <c r="Z67" s="2060"/>
      <c r="AB67" s="285"/>
      <c r="AC67" s="285"/>
    </row>
    <row r="68" spans="1:32" ht="15.75" customHeight="1">
      <c r="B68" s="2061" t="s">
        <v>3157</v>
      </c>
      <c r="C68" s="2062"/>
      <c r="D68" s="2062"/>
      <c r="E68" s="2063"/>
      <c r="F68" s="2033"/>
      <c r="G68" s="2034"/>
      <c r="H68" s="2034"/>
      <c r="I68" s="2034"/>
      <c r="J68" s="2034"/>
      <c r="K68" s="2034"/>
      <c r="L68" s="2034"/>
      <c r="M68" s="2034"/>
      <c r="N68" s="2034"/>
      <c r="O68" s="2034"/>
      <c r="P68" s="2034"/>
      <c r="Q68" s="2034"/>
      <c r="R68" s="2034"/>
      <c r="S68" s="2034"/>
      <c r="T68" s="2034"/>
      <c r="U68" s="2034"/>
      <c r="V68" s="2034"/>
      <c r="W68" s="2034"/>
      <c r="X68" s="2034"/>
      <c r="Y68" s="2034"/>
      <c r="Z68" s="2035"/>
      <c r="AB68" s="285"/>
      <c r="AC68" s="285"/>
    </row>
    <row r="69" spans="1:32" ht="34.200000000000003" customHeight="1">
      <c r="B69" s="2064"/>
      <c r="C69" s="2065"/>
      <c r="D69" s="2065"/>
      <c r="E69" s="2066"/>
      <c r="F69" s="2036"/>
      <c r="G69" s="1477"/>
      <c r="H69" s="1477"/>
      <c r="I69" s="1477"/>
      <c r="J69" s="1477"/>
      <c r="K69" s="1477"/>
      <c r="L69" s="1477"/>
      <c r="M69" s="1477"/>
      <c r="N69" s="1477"/>
      <c r="O69" s="1477"/>
      <c r="P69" s="1477"/>
      <c r="Q69" s="1477"/>
      <c r="R69" s="1477"/>
      <c r="S69" s="1477"/>
      <c r="T69" s="1477"/>
      <c r="U69" s="1477"/>
      <c r="V69" s="1477"/>
      <c r="W69" s="1477"/>
      <c r="X69" s="1477"/>
      <c r="Y69" s="1477"/>
      <c r="Z69" s="2037"/>
      <c r="AB69" s="285"/>
      <c r="AC69" s="285"/>
    </row>
    <row r="70" spans="1:32" ht="30" customHeight="1">
      <c r="B70" s="316"/>
      <c r="C70" s="2038" t="s">
        <v>2664</v>
      </c>
      <c r="D70" s="2038"/>
      <c r="E70" s="2039"/>
      <c r="F70" s="313"/>
      <c r="G70" s="314"/>
      <c r="H70" s="314"/>
      <c r="I70" s="314"/>
      <c r="J70" s="314"/>
      <c r="K70" s="314"/>
      <c r="L70" s="315"/>
      <c r="M70" s="317" t="s">
        <v>458</v>
      </c>
      <c r="N70" s="318"/>
      <c r="O70" s="317"/>
      <c r="P70" s="317"/>
      <c r="Q70" s="317"/>
      <c r="R70" s="317"/>
      <c r="S70" s="317"/>
      <c r="T70" s="317"/>
      <c r="U70" s="317"/>
      <c r="V70" s="317"/>
      <c r="W70" s="317"/>
      <c r="X70" s="317"/>
      <c r="Y70" s="317"/>
      <c r="Z70" s="317"/>
      <c r="AB70" s="285"/>
      <c r="AC70" s="285"/>
    </row>
    <row r="71" spans="1:32" ht="12" customHeight="1">
      <c r="B71" s="371"/>
      <c r="C71" s="372"/>
      <c r="D71" s="372"/>
      <c r="E71" s="372"/>
      <c r="F71" s="372"/>
      <c r="G71" s="372"/>
      <c r="H71" s="372"/>
      <c r="I71" s="372"/>
      <c r="J71" s="372"/>
      <c r="K71" s="372"/>
      <c r="L71" s="372"/>
      <c r="M71" s="281"/>
      <c r="N71" s="281"/>
      <c r="O71" s="281"/>
      <c r="P71" s="281"/>
      <c r="Q71" s="281"/>
      <c r="R71" s="281"/>
      <c r="S71" s="281"/>
      <c r="U71" s="281"/>
      <c r="V71" s="278"/>
      <c r="W71" s="333"/>
      <c r="X71" s="333"/>
      <c r="Y71" s="333"/>
      <c r="Z71" s="333"/>
      <c r="AB71" s="285"/>
      <c r="AC71" s="285"/>
    </row>
    <row r="72" spans="1:32" ht="18" customHeight="1">
      <c r="B72" s="281"/>
      <c r="C72" s="281" t="s">
        <v>2665</v>
      </c>
      <c r="D72" s="281"/>
      <c r="E72" s="281"/>
      <c r="F72" s="281"/>
      <c r="G72" s="281"/>
      <c r="H72" s="281"/>
      <c r="I72" s="281"/>
      <c r="J72" s="281"/>
      <c r="K72" s="281"/>
      <c r="L72" s="281"/>
      <c r="M72" s="281"/>
      <c r="N72" s="281"/>
      <c r="O72" s="281"/>
      <c r="P72" s="281"/>
      <c r="Q72" s="281"/>
      <c r="R72" s="281"/>
      <c r="S72" s="281"/>
      <c r="T72" s="281"/>
      <c r="U72" s="281"/>
      <c r="V72" s="333"/>
      <c r="W72" s="333"/>
      <c r="X72" s="333"/>
      <c r="Y72" s="333"/>
      <c r="Z72" s="333"/>
      <c r="AB72" s="285"/>
      <c r="AC72" s="285"/>
    </row>
    <row r="73" spans="1:32" ht="13.5" customHeight="1" thickBot="1">
      <c r="U73" s="327"/>
      <c r="Z73" s="378"/>
      <c r="AB73" s="285"/>
      <c r="AC73" s="285"/>
    </row>
    <row r="74" spans="1:32" ht="22.8" customHeight="1" thickTop="1">
      <c r="A74" s="320"/>
      <c r="B74" s="2148" t="s">
        <v>2933</v>
      </c>
      <c r="C74" s="2149"/>
      <c r="D74" s="2149"/>
      <c r="E74" s="2149"/>
      <c r="F74" s="2149"/>
      <c r="G74" s="2149"/>
      <c r="H74" s="2149"/>
      <c r="I74" s="2149"/>
      <c r="J74" s="2149"/>
      <c r="K74" s="2149"/>
      <c r="L74" s="2149"/>
      <c r="M74" s="2149"/>
      <c r="N74" s="2149"/>
      <c r="O74" s="2149"/>
      <c r="P74" s="2149"/>
      <c r="Q74" s="2149"/>
      <c r="R74" s="2149"/>
      <c r="S74" s="2149"/>
      <c r="T74" s="2149"/>
      <c r="U74" s="2149"/>
      <c r="V74" s="2149"/>
      <c r="W74" s="2149"/>
      <c r="X74" s="2149"/>
      <c r="Y74" s="2150"/>
      <c r="Z74" s="393"/>
      <c r="AA74" s="322"/>
      <c r="AB74" s="322"/>
      <c r="AC74" s="322"/>
      <c r="AD74" s="322"/>
      <c r="AE74" s="322"/>
      <c r="AF74" s="322"/>
    </row>
    <row r="75" spans="1:32" ht="22.8" customHeight="1">
      <c r="A75" s="393"/>
      <c r="B75" s="2151"/>
      <c r="C75" s="2152"/>
      <c r="D75" s="2152"/>
      <c r="E75" s="2152"/>
      <c r="F75" s="2152"/>
      <c r="G75" s="2152"/>
      <c r="H75" s="2152"/>
      <c r="I75" s="2152"/>
      <c r="J75" s="2152"/>
      <c r="K75" s="2152"/>
      <c r="L75" s="2152"/>
      <c r="M75" s="2152"/>
      <c r="N75" s="2152"/>
      <c r="O75" s="2152"/>
      <c r="P75" s="2152"/>
      <c r="Q75" s="2152"/>
      <c r="R75" s="2152"/>
      <c r="S75" s="2152"/>
      <c r="T75" s="2152"/>
      <c r="U75" s="2152"/>
      <c r="V75" s="2152"/>
      <c r="W75" s="2152"/>
      <c r="X75" s="2152"/>
      <c r="Y75" s="2153"/>
      <c r="Z75" s="393"/>
      <c r="AA75" s="322"/>
      <c r="AB75" s="322"/>
      <c r="AC75" s="322"/>
      <c r="AD75" s="322"/>
      <c r="AE75" s="322"/>
      <c r="AF75" s="322"/>
    </row>
    <row r="76" spans="1:32" ht="22.8" customHeight="1">
      <c r="A76" s="393"/>
      <c r="B76" s="2151"/>
      <c r="C76" s="2152"/>
      <c r="D76" s="2152"/>
      <c r="E76" s="2152"/>
      <c r="F76" s="2152"/>
      <c r="G76" s="2152"/>
      <c r="H76" s="2152"/>
      <c r="I76" s="2152"/>
      <c r="J76" s="2152"/>
      <c r="K76" s="2152"/>
      <c r="L76" s="2152"/>
      <c r="M76" s="2152"/>
      <c r="N76" s="2152"/>
      <c r="O76" s="2152"/>
      <c r="P76" s="2152"/>
      <c r="Q76" s="2152"/>
      <c r="R76" s="2152"/>
      <c r="S76" s="2152"/>
      <c r="T76" s="2152"/>
      <c r="U76" s="2152"/>
      <c r="V76" s="2152"/>
      <c r="W76" s="2152"/>
      <c r="X76" s="2152"/>
      <c r="Y76" s="2153"/>
      <c r="Z76" s="393"/>
      <c r="AA76" s="322"/>
      <c r="AB76" s="322"/>
      <c r="AC76" s="322"/>
      <c r="AD76" s="322"/>
      <c r="AE76" s="322"/>
      <c r="AF76" s="322"/>
    </row>
    <row r="77" spans="1:32" ht="22.8" customHeight="1">
      <c r="A77" s="393"/>
      <c r="B77" s="2151"/>
      <c r="C77" s="2152"/>
      <c r="D77" s="2152"/>
      <c r="E77" s="2152"/>
      <c r="F77" s="2152"/>
      <c r="G77" s="2152"/>
      <c r="H77" s="2152"/>
      <c r="I77" s="2152"/>
      <c r="J77" s="2152"/>
      <c r="K77" s="2152"/>
      <c r="L77" s="2152"/>
      <c r="M77" s="2152"/>
      <c r="N77" s="2152"/>
      <c r="O77" s="2152"/>
      <c r="P77" s="2152"/>
      <c r="Q77" s="2152"/>
      <c r="R77" s="2152"/>
      <c r="S77" s="2152"/>
      <c r="T77" s="2152"/>
      <c r="U77" s="2152"/>
      <c r="V77" s="2152"/>
      <c r="W77" s="2152"/>
      <c r="X77" s="2152"/>
      <c r="Y77" s="2153"/>
      <c r="Z77" s="393"/>
      <c r="AA77" s="322"/>
      <c r="AB77" s="322"/>
      <c r="AC77" s="322"/>
      <c r="AD77" s="322"/>
      <c r="AE77" s="322"/>
      <c r="AF77" s="322"/>
    </row>
    <row r="78" spans="1:32" ht="22.8" customHeight="1">
      <c r="A78" s="393"/>
      <c r="B78" s="2151"/>
      <c r="C78" s="2152"/>
      <c r="D78" s="2152"/>
      <c r="E78" s="2152"/>
      <c r="F78" s="2152"/>
      <c r="G78" s="2152"/>
      <c r="H78" s="2152"/>
      <c r="I78" s="2152"/>
      <c r="J78" s="2152"/>
      <c r="K78" s="2152"/>
      <c r="L78" s="2152"/>
      <c r="M78" s="2152"/>
      <c r="N78" s="2152"/>
      <c r="O78" s="2152"/>
      <c r="P78" s="2152"/>
      <c r="Q78" s="2152"/>
      <c r="R78" s="2152"/>
      <c r="S78" s="2152"/>
      <c r="T78" s="2152"/>
      <c r="U78" s="2152"/>
      <c r="V78" s="2152"/>
      <c r="W78" s="2152"/>
      <c r="X78" s="2152"/>
      <c r="Y78" s="2153"/>
      <c r="Z78" s="393"/>
      <c r="AA78" s="322"/>
      <c r="AB78" s="322"/>
      <c r="AC78" s="322"/>
      <c r="AD78" s="322"/>
      <c r="AE78" s="322"/>
      <c r="AF78" s="322"/>
    </row>
    <row r="79" spans="1:32" ht="22.8" customHeight="1">
      <c r="A79" s="393"/>
      <c r="B79" s="2151"/>
      <c r="C79" s="2152"/>
      <c r="D79" s="2152"/>
      <c r="E79" s="2152"/>
      <c r="F79" s="2152"/>
      <c r="G79" s="2152"/>
      <c r="H79" s="2152"/>
      <c r="I79" s="2152"/>
      <c r="J79" s="2152"/>
      <c r="K79" s="2152"/>
      <c r="L79" s="2152"/>
      <c r="M79" s="2152"/>
      <c r="N79" s="2152"/>
      <c r="O79" s="2152"/>
      <c r="P79" s="2152"/>
      <c r="Q79" s="2152"/>
      <c r="R79" s="2152"/>
      <c r="S79" s="2152"/>
      <c r="T79" s="2152"/>
      <c r="U79" s="2152"/>
      <c r="V79" s="2152"/>
      <c r="W79" s="2152"/>
      <c r="X79" s="2152"/>
      <c r="Y79" s="2153"/>
      <c r="Z79" s="393"/>
      <c r="AA79" s="322"/>
      <c r="AB79" s="322"/>
      <c r="AC79" s="322"/>
      <c r="AD79" s="322"/>
      <c r="AE79" s="322"/>
      <c r="AF79" s="322"/>
    </row>
    <row r="80" spans="1:32" ht="22.8" customHeight="1">
      <c r="A80" s="393"/>
      <c r="B80" s="2151"/>
      <c r="C80" s="2152"/>
      <c r="D80" s="2152"/>
      <c r="E80" s="2152"/>
      <c r="F80" s="2152"/>
      <c r="G80" s="2152"/>
      <c r="H80" s="2152"/>
      <c r="I80" s="2152"/>
      <c r="J80" s="2152"/>
      <c r="K80" s="2152"/>
      <c r="L80" s="2152"/>
      <c r="M80" s="2152"/>
      <c r="N80" s="2152"/>
      <c r="O80" s="2152"/>
      <c r="P80" s="2152"/>
      <c r="Q80" s="2152"/>
      <c r="R80" s="2152"/>
      <c r="S80" s="2152"/>
      <c r="T80" s="2152"/>
      <c r="U80" s="2152"/>
      <c r="V80" s="2152"/>
      <c r="W80" s="2152"/>
      <c r="X80" s="2152"/>
      <c r="Y80" s="2153"/>
      <c r="Z80" s="393"/>
      <c r="AA80" s="322"/>
      <c r="AB80" s="322"/>
      <c r="AC80" s="322"/>
      <c r="AD80" s="322"/>
      <c r="AE80" s="322"/>
      <c r="AF80" s="322"/>
    </row>
    <row r="81" spans="1:32" ht="22.8" customHeight="1">
      <c r="A81" s="393"/>
      <c r="B81" s="2151"/>
      <c r="C81" s="2152"/>
      <c r="D81" s="2152"/>
      <c r="E81" s="2152"/>
      <c r="F81" s="2152"/>
      <c r="G81" s="2152"/>
      <c r="H81" s="2152"/>
      <c r="I81" s="2152"/>
      <c r="J81" s="2152"/>
      <c r="K81" s="2152"/>
      <c r="L81" s="2152"/>
      <c r="M81" s="2152"/>
      <c r="N81" s="2152"/>
      <c r="O81" s="2152"/>
      <c r="P81" s="2152"/>
      <c r="Q81" s="2152"/>
      <c r="R81" s="2152"/>
      <c r="S81" s="2152"/>
      <c r="T81" s="2152"/>
      <c r="U81" s="2152"/>
      <c r="V81" s="2152"/>
      <c r="W81" s="2152"/>
      <c r="X81" s="2152"/>
      <c r="Y81" s="2153"/>
      <c r="Z81" s="393"/>
      <c r="AA81" s="322"/>
      <c r="AB81" s="322"/>
      <c r="AC81" s="322"/>
      <c r="AD81" s="322"/>
      <c r="AE81" s="322"/>
      <c r="AF81" s="322"/>
    </row>
    <row r="82" spans="1:32" ht="4.8" customHeight="1">
      <c r="A82" s="393"/>
      <c r="B82" s="2151"/>
      <c r="C82" s="2152"/>
      <c r="D82" s="2152"/>
      <c r="E82" s="2152"/>
      <c r="F82" s="2152"/>
      <c r="G82" s="2152"/>
      <c r="H82" s="2152"/>
      <c r="I82" s="2152"/>
      <c r="J82" s="2152"/>
      <c r="K82" s="2152"/>
      <c r="L82" s="2152"/>
      <c r="M82" s="2152"/>
      <c r="N82" s="2152"/>
      <c r="O82" s="2152"/>
      <c r="P82" s="2152"/>
      <c r="Q82" s="2152"/>
      <c r="R82" s="2152"/>
      <c r="S82" s="2152"/>
      <c r="T82" s="2152"/>
      <c r="U82" s="2152"/>
      <c r="V82" s="2152"/>
      <c r="W82" s="2152"/>
      <c r="X82" s="2152"/>
      <c r="Y82" s="2153"/>
      <c r="Z82" s="393"/>
      <c r="AA82" s="322"/>
      <c r="AB82" s="322"/>
      <c r="AC82" s="322"/>
      <c r="AD82" s="322"/>
      <c r="AE82" s="322"/>
      <c r="AF82" s="322"/>
    </row>
    <row r="83" spans="1:32" ht="4.8" customHeight="1">
      <c r="A83" s="393"/>
      <c r="B83" s="2151"/>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3"/>
      <c r="Z83" s="393"/>
      <c r="AA83" s="322"/>
      <c r="AB83" s="322"/>
      <c r="AC83" s="322"/>
      <c r="AD83" s="322"/>
      <c r="AE83" s="322"/>
      <c r="AF83" s="322"/>
    </row>
    <row r="84" spans="1:32" ht="4.8" customHeight="1">
      <c r="A84" s="393"/>
      <c r="B84" s="2151"/>
      <c r="C84" s="2152"/>
      <c r="D84" s="2152"/>
      <c r="E84" s="2152"/>
      <c r="F84" s="2152"/>
      <c r="G84" s="2152"/>
      <c r="H84" s="2152"/>
      <c r="I84" s="2152"/>
      <c r="J84" s="2152"/>
      <c r="K84" s="2152"/>
      <c r="L84" s="2152"/>
      <c r="M84" s="2152"/>
      <c r="N84" s="2152"/>
      <c r="O84" s="2152"/>
      <c r="P84" s="2152"/>
      <c r="Q84" s="2152"/>
      <c r="R84" s="2152"/>
      <c r="S84" s="2152"/>
      <c r="T84" s="2152"/>
      <c r="U84" s="2152"/>
      <c r="V84" s="2152"/>
      <c r="W84" s="2152"/>
      <c r="X84" s="2152"/>
      <c r="Y84" s="2153"/>
      <c r="Z84" s="393"/>
      <c r="AA84" s="322"/>
      <c r="AB84" s="322"/>
      <c r="AC84" s="322"/>
      <c r="AD84" s="322"/>
      <c r="AE84" s="322"/>
      <c r="AF84" s="322"/>
    </row>
    <row r="85" spans="1:32" ht="11.4" customHeight="1" thickBot="1">
      <c r="A85" s="393"/>
      <c r="B85" s="2154"/>
      <c r="C85" s="2155"/>
      <c r="D85" s="2155"/>
      <c r="E85" s="2155"/>
      <c r="F85" s="2155"/>
      <c r="G85" s="2155"/>
      <c r="H85" s="2155"/>
      <c r="I85" s="2155"/>
      <c r="J85" s="2155"/>
      <c r="K85" s="2155"/>
      <c r="L85" s="2155"/>
      <c r="M85" s="2155"/>
      <c r="N85" s="2155"/>
      <c r="O85" s="2155"/>
      <c r="P85" s="2155"/>
      <c r="Q85" s="2155"/>
      <c r="R85" s="2155"/>
      <c r="S85" s="2155"/>
      <c r="T85" s="2155"/>
      <c r="U85" s="2155"/>
      <c r="V85" s="2155"/>
      <c r="W85" s="2155"/>
      <c r="X85" s="2155"/>
      <c r="Y85" s="2156"/>
      <c r="Z85" s="393"/>
      <c r="AA85" s="322"/>
      <c r="AB85" s="322"/>
      <c r="AC85" s="322"/>
      <c r="AD85" s="322"/>
      <c r="AE85" s="322"/>
      <c r="AF85" s="322"/>
    </row>
    <row r="86" spans="1:32" ht="13.8" thickTop="1"/>
    <row r="88" spans="1:32">
      <c r="X88" s="327"/>
      <c r="Y88" s="327"/>
      <c r="Z88" s="328"/>
    </row>
  </sheetData>
  <sheetProtection algorithmName="SHA-512" hashValue="q4knEWakQuiGTGpoknE4m/JAop/x+6WSn/Ud4/6/q1TR0LHDTO5NiRi2G2FbgOnrI0L15JRlZZlGoGcw5bK+sQ==" saltValue="+8ZqqBJsE9wjcK1MLZi2CQ==" spinCount="100000" sheet="1" formatCells="0" insertRows="0" deleteRows="0" selectLockedCells="1"/>
  <mergeCells count="72">
    <mergeCell ref="BN20:BO20"/>
    <mergeCell ref="BP20:BX20"/>
    <mergeCell ref="N22:O22"/>
    <mergeCell ref="P22:S22"/>
    <mergeCell ref="T22:X22"/>
    <mergeCell ref="BN22:BO22"/>
    <mergeCell ref="BP22:BS22"/>
    <mergeCell ref="BT22:BX22"/>
    <mergeCell ref="N10:O10"/>
    <mergeCell ref="R3:S3"/>
    <mergeCell ref="N6:O6"/>
    <mergeCell ref="P6:X6"/>
    <mergeCell ref="N8:O8"/>
    <mergeCell ref="P8:X8"/>
    <mergeCell ref="N14:O14"/>
    <mergeCell ref="P14:X14"/>
    <mergeCell ref="N16:O16"/>
    <mergeCell ref="N26:O26"/>
    <mergeCell ref="P26:X26"/>
    <mergeCell ref="N28:O28"/>
    <mergeCell ref="N20:O20"/>
    <mergeCell ref="P20:X20"/>
    <mergeCell ref="C30:X30"/>
    <mergeCell ref="D34:E34"/>
    <mergeCell ref="K34:L34"/>
    <mergeCell ref="M34:O34"/>
    <mergeCell ref="P34:Q34"/>
    <mergeCell ref="R34:X34"/>
    <mergeCell ref="C35:X35"/>
    <mergeCell ref="D36:X36"/>
    <mergeCell ref="D37:J37"/>
    <mergeCell ref="D39:J39"/>
    <mergeCell ref="M39:P39"/>
    <mergeCell ref="U37:X37"/>
    <mergeCell ref="D40:J40"/>
    <mergeCell ref="L40:X40"/>
    <mergeCell ref="D41:J49"/>
    <mergeCell ref="R41:V41"/>
    <mergeCell ref="R43:V43"/>
    <mergeCell ref="R45:V45"/>
    <mergeCell ref="R47:V47"/>
    <mergeCell ref="R49:V49"/>
    <mergeCell ref="B54:Z56"/>
    <mergeCell ref="B58:E58"/>
    <mergeCell ref="H58:L58"/>
    <mergeCell ref="D50:J52"/>
    <mergeCell ref="L50:O50"/>
    <mergeCell ref="Q50:R50"/>
    <mergeCell ref="L52:O52"/>
    <mergeCell ref="Q52:R52"/>
    <mergeCell ref="B60:E60"/>
    <mergeCell ref="H60:N60"/>
    <mergeCell ref="B63:H64"/>
    <mergeCell ref="I63:Z64"/>
    <mergeCell ref="B65:H66"/>
    <mergeCell ref="I65:Z66"/>
    <mergeCell ref="F68:Z69"/>
    <mergeCell ref="C70:E70"/>
    <mergeCell ref="B74:Y85"/>
    <mergeCell ref="P10:S10"/>
    <mergeCell ref="T10:X10"/>
    <mergeCell ref="P16:S16"/>
    <mergeCell ref="T16:X16"/>
    <mergeCell ref="P28:S28"/>
    <mergeCell ref="T28:X28"/>
    <mergeCell ref="K37:P37"/>
    <mergeCell ref="Q37:T37"/>
    <mergeCell ref="B67:E67"/>
    <mergeCell ref="J67:M67"/>
    <mergeCell ref="Q67:S67"/>
    <mergeCell ref="T67:Z67"/>
    <mergeCell ref="B68:E69"/>
  </mergeCells>
  <phoneticPr fontId="65"/>
  <pageMargins left="0.70866141732283472" right="0.70866141732283472" top="0.74803149606299213" bottom="0.74803149606299213" header="0.31496062992125984" footer="0.31496062992125984"/>
  <pageSetup paperSize="9" scale="84" orientation="portrait" blackAndWhite="1" r:id="rId1"/>
  <rowBreaks count="1" manualBreakCount="1">
    <brk id="5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53340</xdr:colOff>
                    <xdr:row>61</xdr:row>
                    <xdr:rowOff>129540</xdr:rowOff>
                  </from>
                  <to>
                    <xdr:col>20</xdr:col>
                    <xdr:colOff>205740</xdr:colOff>
                    <xdr:row>67</xdr:row>
                    <xdr:rowOff>167640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61</xdr:row>
                    <xdr:rowOff>144780</xdr:rowOff>
                  </from>
                  <to>
                    <xdr:col>22</xdr:col>
                    <xdr:colOff>167640</xdr:colOff>
                    <xdr:row>67</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213360</xdr:colOff>
                    <xdr:row>61</xdr:row>
                    <xdr:rowOff>137160</xdr:rowOff>
                  </from>
                  <to>
                    <xdr:col>24</xdr:col>
                    <xdr:colOff>129540</xdr:colOff>
                    <xdr:row>67</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xm:sqref>
        </x14:dataValidation>
        <x14:dataValidation type="list" allowBlank="1" showInputMessage="1" showErrorMessage="1">
          <x14:formula1>
            <xm:f>基本情報入力シート!$K$63:$K$74</xm:f>
          </x14:formula1>
          <xm:sqref>U3</xm:sqref>
        </x14:dataValidation>
        <x14:dataValidation type="list" allowBlank="1" showInputMessage="1" showErrorMessage="1">
          <x14:formula1>
            <xm:f>基本情報入力シート!$J$63:$J$65</xm:f>
          </x14:formula1>
          <xm:sqref>R3:S3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B1:CC55"/>
  <sheetViews>
    <sheetView showGridLines="0" showZeros="0" view="pageBreakPreview" topLeftCell="A28" zoomScaleNormal="100" zoomScaleSheetLayoutView="100" workbookViewId="0">
      <selection activeCell="P31" sqref="P31:Q31"/>
    </sheetView>
  </sheetViews>
  <sheetFormatPr defaultRowHeight="13.2"/>
  <cols>
    <col min="1" max="2" width="1.6640625" style="278" customWidth="1"/>
    <col min="3" max="3" width="1.109375" style="278" customWidth="1"/>
    <col min="4" max="4" width="5.6640625" style="278" customWidth="1"/>
    <col min="5" max="5" width="3.6640625" style="278" customWidth="1"/>
    <col min="6" max="6" width="2.6640625" style="278" customWidth="1"/>
    <col min="7" max="7" width="3.6640625" style="278" customWidth="1"/>
    <col min="8" max="8" width="2.6640625" style="278" customWidth="1"/>
    <col min="9" max="10" width="3.6640625" style="278" customWidth="1"/>
    <col min="11" max="11" width="1.21875" style="278" customWidth="1"/>
    <col min="12" max="13" width="4.109375" style="278" customWidth="1"/>
    <col min="14" max="17" width="3.6640625" style="278" customWidth="1"/>
    <col min="18" max="19" width="3.109375" style="278" customWidth="1"/>
    <col min="20" max="20" width="4.109375" style="278" customWidth="1"/>
    <col min="21" max="22" width="3.6640625" style="278" customWidth="1"/>
    <col min="23" max="26" width="3.6640625" style="285" customWidth="1"/>
    <col min="27" max="28" width="1.6640625" style="285" customWidth="1"/>
    <col min="29" max="29" width="2.109375" style="285" customWidth="1"/>
    <col min="30" max="30" width="7.21875" style="278" hidden="1" customWidth="1"/>
    <col min="31" max="51" width="0" style="278" hidden="1" customWidth="1"/>
    <col min="52" max="52" width="15" style="278" customWidth="1"/>
    <col min="53" max="54" width="1.6640625" style="278" customWidth="1"/>
    <col min="55" max="55" width="1.109375" style="278" customWidth="1"/>
    <col min="56" max="56" width="5.6640625" style="278" customWidth="1"/>
    <col min="57" max="57" width="3.6640625" style="278" customWidth="1"/>
    <col min="58" max="58" width="2.6640625" style="278" customWidth="1"/>
    <col min="59" max="59" width="3.6640625" style="278" customWidth="1"/>
    <col min="60" max="60" width="2.6640625" style="278" customWidth="1"/>
    <col min="61" max="62" width="3.6640625" style="278" customWidth="1"/>
    <col min="63" max="63" width="1.21875" style="278" customWidth="1"/>
    <col min="64" max="65" width="4.109375" style="278" customWidth="1"/>
    <col min="66" max="69" width="3.6640625" style="278" customWidth="1"/>
    <col min="70" max="71" width="3.109375" style="278" customWidth="1"/>
    <col min="72" max="72" width="4.109375" style="278" customWidth="1"/>
    <col min="73" max="74" width="3.6640625" style="278" customWidth="1"/>
    <col min="75" max="78" width="3.6640625" style="285" customWidth="1"/>
    <col min="79" max="81" width="1.6640625" style="285" customWidth="1"/>
    <col min="82" max="294" width="8.88671875" style="278"/>
    <col min="295" max="295" width="2.44140625" style="278" customWidth="1"/>
    <col min="296" max="296" width="2.33203125" style="278" customWidth="1"/>
    <col min="297" max="297" width="1.109375" style="278" customWidth="1"/>
    <col min="298" max="298" width="22.6640625" style="278" customWidth="1"/>
    <col min="299" max="299" width="1.21875" style="278" customWidth="1"/>
    <col min="300" max="301" width="11.77734375" style="278" customWidth="1"/>
    <col min="302" max="302" width="1.77734375" style="278" customWidth="1"/>
    <col min="303" max="303" width="6.88671875" style="278" customWidth="1"/>
    <col min="304" max="304" width="4.44140625" style="278" customWidth="1"/>
    <col min="305" max="305" width="3.6640625" style="278" customWidth="1"/>
    <col min="306" max="306" width="0.77734375" style="278" customWidth="1"/>
    <col min="307" max="307" width="3.33203125" style="278" customWidth="1"/>
    <col min="308" max="308" width="3.6640625" style="278" customWidth="1"/>
    <col min="309" max="309" width="3" style="278" customWidth="1"/>
    <col min="310" max="310" width="3.6640625" style="278" customWidth="1"/>
    <col min="311" max="311" width="3.109375" style="278" customWidth="1"/>
    <col min="312" max="312" width="1.88671875" style="278" customWidth="1"/>
    <col min="313" max="314" width="2.21875" style="278" customWidth="1"/>
    <col min="315" max="315" width="7.21875" style="278" customWidth="1"/>
    <col min="316" max="550" width="8.88671875" style="278"/>
    <col min="551" max="551" width="2.44140625" style="278" customWidth="1"/>
    <col min="552" max="552" width="2.33203125" style="278" customWidth="1"/>
    <col min="553" max="553" width="1.109375" style="278" customWidth="1"/>
    <col min="554" max="554" width="22.6640625" style="278" customWidth="1"/>
    <col min="555" max="555" width="1.21875" style="278" customWidth="1"/>
    <col min="556" max="557" width="11.77734375" style="278" customWidth="1"/>
    <col min="558" max="558" width="1.77734375" style="278" customWidth="1"/>
    <col min="559" max="559" width="6.88671875" style="278" customWidth="1"/>
    <col min="560" max="560" width="4.44140625" style="278" customWidth="1"/>
    <col min="561" max="561" width="3.6640625" style="278" customWidth="1"/>
    <col min="562" max="562" width="0.77734375" style="278" customWidth="1"/>
    <col min="563" max="563" width="3.33203125" style="278" customWidth="1"/>
    <col min="564" max="564" width="3.6640625" style="278" customWidth="1"/>
    <col min="565" max="565" width="3" style="278" customWidth="1"/>
    <col min="566" max="566" width="3.6640625" style="278" customWidth="1"/>
    <col min="567" max="567" width="3.109375" style="278" customWidth="1"/>
    <col min="568" max="568" width="1.88671875" style="278" customWidth="1"/>
    <col min="569" max="570" width="2.21875" style="278" customWidth="1"/>
    <col min="571" max="571" width="7.21875" style="278" customWidth="1"/>
    <col min="572" max="806" width="8.88671875" style="278"/>
    <col min="807" max="807" width="2.44140625" style="278" customWidth="1"/>
    <col min="808" max="808" width="2.33203125" style="278" customWidth="1"/>
    <col min="809" max="809" width="1.109375" style="278" customWidth="1"/>
    <col min="810" max="810" width="22.6640625" style="278" customWidth="1"/>
    <col min="811" max="811" width="1.21875" style="278" customWidth="1"/>
    <col min="812" max="813" width="11.77734375" style="278" customWidth="1"/>
    <col min="814" max="814" width="1.77734375" style="278" customWidth="1"/>
    <col min="815" max="815" width="6.88671875" style="278" customWidth="1"/>
    <col min="816" max="816" width="4.44140625" style="278" customWidth="1"/>
    <col min="817" max="817" width="3.6640625" style="278" customWidth="1"/>
    <col min="818" max="818" width="0.77734375" style="278" customWidth="1"/>
    <col min="819" max="819" width="3.33203125" style="278" customWidth="1"/>
    <col min="820" max="820" width="3.6640625" style="278" customWidth="1"/>
    <col min="821" max="821" width="3" style="278" customWidth="1"/>
    <col min="822" max="822" width="3.6640625" style="278" customWidth="1"/>
    <col min="823" max="823" width="3.109375" style="278" customWidth="1"/>
    <col min="824" max="824" width="1.88671875" style="278" customWidth="1"/>
    <col min="825" max="826" width="2.21875" style="278" customWidth="1"/>
    <col min="827" max="827" width="7.21875" style="278" customWidth="1"/>
    <col min="828" max="1062" width="8.88671875" style="278"/>
    <col min="1063" max="1063" width="2.44140625" style="278" customWidth="1"/>
    <col min="1064" max="1064" width="2.33203125" style="278" customWidth="1"/>
    <col min="1065" max="1065" width="1.109375" style="278" customWidth="1"/>
    <col min="1066" max="1066" width="22.6640625" style="278" customWidth="1"/>
    <col min="1067" max="1067" width="1.21875" style="278" customWidth="1"/>
    <col min="1068" max="1069" width="11.77734375" style="278" customWidth="1"/>
    <col min="1070" max="1070" width="1.77734375" style="278" customWidth="1"/>
    <col min="1071" max="1071" width="6.88671875" style="278" customWidth="1"/>
    <col min="1072" max="1072" width="4.44140625" style="278" customWidth="1"/>
    <col min="1073" max="1073" width="3.6640625" style="278" customWidth="1"/>
    <col min="1074" max="1074" width="0.77734375" style="278" customWidth="1"/>
    <col min="1075" max="1075" width="3.33203125" style="278" customWidth="1"/>
    <col min="1076" max="1076" width="3.6640625" style="278" customWidth="1"/>
    <col min="1077" max="1077" width="3" style="278" customWidth="1"/>
    <col min="1078" max="1078" width="3.6640625" style="278" customWidth="1"/>
    <col min="1079" max="1079" width="3.109375" style="278" customWidth="1"/>
    <col min="1080" max="1080" width="1.88671875" style="278" customWidth="1"/>
    <col min="1081" max="1082" width="2.21875" style="278" customWidth="1"/>
    <col min="1083" max="1083" width="7.21875" style="278" customWidth="1"/>
    <col min="1084" max="1318" width="8.88671875" style="278"/>
    <col min="1319" max="1319" width="2.44140625" style="278" customWidth="1"/>
    <col min="1320" max="1320" width="2.33203125" style="278" customWidth="1"/>
    <col min="1321" max="1321" width="1.109375" style="278" customWidth="1"/>
    <col min="1322" max="1322" width="22.6640625" style="278" customWidth="1"/>
    <col min="1323" max="1323" width="1.21875" style="278" customWidth="1"/>
    <col min="1324" max="1325" width="11.77734375" style="278" customWidth="1"/>
    <col min="1326" max="1326" width="1.77734375" style="278" customWidth="1"/>
    <col min="1327" max="1327" width="6.88671875" style="278" customWidth="1"/>
    <col min="1328" max="1328" width="4.44140625" style="278" customWidth="1"/>
    <col min="1329" max="1329" width="3.6640625" style="278" customWidth="1"/>
    <col min="1330" max="1330" width="0.77734375" style="278" customWidth="1"/>
    <col min="1331" max="1331" width="3.33203125" style="278" customWidth="1"/>
    <col min="1332" max="1332" width="3.6640625" style="278" customWidth="1"/>
    <col min="1333" max="1333" width="3" style="278" customWidth="1"/>
    <col min="1334" max="1334" width="3.6640625" style="278" customWidth="1"/>
    <col min="1335" max="1335" width="3.109375" style="278" customWidth="1"/>
    <col min="1336" max="1336" width="1.88671875" style="278" customWidth="1"/>
    <col min="1337" max="1338" width="2.21875" style="278" customWidth="1"/>
    <col min="1339" max="1339" width="7.21875" style="278" customWidth="1"/>
    <col min="1340" max="1574" width="8.88671875" style="278"/>
    <col min="1575" max="1575" width="2.44140625" style="278" customWidth="1"/>
    <col min="1576" max="1576" width="2.33203125" style="278" customWidth="1"/>
    <col min="1577" max="1577" width="1.109375" style="278" customWidth="1"/>
    <col min="1578" max="1578" width="22.6640625" style="278" customWidth="1"/>
    <col min="1579" max="1579" width="1.21875" style="278" customWidth="1"/>
    <col min="1580" max="1581" width="11.77734375" style="278" customWidth="1"/>
    <col min="1582" max="1582" width="1.77734375" style="278" customWidth="1"/>
    <col min="1583" max="1583" width="6.88671875" style="278" customWidth="1"/>
    <col min="1584" max="1584" width="4.44140625" style="278" customWidth="1"/>
    <col min="1585" max="1585" width="3.6640625" style="278" customWidth="1"/>
    <col min="1586" max="1586" width="0.77734375" style="278" customWidth="1"/>
    <col min="1587" max="1587" width="3.33203125" style="278" customWidth="1"/>
    <col min="1588" max="1588" width="3.6640625" style="278" customWidth="1"/>
    <col min="1589" max="1589" width="3" style="278" customWidth="1"/>
    <col min="1590" max="1590" width="3.6640625" style="278" customWidth="1"/>
    <col min="1591" max="1591" width="3.109375" style="278" customWidth="1"/>
    <col min="1592" max="1592" width="1.88671875" style="278" customWidth="1"/>
    <col min="1593" max="1594" width="2.21875" style="278" customWidth="1"/>
    <col min="1595" max="1595" width="7.21875" style="278" customWidth="1"/>
    <col min="1596" max="1830" width="8.88671875" style="278"/>
    <col min="1831" max="1831" width="2.44140625" style="278" customWidth="1"/>
    <col min="1832" max="1832" width="2.33203125" style="278" customWidth="1"/>
    <col min="1833" max="1833" width="1.109375" style="278" customWidth="1"/>
    <col min="1834" max="1834" width="22.6640625" style="278" customWidth="1"/>
    <col min="1835" max="1835" width="1.21875" style="278" customWidth="1"/>
    <col min="1836" max="1837" width="11.77734375" style="278" customWidth="1"/>
    <col min="1838" max="1838" width="1.77734375" style="278" customWidth="1"/>
    <col min="1839" max="1839" width="6.88671875" style="278" customWidth="1"/>
    <col min="1840" max="1840" width="4.44140625" style="278" customWidth="1"/>
    <col min="1841" max="1841" width="3.6640625" style="278" customWidth="1"/>
    <col min="1842" max="1842" width="0.77734375" style="278" customWidth="1"/>
    <col min="1843" max="1843" width="3.33203125" style="278" customWidth="1"/>
    <col min="1844" max="1844" width="3.6640625" style="278" customWidth="1"/>
    <col min="1845" max="1845" width="3" style="278" customWidth="1"/>
    <col min="1846" max="1846" width="3.6640625" style="278" customWidth="1"/>
    <col min="1847" max="1847" width="3.109375" style="278" customWidth="1"/>
    <col min="1848" max="1848" width="1.88671875" style="278" customWidth="1"/>
    <col min="1849" max="1850" width="2.21875" style="278" customWidth="1"/>
    <col min="1851" max="1851" width="7.21875" style="278" customWidth="1"/>
    <col min="1852" max="2086" width="8.88671875" style="278"/>
    <col min="2087" max="2087" width="2.44140625" style="278" customWidth="1"/>
    <col min="2088" max="2088" width="2.33203125" style="278" customWidth="1"/>
    <col min="2089" max="2089" width="1.109375" style="278" customWidth="1"/>
    <col min="2090" max="2090" width="22.6640625" style="278" customWidth="1"/>
    <col min="2091" max="2091" width="1.21875" style="278" customWidth="1"/>
    <col min="2092" max="2093" width="11.77734375" style="278" customWidth="1"/>
    <col min="2094" max="2094" width="1.77734375" style="278" customWidth="1"/>
    <col min="2095" max="2095" width="6.88671875" style="278" customWidth="1"/>
    <col min="2096" max="2096" width="4.44140625" style="278" customWidth="1"/>
    <col min="2097" max="2097" width="3.6640625" style="278" customWidth="1"/>
    <col min="2098" max="2098" width="0.77734375" style="278" customWidth="1"/>
    <col min="2099" max="2099" width="3.33203125" style="278" customWidth="1"/>
    <col min="2100" max="2100" width="3.6640625" style="278" customWidth="1"/>
    <col min="2101" max="2101" width="3" style="278" customWidth="1"/>
    <col min="2102" max="2102" width="3.6640625" style="278" customWidth="1"/>
    <col min="2103" max="2103" width="3.109375" style="278" customWidth="1"/>
    <col min="2104" max="2104" width="1.88671875" style="278" customWidth="1"/>
    <col min="2105" max="2106" width="2.21875" style="278" customWidth="1"/>
    <col min="2107" max="2107" width="7.21875" style="278" customWidth="1"/>
    <col min="2108" max="2342" width="8.88671875" style="278"/>
    <col min="2343" max="2343" width="2.44140625" style="278" customWidth="1"/>
    <col min="2344" max="2344" width="2.33203125" style="278" customWidth="1"/>
    <col min="2345" max="2345" width="1.109375" style="278" customWidth="1"/>
    <col min="2346" max="2346" width="22.6640625" style="278" customWidth="1"/>
    <col min="2347" max="2347" width="1.21875" style="278" customWidth="1"/>
    <col min="2348" max="2349" width="11.77734375" style="278" customWidth="1"/>
    <col min="2350" max="2350" width="1.77734375" style="278" customWidth="1"/>
    <col min="2351" max="2351" width="6.88671875" style="278" customWidth="1"/>
    <col min="2352" max="2352" width="4.44140625" style="278" customWidth="1"/>
    <col min="2353" max="2353" width="3.6640625" style="278" customWidth="1"/>
    <col min="2354" max="2354" width="0.77734375" style="278" customWidth="1"/>
    <col min="2355" max="2355" width="3.33203125" style="278" customWidth="1"/>
    <col min="2356" max="2356" width="3.6640625" style="278" customWidth="1"/>
    <col min="2357" max="2357" width="3" style="278" customWidth="1"/>
    <col min="2358" max="2358" width="3.6640625" style="278" customWidth="1"/>
    <col min="2359" max="2359" width="3.109375" style="278" customWidth="1"/>
    <col min="2360" max="2360" width="1.88671875" style="278" customWidth="1"/>
    <col min="2361" max="2362" width="2.21875" style="278" customWidth="1"/>
    <col min="2363" max="2363" width="7.21875" style="278" customWidth="1"/>
    <col min="2364" max="2598" width="8.88671875" style="278"/>
    <col min="2599" max="2599" width="2.44140625" style="278" customWidth="1"/>
    <col min="2600" max="2600" width="2.33203125" style="278" customWidth="1"/>
    <col min="2601" max="2601" width="1.109375" style="278" customWidth="1"/>
    <col min="2602" max="2602" width="22.6640625" style="278" customWidth="1"/>
    <col min="2603" max="2603" width="1.21875" style="278" customWidth="1"/>
    <col min="2604" max="2605" width="11.77734375" style="278" customWidth="1"/>
    <col min="2606" max="2606" width="1.77734375" style="278" customWidth="1"/>
    <col min="2607" max="2607" width="6.88671875" style="278" customWidth="1"/>
    <col min="2608" max="2608" width="4.44140625" style="278" customWidth="1"/>
    <col min="2609" max="2609" width="3.6640625" style="278" customWidth="1"/>
    <col min="2610" max="2610" width="0.77734375" style="278" customWidth="1"/>
    <col min="2611" max="2611" width="3.33203125" style="278" customWidth="1"/>
    <col min="2612" max="2612" width="3.6640625" style="278" customWidth="1"/>
    <col min="2613" max="2613" width="3" style="278" customWidth="1"/>
    <col min="2614" max="2614" width="3.6640625" style="278" customWidth="1"/>
    <col min="2615" max="2615" width="3.109375" style="278" customWidth="1"/>
    <col min="2616" max="2616" width="1.88671875" style="278" customWidth="1"/>
    <col min="2617" max="2618" width="2.21875" style="278" customWidth="1"/>
    <col min="2619" max="2619" width="7.21875" style="278" customWidth="1"/>
    <col min="2620" max="2854" width="8.88671875" style="278"/>
    <col min="2855" max="2855" width="2.44140625" style="278" customWidth="1"/>
    <col min="2856" max="2856" width="2.33203125" style="278" customWidth="1"/>
    <col min="2857" max="2857" width="1.109375" style="278" customWidth="1"/>
    <col min="2858" max="2858" width="22.6640625" style="278" customWidth="1"/>
    <col min="2859" max="2859" width="1.21875" style="278" customWidth="1"/>
    <col min="2860" max="2861" width="11.77734375" style="278" customWidth="1"/>
    <col min="2862" max="2862" width="1.77734375" style="278" customWidth="1"/>
    <col min="2863" max="2863" width="6.88671875" style="278" customWidth="1"/>
    <col min="2864" max="2864" width="4.44140625" style="278" customWidth="1"/>
    <col min="2865" max="2865" width="3.6640625" style="278" customWidth="1"/>
    <col min="2866" max="2866" width="0.77734375" style="278" customWidth="1"/>
    <col min="2867" max="2867" width="3.33203125" style="278" customWidth="1"/>
    <col min="2868" max="2868" width="3.6640625" style="278" customWidth="1"/>
    <col min="2869" max="2869" width="3" style="278" customWidth="1"/>
    <col min="2870" max="2870" width="3.6640625" style="278" customWidth="1"/>
    <col min="2871" max="2871" width="3.109375" style="278" customWidth="1"/>
    <col min="2872" max="2872" width="1.88671875" style="278" customWidth="1"/>
    <col min="2873" max="2874" width="2.21875" style="278" customWidth="1"/>
    <col min="2875" max="2875" width="7.21875" style="278" customWidth="1"/>
    <col min="2876" max="3110" width="8.88671875" style="278"/>
    <col min="3111" max="3111" width="2.44140625" style="278" customWidth="1"/>
    <col min="3112" max="3112" width="2.33203125" style="278" customWidth="1"/>
    <col min="3113" max="3113" width="1.109375" style="278" customWidth="1"/>
    <col min="3114" max="3114" width="22.6640625" style="278" customWidth="1"/>
    <col min="3115" max="3115" width="1.21875" style="278" customWidth="1"/>
    <col min="3116" max="3117" width="11.77734375" style="278" customWidth="1"/>
    <col min="3118" max="3118" width="1.77734375" style="278" customWidth="1"/>
    <col min="3119" max="3119" width="6.88671875" style="278" customWidth="1"/>
    <col min="3120" max="3120" width="4.44140625" style="278" customWidth="1"/>
    <col min="3121" max="3121" width="3.6640625" style="278" customWidth="1"/>
    <col min="3122" max="3122" width="0.77734375" style="278" customWidth="1"/>
    <col min="3123" max="3123" width="3.33203125" style="278" customWidth="1"/>
    <col min="3124" max="3124" width="3.6640625" style="278" customWidth="1"/>
    <col min="3125" max="3125" width="3" style="278" customWidth="1"/>
    <col min="3126" max="3126" width="3.6640625" style="278" customWidth="1"/>
    <col min="3127" max="3127" width="3.109375" style="278" customWidth="1"/>
    <col min="3128" max="3128" width="1.88671875" style="278" customWidth="1"/>
    <col min="3129" max="3130" width="2.21875" style="278" customWidth="1"/>
    <col min="3131" max="3131" width="7.21875" style="278" customWidth="1"/>
    <col min="3132" max="3366" width="8.88671875" style="278"/>
    <col min="3367" max="3367" width="2.44140625" style="278" customWidth="1"/>
    <col min="3368" max="3368" width="2.33203125" style="278" customWidth="1"/>
    <col min="3369" max="3369" width="1.109375" style="278" customWidth="1"/>
    <col min="3370" max="3370" width="22.6640625" style="278" customWidth="1"/>
    <col min="3371" max="3371" width="1.21875" style="278" customWidth="1"/>
    <col min="3372" max="3373" width="11.77734375" style="278" customWidth="1"/>
    <col min="3374" max="3374" width="1.77734375" style="278" customWidth="1"/>
    <col min="3375" max="3375" width="6.88671875" style="278" customWidth="1"/>
    <col min="3376" max="3376" width="4.44140625" style="278" customWidth="1"/>
    <col min="3377" max="3377" width="3.6640625" style="278" customWidth="1"/>
    <col min="3378" max="3378" width="0.77734375" style="278" customWidth="1"/>
    <col min="3379" max="3379" width="3.33203125" style="278" customWidth="1"/>
    <col min="3380" max="3380" width="3.6640625" style="278" customWidth="1"/>
    <col min="3381" max="3381" width="3" style="278" customWidth="1"/>
    <col min="3382" max="3382" width="3.6640625" style="278" customWidth="1"/>
    <col min="3383" max="3383" width="3.109375" style="278" customWidth="1"/>
    <col min="3384" max="3384" width="1.88671875" style="278" customWidth="1"/>
    <col min="3385" max="3386" width="2.21875" style="278" customWidth="1"/>
    <col min="3387" max="3387" width="7.21875" style="278" customWidth="1"/>
    <col min="3388" max="3622" width="8.88671875" style="278"/>
    <col min="3623" max="3623" width="2.44140625" style="278" customWidth="1"/>
    <col min="3624" max="3624" width="2.33203125" style="278" customWidth="1"/>
    <col min="3625" max="3625" width="1.109375" style="278" customWidth="1"/>
    <col min="3626" max="3626" width="22.6640625" style="278" customWidth="1"/>
    <col min="3627" max="3627" width="1.21875" style="278" customWidth="1"/>
    <col min="3628" max="3629" width="11.77734375" style="278" customWidth="1"/>
    <col min="3630" max="3630" width="1.77734375" style="278" customWidth="1"/>
    <col min="3631" max="3631" width="6.88671875" style="278" customWidth="1"/>
    <col min="3632" max="3632" width="4.44140625" style="278" customWidth="1"/>
    <col min="3633" max="3633" width="3.6640625" style="278" customWidth="1"/>
    <col min="3634" max="3634" width="0.77734375" style="278" customWidth="1"/>
    <col min="3635" max="3635" width="3.33203125" style="278" customWidth="1"/>
    <col min="3636" max="3636" width="3.6640625" style="278" customWidth="1"/>
    <col min="3637" max="3637" width="3" style="278" customWidth="1"/>
    <col min="3638" max="3638" width="3.6640625" style="278" customWidth="1"/>
    <col min="3639" max="3639" width="3.109375" style="278" customWidth="1"/>
    <col min="3640" max="3640" width="1.88671875" style="278" customWidth="1"/>
    <col min="3641" max="3642" width="2.21875" style="278" customWidth="1"/>
    <col min="3643" max="3643" width="7.21875" style="278" customWidth="1"/>
    <col min="3644" max="3878" width="8.88671875" style="278"/>
    <col min="3879" max="3879" width="2.44140625" style="278" customWidth="1"/>
    <col min="3880" max="3880" width="2.33203125" style="278" customWidth="1"/>
    <col min="3881" max="3881" width="1.109375" style="278" customWidth="1"/>
    <col min="3882" max="3882" width="22.6640625" style="278" customWidth="1"/>
    <col min="3883" max="3883" width="1.21875" style="278" customWidth="1"/>
    <col min="3884" max="3885" width="11.77734375" style="278" customWidth="1"/>
    <col min="3886" max="3886" width="1.77734375" style="278" customWidth="1"/>
    <col min="3887" max="3887" width="6.88671875" style="278" customWidth="1"/>
    <col min="3888" max="3888" width="4.44140625" style="278" customWidth="1"/>
    <col min="3889" max="3889" width="3.6640625" style="278" customWidth="1"/>
    <col min="3890" max="3890" width="0.77734375" style="278" customWidth="1"/>
    <col min="3891" max="3891" width="3.33203125" style="278" customWidth="1"/>
    <col min="3892" max="3892" width="3.6640625" style="278" customWidth="1"/>
    <col min="3893" max="3893" width="3" style="278" customWidth="1"/>
    <col min="3894" max="3894" width="3.6640625" style="278" customWidth="1"/>
    <col min="3895" max="3895" width="3.109375" style="278" customWidth="1"/>
    <col min="3896" max="3896" width="1.88671875" style="278" customWidth="1"/>
    <col min="3897" max="3898" width="2.21875" style="278" customWidth="1"/>
    <col min="3899" max="3899" width="7.21875" style="278" customWidth="1"/>
    <col min="3900" max="4134" width="8.88671875" style="278"/>
    <col min="4135" max="4135" width="2.44140625" style="278" customWidth="1"/>
    <col min="4136" max="4136" width="2.33203125" style="278" customWidth="1"/>
    <col min="4137" max="4137" width="1.109375" style="278" customWidth="1"/>
    <col min="4138" max="4138" width="22.6640625" style="278" customWidth="1"/>
    <col min="4139" max="4139" width="1.21875" style="278" customWidth="1"/>
    <col min="4140" max="4141" width="11.77734375" style="278" customWidth="1"/>
    <col min="4142" max="4142" width="1.77734375" style="278" customWidth="1"/>
    <col min="4143" max="4143" width="6.88671875" style="278" customWidth="1"/>
    <col min="4144" max="4144" width="4.44140625" style="278" customWidth="1"/>
    <col min="4145" max="4145" width="3.6640625" style="278" customWidth="1"/>
    <col min="4146" max="4146" width="0.77734375" style="278" customWidth="1"/>
    <col min="4147" max="4147" width="3.33203125" style="278" customWidth="1"/>
    <col min="4148" max="4148" width="3.6640625" style="278" customWidth="1"/>
    <col min="4149" max="4149" width="3" style="278" customWidth="1"/>
    <col min="4150" max="4150" width="3.6640625" style="278" customWidth="1"/>
    <col min="4151" max="4151" width="3.109375" style="278" customWidth="1"/>
    <col min="4152" max="4152" width="1.88671875" style="278" customWidth="1"/>
    <col min="4153" max="4154" width="2.21875" style="278" customWidth="1"/>
    <col min="4155" max="4155" width="7.21875" style="278" customWidth="1"/>
    <col min="4156" max="4390" width="8.88671875" style="278"/>
    <col min="4391" max="4391" width="2.44140625" style="278" customWidth="1"/>
    <col min="4392" max="4392" width="2.33203125" style="278" customWidth="1"/>
    <col min="4393" max="4393" width="1.109375" style="278" customWidth="1"/>
    <col min="4394" max="4394" width="22.6640625" style="278" customWidth="1"/>
    <col min="4395" max="4395" width="1.21875" style="278" customWidth="1"/>
    <col min="4396" max="4397" width="11.77734375" style="278" customWidth="1"/>
    <col min="4398" max="4398" width="1.77734375" style="278" customWidth="1"/>
    <col min="4399" max="4399" width="6.88671875" style="278" customWidth="1"/>
    <col min="4400" max="4400" width="4.44140625" style="278" customWidth="1"/>
    <col min="4401" max="4401" width="3.6640625" style="278" customWidth="1"/>
    <col min="4402" max="4402" width="0.77734375" style="278" customWidth="1"/>
    <col min="4403" max="4403" width="3.33203125" style="278" customWidth="1"/>
    <col min="4404" max="4404" width="3.6640625" style="278" customWidth="1"/>
    <col min="4405" max="4405" width="3" style="278" customWidth="1"/>
    <col min="4406" max="4406" width="3.6640625" style="278" customWidth="1"/>
    <col min="4407" max="4407" width="3.109375" style="278" customWidth="1"/>
    <col min="4408" max="4408" width="1.88671875" style="278" customWidth="1"/>
    <col min="4409" max="4410" width="2.21875" style="278" customWidth="1"/>
    <col min="4411" max="4411" width="7.21875" style="278" customWidth="1"/>
    <col min="4412" max="4646" width="8.88671875" style="278"/>
    <col min="4647" max="4647" width="2.44140625" style="278" customWidth="1"/>
    <col min="4648" max="4648" width="2.33203125" style="278" customWidth="1"/>
    <col min="4649" max="4649" width="1.109375" style="278" customWidth="1"/>
    <col min="4650" max="4650" width="22.6640625" style="278" customWidth="1"/>
    <col min="4651" max="4651" width="1.21875" style="278" customWidth="1"/>
    <col min="4652" max="4653" width="11.77734375" style="278" customWidth="1"/>
    <col min="4654" max="4654" width="1.77734375" style="278" customWidth="1"/>
    <col min="4655" max="4655" width="6.88671875" style="278" customWidth="1"/>
    <col min="4656" max="4656" width="4.44140625" style="278" customWidth="1"/>
    <col min="4657" max="4657" width="3.6640625" style="278" customWidth="1"/>
    <col min="4658" max="4658" width="0.77734375" style="278" customWidth="1"/>
    <col min="4659" max="4659" width="3.33203125" style="278" customWidth="1"/>
    <col min="4660" max="4660" width="3.6640625" style="278" customWidth="1"/>
    <col min="4661" max="4661" width="3" style="278" customWidth="1"/>
    <col min="4662" max="4662" width="3.6640625" style="278" customWidth="1"/>
    <col min="4663" max="4663" width="3.109375" style="278" customWidth="1"/>
    <col min="4664" max="4664" width="1.88671875" style="278" customWidth="1"/>
    <col min="4665" max="4666" width="2.21875" style="278" customWidth="1"/>
    <col min="4667" max="4667" width="7.21875" style="278" customWidth="1"/>
    <col min="4668" max="4902" width="8.88671875" style="278"/>
    <col min="4903" max="4903" width="2.44140625" style="278" customWidth="1"/>
    <col min="4904" max="4904" width="2.33203125" style="278" customWidth="1"/>
    <col min="4905" max="4905" width="1.109375" style="278" customWidth="1"/>
    <col min="4906" max="4906" width="22.6640625" style="278" customWidth="1"/>
    <col min="4907" max="4907" width="1.21875" style="278" customWidth="1"/>
    <col min="4908" max="4909" width="11.77734375" style="278" customWidth="1"/>
    <col min="4910" max="4910" width="1.77734375" style="278" customWidth="1"/>
    <col min="4911" max="4911" width="6.88671875" style="278" customWidth="1"/>
    <col min="4912" max="4912" width="4.44140625" style="278" customWidth="1"/>
    <col min="4913" max="4913" width="3.6640625" style="278" customWidth="1"/>
    <col min="4914" max="4914" width="0.77734375" style="278" customWidth="1"/>
    <col min="4915" max="4915" width="3.33203125" style="278" customWidth="1"/>
    <col min="4916" max="4916" width="3.6640625" style="278" customWidth="1"/>
    <col min="4917" max="4917" width="3" style="278" customWidth="1"/>
    <col min="4918" max="4918" width="3.6640625" style="278" customWidth="1"/>
    <col min="4919" max="4919" width="3.109375" style="278" customWidth="1"/>
    <col min="4920" max="4920" width="1.88671875" style="278" customWidth="1"/>
    <col min="4921" max="4922" width="2.21875" style="278" customWidth="1"/>
    <col min="4923" max="4923" width="7.21875" style="278" customWidth="1"/>
    <col min="4924" max="5158" width="8.88671875" style="278"/>
    <col min="5159" max="5159" width="2.44140625" style="278" customWidth="1"/>
    <col min="5160" max="5160" width="2.33203125" style="278" customWidth="1"/>
    <col min="5161" max="5161" width="1.109375" style="278" customWidth="1"/>
    <col min="5162" max="5162" width="22.6640625" style="278" customWidth="1"/>
    <col min="5163" max="5163" width="1.21875" style="278" customWidth="1"/>
    <col min="5164" max="5165" width="11.77734375" style="278" customWidth="1"/>
    <col min="5166" max="5166" width="1.77734375" style="278" customWidth="1"/>
    <col min="5167" max="5167" width="6.88671875" style="278" customWidth="1"/>
    <col min="5168" max="5168" width="4.44140625" style="278" customWidth="1"/>
    <col min="5169" max="5169" width="3.6640625" style="278" customWidth="1"/>
    <col min="5170" max="5170" width="0.77734375" style="278" customWidth="1"/>
    <col min="5171" max="5171" width="3.33203125" style="278" customWidth="1"/>
    <col min="5172" max="5172" width="3.6640625" style="278" customWidth="1"/>
    <col min="5173" max="5173" width="3" style="278" customWidth="1"/>
    <col min="5174" max="5174" width="3.6640625" style="278" customWidth="1"/>
    <col min="5175" max="5175" width="3.109375" style="278" customWidth="1"/>
    <col min="5176" max="5176" width="1.88671875" style="278" customWidth="1"/>
    <col min="5177" max="5178" width="2.21875" style="278" customWidth="1"/>
    <col min="5179" max="5179" width="7.21875" style="278" customWidth="1"/>
    <col min="5180" max="5414" width="8.88671875" style="278"/>
    <col min="5415" max="5415" width="2.44140625" style="278" customWidth="1"/>
    <col min="5416" max="5416" width="2.33203125" style="278" customWidth="1"/>
    <col min="5417" max="5417" width="1.109375" style="278" customWidth="1"/>
    <col min="5418" max="5418" width="22.6640625" style="278" customWidth="1"/>
    <col min="5419" max="5419" width="1.21875" style="278" customWidth="1"/>
    <col min="5420" max="5421" width="11.77734375" style="278" customWidth="1"/>
    <col min="5422" max="5422" width="1.77734375" style="278" customWidth="1"/>
    <col min="5423" max="5423" width="6.88671875" style="278" customWidth="1"/>
    <col min="5424" max="5424" width="4.44140625" style="278" customWidth="1"/>
    <col min="5425" max="5425" width="3.6640625" style="278" customWidth="1"/>
    <col min="5426" max="5426" width="0.77734375" style="278" customWidth="1"/>
    <col min="5427" max="5427" width="3.33203125" style="278" customWidth="1"/>
    <col min="5428" max="5428" width="3.6640625" style="278" customWidth="1"/>
    <col min="5429" max="5429" width="3" style="278" customWidth="1"/>
    <col min="5430" max="5430" width="3.6640625" style="278" customWidth="1"/>
    <col min="5431" max="5431" width="3.109375" style="278" customWidth="1"/>
    <col min="5432" max="5432" width="1.88671875" style="278" customWidth="1"/>
    <col min="5433" max="5434" width="2.21875" style="278" customWidth="1"/>
    <col min="5435" max="5435" width="7.21875" style="278" customWidth="1"/>
    <col min="5436" max="5670" width="8.88671875" style="278"/>
    <col min="5671" max="5671" width="2.44140625" style="278" customWidth="1"/>
    <col min="5672" max="5672" width="2.33203125" style="278" customWidth="1"/>
    <col min="5673" max="5673" width="1.109375" style="278" customWidth="1"/>
    <col min="5674" max="5674" width="22.6640625" style="278" customWidth="1"/>
    <col min="5675" max="5675" width="1.21875" style="278" customWidth="1"/>
    <col min="5676" max="5677" width="11.77734375" style="278" customWidth="1"/>
    <col min="5678" max="5678" width="1.77734375" style="278" customWidth="1"/>
    <col min="5679" max="5679" width="6.88671875" style="278" customWidth="1"/>
    <col min="5680" max="5680" width="4.44140625" style="278" customWidth="1"/>
    <col min="5681" max="5681" width="3.6640625" style="278" customWidth="1"/>
    <col min="5682" max="5682" width="0.77734375" style="278" customWidth="1"/>
    <col min="5683" max="5683" width="3.33203125" style="278" customWidth="1"/>
    <col min="5684" max="5684" width="3.6640625" style="278" customWidth="1"/>
    <col min="5685" max="5685" width="3" style="278" customWidth="1"/>
    <col min="5686" max="5686" width="3.6640625" style="278" customWidth="1"/>
    <col min="5687" max="5687" width="3.109375" style="278" customWidth="1"/>
    <col min="5688" max="5688" width="1.88671875" style="278" customWidth="1"/>
    <col min="5689" max="5690" width="2.21875" style="278" customWidth="1"/>
    <col min="5691" max="5691" width="7.21875" style="278" customWidth="1"/>
    <col min="5692" max="5926" width="8.88671875" style="278"/>
    <col min="5927" max="5927" width="2.44140625" style="278" customWidth="1"/>
    <col min="5928" max="5928" width="2.33203125" style="278" customWidth="1"/>
    <col min="5929" max="5929" width="1.109375" style="278" customWidth="1"/>
    <col min="5930" max="5930" width="22.6640625" style="278" customWidth="1"/>
    <col min="5931" max="5931" width="1.21875" style="278" customWidth="1"/>
    <col min="5932" max="5933" width="11.77734375" style="278" customWidth="1"/>
    <col min="5934" max="5934" width="1.77734375" style="278" customWidth="1"/>
    <col min="5935" max="5935" width="6.88671875" style="278" customWidth="1"/>
    <col min="5936" max="5936" width="4.44140625" style="278" customWidth="1"/>
    <col min="5937" max="5937" width="3.6640625" style="278" customWidth="1"/>
    <col min="5938" max="5938" width="0.77734375" style="278" customWidth="1"/>
    <col min="5939" max="5939" width="3.33203125" style="278" customWidth="1"/>
    <col min="5940" max="5940" width="3.6640625" style="278" customWidth="1"/>
    <col min="5941" max="5941" width="3" style="278" customWidth="1"/>
    <col min="5942" max="5942" width="3.6640625" style="278" customWidth="1"/>
    <col min="5943" max="5943" width="3.109375" style="278" customWidth="1"/>
    <col min="5944" max="5944" width="1.88671875" style="278" customWidth="1"/>
    <col min="5945" max="5946" width="2.21875" style="278" customWidth="1"/>
    <col min="5947" max="5947" width="7.21875" style="278" customWidth="1"/>
    <col min="5948" max="6182" width="8.88671875" style="278"/>
    <col min="6183" max="6183" width="2.44140625" style="278" customWidth="1"/>
    <col min="6184" max="6184" width="2.33203125" style="278" customWidth="1"/>
    <col min="6185" max="6185" width="1.109375" style="278" customWidth="1"/>
    <col min="6186" max="6186" width="22.6640625" style="278" customWidth="1"/>
    <col min="6187" max="6187" width="1.21875" style="278" customWidth="1"/>
    <col min="6188" max="6189" width="11.77734375" style="278" customWidth="1"/>
    <col min="6190" max="6190" width="1.77734375" style="278" customWidth="1"/>
    <col min="6191" max="6191" width="6.88671875" style="278" customWidth="1"/>
    <col min="6192" max="6192" width="4.44140625" style="278" customWidth="1"/>
    <col min="6193" max="6193" width="3.6640625" style="278" customWidth="1"/>
    <col min="6194" max="6194" width="0.77734375" style="278" customWidth="1"/>
    <col min="6195" max="6195" width="3.33203125" style="278" customWidth="1"/>
    <col min="6196" max="6196" width="3.6640625" style="278" customWidth="1"/>
    <col min="6197" max="6197" width="3" style="278" customWidth="1"/>
    <col min="6198" max="6198" width="3.6640625" style="278" customWidth="1"/>
    <col min="6199" max="6199" width="3.109375" style="278" customWidth="1"/>
    <col min="6200" max="6200" width="1.88671875" style="278" customWidth="1"/>
    <col min="6201" max="6202" width="2.21875" style="278" customWidth="1"/>
    <col min="6203" max="6203" width="7.21875" style="278" customWidth="1"/>
    <col min="6204" max="6438" width="8.88671875" style="278"/>
    <col min="6439" max="6439" width="2.44140625" style="278" customWidth="1"/>
    <col min="6440" max="6440" width="2.33203125" style="278" customWidth="1"/>
    <col min="6441" max="6441" width="1.109375" style="278" customWidth="1"/>
    <col min="6442" max="6442" width="22.6640625" style="278" customWidth="1"/>
    <col min="6443" max="6443" width="1.21875" style="278" customWidth="1"/>
    <col min="6444" max="6445" width="11.77734375" style="278" customWidth="1"/>
    <col min="6446" max="6446" width="1.77734375" style="278" customWidth="1"/>
    <col min="6447" max="6447" width="6.88671875" style="278" customWidth="1"/>
    <col min="6448" max="6448" width="4.44140625" style="278" customWidth="1"/>
    <col min="6449" max="6449" width="3.6640625" style="278" customWidth="1"/>
    <col min="6450" max="6450" width="0.77734375" style="278" customWidth="1"/>
    <col min="6451" max="6451" width="3.33203125" style="278" customWidth="1"/>
    <col min="6452" max="6452" width="3.6640625" style="278" customWidth="1"/>
    <col min="6453" max="6453" width="3" style="278" customWidth="1"/>
    <col min="6454" max="6454" width="3.6640625" style="278" customWidth="1"/>
    <col min="6455" max="6455" width="3.109375" style="278" customWidth="1"/>
    <col min="6456" max="6456" width="1.88671875" style="278" customWidth="1"/>
    <col min="6457" max="6458" width="2.21875" style="278" customWidth="1"/>
    <col min="6459" max="6459" width="7.21875" style="278" customWidth="1"/>
    <col min="6460" max="6694" width="8.88671875" style="278"/>
    <col min="6695" max="6695" width="2.44140625" style="278" customWidth="1"/>
    <col min="6696" max="6696" width="2.33203125" style="278" customWidth="1"/>
    <col min="6697" max="6697" width="1.109375" style="278" customWidth="1"/>
    <col min="6698" max="6698" width="22.6640625" style="278" customWidth="1"/>
    <col min="6699" max="6699" width="1.21875" style="278" customWidth="1"/>
    <col min="6700" max="6701" width="11.77734375" style="278" customWidth="1"/>
    <col min="6702" max="6702" width="1.77734375" style="278" customWidth="1"/>
    <col min="6703" max="6703" width="6.88671875" style="278" customWidth="1"/>
    <col min="6704" max="6704" width="4.44140625" style="278" customWidth="1"/>
    <col min="6705" max="6705" width="3.6640625" style="278" customWidth="1"/>
    <col min="6706" max="6706" width="0.77734375" style="278" customWidth="1"/>
    <col min="6707" max="6707" width="3.33203125" style="278" customWidth="1"/>
    <col min="6708" max="6708" width="3.6640625" style="278" customWidth="1"/>
    <col min="6709" max="6709" width="3" style="278" customWidth="1"/>
    <col min="6710" max="6710" width="3.6640625" style="278" customWidth="1"/>
    <col min="6711" max="6711" width="3.109375" style="278" customWidth="1"/>
    <col min="6712" max="6712" width="1.88671875" style="278" customWidth="1"/>
    <col min="6713" max="6714" width="2.21875" style="278" customWidth="1"/>
    <col min="6715" max="6715" width="7.21875" style="278" customWidth="1"/>
    <col min="6716" max="6950" width="8.88671875" style="278"/>
    <col min="6951" max="6951" width="2.44140625" style="278" customWidth="1"/>
    <col min="6952" max="6952" width="2.33203125" style="278" customWidth="1"/>
    <col min="6953" max="6953" width="1.109375" style="278" customWidth="1"/>
    <col min="6954" max="6954" width="22.6640625" style="278" customWidth="1"/>
    <col min="6955" max="6955" width="1.21875" style="278" customWidth="1"/>
    <col min="6956" max="6957" width="11.77734375" style="278" customWidth="1"/>
    <col min="6958" max="6958" width="1.77734375" style="278" customWidth="1"/>
    <col min="6959" max="6959" width="6.88671875" style="278" customWidth="1"/>
    <col min="6960" max="6960" width="4.44140625" style="278" customWidth="1"/>
    <col min="6961" max="6961" width="3.6640625" style="278" customWidth="1"/>
    <col min="6962" max="6962" width="0.77734375" style="278" customWidth="1"/>
    <col min="6963" max="6963" width="3.33203125" style="278" customWidth="1"/>
    <col min="6964" max="6964" width="3.6640625" style="278" customWidth="1"/>
    <col min="6965" max="6965" width="3" style="278" customWidth="1"/>
    <col min="6966" max="6966" width="3.6640625" style="278" customWidth="1"/>
    <col min="6967" max="6967" width="3.109375" style="278" customWidth="1"/>
    <col min="6968" max="6968" width="1.88671875" style="278" customWidth="1"/>
    <col min="6969" max="6970" width="2.21875" style="278" customWidth="1"/>
    <col min="6971" max="6971" width="7.21875" style="278" customWidth="1"/>
    <col min="6972" max="7206" width="8.88671875" style="278"/>
    <col min="7207" max="7207" width="2.44140625" style="278" customWidth="1"/>
    <col min="7208" max="7208" width="2.33203125" style="278" customWidth="1"/>
    <col min="7209" max="7209" width="1.109375" style="278" customWidth="1"/>
    <col min="7210" max="7210" width="22.6640625" style="278" customWidth="1"/>
    <col min="7211" max="7211" width="1.21875" style="278" customWidth="1"/>
    <col min="7212" max="7213" width="11.77734375" style="278" customWidth="1"/>
    <col min="7214" max="7214" width="1.77734375" style="278" customWidth="1"/>
    <col min="7215" max="7215" width="6.88671875" style="278" customWidth="1"/>
    <col min="7216" max="7216" width="4.44140625" style="278" customWidth="1"/>
    <col min="7217" max="7217" width="3.6640625" style="278" customWidth="1"/>
    <col min="7218" max="7218" width="0.77734375" style="278" customWidth="1"/>
    <col min="7219" max="7219" width="3.33203125" style="278" customWidth="1"/>
    <col min="7220" max="7220" width="3.6640625" style="278" customWidth="1"/>
    <col min="7221" max="7221" width="3" style="278" customWidth="1"/>
    <col min="7222" max="7222" width="3.6640625" style="278" customWidth="1"/>
    <col min="7223" max="7223" width="3.109375" style="278" customWidth="1"/>
    <col min="7224" max="7224" width="1.88671875" style="278" customWidth="1"/>
    <col min="7225" max="7226" width="2.21875" style="278" customWidth="1"/>
    <col min="7227" max="7227" width="7.21875" style="278" customWidth="1"/>
    <col min="7228" max="7462" width="8.88671875" style="278"/>
    <col min="7463" max="7463" width="2.44140625" style="278" customWidth="1"/>
    <col min="7464" max="7464" width="2.33203125" style="278" customWidth="1"/>
    <col min="7465" max="7465" width="1.109375" style="278" customWidth="1"/>
    <col min="7466" max="7466" width="22.6640625" style="278" customWidth="1"/>
    <col min="7467" max="7467" width="1.21875" style="278" customWidth="1"/>
    <col min="7468" max="7469" width="11.77734375" style="278" customWidth="1"/>
    <col min="7470" max="7470" width="1.77734375" style="278" customWidth="1"/>
    <col min="7471" max="7471" width="6.88671875" style="278" customWidth="1"/>
    <col min="7472" max="7472" width="4.44140625" style="278" customWidth="1"/>
    <col min="7473" max="7473" width="3.6640625" style="278" customWidth="1"/>
    <col min="7474" max="7474" width="0.77734375" style="278" customWidth="1"/>
    <col min="7475" max="7475" width="3.33203125" style="278" customWidth="1"/>
    <col min="7476" max="7476" width="3.6640625" style="278" customWidth="1"/>
    <col min="7477" max="7477" width="3" style="278" customWidth="1"/>
    <col min="7478" max="7478" width="3.6640625" style="278" customWidth="1"/>
    <col min="7479" max="7479" width="3.109375" style="278" customWidth="1"/>
    <col min="7480" max="7480" width="1.88671875" style="278" customWidth="1"/>
    <col min="7481" max="7482" width="2.21875" style="278" customWidth="1"/>
    <col min="7483" max="7483" width="7.21875" style="278" customWidth="1"/>
    <col min="7484" max="7718" width="8.88671875" style="278"/>
    <col min="7719" max="7719" width="2.44140625" style="278" customWidth="1"/>
    <col min="7720" max="7720" width="2.33203125" style="278" customWidth="1"/>
    <col min="7721" max="7721" width="1.109375" style="278" customWidth="1"/>
    <col min="7722" max="7722" width="22.6640625" style="278" customWidth="1"/>
    <col min="7723" max="7723" width="1.21875" style="278" customWidth="1"/>
    <col min="7724" max="7725" width="11.77734375" style="278" customWidth="1"/>
    <col min="7726" max="7726" width="1.77734375" style="278" customWidth="1"/>
    <col min="7727" max="7727" width="6.88671875" style="278" customWidth="1"/>
    <col min="7728" max="7728" width="4.44140625" style="278" customWidth="1"/>
    <col min="7729" max="7729" width="3.6640625" style="278" customWidth="1"/>
    <col min="7730" max="7730" width="0.77734375" style="278" customWidth="1"/>
    <col min="7731" max="7731" width="3.33203125" style="278" customWidth="1"/>
    <col min="7732" max="7732" width="3.6640625" style="278" customWidth="1"/>
    <col min="7733" max="7733" width="3" style="278" customWidth="1"/>
    <col min="7734" max="7734" width="3.6640625" style="278" customWidth="1"/>
    <col min="7735" max="7735" width="3.109375" style="278" customWidth="1"/>
    <col min="7736" max="7736" width="1.88671875" style="278" customWidth="1"/>
    <col min="7737" max="7738" width="2.21875" style="278" customWidth="1"/>
    <col min="7739" max="7739" width="7.21875" style="278" customWidth="1"/>
    <col min="7740" max="7974" width="8.88671875" style="278"/>
    <col min="7975" max="7975" width="2.44140625" style="278" customWidth="1"/>
    <col min="7976" max="7976" width="2.33203125" style="278" customWidth="1"/>
    <col min="7977" max="7977" width="1.109375" style="278" customWidth="1"/>
    <col min="7978" max="7978" width="22.6640625" style="278" customWidth="1"/>
    <col min="7979" max="7979" width="1.21875" style="278" customWidth="1"/>
    <col min="7980" max="7981" width="11.77734375" style="278" customWidth="1"/>
    <col min="7982" max="7982" width="1.77734375" style="278" customWidth="1"/>
    <col min="7983" max="7983" width="6.88671875" style="278" customWidth="1"/>
    <col min="7984" max="7984" width="4.44140625" style="278" customWidth="1"/>
    <col min="7985" max="7985" width="3.6640625" style="278" customWidth="1"/>
    <col min="7986" max="7986" width="0.77734375" style="278" customWidth="1"/>
    <col min="7987" max="7987" width="3.33203125" style="278" customWidth="1"/>
    <col min="7988" max="7988" width="3.6640625" style="278" customWidth="1"/>
    <col min="7989" max="7989" width="3" style="278" customWidth="1"/>
    <col min="7990" max="7990" width="3.6640625" style="278" customWidth="1"/>
    <col min="7991" max="7991" width="3.109375" style="278" customWidth="1"/>
    <col min="7992" max="7992" width="1.88671875" style="278" customWidth="1"/>
    <col min="7993" max="7994" width="2.21875" style="278" customWidth="1"/>
    <col min="7995" max="7995" width="7.21875" style="278" customWidth="1"/>
    <col min="7996" max="8230" width="8.88671875" style="278"/>
    <col min="8231" max="8231" width="2.44140625" style="278" customWidth="1"/>
    <col min="8232" max="8232" width="2.33203125" style="278" customWidth="1"/>
    <col min="8233" max="8233" width="1.109375" style="278" customWidth="1"/>
    <col min="8234" max="8234" width="22.6640625" style="278" customWidth="1"/>
    <col min="8235" max="8235" width="1.21875" style="278" customWidth="1"/>
    <col min="8236" max="8237" width="11.77734375" style="278" customWidth="1"/>
    <col min="8238" max="8238" width="1.77734375" style="278" customWidth="1"/>
    <col min="8239" max="8239" width="6.88671875" style="278" customWidth="1"/>
    <col min="8240" max="8240" width="4.44140625" style="278" customWidth="1"/>
    <col min="8241" max="8241" width="3.6640625" style="278" customWidth="1"/>
    <col min="8242" max="8242" width="0.77734375" style="278" customWidth="1"/>
    <col min="8243" max="8243" width="3.33203125" style="278" customWidth="1"/>
    <col min="8244" max="8244" width="3.6640625" style="278" customWidth="1"/>
    <col min="8245" max="8245" width="3" style="278" customWidth="1"/>
    <col min="8246" max="8246" width="3.6640625" style="278" customWidth="1"/>
    <col min="8247" max="8247" width="3.109375" style="278" customWidth="1"/>
    <col min="8248" max="8248" width="1.88671875" style="278" customWidth="1"/>
    <col min="8249" max="8250" width="2.21875" style="278" customWidth="1"/>
    <col min="8251" max="8251" width="7.21875" style="278" customWidth="1"/>
    <col min="8252" max="8486" width="8.88671875" style="278"/>
    <col min="8487" max="8487" width="2.44140625" style="278" customWidth="1"/>
    <col min="8488" max="8488" width="2.33203125" style="278" customWidth="1"/>
    <col min="8489" max="8489" width="1.109375" style="278" customWidth="1"/>
    <col min="8490" max="8490" width="22.6640625" style="278" customWidth="1"/>
    <col min="8491" max="8491" width="1.21875" style="278" customWidth="1"/>
    <col min="8492" max="8493" width="11.77734375" style="278" customWidth="1"/>
    <col min="8494" max="8494" width="1.77734375" style="278" customWidth="1"/>
    <col min="8495" max="8495" width="6.88671875" style="278" customWidth="1"/>
    <col min="8496" max="8496" width="4.44140625" style="278" customWidth="1"/>
    <col min="8497" max="8497" width="3.6640625" style="278" customWidth="1"/>
    <col min="8498" max="8498" width="0.77734375" style="278" customWidth="1"/>
    <col min="8499" max="8499" width="3.33203125" style="278" customWidth="1"/>
    <col min="8500" max="8500" width="3.6640625" style="278" customWidth="1"/>
    <col min="8501" max="8501" width="3" style="278" customWidth="1"/>
    <col min="8502" max="8502" width="3.6640625" style="278" customWidth="1"/>
    <col min="8503" max="8503" width="3.109375" style="278" customWidth="1"/>
    <col min="8504" max="8504" width="1.88671875" style="278" customWidth="1"/>
    <col min="8505" max="8506" width="2.21875" style="278" customWidth="1"/>
    <col min="8507" max="8507" width="7.21875" style="278" customWidth="1"/>
    <col min="8508" max="8742" width="8.88671875" style="278"/>
    <col min="8743" max="8743" width="2.44140625" style="278" customWidth="1"/>
    <col min="8744" max="8744" width="2.33203125" style="278" customWidth="1"/>
    <col min="8745" max="8745" width="1.109375" style="278" customWidth="1"/>
    <col min="8746" max="8746" width="22.6640625" style="278" customWidth="1"/>
    <col min="8747" max="8747" width="1.21875" style="278" customWidth="1"/>
    <col min="8748" max="8749" width="11.77734375" style="278" customWidth="1"/>
    <col min="8750" max="8750" width="1.77734375" style="278" customWidth="1"/>
    <col min="8751" max="8751" width="6.88671875" style="278" customWidth="1"/>
    <col min="8752" max="8752" width="4.44140625" style="278" customWidth="1"/>
    <col min="8753" max="8753" width="3.6640625" style="278" customWidth="1"/>
    <col min="8754" max="8754" width="0.77734375" style="278" customWidth="1"/>
    <col min="8755" max="8755" width="3.33203125" style="278" customWidth="1"/>
    <col min="8756" max="8756" width="3.6640625" style="278" customWidth="1"/>
    <col min="8757" max="8757" width="3" style="278" customWidth="1"/>
    <col min="8758" max="8758" width="3.6640625" style="278" customWidth="1"/>
    <col min="8759" max="8759" width="3.109375" style="278" customWidth="1"/>
    <col min="8760" max="8760" width="1.88671875" style="278" customWidth="1"/>
    <col min="8761" max="8762" width="2.21875" style="278" customWidth="1"/>
    <col min="8763" max="8763" width="7.21875" style="278" customWidth="1"/>
    <col min="8764" max="8998" width="8.88671875" style="278"/>
    <col min="8999" max="8999" width="2.44140625" style="278" customWidth="1"/>
    <col min="9000" max="9000" width="2.33203125" style="278" customWidth="1"/>
    <col min="9001" max="9001" width="1.109375" style="278" customWidth="1"/>
    <col min="9002" max="9002" width="22.6640625" style="278" customWidth="1"/>
    <col min="9003" max="9003" width="1.21875" style="278" customWidth="1"/>
    <col min="9004" max="9005" width="11.77734375" style="278" customWidth="1"/>
    <col min="9006" max="9006" width="1.77734375" style="278" customWidth="1"/>
    <col min="9007" max="9007" width="6.88671875" style="278" customWidth="1"/>
    <col min="9008" max="9008" width="4.44140625" style="278" customWidth="1"/>
    <col min="9009" max="9009" width="3.6640625" style="278" customWidth="1"/>
    <col min="9010" max="9010" width="0.77734375" style="278" customWidth="1"/>
    <col min="9011" max="9011" width="3.33203125" style="278" customWidth="1"/>
    <col min="9012" max="9012" width="3.6640625" style="278" customWidth="1"/>
    <col min="9013" max="9013" width="3" style="278" customWidth="1"/>
    <col min="9014" max="9014" width="3.6640625" style="278" customWidth="1"/>
    <col min="9015" max="9015" width="3.109375" style="278" customWidth="1"/>
    <col min="9016" max="9016" width="1.88671875" style="278" customWidth="1"/>
    <col min="9017" max="9018" width="2.21875" style="278" customWidth="1"/>
    <col min="9019" max="9019" width="7.21875" style="278" customWidth="1"/>
    <col min="9020" max="9254" width="8.88671875" style="278"/>
    <col min="9255" max="9255" width="2.44140625" style="278" customWidth="1"/>
    <col min="9256" max="9256" width="2.33203125" style="278" customWidth="1"/>
    <col min="9257" max="9257" width="1.109375" style="278" customWidth="1"/>
    <col min="9258" max="9258" width="22.6640625" style="278" customWidth="1"/>
    <col min="9259" max="9259" width="1.21875" style="278" customWidth="1"/>
    <col min="9260" max="9261" width="11.77734375" style="278" customWidth="1"/>
    <col min="9262" max="9262" width="1.77734375" style="278" customWidth="1"/>
    <col min="9263" max="9263" width="6.88671875" style="278" customWidth="1"/>
    <col min="9264" max="9264" width="4.44140625" style="278" customWidth="1"/>
    <col min="9265" max="9265" width="3.6640625" style="278" customWidth="1"/>
    <col min="9266" max="9266" width="0.77734375" style="278" customWidth="1"/>
    <col min="9267" max="9267" width="3.33203125" style="278" customWidth="1"/>
    <col min="9268" max="9268" width="3.6640625" style="278" customWidth="1"/>
    <col min="9269" max="9269" width="3" style="278" customWidth="1"/>
    <col min="9270" max="9270" width="3.6640625" style="278" customWidth="1"/>
    <col min="9271" max="9271" width="3.109375" style="278" customWidth="1"/>
    <col min="9272" max="9272" width="1.88671875" style="278" customWidth="1"/>
    <col min="9273" max="9274" width="2.21875" style="278" customWidth="1"/>
    <col min="9275" max="9275" width="7.21875" style="278" customWidth="1"/>
    <col min="9276" max="9510" width="8.88671875" style="278"/>
    <col min="9511" max="9511" width="2.44140625" style="278" customWidth="1"/>
    <col min="9512" max="9512" width="2.33203125" style="278" customWidth="1"/>
    <col min="9513" max="9513" width="1.109375" style="278" customWidth="1"/>
    <col min="9514" max="9514" width="22.6640625" style="278" customWidth="1"/>
    <col min="9515" max="9515" width="1.21875" style="278" customWidth="1"/>
    <col min="9516" max="9517" width="11.77734375" style="278" customWidth="1"/>
    <col min="9518" max="9518" width="1.77734375" style="278" customWidth="1"/>
    <col min="9519" max="9519" width="6.88671875" style="278" customWidth="1"/>
    <col min="9520" max="9520" width="4.44140625" style="278" customWidth="1"/>
    <col min="9521" max="9521" width="3.6640625" style="278" customWidth="1"/>
    <col min="9522" max="9522" width="0.77734375" style="278" customWidth="1"/>
    <col min="9523" max="9523" width="3.33203125" style="278" customWidth="1"/>
    <col min="9524" max="9524" width="3.6640625" style="278" customWidth="1"/>
    <col min="9525" max="9525" width="3" style="278" customWidth="1"/>
    <col min="9526" max="9526" width="3.6640625" style="278" customWidth="1"/>
    <col min="9527" max="9527" width="3.109375" style="278" customWidth="1"/>
    <col min="9528" max="9528" width="1.88671875" style="278" customWidth="1"/>
    <col min="9529" max="9530" width="2.21875" style="278" customWidth="1"/>
    <col min="9531" max="9531" width="7.21875" style="278" customWidth="1"/>
    <col min="9532" max="9766" width="8.88671875" style="278"/>
    <col min="9767" max="9767" width="2.44140625" style="278" customWidth="1"/>
    <col min="9768" max="9768" width="2.33203125" style="278" customWidth="1"/>
    <col min="9769" max="9769" width="1.109375" style="278" customWidth="1"/>
    <col min="9770" max="9770" width="22.6640625" style="278" customWidth="1"/>
    <col min="9771" max="9771" width="1.21875" style="278" customWidth="1"/>
    <col min="9772" max="9773" width="11.77734375" style="278" customWidth="1"/>
    <col min="9774" max="9774" width="1.77734375" style="278" customWidth="1"/>
    <col min="9775" max="9775" width="6.88671875" style="278" customWidth="1"/>
    <col min="9776" max="9776" width="4.44140625" style="278" customWidth="1"/>
    <col min="9777" max="9777" width="3.6640625" style="278" customWidth="1"/>
    <col min="9778" max="9778" width="0.77734375" style="278" customWidth="1"/>
    <col min="9779" max="9779" width="3.33203125" style="278" customWidth="1"/>
    <col min="9780" max="9780" width="3.6640625" style="278" customWidth="1"/>
    <col min="9781" max="9781" width="3" style="278" customWidth="1"/>
    <col min="9782" max="9782" width="3.6640625" style="278" customWidth="1"/>
    <col min="9783" max="9783" width="3.109375" style="278" customWidth="1"/>
    <col min="9784" max="9784" width="1.88671875" style="278" customWidth="1"/>
    <col min="9785" max="9786" width="2.21875" style="278" customWidth="1"/>
    <col min="9787" max="9787" width="7.21875" style="278" customWidth="1"/>
    <col min="9788" max="10022" width="8.88671875" style="278"/>
    <col min="10023" max="10023" width="2.44140625" style="278" customWidth="1"/>
    <col min="10024" max="10024" width="2.33203125" style="278" customWidth="1"/>
    <col min="10025" max="10025" width="1.109375" style="278" customWidth="1"/>
    <col min="10026" max="10026" width="22.6640625" style="278" customWidth="1"/>
    <col min="10027" max="10027" width="1.21875" style="278" customWidth="1"/>
    <col min="10028" max="10029" width="11.77734375" style="278" customWidth="1"/>
    <col min="10030" max="10030" width="1.77734375" style="278" customWidth="1"/>
    <col min="10031" max="10031" width="6.88671875" style="278" customWidth="1"/>
    <col min="10032" max="10032" width="4.44140625" style="278" customWidth="1"/>
    <col min="10033" max="10033" width="3.6640625" style="278" customWidth="1"/>
    <col min="10034" max="10034" width="0.77734375" style="278" customWidth="1"/>
    <col min="10035" max="10035" width="3.33203125" style="278" customWidth="1"/>
    <col min="10036" max="10036" width="3.6640625" style="278" customWidth="1"/>
    <col min="10037" max="10037" width="3" style="278" customWidth="1"/>
    <col min="10038" max="10038" width="3.6640625" style="278" customWidth="1"/>
    <col min="10039" max="10039" width="3.109375" style="278" customWidth="1"/>
    <col min="10040" max="10040" width="1.88671875" style="278" customWidth="1"/>
    <col min="10041" max="10042" width="2.21875" style="278" customWidth="1"/>
    <col min="10043" max="10043" width="7.21875" style="278" customWidth="1"/>
    <col min="10044" max="10278" width="8.88671875" style="278"/>
    <col min="10279" max="10279" width="2.44140625" style="278" customWidth="1"/>
    <col min="10280" max="10280" width="2.33203125" style="278" customWidth="1"/>
    <col min="10281" max="10281" width="1.109375" style="278" customWidth="1"/>
    <col min="10282" max="10282" width="22.6640625" style="278" customWidth="1"/>
    <col min="10283" max="10283" width="1.21875" style="278" customWidth="1"/>
    <col min="10284" max="10285" width="11.77734375" style="278" customWidth="1"/>
    <col min="10286" max="10286" width="1.77734375" style="278" customWidth="1"/>
    <col min="10287" max="10287" width="6.88671875" style="278" customWidth="1"/>
    <col min="10288" max="10288" width="4.44140625" style="278" customWidth="1"/>
    <col min="10289" max="10289" width="3.6640625" style="278" customWidth="1"/>
    <col min="10290" max="10290" width="0.77734375" style="278" customWidth="1"/>
    <col min="10291" max="10291" width="3.33203125" style="278" customWidth="1"/>
    <col min="10292" max="10292" width="3.6640625" style="278" customWidth="1"/>
    <col min="10293" max="10293" width="3" style="278" customWidth="1"/>
    <col min="10294" max="10294" width="3.6640625" style="278" customWidth="1"/>
    <col min="10295" max="10295" width="3.109375" style="278" customWidth="1"/>
    <col min="10296" max="10296" width="1.88671875" style="278" customWidth="1"/>
    <col min="10297" max="10298" width="2.21875" style="278" customWidth="1"/>
    <col min="10299" max="10299" width="7.21875" style="278" customWidth="1"/>
    <col min="10300" max="10534" width="8.88671875" style="278"/>
    <col min="10535" max="10535" width="2.44140625" style="278" customWidth="1"/>
    <col min="10536" max="10536" width="2.33203125" style="278" customWidth="1"/>
    <col min="10537" max="10537" width="1.109375" style="278" customWidth="1"/>
    <col min="10538" max="10538" width="22.6640625" style="278" customWidth="1"/>
    <col min="10539" max="10539" width="1.21875" style="278" customWidth="1"/>
    <col min="10540" max="10541" width="11.77734375" style="278" customWidth="1"/>
    <col min="10542" max="10542" width="1.77734375" style="278" customWidth="1"/>
    <col min="10543" max="10543" width="6.88671875" style="278" customWidth="1"/>
    <col min="10544" max="10544" width="4.44140625" style="278" customWidth="1"/>
    <col min="10545" max="10545" width="3.6640625" style="278" customWidth="1"/>
    <col min="10546" max="10546" width="0.77734375" style="278" customWidth="1"/>
    <col min="10547" max="10547" width="3.33203125" style="278" customWidth="1"/>
    <col min="10548" max="10548" width="3.6640625" style="278" customWidth="1"/>
    <col min="10549" max="10549" width="3" style="278" customWidth="1"/>
    <col min="10550" max="10550" width="3.6640625" style="278" customWidth="1"/>
    <col min="10551" max="10551" width="3.109375" style="278" customWidth="1"/>
    <col min="10552" max="10552" width="1.88671875" style="278" customWidth="1"/>
    <col min="10553" max="10554" width="2.21875" style="278" customWidth="1"/>
    <col min="10555" max="10555" width="7.21875" style="278" customWidth="1"/>
    <col min="10556" max="10790" width="8.88671875" style="278"/>
    <col min="10791" max="10791" width="2.44140625" style="278" customWidth="1"/>
    <col min="10792" max="10792" width="2.33203125" style="278" customWidth="1"/>
    <col min="10793" max="10793" width="1.109375" style="278" customWidth="1"/>
    <col min="10794" max="10794" width="22.6640625" style="278" customWidth="1"/>
    <col min="10795" max="10795" width="1.21875" style="278" customWidth="1"/>
    <col min="10796" max="10797" width="11.77734375" style="278" customWidth="1"/>
    <col min="10798" max="10798" width="1.77734375" style="278" customWidth="1"/>
    <col min="10799" max="10799" width="6.88671875" style="278" customWidth="1"/>
    <col min="10800" max="10800" width="4.44140625" style="278" customWidth="1"/>
    <col min="10801" max="10801" width="3.6640625" style="278" customWidth="1"/>
    <col min="10802" max="10802" width="0.77734375" style="278" customWidth="1"/>
    <col min="10803" max="10803" width="3.33203125" style="278" customWidth="1"/>
    <col min="10804" max="10804" width="3.6640625" style="278" customWidth="1"/>
    <col min="10805" max="10805" width="3" style="278" customWidth="1"/>
    <col min="10806" max="10806" width="3.6640625" style="278" customWidth="1"/>
    <col min="10807" max="10807" width="3.109375" style="278" customWidth="1"/>
    <col min="10808" max="10808" width="1.88671875" style="278" customWidth="1"/>
    <col min="10809" max="10810" width="2.21875" style="278" customWidth="1"/>
    <col min="10811" max="10811" width="7.21875" style="278" customWidth="1"/>
    <col min="10812" max="11046" width="8.88671875" style="278"/>
    <col min="11047" max="11047" width="2.44140625" style="278" customWidth="1"/>
    <col min="11048" max="11048" width="2.33203125" style="278" customWidth="1"/>
    <col min="11049" max="11049" width="1.109375" style="278" customWidth="1"/>
    <col min="11050" max="11050" width="22.6640625" style="278" customWidth="1"/>
    <col min="11051" max="11051" width="1.21875" style="278" customWidth="1"/>
    <col min="11052" max="11053" width="11.77734375" style="278" customWidth="1"/>
    <col min="11054" max="11054" width="1.77734375" style="278" customWidth="1"/>
    <col min="11055" max="11055" width="6.88671875" style="278" customWidth="1"/>
    <col min="11056" max="11056" width="4.44140625" style="278" customWidth="1"/>
    <col min="11057" max="11057" width="3.6640625" style="278" customWidth="1"/>
    <col min="11058" max="11058" width="0.77734375" style="278" customWidth="1"/>
    <col min="11059" max="11059" width="3.33203125" style="278" customWidth="1"/>
    <col min="11060" max="11060" width="3.6640625" style="278" customWidth="1"/>
    <col min="11061" max="11061" width="3" style="278" customWidth="1"/>
    <col min="11062" max="11062" width="3.6640625" style="278" customWidth="1"/>
    <col min="11063" max="11063" width="3.109375" style="278" customWidth="1"/>
    <col min="11064" max="11064" width="1.88671875" style="278" customWidth="1"/>
    <col min="11065" max="11066" width="2.21875" style="278" customWidth="1"/>
    <col min="11067" max="11067" width="7.21875" style="278" customWidth="1"/>
    <col min="11068" max="11302" width="8.88671875" style="278"/>
    <col min="11303" max="11303" width="2.44140625" style="278" customWidth="1"/>
    <col min="11304" max="11304" width="2.33203125" style="278" customWidth="1"/>
    <col min="11305" max="11305" width="1.109375" style="278" customWidth="1"/>
    <col min="11306" max="11306" width="22.6640625" style="278" customWidth="1"/>
    <col min="11307" max="11307" width="1.21875" style="278" customWidth="1"/>
    <col min="11308" max="11309" width="11.77734375" style="278" customWidth="1"/>
    <col min="11310" max="11310" width="1.77734375" style="278" customWidth="1"/>
    <col min="11311" max="11311" width="6.88671875" style="278" customWidth="1"/>
    <col min="11312" max="11312" width="4.44140625" style="278" customWidth="1"/>
    <col min="11313" max="11313" width="3.6640625" style="278" customWidth="1"/>
    <col min="11314" max="11314" width="0.77734375" style="278" customWidth="1"/>
    <col min="11315" max="11315" width="3.33203125" style="278" customWidth="1"/>
    <col min="11316" max="11316" width="3.6640625" style="278" customWidth="1"/>
    <col min="11317" max="11317" width="3" style="278" customWidth="1"/>
    <col min="11318" max="11318" width="3.6640625" style="278" customWidth="1"/>
    <col min="11319" max="11319" width="3.109375" style="278" customWidth="1"/>
    <col min="11320" max="11320" width="1.88671875" style="278" customWidth="1"/>
    <col min="11321" max="11322" width="2.21875" style="278" customWidth="1"/>
    <col min="11323" max="11323" width="7.21875" style="278" customWidth="1"/>
    <col min="11324" max="11558" width="8.88671875" style="278"/>
    <col min="11559" max="11559" width="2.44140625" style="278" customWidth="1"/>
    <col min="11560" max="11560" width="2.33203125" style="278" customWidth="1"/>
    <col min="11561" max="11561" width="1.109375" style="278" customWidth="1"/>
    <col min="11562" max="11562" width="22.6640625" style="278" customWidth="1"/>
    <col min="11563" max="11563" width="1.21875" style="278" customWidth="1"/>
    <col min="11564" max="11565" width="11.77734375" style="278" customWidth="1"/>
    <col min="11566" max="11566" width="1.77734375" style="278" customWidth="1"/>
    <col min="11567" max="11567" width="6.88671875" style="278" customWidth="1"/>
    <col min="11568" max="11568" width="4.44140625" style="278" customWidth="1"/>
    <col min="11569" max="11569" width="3.6640625" style="278" customWidth="1"/>
    <col min="11570" max="11570" width="0.77734375" style="278" customWidth="1"/>
    <col min="11571" max="11571" width="3.33203125" style="278" customWidth="1"/>
    <col min="11572" max="11572" width="3.6640625" style="278" customWidth="1"/>
    <col min="11573" max="11573" width="3" style="278" customWidth="1"/>
    <col min="11574" max="11574" width="3.6640625" style="278" customWidth="1"/>
    <col min="11575" max="11575" width="3.109375" style="278" customWidth="1"/>
    <col min="11576" max="11576" width="1.88671875" style="278" customWidth="1"/>
    <col min="11577" max="11578" width="2.21875" style="278" customWidth="1"/>
    <col min="11579" max="11579" width="7.21875" style="278" customWidth="1"/>
    <col min="11580" max="11814" width="8.88671875" style="278"/>
    <col min="11815" max="11815" width="2.44140625" style="278" customWidth="1"/>
    <col min="11816" max="11816" width="2.33203125" style="278" customWidth="1"/>
    <col min="11817" max="11817" width="1.109375" style="278" customWidth="1"/>
    <col min="11818" max="11818" width="22.6640625" style="278" customWidth="1"/>
    <col min="11819" max="11819" width="1.21875" style="278" customWidth="1"/>
    <col min="11820" max="11821" width="11.77734375" style="278" customWidth="1"/>
    <col min="11822" max="11822" width="1.77734375" style="278" customWidth="1"/>
    <col min="11823" max="11823" width="6.88671875" style="278" customWidth="1"/>
    <col min="11824" max="11824" width="4.44140625" style="278" customWidth="1"/>
    <col min="11825" max="11825" width="3.6640625" style="278" customWidth="1"/>
    <col min="11826" max="11826" width="0.77734375" style="278" customWidth="1"/>
    <col min="11827" max="11827" width="3.33203125" style="278" customWidth="1"/>
    <col min="11828" max="11828" width="3.6640625" style="278" customWidth="1"/>
    <col min="11829" max="11829" width="3" style="278" customWidth="1"/>
    <col min="11830" max="11830" width="3.6640625" style="278" customWidth="1"/>
    <col min="11831" max="11831" width="3.109375" style="278" customWidth="1"/>
    <col min="11832" max="11832" width="1.88671875" style="278" customWidth="1"/>
    <col min="11833" max="11834" width="2.21875" style="278" customWidth="1"/>
    <col min="11835" max="11835" width="7.21875" style="278" customWidth="1"/>
    <col min="11836" max="12070" width="8.88671875" style="278"/>
    <col min="12071" max="12071" width="2.44140625" style="278" customWidth="1"/>
    <col min="12072" max="12072" width="2.33203125" style="278" customWidth="1"/>
    <col min="12073" max="12073" width="1.109375" style="278" customWidth="1"/>
    <col min="12074" max="12074" width="22.6640625" style="278" customWidth="1"/>
    <col min="12075" max="12075" width="1.21875" style="278" customWidth="1"/>
    <col min="12076" max="12077" width="11.77734375" style="278" customWidth="1"/>
    <col min="12078" max="12078" width="1.77734375" style="278" customWidth="1"/>
    <col min="12079" max="12079" width="6.88671875" style="278" customWidth="1"/>
    <col min="12080" max="12080" width="4.44140625" style="278" customWidth="1"/>
    <col min="12081" max="12081" width="3.6640625" style="278" customWidth="1"/>
    <col min="12082" max="12082" width="0.77734375" style="278" customWidth="1"/>
    <col min="12083" max="12083" width="3.33203125" style="278" customWidth="1"/>
    <col min="12084" max="12084" width="3.6640625" style="278" customWidth="1"/>
    <col min="12085" max="12085" width="3" style="278" customWidth="1"/>
    <col min="12086" max="12086" width="3.6640625" style="278" customWidth="1"/>
    <col min="12087" max="12087" width="3.109375" style="278" customWidth="1"/>
    <col min="12088" max="12088" width="1.88671875" style="278" customWidth="1"/>
    <col min="12089" max="12090" width="2.21875" style="278" customWidth="1"/>
    <col min="12091" max="12091" width="7.21875" style="278" customWidth="1"/>
    <col min="12092" max="12326" width="8.88671875" style="278"/>
    <col min="12327" max="12327" width="2.44140625" style="278" customWidth="1"/>
    <col min="12328" max="12328" width="2.33203125" style="278" customWidth="1"/>
    <col min="12329" max="12329" width="1.109375" style="278" customWidth="1"/>
    <col min="12330" max="12330" width="22.6640625" style="278" customWidth="1"/>
    <col min="12331" max="12331" width="1.21875" style="278" customWidth="1"/>
    <col min="12332" max="12333" width="11.77734375" style="278" customWidth="1"/>
    <col min="12334" max="12334" width="1.77734375" style="278" customWidth="1"/>
    <col min="12335" max="12335" width="6.88671875" style="278" customWidth="1"/>
    <col min="12336" max="12336" width="4.44140625" style="278" customWidth="1"/>
    <col min="12337" max="12337" width="3.6640625" style="278" customWidth="1"/>
    <col min="12338" max="12338" width="0.77734375" style="278" customWidth="1"/>
    <col min="12339" max="12339" width="3.33203125" style="278" customWidth="1"/>
    <col min="12340" max="12340" width="3.6640625" style="278" customWidth="1"/>
    <col min="12341" max="12341" width="3" style="278" customWidth="1"/>
    <col min="12342" max="12342" width="3.6640625" style="278" customWidth="1"/>
    <col min="12343" max="12343" width="3.109375" style="278" customWidth="1"/>
    <col min="12344" max="12344" width="1.88671875" style="278" customWidth="1"/>
    <col min="12345" max="12346" width="2.21875" style="278" customWidth="1"/>
    <col min="12347" max="12347" width="7.21875" style="278" customWidth="1"/>
    <col min="12348" max="12582" width="8.88671875" style="278"/>
    <col min="12583" max="12583" width="2.44140625" style="278" customWidth="1"/>
    <col min="12584" max="12584" width="2.33203125" style="278" customWidth="1"/>
    <col min="12585" max="12585" width="1.109375" style="278" customWidth="1"/>
    <col min="12586" max="12586" width="22.6640625" style="278" customWidth="1"/>
    <col min="12587" max="12587" width="1.21875" style="278" customWidth="1"/>
    <col min="12588" max="12589" width="11.77734375" style="278" customWidth="1"/>
    <col min="12590" max="12590" width="1.77734375" style="278" customWidth="1"/>
    <col min="12591" max="12591" width="6.88671875" style="278" customWidth="1"/>
    <col min="12592" max="12592" width="4.44140625" style="278" customWidth="1"/>
    <col min="12593" max="12593" width="3.6640625" style="278" customWidth="1"/>
    <col min="12594" max="12594" width="0.77734375" style="278" customWidth="1"/>
    <col min="12595" max="12595" width="3.33203125" style="278" customWidth="1"/>
    <col min="12596" max="12596" width="3.6640625" style="278" customWidth="1"/>
    <col min="12597" max="12597" width="3" style="278" customWidth="1"/>
    <col min="12598" max="12598" width="3.6640625" style="278" customWidth="1"/>
    <col min="12599" max="12599" width="3.109375" style="278" customWidth="1"/>
    <col min="12600" max="12600" width="1.88671875" style="278" customWidth="1"/>
    <col min="12601" max="12602" width="2.21875" style="278" customWidth="1"/>
    <col min="12603" max="12603" width="7.21875" style="278" customWidth="1"/>
    <col min="12604" max="12838" width="8.88671875" style="278"/>
    <col min="12839" max="12839" width="2.44140625" style="278" customWidth="1"/>
    <col min="12840" max="12840" width="2.33203125" style="278" customWidth="1"/>
    <col min="12841" max="12841" width="1.109375" style="278" customWidth="1"/>
    <col min="12842" max="12842" width="22.6640625" style="278" customWidth="1"/>
    <col min="12843" max="12843" width="1.21875" style="278" customWidth="1"/>
    <col min="12844" max="12845" width="11.77734375" style="278" customWidth="1"/>
    <col min="12846" max="12846" width="1.77734375" style="278" customWidth="1"/>
    <col min="12847" max="12847" width="6.88671875" style="278" customWidth="1"/>
    <col min="12848" max="12848" width="4.44140625" style="278" customWidth="1"/>
    <col min="12849" max="12849" width="3.6640625" style="278" customWidth="1"/>
    <col min="12850" max="12850" width="0.77734375" style="278" customWidth="1"/>
    <col min="12851" max="12851" width="3.33203125" style="278" customWidth="1"/>
    <col min="12852" max="12852" width="3.6640625" style="278" customWidth="1"/>
    <col min="12853" max="12853" width="3" style="278" customWidth="1"/>
    <col min="12854" max="12854" width="3.6640625" style="278" customWidth="1"/>
    <col min="12855" max="12855" width="3.109375" style="278" customWidth="1"/>
    <col min="12856" max="12856" width="1.88671875" style="278" customWidth="1"/>
    <col min="12857" max="12858" width="2.21875" style="278" customWidth="1"/>
    <col min="12859" max="12859" width="7.21875" style="278" customWidth="1"/>
    <col min="12860" max="13094" width="8.88671875" style="278"/>
    <col min="13095" max="13095" width="2.44140625" style="278" customWidth="1"/>
    <col min="13096" max="13096" width="2.33203125" style="278" customWidth="1"/>
    <col min="13097" max="13097" width="1.109375" style="278" customWidth="1"/>
    <col min="13098" max="13098" width="22.6640625" style="278" customWidth="1"/>
    <col min="13099" max="13099" width="1.21875" style="278" customWidth="1"/>
    <col min="13100" max="13101" width="11.77734375" style="278" customWidth="1"/>
    <col min="13102" max="13102" width="1.77734375" style="278" customWidth="1"/>
    <col min="13103" max="13103" width="6.88671875" style="278" customWidth="1"/>
    <col min="13104" max="13104" width="4.44140625" style="278" customWidth="1"/>
    <col min="13105" max="13105" width="3.6640625" style="278" customWidth="1"/>
    <col min="13106" max="13106" width="0.77734375" style="278" customWidth="1"/>
    <col min="13107" max="13107" width="3.33203125" style="278" customWidth="1"/>
    <col min="13108" max="13108" width="3.6640625" style="278" customWidth="1"/>
    <col min="13109" max="13109" width="3" style="278" customWidth="1"/>
    <col min="13110" max="13110" width="3.6640625" style="278" customWidth="1"/>
    <col min="13111" max="13111" width="3.109375" style="278" customWidth="1"/>
    <col min="13112" max="13112" width="1.88671875" style="278" customWidth="1"/>
    <col min="13113" max="13114" width="2.21875" style="278" customWidth="1"/>
    <col min="13115" max="13115" width="7.21875" style="278" customWidth="1"/>
    <col min="13116" max="13350" width="8.88671875" style="278"/>
    <col min="13351" max="13351" width="2.44140625" style="278" customWidth="1"/>
    <col min="13352" max="13352" width="2.33203125" style="278" customWidth="1"/>
    <col min="13353" max="13353" width="1.109375" style="278" customWidth="1"/>
    <col min="13354" max="13354" width="22.6640625" style="278" customWidth="1"/>
    <col min="13355" max="13355" width="1.21875" style="278" customWidth="1"/>
    <col min="13356" max="13357" width="11.77734375" style="278" customWidth="1"/>
    <col min="13358" max="13358" width="1.77734375" style="278" customWidth="1"/>
    <col min="13359" max="13359" width="6.88671875" style="278" customWidth="1"/>
    <col min="13360" max="13360" width="4.44140625" style="278" customWidth="1"/>
    <col min="13361" max="13361" width="3.6640625" style="278" customWidth="1"/>
    <col min="13362" max="13362" width="0.77734375" style="278" customWidth="1"/>
    <col min="13363" max="13363" width="3.33203125" style="278" customWidth="1"/>
    <col min="13364" max="13364" width="3.6640625" style="278" customWidth="1"/>
    <col min="13365" max="13365" width="3" style="278" customWidth="1"/>
    <col min="13366" max="13366" width="3.6640625" style="278" customWidth="1"/>
    <col min="13367" max="13367" width="3.109375" style="278" customWidth="1"/>
    <col min="13368" max="13368" width="1.88671875" style="278" customWidth="1"/>
    <col min="13369" max="13370" width="2.21875" style="278" customWidth="1"/>
    <col min="13371" max="13371" width="7.21875" style="278" customWidth="1"/>
    <col min="13372" max="13606" width="8.88671875" style="278"/>
    <col min="13607" max="13607" width="2.44140625" style="278" customWidth="1"/>
    <col min="13608" max="13608" width="2.33203125" style="278" customWidth="1"/>
    <col min="13609" max="13609" width="1.109375" style="278" customWidth="1"/>
    <col min="13610" max="13610" width="22.6640625" style="278" customWidth="1"/>
    <col min="13611" max="13611" width="1.21875" style="278" customWidth="1"/>
    <col min="13612" max="13613" width="11.77734375" style="278" customWidth="1"/>
    <col min="13614" max="13614" width="1.77734375" style="278" customWidth="1"/>
    <col min="13615" max="13615" width="6.88671875" style="278" customWidth="1"/>
    <col min="13616" max="13616" width="4.44140625" style="278" customWidth="1"/>
    <col min="13617" max="13617" width="3.6640625" style="278" customWidth="1"/>
    <col min="13618" max="13618" width="0.77734375" style="278" customWidth="1"/>
    <col min="13619" max="13619" width="3.33203125" style="278" customWidth="1"/>
    <col min="13620" max="13620" width="3.6640625" style="278" customWidth="1"/>
    <col min="13621" max="13621" width="3" style="278" customWidth="1"/>
    <col min="13622" max="13622" width="3.6640625" style="278" customWidth="1"/>
    <col min="13623" max="13623" width="3.109375" style="278" customWidth="1"/>
    <col min="13624" max="13624" width="1.88671875" style="278" customWidth="1"/>
    <col min="13625" max="13626" width="2.21875" style="278" customWidth="1"/>
    <col min="13627" max="13627" width="7.21875" style="278" customWidth="1"/>
    <col min="13628" max="13862" width="8.88671875" style="278"/>
    <col min="13863" max="13863" width="2.44140625" style="278" customWidth="1"/>
    <col min="13864" max="13864" width="2.33203125" style="278" customWidth="1"/>
    <col min="13865" max="13865" width="1.109375" style="278" customWidth="1"/>
    <col min="13866" max="13866" width="22.6640625" style="278" customWidth="1"/>
    <col min="13867" max="13867" width="1.21875" style="278" customWidth="1"/>
    <col min="13868" max="13869" width="11.77734375" style="278" customWidth="1"/>
    <col min="13870" max="13870" width="1.77734375" style="278" customWidth="1"/>
    <col min="13871" max="13871" width="6.88671875" style="278" customWidth="1"/>
    <col min="13872" max="13872" width="4.44140625" style="278" customWidth="1"/>
    <col min="13873" max="13873" width="3.6640625" style="278" customWidth="1"/>
    <col min="13874" max="13874" width="0.77734375" style="278" customWidth="1"/>
    <col min="13875" max="13875" width="3.33203125" style="278" customWidth="1"/>
    <col min="13876" max="13876" width="3.6640625" style="278" customWidth="1"/>
    <col min="13877" max="13877" width="3" style="278" customWidth="1"/>
    <col min="13878" max="13878" width="3.6640625" style="278" customWidth="1"/>
    <col min="13879" max="13879" width="3.109375" style="278" customWidth="1"/>
    <col min="13880" max="13880" width="1.88671875" style="278" customWidth="1"/>
    <col min="13881" max="13882" width="2.21875" style="278" customWidth="1"/>
    <col min="13883" max="13883" width="7.21875" style="278" customWidth="1"/>
    <col min="13884" max="14118" width="8.88671875" style="278"/>
    <col min="14119" max="14119" width="2.44140625" style="278" customWidth="1"/>
    <col min="14120" max="14120" width="2.33203125" style="278" customWidth="1"/>
    <col min="14121" max="14121" width="1.109375" style="278" customWidth="1"/>
    <col min="14122" max="14122" width="22.6640625" style="278" customWidth="1"/>
    <col min="14123" max="14123" width="1.21875" style="278" customWidth="1"/>
    <col min="14124" max="14125" width="11.77734375" style="278" customWidth="1"/>
    <col min="14126" max="14126" width="1.77734375" style="278" customWidth="1"/>
    <col min="14127" max="14127" width="6.88671875" style="278" customWidth="1"/>
    <col min="14128" max="14128" width="4.44140625" style="278" customWidth="1"/>
    <col min="14129" max="14129" width="3.6640625" style="278" customWidth="1"/>
    <col min="14130" max="14130" width="0.77734375" style="278" customWidth="1"/>
    <col min="14131" max="14131" width="3.33203125" style="278" customWidth="1"/>
    <col min="14132" max="14132" width="3.6640625" style="278" customWidth="1"/>
    <col min="14133" max="14133" width="3" style="278" customWidth="1"/>
    <col min="14134" max="14134" width="3.6640625" style="278" customWidth="1"/>
    <col min="14135" max="14135" width="3.109375" style="278" customWidth="1"/>
    <col min="14136" max="14136" width="1.88671875" style="278" customWidth="1"/>
    <col min="14137" max="14138" width="2.21875" style="278" customWidth="1"/>
    <col min="14139" max="14139" width="7.21875" style="278" customWidth="1"/>
    <col min="14140" max="14374" width="8.88671875" style="278"/>
    <col min="14375" max="14375" width="2.44140625" style="278" customWidth="1"/>
    <col min="14376" max="14376" width="2.33203125" style="278" customWidth="1"/>
    <col min="14377" max="14377" width="1.109375" style="278" customWidth="1"/>
    <col min="14378" max="14378" width="22.6640625" style="278" customWidth="1"/>
    <col min="14379" max="14379" width="1.21875" style="278" customWidth="1"/>
    <col min="14380" max="14381" width="11.77734375" style="278" customWidth="1"/>
    <col min="14382" max="14382" width="1.77734375" style="278" customWidth="1"/>
    <col min="14383" max="14383" width="6.88671875" style="278" customWidth="1"/>
    <col min="14384" max="14384" width="4.44140625" style="278" customWidth="1"/>
    <col min="14385" max="14385" width="3.6640625" style="278" customWidth="1"/>
    <col min="14386" max="14386" width="0.77734375" style="278" customWidth="1"/>
    <col min="14387" max="14387" width="3.33203125" style="278" customWidth="1"/>
    <col min="14388" max="14388" width="3.6640625" style="278" customWidth="1"/>
    <col min="14389" max="14389" width="3" style="278" customWidth="1"/>
    <col min="14390" max="14390" width="3.6640625" style="278" customWidth="1"/>
    <col min="14391" max="14391" width="3.109375" style="278" customWidth="1"/>
    <col min="14392" max="14392" width="1.88671875" style="278" customWidth="1"/>
    <col min="14393" max="14394" width="2.21875" style="278" customWidth="1"/>
    <col min="14395" max="14395" width="7.21875" style="278" customWidth="1"/>
    <col min="14396" max="14630" width="8.88671875" style="278"/>
    <col min="14631" max="14631" width="2.44140625" style="278" customWidth="1"/>
    <col min="14632" max="14632" width="2.33203125" style="278" customWidth="1"/>
    <col min="14633" max="14633" width="1.109375" style="278" customWidth="1"/>
    <col min="14634" max="14634" width="22.6640625" style="278" customWidth="1"/>
    <col min="14635" max="14635" width="1.21875" style="278" customWidth="1"/>
    <col min="14636" max="14637" width="11.77734375" style="278" customWidth="1"/>
    <col min="14638" max="14638" width="1.77734375" style="278" customWidth="1"/>
    <col min="14639" max="14639" width="6.88671875" style="278" customWidth="1"/>
    <col min="14640" max="14640" width="4.44140625" style="278" customWidth="1"/>
    <col min="14641" max="14641" width="3.6640625" style="278" customWidth="1"/>
    <col min="14642" max="14642" width="0.77734375" style="278" customWidth="1"/>
    <col min="14643" max="14643" width="3.33203125" style="278" customWidth="1"/>
    <col min="14644" max="14644" width="3.6640625" style="278" customWidth="1"/>
    <col min="14645" max="14645" width="3" style="278" customWidth="1"/>
    <col min="14646" max="14646" width="3.6640625" style="278" customWidth="1"/>
    <col min="14647" max="14647" width="3.109375" style="278" customWidth="1"/>
    <col min="14648" max="14648" width="1.88671875" style="278" customWidth="1"/>
    <col min="14649" max="14650" width="2.21875" style="278" customWidth="1"/>
    <col min="14651" max="14651" width="7.21875" style="278" customWidth="1"/>
    <col min="14652" max="14886" width="8.88671875" style="278"/>
    <col min="14887" max="14887" width="2.44140625" style="278" customWidth="1"/>
    <col min="14888" max="14888" width="2.33203125" style="278" customWidth="1"/>
    <col min="14889" max="14889" width="1.109375" style="278" customWidth="1"/>
    <col min="14890" max="14890" width="22.6640625" style="278" customWidth="1"/>
    <col min="14891" max="14891" width="1.21875" style="278" customWidth="1"/>
    <col min="14892" max="14893" width="11.77734375" style="278" customWidth="1"/>
    <col min="14894" max="14894" width="1.77734375" style="278" customWidth="1"/>
    <col min="14895" max="14895" width="6.88671875" style="278" customWidth="1"/>
    <col min="14896" max="14896" width="4.44140625" style="278" customWidth="1"/>
    <col min="14897" max="14897" width="3.6640625" style="278" customWidth="1"/>
    <col min="14898" max="14898" width="0.77734375" style="278" customWidth="1"/>
    <col min="14899" max="14899" width="3.33203125" style="278" customWidth="1"/>
    <col min="14900" max="14900" width="3.6640625" style="278" customWidth="1"/>
    <col min="14901" max="14901" width="3" style="278" customWidth="1"/>
    <col min="14902" max="14902" width="3.6640625" style="278" customWidth="1"/>
    <col min="14903" max="14903" width="3.109375" style="278" customWidth="1"/>
    <col min="14904" max="14904" width="1.88671875" style="278" customWidth="1"/>
    <col min="14905" max="14906" width="2.21875" style="278" customWidth="1"/>
    <col min="14907" max="14907" width="7.21875" style="278" customWidth="1"/>
    <col min="14908" max="15142" width="8.88671875" style="278"/>
    <col min="15143" max="15143" width="2.44140625" style="278" customWidth="1"/>
    <col min="15144" max="15144" width="2.33203125" style="278" customWidth="1"/>
    <col min="15145" max="15145" width="1.109375" style="278" customWidth="1"/>
    <col min="15146" max="15146" width="22.6640625" style="278" customWidth="1"/>
    <col min="15147" max="15147" width="1.21875" style="278" customWidth="1"/>
    <col min="15148" max="15149" width="11.77734375" style="278" customWidth="1"/>
    <col min="15150" max="15150" width="1.77734375" style="278" customWidth="1"/>
    <col min="15151" max="15151" width="6.88671875" style="278" customWidth="1"/>
    <col min="15152" max="15152" width="4.44140625" style="278" customWidth="1"/>
    <col min="15153" max="15153" width="3.6640625" style="278" customWidth="1"/>
    <col min="15154" max="15154" width="0.77734375" style="278" customWidth="1"/>
    <col min="15155" max="15155" width="3.33203125" style="278" customWidth="1"/>
    <col min="15156" max="15156" width="3.6640625" style="278" customWidth="1"/>
    <col min="15157" max="15157" width="3" style="278" customWidth="1"/>
    <col min="15158" max="15158" width="3.6640625" style="278" customWidth="1"/>
    <col min="15159" max="15159" width="3.109375" style="278" customWidth="1"/>
    <col min="15160" max="15160" width="1.88671875" style="278" customWidth="1"/>
    <col min="15161" max="15162" width="2.21875" style="278" customWidth="1"/>
    <col min="15163" max="15163" width="7.21875" style="278" customWidth="1"/>
    <col min="15164" max="15398" width="8.88671875" style="278"/>
    <col min="15399" max="15399" width="2.44140625" style="278" customWidth="1"/>
    <col min="15400" max="15400" width="2.33203125" style="278" customWidth="1"/>
    <col min="15401" max="15401" width="1.109375" style="278" customWidth="1"/>
    <col min="15402" max="15402" width="22.6640625" style="278" customWidth="1"/>
    <col min="15403" max="15403" width="1.21875" style="278" customWidth="1"/>
    <col min="15404" max="15405" width="11.77734375" style="278" customWidth="1"/>
    <col min="15406" max="15406" width="1.77734375" style="278" customWidth="1"/>
    <col min="15407" max="15407" width="6.88671875" style="278" customWidth="1"/>
    <col min="15408" max="15408" width="4.44140625" style="278" customWidth="1"/>
    <col min="15409" max="15409" width="3.6640625" style="278" customWidth="1"/>
    <col min="15410" max="15410" width="0.77734375" style="278" customWidth="1"/>
    <col min="15411" max="15411" width="3.33203125" style="278" customWidth="1"/>
    <col min="15412" max="15412" width="3.6640625" style="278" customWidth="1"/>
    <col min="15413" max="15413" width="3" style="278" customWidth="1"/>
    <col min="15414" max="15414" width="3.6640625" style="278" customWidth="1"/>
    <col min="15415" max="15415" width="3.109375" style="278" customWidth="1"/>
    <col min="15416" max="15416" width="1.88671875" style="278" customWidth="1"/>
    <col min="15417" max="15418" width="2.21875" style="278" customWidth="1"/>
    <col min="15419" max="15419" width="7.21875" style="278" customWidth="1"/>
    <col min="15420" max="15654" width="8.88671875" style="278"/>
    <col min="15655" max="15655" width="2.44140625" style="278" customWidth="1"/>
    <col min="15656" max="15656" width="2.33203125" style="278" customWidth="1"/>
    <col min="15657" max="15657" width="1.109375" style="278" customWidth="1"/>
    <col min="15658" max="15658" width="22.6640625" style="278" customWidth="1"/>
    <col min="15659" max="15659" width="1.21875" style="278" customWidth="1"/>
    <col min="15660" max="15661" width="11.77734375" style="278" customWidth="1"/>
    <col min="15662" max="15662" width="1.77734375" style="278" customWidth="1"/>
    <col min="15663" max="15663" width="6.88671875" style="278" customWidth="1"/>
    <col min="15664" max="15664" width="4.44140625" style="278" customWidth="1"/>
    <col min="15665" max="15665" width="3.6640625" style="278" customWidth="1"/>
    <col min="15666" max="15666" width="0.77734375" style="278" customWidth="1"/>
    <col min="15667" max="15667" width="3.33203125" style="278" customWidth="1"/>
    <col min="15668" max="15668" width="3.6640625" style="278" customWidth="1"/>
    <col min="15669" max="15669" width="3" style="278" customWidth="1"/>
    <col min="15670" max="15670" width="3.6640625" style="278" customWidth="1"/>
    <col min="15671" max="15671" width="3.109375" style="278" customWidth="1"/>
    <col min="15672" max="15672" width="1.88671875" style="278" customWidth="1"/>
    <col min="15673" max="15674" width="2.21875" style="278" customWidth="1"/>
    <col min="15675" max="15675" width="7.21875" style="278" customWidth="1"/>
    <col min="15676" max="15910" width="8.88671875" style="278"/>
    <col min="15911" max="15911" width="2.44140625" style="278" customWidth="1"/>
    <col min="15912" max="15912" width="2.33203125" style="278" customWidth="1"/>
    <col min="15913" max="15913" width="1.109375" style="278" customWidth="1"/>
    <col min="15914" max="15914" width="22.6640625" style="278" customWidth="1"/>
    <col min="15915" max="15915" width="1.21875" style="278" customWidth="1"/>
    <col min="15916" max="15917" width="11.77734375" style="278" customWidth="1"/>
    <col min="15918" max="15918" width="1.77734375" style="278" customWidth="1"/>
    <col min="15919" max="15919" width="6.88671875" style="278" customWidth="1"/>
    <col min="15920" max="15920" width="4.44140625" style="278" customWidth="1"/>
    <col min="15921" max="15921" width="3.6640625" style="278" customWidth="1"/>
    <col min="15922" max="15922" width="0.77734375" style="278" customWidth="1"/>
    <col min="15923" max="15923" width="3.33203125" style="278" customWidth="1"/>
    <col min="15924" max="15924" width="3.6640625" style="278" customWidth="1"/>
    <col min="15925" max="15925" width="3" style="278" customWidth="1"/>
    <col min="15926" max="15926" width="3.6640625" style="278" customWidth="1"/>
    <col min="15927" max="15927" width="3.109375" style="278" customWidth="1"/>
    <col min="15928" max="15928" width="1.88671875" style="278" customWidth="1"/>
    <col min="15929" max="15930" width="2.21875" style="278" customWidth="1"/>
    <col min="15931" max="15931" width="7.21875" style="278" customWidth="1"/>
    <col min="15932" max="16166" width="8.88671875" style="278"/>
    <col min="16167" max="16167" width="2.44140625" style="278" customWidth="1"/>
    <col min="16168" max="16168" width="2.33203125" style="278" customWidth="1"/>
    <col min="16169" max="16169" width="1.109375" style="278" customWidth="1"/>
    <col min="16170" max="16170" width="22.6640625" style="278" customWidth="1"/>
    <col min="16171" max="16171" width="1.21875" style="278" customWidth="1"/>
    <col min="16172" max="16173" width="11.77734375" style="278" customWidth="1"/>
    <col min="16174" max="16174" width="1.77734375" style="278" customWidth="1"/>
    <col min="16175" max="16175" width="6.88671875" style="278" customWidth="1"/>
    <col min="16176" max="16176" width="4.44140625" style="278" customWidth="1"/>
    <col min="16177" max="16177" width="3.6640625" style="278" customWidth="1"/>
    <col min="16178" max="16178" width="0.77734375" style="278" customWidth="1"/>
    <col min="16179" max="16179" width="3.33203125" style="278" customWidth="1"/>
    <col min="16180" max="16180" width="3.6640625" style="278" customWidth="1"/>
    <col min="16181" max="16181" width="3" style="278" customWidth="1"/>
    <col min="16182" max="16182" width="3.6640625" style="278" customWidth="1"/>
    <col min="16183" max="16183" width="3.109375" style="278" customWidth="1"/>
    <col min="16184" max="16184" width="1.88671875" style="278" customWidth="1"/>
    <col min="16185" max="16186" width="2.21875" style="278" customWidth="1"/>
    <col min="16187" max="16187" width="7.21875" style="278" customWidth="1"/>
    <col min="16188" max="16384" width="8.88671875" style="278"/>
  </cols>
  <sheetData>
    <row r="1" spans="2:78" ht="20.25" customHeight="1">
      <c r="B1" s="281" t="s">
        <v>3148</v>
      </c>
      <c r="BB1" s="281" t="s">
        <v>3148</v>
      </c>
    </row>
    <row r="2" spans="2:78" ht="12" customHeight="1">
      <c r="U2" s="327"/>
      <c r="V2" s="327"/>
      <c r="Z2" s="327"/>
      <c r="AD2" s="558"/>
      <c r="BU2" s="327"/>
      <c r="BV2" s="327"/>
      <c r="BZ2" s="327"/>
    </row>
    <row r="3" spans="2:78">
      <c r="S3" s="475"/>
      <c r="T3" s="1199"/>
      <c r="U3" s="1200"/>
      <c r="V3" s="329" t="s">
        <v>2555</v>
      </c>
      <c r="W3" s="643"/>
      <c r="X3" s="329" t="s">
        <v>2556</v>
      </c>
      <c r="Y3" s="643"/>
      <c r="Z3" s="329" t="s">
        <v>2557</v>
      </c>
      <c r="BS3" s="475"/>
      <c r="BT3" s="2259"/>
      <c r="BU3" s="2259"/>
      <c r="BV3" s="329" t="s">
        <v>2555</v>
      </c>
      <c r="BW3" s="330"/>
      <c r="BX3" s="329" t="s">
        <v>2556</v>
      </c>
      <c r="BY3" s="330"/>
      <c r="BZ3" s="329" t="s">
        <v>2557</v>
      </c>
    </row>
    <row r="4" spans="2:78" ht="12" customHeight="1">
      <c r="V4" s="332"/>
      <c r="W4" s="332"/>
      <c r="X4" s="332"/>
      <c r="Y4" s="332"/>
      <c r="Z4" s="332"/>
      <c r="BV4" s="332"/>
      <c r="BW4" s="332"/>
      <c r="BX4" s="332"/>
      <c r="BY4" s="332"/>
      <c r="BZ4" s="332"/>
    </row>
    <row r="5" spans="2:78" ht="24" customHeight="1">
      <c r="C5" s="278" t="s">
        <v>2558</v>
      </c>
      <c r="O5" s="396" t="s">
        <v>2674</v>
      </c>
      <c r="P5" s="397"/>
      <c r="Q5" s="396"/>
      <c r="R5" s="396"/>
      <c r="S5" s="398"/>
      <c r="T5" s="398"/>
      <c r="U5" s="398"/>
      <c r="V5" s="398"/>
      <c r="W5" s="398"/>
      <c r="X5" s="398"/>
      <c r="Y5" s="398"/>
      <c r="BC5" s="278" t="s">
        <v>2558</v>
      </c>
      <c r="BO5" s="396" t="s">
        <v>2674</v>
      </c>
      <c r="BP5" s="397"/>
      <c r="BQ5" s="396"/>
      <c r="BR5" s="396"/>
      <c r="BS5" s="398"/>
      <c r="BT5" s="398"/>
      <c r="BU5" s="398"/>
      <c r="BV5" s="398"/>
      <c r="BW5" s="398"/>
      <c r="BX5" s="398"/>
      <c r="BY5" s="398"/>
    </row>
    <row r="6" spans="2:78" ht="15" customHeight="1">
      <c r="C6" s="278" t="s">
        <v>2589</v>
      </c>
      <c r="O6" s="2231" t="s">
        <v>2675</v>
      </c>
      <c r="P6" s="2258"/>
      <c r="Q6" s="1947">
        <f>第1号!$L$9</f>
        <v>0</v>
      </c>
      <c r="R6" s="1181"/>
      <c r="S6" s="1181"/>
      <c r="T6" s="1181"/>
      <c r="U6" s="1181"/>
      <c r="V6" s="1181"/>
      <c r="W6" s="1181"/>
      <c r="X6" s="1181"/>
      <c r="Y6" s="1181"/>
      <c r="BC6" s="278" t="s">
        <v>2589</v>
      </c>
      <c r="BO6" s="2231" t="s">
        <v>2675</v>
      </c>
      <c r="BP6" s="2231"/>
      <c r="BQ6" s="1947" t="s">
        <v>2978</v>
      </c>
      <c r="BR6" s="1947"/>
      <c r="BS6" s="1947"/>
      <c r="BT6" s="1947"/>
      <c r="BU6" s="1947"/>
      <c r="BV6" s="1947"/>
      <c r="BW6" s="1947"/>
      <c r="BX6" s="1947"/>
      <c r="BY6" s="1947"/>
    </row>
    <row r="7" spans="2:78" ht="2.4" customHeight="1">
      <c r="E7" s="281"/>
      <c r="F7" s="281"/>
      <c r="G7" s="281"/>
      <c r="H7" s="281"/>
      <c r="I7" s="281"/>
      <c r="J7" s="281"/>
      <c r="O7" s="397"/>
      <c r="P7" s="396"/>
      <c r="Q7" s="205"/>
      <c r="R7" s="205"/>
      <c r="S7" s="205"/>
      <c r="T7" s="205"/>
      <c r="U7" s="205"/>
      <c r="V7" s="205"/>
      <c r="W7" s="205"/>
      <c r="X7" s="205"/>
      <c r="Y7" s="205"/>
      <c r="BE7" s="281"/>
      <c r="BF7" s="281"/>
      <c r="BG7" s="281"/>
      <c r="BH7" s="281"/>
      <c r="BI7" s="281"/>
      <c r="BJ7" s="281"/>
      <c r="BO7" s="397"/>
      <c r="BP7" s="396"/>
      <c r="BQ7" s="205"/>
      <c r="BR7" s="205"/>
      <c r="BS7" s="205"/>
      <c r="BT7" s="205"/>
      <c r="BU7" s="205"/>
      <c r="BV7" s="205"/>
      <c r="BW7" s="205"/>
      <c r="BX7" s="205"/>
      <c r="BY7" s="205"/>
    </row>
    <row r="8" spans="2:78" ht="15" customHeight="1">
      <c r="D8" s="281"/>
      <c r="E8" s="281"/>
      <c r="F8" s="281"/>
      <c r="G8" s="281"/>
      <c r="H8" s="281"/>
      <c r="I8" s="281"/>
      <c r="J8" s="281"/>
      <c r="O8" s="2231" t="s">
        <v>2561</v>
      </c>
      <c r="P8" s="2258"/>
      <c r="Q8" s="1947">
        <f>第1号!$J$10</f>
        <v>0</v>
      </c>
      <c r="R8" s="1181"/>
      <c r="S8" s="1181"/>
      <c r="T8" s="1181"/>
      <c r="U8" s="1181"/>
      <c r="V8" s="1181"/>
      <c r="W8" s="1181"/>
      <c r="X8" s="1181"/>
      <c r="Y8" s="1181"/>
      <c r="BD8" s="281"/>
      <c r="BE8" s="281"/>
      <c r="BF8" s="281"/>
      <c r="BG8" s="281"/>
      <c r="BH8" s="281"/>
      <c r="BI8" s="281"/>
      <c r="BJ8" s="281"/>
      <c r="BO8" s="2231" t="s">
        <v>2561</v>
      </c>
      <c r="BP8" s="2231"/>
      <c r="BQ8" s="1947" t="s">
        <v>2979</v>
      </c>
      <c r="BR8" s="1947"/>
      <c r="BS8" s="1947"/>
      <c r="BT8" s="1947"/>
      <c r="BU8" s="1947"/>
      <c r="BV8" s="1947"/>
      <c r="BW8" s="1947"/>
      <c r="BX8" s="1947"/>
      <c r="BY8" s="1947"/>
    </row>
    <row r="9" spans="2:78" ht="2.4" customHeight="1">
      <c r="O9" s="397"/>
      <c r="P9" s="396"/>
      <c r="Q9" s="205"/>
      <c r="R9" s="205"/>
      <c r="S9" s="205"/>
      <c r="T9" s="205"/>
      <c r="U9" s="205"/>
      <c r="V9" s="205"/>
      <c r="W9" s="205"/>
      <c r="X9" s="205"/>
      <c r="Y9" s="205"/>
      <c r="Z9" s="333"/>
      <c r="BO9" s="397"/>
      <c r="BP9" s="396"/>
      <c r="BQ9" s="205"/>
      <c r="BR9" s="205"/>
      <c r="BS9" s="205"/>
      <c r="BT9" s="205"/>
      <c r="BU9" s="205"/>
      <c r="BV9" s="205"/>
      <c r="BW9" s="205"/>
      <c r="BX9" s="205"/>
      <c r="BY9" s="205"/>
      <c r="BZ9" s="333"/>
    </row>
    <row r="10" spans="2:78" ht="24" customHeight="1">
      <c r="O10" s="2232" t="s">
        <v>2442</v>
      </c>
      <c r="P10" s="2257"/>
      <c r="Q10" s="1947">
        <f>第1号!$J$11</f>
        <v>0</v>
      </c>
      <c r="R10" s="1181"/>
      <c r="S10" s="1181"/>
      <c r="T10" s="1181"/>
      <c r="U10" s="1947">
        <f>第1号!$M$11</f>
        <v>0</v>
      </c>
      <c r="V10" s="1181"/>
      <c r="W10" s="1181"/>
      <c r="X10" s="1181"/>
      <c r="Y10" s="1181"/>
      <c r="Z10" s="376"/>
      <c r="AD10" s="334"/>
      <c r="BO10" s="2232" t="s">
        <v>2442</v>
      </c>
      <c r="BP10" s="2232"/>
      <c r="BQ10" s="1947" t="s">
        <v>3229</v>
      </c>
      <c r="BR10" s="1947"/>
      <c r="BS10" s="1947"/>
      <c r="BT10" s="1947"/>
      <c r="BU10" s="1947" t="s">
        <v>3230</v>
      </c>
      <c r="BV10" s="1947"/>
      <c r="BW10" s="1947"/>
      <c r="BX10" s="1947"/>
      <c r="BY10" s="1947"/>
      <c r="BZ10" s="376"/>
    </row>
    <row r="11" spans="2:78" ht="6.6" customHeight="1">
      <c r="O11" s="397"/>
      <c r="P11" s="396"/>
      <c r="Q11" s="398"/>
      <c r="R11" s="398"/>
      <c r="S11" s="398"/>
      <c r="T11" s="398"/>
      <c r="U11" s="398"/>
      <c r="V11" s="398"/>
      <c r="W11" s="398"/>
      <c r="X11" s="398"/>
      <c r="Y11" s="398"/>
      <c r="Z11" s="333"/>
      <c r="BO11" s="397"/>
      <c r="BP11" s="396"/>
      <c r="BQ11" s="398"/>
      <c r="BR11" s="398"/>
      <c r="BS11" s="398"/>
      <c r="BT11" s="398"/>
      <c r="BU11" s="398"/>
      <c r="BV11" s="398"/>
      <c r="BW11" s="398"/>
      <c r="BX11" s="398"/>
      <c r="BY11" s="398"/>
      <c r="BZ11" s="333"/>
    </row>
    <row r="12" spans="2:78" ht="24" customHeight="1">
      <c r="O12" s="397" t="s">
        <v>2623</v>
      </c>
      <c r="P12" s="397"/>
      <c r="Q12" s="396"/>
      <c r="R12" s="396"/>
      <c r="S12" s="398"/>
      <c r="T12" s="398"/>
      <c r="U12" s="398"/>
      <c r="V12" s="398"/>
      <c r="W12" s="398"/>
      <c r="X12" s="398"/>
      <c r="Y12" s="398"/>
      <c r="Z12" s="376"/>
      <c r="BO12" s="397" t="s">
        <v>2623</v>
      </c>
      <c r="BP12" s="397"/>
      <c r="BQ12" s="396"/>
      <c r="BR12" s="396"/>
      <c r="BS12" s="398"/>
      <c r="BT12" s="398"/>
      <c r="BU12" s="398"/>
      <c r="BV12" s="398"/>
      <c r="BW12" s="398"/>
      <c r="BX12" s="398"/>
      <c r="BY12" s="398"/>
      <c r="BZ12" s="376"/>
    </row>
    <row r="13" spans="2:78" ht="2.4" customHeight="1">
      <c r="O13" s="397"/>
      <c r="P13" s="396"/>
      <c r="Q13" s="333"/>
      <c r="R13" s="398"/>
      <c r="S13" s="398"/>
      <c r="T13" s="398"/>
      <c r="U13" s="398"/>
      <c r="V13" s="398"/>
      <c r="W13" s="398"/>
      <c r="X13" s="398"/>
      <c r="Y13" s="398"/>
      <c r="Z13" s="333"/>
      <c r="AD13" s="334"/>
      <c r="BO13" s="397"/>
      <c r="BP13" s="396"/>
      <c r="BQ13" s="333"/>
      <c r="BR13" s="398"/>
      <c r="BS13" s="398"/>
      <c r="BT13" s="398"/>
      <c r="BU13" s="398"/>
      <c r="BV13" s="398"/>
      <c r="BW13" s="398"/>
      <c r="BX13" s="398"/>
      <c r="BY13" s="398"/>
      <c r="BZ13" s="333"/>
    </row>
    <row r="14" spans="2:78" ht="15" customHeight="1">
      <c r="O14" s="2231" t="s">
        <v>2561</v>
      </c>
      <c r="P14" s="2231"/>
      <c r="Q14" s="1947">
        <f>第1号!$J$16</f>
        <v>0</v>
      </c>
      <c r="R14" s="1181"/>
      <c r="S14" s="1181"/>
      <c r="T14" s="1181"/>
      <c r="U14" s="1181"/>
      <c r="V14" s="1181"/>
      <c r="W14" s="1181"/>
      <c r="X14" s="1181"/>
      <c r="Y14" s="1181"/>
      <c r="Z14" s="333"/>
      <c r="AD14" s="334"/>
      <c r="BO14" s="2231" t="s">
        <v>2561</v>
      </c>
      <c r="BP14" s="2231"/>
      <c r="BQ14" s="1947" t="s">
        <v>3231</v>
      </c>
      <c r="BR14" s="1947"/>
      <c r="BS14" s="1947"/>
      <c r="BT14" s="1947"/>
      <c r="BU14" s="1947"/>
      <c r="BV14" s="1947"/>
      <c r="BW14" s="1947"/>
      <c r="BX14" s="1947"/>
      <c r="BY14" s="1947"/>
      <c r="BZ14" s="333"/>
    </row>
    <row r="15" spans="2:78" ht="2.4" customHeight="1">
      <c r="O15" s="397"/>
      <c r="P15" s="396"/>
      <c r="Q15" s="205"/>
      <c r="R15" s="205"/>
      <c r="S15" s="205"/>
      <c r="T15" s="205"/>
      <c r="U15" s="205"/>
      <c r="V15" s="205"/>
      <c r="W15" s="205"/>
      <c r="X15" s="205"/>
      <c r="Y15" s="205"/>
      <c r="Z15" s="333"/>
      <c r="BO15" s="397"/>
      <c r="BP15" s="396"/>
      <c r="BQ15" s="205"/>
      <c r="BR15" s="205"/>
      <c r="BS15" s="205"/>
      <c r="BT15" s="205"/>
      <c r="BU15" s="205"/>
      <c r="BV15" s="205"/>
      <c r="BW15" s="205"/>
      <c r="BX15" s="205"/>
      <c r="BY15" s="205"/>
      <c r="BZ15" s="333"/>
    </row>
    <row r="16" spans="2:78" ht="24" customHeight="1">
      <c r="O16" s="2232" t="s">
        <v>2442</v>
      </c>
      <c r="P16" s="2232"/>
      <c r="Q16" s="1947">
        <f>第1号!$J$17</f>
        <v>0</v>
      </c>
      <c r="R16" s="1181"/>
      <c r="S16" s="1181"/>
      <c r="T16" s="1181"/>
      <c r="U16" s="1947">
        <f>第1号!$M$17</f>
        <v>0</v>
      </c>
      <c r="V16" s="1181"/>
      <c r="W16" s="1181"/>
      <c r="X16" s="1181"/>
      <c r="Y16" s="1181"/>
      <c r="Z16" s="376"/>
      <c r="AD16" s="334"/>
      <c r="BO16" s="2232" t="s">
        <v>2442</v>
      </c>
      <c r="BP16" s="2232"/>
      <c r="BQ16" s="1947" t="s">
        <v>3229</v>
      </c>
      <c r="BR16" s="1947"/>
      <c r="BS16" s="1947"/>
      <c r="BT16" s="1947"/>
      <c r="BU16" s="1947" t="s">
        <v>3232</v>
      </c>
      <c r="BV16" s="1947"/>
      <c r="BW16" s="1947"/>
      <c r="BX16" s="1947"/>
      <c r="BY16" s="1947"/>
      <c r="BZ16" s="376"/>
    </row>
    <row r="17" spans="3:81" ht="2.4" customHeight="1">
      <c r="O17" s="397"/>
      <c r="P17" s="396"/>
      <c r="Q17" s="398"/>
      <c r="R17" s="398"/>
      <c r="S17" s="398"/>
      <c r="T17" s="398"/>
      <c r="U17" s="398"/>
      <c r="V17" s="398"/>
      <c r="W17" s="398"/>
      <c r="X17" s="398"/>
      <c r="Y17" s="398"/>
      <c r="Z17" s="333"/>
      <c r="BO17" s="397"/>
      <c r="BP17" s="396"/>
      <c r="BQ17" s="398"/>
      <c r="BR17" s="398"/>
      <c r="BS17" s="398"/>
      <c r="BT17" s="398"/>
      <c r="BU17" s="398"/>
      <c r="BV17" s="398"/>
      <c r="BW17" s="398"/>
      <c r="BX17" s="398"/>
      <c r="BY17" s="398"/>
      <c r="BZ17" s="333"/>
    </row>
    <row r="18" spans="3:81" ht="24" customHeight="1">
      <c r="O18" s="397" t="s">
        <v>2623</v>
      </c>
      <c r="P18" s="397"/>
      <c r="Q18" s="396"/>
      <c r="R18" s="396"/>
      <c r="S18" s="398"/>
      <c r="T18" s="398"/>
      <c r="U18" s="398"/>
      <c r="V18" s="398"/>
      <c r="W18" s="398"/>
      <c r="X18" s="398"/>
      <c r="Y18" s="398"/>
      <c r="Z18" s="376"/>
      <c r="BO18" s="397" t="s">
        <v>2623</v>
      </c>
      <c r="BP18" s="397"/>
      <c r="BQ18" s="396"/>
      <c r="BR18" s="396"/>
      <c r="BS18" s="398"/>
      <c r="BT18" s="398"/>
      <c r="BU18" s="398"/>
      <c r="BV18" s="398"/>
      <c r="BW18" s="398"/>
      <c r="BX18" s="398"/>
      <c r="BY18" s="398"/>
      <c r="BZ18" s="376"/>
    </row>
    <row r="19" spans="3:81" ht="2.4" customHeight="1">
      <c r="O19" s="397"/>
      <c r="P19" s="396"/>
      <c r="Q19" s="333"/>
      <c r="R19" s="398"/>
      <c r="S19" s="398"/>
      <c r="T19" s="398"/>
      <c r="U19" s="398"/>
      <c r="V19" s="398"/>
      <c r="W19" s="398"/>
      <c r="X19" s="398"/>
      <c r="Y19" s="398"/>
      <c r="Z19" s="333"/>
      <c r="AD19" s="334"/>
      <c r="BO19" s="397"/>
      <c r="BP19" s="396"/>
      <c r="BQ19" s="333"/>
      <c r="BR19" s="398"/>
      <c r="BS19" s="398"/>
      <c r="BT19" s="398"/>
      <c r="BU19" s="398"/>
      <c r="BV19" s="398"/>
      <c r="BW19" s="398"/>
      <c r="BX19" s="398"/>
      <c r="BY19" s="398"/>
      <c r="BZ19" s="333"/>
    </row>
    <row r="20" spans="3:81" ht="15" customHeight="1">
      <c r="O20" s="2231" t="s">
        <v>2561</v>
      </c>
      <c r="P20" s="2231"/>
      <c r="Q20" s="1947">
        <f>第1号!$J$22</f>
        <v>0</v>
      </c>
      <c r="R20" s="1181"/>
      <c r="S20" s="1181"/>
      <c r="T20" s="1181"/>
      <c r="U20" s="1181"/>
      <c r="V20" s="1181"/>
      <c r="W20" s="1181"/>
      <c r="X20" s="1181"/>
      <c r="Y20" s="1181"/>
      <c r="Z20" s="333"/>
      <c r="AD20" s="334"/>
      <c r="BO20" s="2231" t="s">
        <v>2561</v>
      </c>
      <c r="BP20" s="2231"/>
      <c r="BQ20" s="1947" t="s">
        <v>3233</v>
      </c>
      <c r="BR20" s="1947"/>
      <c r="BS20" s="1947"/>
      <c r="BT20" s="1947"/>
      <c r="BU20" s="1947"/>
      <c r="BV20" s="1947"/>
      <c r="BW20" s="1947"/>
      <c r="BX20" s="1947"/>
      <c r="BY20" s="1947"/>
      <c r="BZ20" s="333"/>
    </row>
    <row r="21" spans="3:81" ht="2.4" customHeight="1">
      <c r="O21" s="397"/>
      <c r="P21" s="396"/>
      <c r="Q21" s="205"/>
      <c r="R21" s="205"/>
      <c r="S21" s="205"/>
      <c r="T21" s="205"/>
      <c r="U21" s="205"/>
      <c r="V21" s="205"/>
      <c r="W21" s="205"/>
      <c r="X21" s="205"/>
      <c r="Y21" s="205"/>
      <c r="Z21" s="333"/>
      <c r="BO21" s="397"/>
      <c r="BP21" s="396"/>
      <c r="BQ21" s="205"/>
      <c r="BR21" s="205"/>
      <c r="BS21" s="205"/>
      <c r="BT21" s="205"/>
      <c r="BU21" s="205"/>
      <c r="BV21" s="205"/>
      <c r="BW21" s="205"/>
      <c r="BX21" s="205"/>
      <c r="BY21" s="205"/>
      <c r="BZ21" s="333"/>
    </row>
    <row r="22" spans="3:81" ht="24" customHeight="1">
      <c r="O22" s="2232" t="s">
        <v>2442</v>
      </c>
      <c r="P22" s="2232"/>
      <c r="Q22" s="1947">
        <f>第1号!$J$23</f>
        <v>0</v>
      </c>
      <c r="R22" s="1181"/>
      <c r="S22" s="1181"/>
      <c r="T22" s="1181"/>
      <c r="U22" s="1947">
        <f>第1号!$M$23</f>
        <v>0</v>
      </c>
      <c r="V22" s="1181"/>
      <c r="W22" s="1181"/>
      <c r="X22" s="1181"/>
      <c r="Y22" s="1181"/>
      <c r="Z22" s="376"/>
      <c r="AD22" s="334"/>
      <c r="BO22" s="2232" t="s">
        <v>2442</v>
      </c>
      <c r="BP22" s="2232"/>
      <c r="BQ22" s="1947" t="s">
        <v>3229</v>
      </c>
      <c r="BR22" s="1947"/>
      <c r="BS22" s="1947"/>
      <c r="BT22" s="1947"/>
      <c r="BU22" s="1947" t="s">
        <v>3234</v>
      </c>
      <c r="BV22" s="1947"/>
      <c r="BW22" s="1947"/>
      <c r="BX22" s="1947"/>
      <c r="BY22" s="1947"/>
      <c r="BZ22" s="376"/>
    </row>
    <row r="23" spans="3:81" ht="24" customHeight="1">
      <c r="O23" s="397" t="s">
        <v>2392</v>
      </c>
      <c r="P23" s="397"/>
      <c r="Q23" s="396"/>
      <c r="R23" s="396"/>
      <c r="S23" s="398"/>
      <c r="T23" s="398"/>
      <c r="U23" s="398"/>
      <c r="V23" s="398"/>
      <c r="W23" s="398"/>
      <c r="X23" s="398"/>
      <c r="Y23" s="398"/>
      <c r="Z23" s="376"/>
      <c r="BO23" s="397" t="s">
        <v>2392</v>
      </c>
      <c r="BP23" s="397"/>
      <c r="BQ23" s="396"/>
      <c r="BR23" s="396"/>
      <c r="BS23" s="398"/>
      <c r="BT23" s="398"/>
      <c r="BU23" s="398"/>
      <c r="BV23" s="398"/>
      <c r="BW23" s="398"/>
      <c r="BX23" s="398"/>
      <c r="BY23" s="398"/>
      <c r="BZ23" s="376"/>
    </row>
    <row r="24" spans="3:81" ht="2.4" customHeight="1">
      <c r="O24" s="397"/>
      <c r="P24" s="396"/>
      <c r="Q24" s="333"/>
      <c r="R24" s="398"/>
      <c r="S24" s="398"/>
      <c r="T24" s="398"/>
      <c r="U24" s="398"/>
      <c r="V24" s="398"/>
      <c r="W24" s="398"/>
      <c r="X24" s="398"/>
      <c r="Y24" s="398"/>
      <c r="Z24" s="333"/>
      <c r="AD24" s="334"/>
      <c r="BO24" s="397"/>
      <c r="BP24" s="396"/>
      <c r="BQ24" s="333"/>
      <c r="BR24" s="398"/>
      <c r="BS24" s="398"/>
      <c r="BT24" s="398"/>
      <c r="BU24" s="398"/>
      <c r="BV24" s="398"/>
      <c r="BW24" s="398"/>
      <c r="BX24" s="398"/>
      <c r="BY24" s="398"/>
      <c r="BZ24" s="333"/>
    </row>
    <row r="25" spans="3:81" ht="15" customHeight="1">
      <c r="O25" s="2231" t="s">
        <v>2561</v>
      </c>
      <c r="P25" s="2231"/>
      <c r="Q25" s="1947">
        <f>第1号!$J$28</f>
        <v>0</v>
      </c>
      <c r="R25" s="1181"/>
      <c r="S25" s="1181"/>
      <c r="T25" s="1181"/>
      <c r="U25" s="1181"/>
      <c r="V25" s="1181"/>
      <c r="W25" s="1181"/>
      <c r="X25" s="1181"/>
      <c r="Y25" s="1181"/>
      <c r="AD25" s="285"/>
      <c r="BO25" s="2231" t="s">
        <v>2561</v>
      </c>
      <c r="BP25" s="2231"/>
      <c r="BQ25" s="1947" t="s">
        <v>3235</v>
      </c>
      <c r="BR25" s="1947"/>
      <c r="BS25" s="1947"/>
      <c r="BT25" s="1947"/>
      <c r="BU25" s="1947"/>
      <c r="BV25" s="1947"/>
      <c r="BW25" s="1947"/>
      <c r="BX25" s="1947"/>
      <c r="BY25" s="1947"/>
    </row>
    <row r="26" spans="3:81" ht="2.4" customHeight="1">
      <c r="O26" s="397"/>
      <c r="P26" s="396"/>
      <c r="Q26" s="205"/>
      <c r="R26" s="205"/>
      <c r="S26" s="205"/>
      <c r="T26" s="205"/>
      <c r="U26" s="205"/>
      <c r="V26" s="205"/>
      <c r="W26" s="205"/>
      <c r="X26" s="205"/>
      <c r="Y26" s="205"/>
      <c r="BO26" s="397"/>
      <c r="BP26" s="396"/>
      <c r="BQ26" s="205"/>
      <c r="BR26" s="205"/>
      <c r="BS26" s="205"/>
      <c r="BT26" s="205"/>
      <c r="BU26" s="205"/>
      <c r="BV26" s="205"/>
      <c r="BW26" s="205"/>
      <c r="BX26" s="205"/>
      <c r="BY26" s="205"/>
    </row>
    <row r="27" spans="3:81" ht="24" customHeight="1">
      <c r="O27" s="2232" t="s">
        <v>2442</v>
      </c>
      <c r="P27" s="2232"/>
      <c r="Q27" s="1947">
        <f>第1号!$J$29</f>
        <v>0</v>
      </c>
      <c r="R27" s="1181"/>
      <c r="S27" s="1181"/>
      <c r="T27" s="1181"/>
      <c r="U27" s="1947">
        <f>第1号!$M$29</f>
        <v>0</v>
      </c>
      <c r="V27" s="1181"/>
      <c r="W27" s="1181"/>
      <c r="X27" s="1181"/>
      <c r="Y27" s="1181"/>
      <c r="AD27" s="334"/>
      <c r="BO27" s="2232" t="s">
        <v>2442</v>
      </c>
      <c r="BP27" s="2232"/>
      <c r="BQ27" s="1947" t="s">
        <v>3229</v>
      </c>
      <c r="BR27" s="1947"/>
      <c r="BS27" s="1947"/>
      <c r="BT27" s="1947"/>
      <c r="BU27" s="1947" t="s">
        <v>3236</v>
      </c>
      <c r="BV27" s="1947"/>
      <c r="BW27" s="1947"/>
      <c r="BX27" s="1947"/>
      <c r="BY27" s="1947"/>
    </row>
    <row r="28" spans="3:81" ht="11.4" customHeight="1">
      <c r="O28" s="646"/>
      <c r="P28" s="646"/>
      <c r="Q28" s="400"/>
      <c r="R28" s="374"/>
      <c r="S28" s="401"/>
      <c r="T28" s="401"/>
      <c r="U28" s="400"/>
      <c r="V28" s="401"/>
      <c r="W28" s="401"/>
      <c r="X28" s="401"/>
      <c r="Y28" s="398"/>
      <c r="AD28" s="334"/>
      <c r="BO28" s="646"/>
      <c r="BP28" s="646"/>
      <c r="BQ28" s="400"/>
      <c r="BR28" s="374"/>
      <c r="BS28" s="401"/>
      <c r="BT28" s="401"/>
      <c r="BU28" s="400"/>
      <c r="BV28" s="401"/>
      <c r="BW28" s="401"/>
      <c r="BX28" s="401"/>
      <c r="BY28" s="398"/>
    </row>
    <row r="29" spans="3:81" ht="20.399999999999999" customHeight="1">
      <c r="C29" s="2254" t="s">
        <v>2676</v>
      </c>
      <c r="D29" s="2254"/>
      <c r="E29" s="2254"/>
      <c r="F29" s="2254"/>
      <c r="G29" s="2254"/>
      <c r="H29" s="2254"/>
      <c r="I29" s="2254"/>
      <c r="J29" s="2254"/>
      <c r="K29" s="2254"/>
      <c r="L29" s="2254"/>
      <c r="M29" s="2254"/>
      <c r="N29" s="2254"/>
      <c r="O29" s="2254"/>
      <c r="P29" s="2254"/>
      <c r="Q29" s="2254"/>
      <c r="R29" s="2254"/>
      <c r="S29" s="2254"/>
      <c r="T29" s="2254"/>
      <c r="U29" s="2254"/>
      <c r="V29" s="2254"/>
      <c r="W29" s="2254"/>
      <c r="X29" s="2254"/>
      <c r="Y29" s="2254"/>
      <c r="Z29" s="2254"/>
      <c r="AD29" s="334"/>
      <c r="BC29" s="2254" t="s">
        <v>2676</v>
      </c>
      <c r="BD29" s="2254"/>
      <c r="BE29" s="2254"/>
      <c r="BF29" s="2254"/>
      <c r="BG29" s="2254"/>
      <c r="BH29" s="2254"/>
      <c r="BI29" s="2254"/>
      <c r="BJ29" s="2254"/>
      <c r="BK29" s="2254"/>
      <c r="BL29" s="2254"/>
      <c r="BM29" s="2254"/>
      <c r="BN29" s="2254"/>
      <c r="BO29" s="2254"/>
      <c r="BP29" s="2254"/>
      <c r="BQ29" s="2254"/>
      <c r="BR29" s="2254"/>
      <c r="BS29" s="2254"/>
      <c r="BT29" s="2254"/>
      <c r="BU29" s="2254"/>
      <c r="BV29" s="2254"/>
      <c r="BW29" s="2254"/>
      <c r="BX29" s="2254"/>
      <c r="BY29" s="2254"/>
      <c r="BZ29" s="2254"/>
    </row>
    <row r="30" spans="3:81" ht="9.6" customHeight="1"/>
    <row r="31" spans="3:81" ht="18" customHeight="1">
      <c r="D31" s="2255"/>
      <c r="E31" s="2256"/>
      <c r="F31" s="267" t="s">
        <v>2555</v>
      </c>
      <c r="G31" s="999"/>
      <c r="H31" s="267" t="s">
        <v>2556</v>
      </c>
      <c r="I31" s="999"/>
      <c r="J31" s="267" t="s">
        <v>2562</v>
      </c>
      <c r="K31" s="2252"/>
      <c r="L31" s="2252"/>
      <c r="M31" s="2121" t="s">
        <v>2563</v>
      </c>
      <c r="N31" s="2121"/>
      <c r="O31" s="2121"/>
      <c r="P31" s="2252"/>
      <c r="Q31" s="2252"/>
      <c r="R31" s="2253" t="s">
        <v>2677</v>
      </c>
      <c r="S31" s="2253"/>
      <c r="T31" s="2253"/>
      <c r="U31" s="2253"/>
      <c r="V31" s="2253"/>
      <c r="W31" s="2253"/>
      <c r="X31" s="2253"/>
      <c r="Y31" s="2253"/>
      <c r="Z31" s="2253"/>
      <c r="AA31" s="2253"/>
      <c r="AD31" s="334"/>
      <c r="BD31" s="1967" t="s">
        <v>3237</v>
      </c>
      <c r="BE31" s="1967"/>
      <c r="BF31" s="267" t="s">
        <v>2555</v>
      </c>
      <c r="BG31" s="480">
        <v>2</v>
      </c>
      <c r="BH31" s="267" t="s">
        <v>2556</v>
      </c>
      <c r="BI31" s="480">
        <v>2</v>
      </c>
      <c r="BJ31" s="267" t="s">
        <v>2562</v>
      </c>
      <c r="BK31" s="1963">
        <v>2</v>
      </c>
      <c r="BL31" s="1963"/>
      <c r="BM31" s="2121" t="s">
        <v>2563</v>
      </c>
      <c r="BN31" s="2121"/>
      <c r="BO31" s="2121"/>
      <c r="BP31" s="1963">
        <v>777</v>
      </c>
      <c r="BQ31" s="1963"/>
      <c r="BR31" s="2253" t="s">
        <v>2677</v>
      </c>
      <c r="BS31" s="2253"/>
      <c r="BT31" s="2253"/>
      <c r="BU31" s="2253"/>
      <c r="BV31" s="2253"/>
      <c r="BW31" s="2253"/>
      <c r="BX31" s="2253"/>
      <c r="BY31" s="2253"/>
      <c r="BZ31" s="2253"/>
      <c r="CA31" s="2253"/>
      <c r="CC31" s="278"/>
    </row>
    <row r="32" spans="3:81" ht="45.6" customHeight="1">
      <c r="C32" s="2233" t="s">
        <v>3226</v>
      </c>
      <c r="D32" s="2233"/>
      <c r="E32" s="2233"/>
      <c r="F32" s="2233"/>
      <c r="G32" s="2233"/>
      <c r="H32" s="2233"/>
      <c r="I32" s="2233"/>
      <c r="J32" s="2233"/>
      <c r="K32" s="2233"/>
      <c r="L32" s="2233"/>
      <c r="M32" s="2233"/>
      <c r="N32" s="2233"/>
      <c r="O32" s="2233"/>
      <c r="P32" s="2233"/>
      <c r="Q32" s="2233"/>
      <c r="R32" s="2233"/>
      <c r="S32" s="2233"/>
      <c r="T32" s="2233"/>
      <c r="U32" s="2233"/>
      <c r="V32" s="2233"/>
      <c r="W32" s="2233"/>
      <c r="X32" s="2233"/>
      <c r="Y32" s="2233"/>
      <c r="Z32" s="2233"/>
      <c r="BC32" s="2233" t="s">
        <v>3226</v>
      </c>
      <c r="BD32" s="2233"/>
      <c r="BE32" s="2233"/>
      <c r="BF32" s="2233"/>
      <c r="BG32" s="2233"/>
      <c r="BH32" s="2233"/>
      <c r="BI32" s="2233"/>
      <c r="BJ32" s="2233"/>
      <c r="BK32" s="2233"/>
      <c r="BL32" s="2233"/>
      <c r="BM32" s="2233"/>
      <c r="BN32" s="2233"/>
      <c r="BO32" s="2233"/>
      <c r="BP32" s="2233"/>
      <c r="BQ32" s="2233"/>
      <c r="BR32" s="2233"/>
      <c r="BS32" s="2233"/>
      <c r="BT32" s="2233"/>
      <c r="BU32" s="2233"/>
      <c r="BV32" s="2233"/>
      <c r="BW32" s="2233"/>
      <c r="BX32" s="2233"/>
      <c r="BY32" s="2233"/>
      <c r="BZ32" s="2233"/>
    </row>
    <row r="33" spans="3:78" ht="16.2" customHeight="1">
      <c r="C33" s="2234" t="s">
        <v>2565</v>
      </c>
      <c r="D33" s="2234"/>
      <c r="E33" s="2234"/>
      <c r="F33" s="2234"/>
      <c r="G33" s="2234"/>
      <c r="H33" s="2234"/>
      <c r="I33" s="2234"/>
      <c r="J33" s="2234"/>
      <c r="K33" s="2234"/>
      <c r="L33" s="2234"/>
      <c r="M33" s="2234"/>
      <c r="N33" s="2234"/>
      <c r="O33" s="2234"/>
      <c r="P33" s="2234"/>
      <c r="Q33" s="2234"/>
      <c r="R33" s="2234"/>
      <c r="S33" s="2234"/>
      <c r="T33" s="2234"/>
      <c r="U33" s="2234"/>
      <c r="V33" s="2234"/>
      <c r="W33" s="2234"/>
      <c r="X33" s="2234"/>
      <c r="Y33" s="2234"/>
      <c r="Z33" s="2234"/>
      <c r="BC33" s="2234" t="s">
        <v>2565</v>
      </c>
      <c r="BD33" s="2234"/>
      <c r="BE33" s="2234"/>
      <c r="BF33" s="2234"/>
      <c r="BG33" s="2234"/>
      <c r="BH33" s="2234"/>
      <c r="BI33" s="2234"/>
      <c r="BJ33" s="2234"/>
      <c r="BK33" s="2234"/>
      <c r="BL33" s="2234"/>
      <c r="BM33" s="2234"/>
      <c r="BN33" s="2234"/>
      <c r="BO33" s="2234"/>
      <c r="BP33" s="2234"/>
      <c r="BQ33" s="2234"/>
      <c r="BR33" s="2234"/>
      <c r="BS33" s="2234"/>
      <c r="BT33" s="2234"/>
      <c r="BU33" s="2234"/>
      <c r="BV33" s="2234"/>
      <c r="BW33" s="2234"/>
      <c r="BX33" s="2234"/>
      <c r="BY33" s="2234"/>
      <c r="BZ33" s="2234"/>
    </row>
    <row r="34" spans="3:78" ht="30" customHeight="1">
      <c r="C34" s="341"/>
      <c r="D34" s="2205" t="s">
        <v>2566</v>
      </c>
      <c r="E34" s="2205"/>
      <c r="F34" s="2205"/>
      <c r="G34" s="2205"/>
      <c r="H34" s="2205"/>
      <c r="I34" s="2205"/>
      <c r="J34" s="2206"/>
      <c r="K34" s="2108">
        <f>第1号!$G$36</f>
        <v>0</v>
      </c>
      <c r="L34" s="1374"/>
      <c r="M34" s="1374"/>
      <c r="N34" s="1374"/>
      <c r="O34" s="1374"/>
      <c r="P34" s="1374"/>
      <c r="Q34" s="2125">
        <f>第1号!$L$36</f>
        <v>0</v>
      </c>
      <c r="R34" s="1327"/>
      <c r="S34" s="1327"/>
      <c r="T34" s="1327"/>
      <c r="U34" s="1327"/>
      <c r="V34" s="1374" t="str">
        <f>第1号!$P$36</f>
        <v>　</v>
      </c>
      <c r="W34" s="1327"/>
      <c r="X34" s="1327"/>
      <c r="Y34" s="1327"/>
      <c r="Z34" s="1328"/>
      <c r="AC34" s="278"/>
      <c r="BC34" s="341"/>
      <c r="BD34" s="2205" t="s">
        <v>2566</v>
      </c>
      <c r="BE34" s="2205"/>
      <c r="BF34" s="2205"/>
      <c r="BG34" s="2205"/>
      <c r="BH34" s="2205"/>
      <c r="BI34" s="2205"/>
      <c r="BJ34" s="2206"/>
      <c r="BK34" s="2108" t="s">
        <v>3238</v>
      </c>
      <c r="BL34" s="2125"/>
      <c r="BM34" s="2125"/>
      <c r="BN34" s="2125"/>
      <c r="BO34" s="2125"/>
      <c r="BP34" s="2125"/>
      <c r="BQ34" s="2125" t="s">
        <v>524</v>
      </c>
      <c r="BR34" s="2125"/>
      <c r="BS34" s="2125"/>
      <c r="BT34" s="2125"/>
      <c r="BU34" s="2125"/>
      <c r="BV34" s="1374" t="s">
        <v>3239</v>
      </c>
      <c r="BW34" s="1374"/>
      <c r="BX34" s="1374"/>
      <c r="BY34" s="1374"/>
      <c r="BZ34" s="1375"/>
    </row>
    <row r="35" spans="3:78" ht="2.25" customHeight="1">
      <c r="C35" s="279"/>
      <c r="D35" s="281"/>
      <c r="E35" s="281"/>
      <c r="F35" s="281"/>
      <c r="G35" s="281"/>
      <c r="H35" s="281"/>
      <c r="I35" s="281"/>
      <c r="J35" s="342"/>
      <c r="K35" s="279"/>
      <c r="L35" s="343"/>
      <c r="M35" s="343"/>
      <c r="N35" s="343"/>
      <c r="O35" s="333"/>
      <c r="P35" s="333"/>
      <c r="Q35" s="344"/>
      <c r="R35" s="344"/>
      <c r="S35" s="340"/>
      <c r="T35" s="345"/>
      <c r="U35" s="340"/>
      <c r="V35" s="333"/>
      <c r="W35" s="340"/>
      <c r="X35" s="345"/>
      <c r="Y35" s="281"/>
      <c r="Z35" s="476"/>
      <c r="AC35" s="278"/>
      <c r="BC35" s="279"/>
      <c r="BD35" s="281"/>
      <c r="BE35" s="281"/>
      <c r="BF35" s="281"/>
      <c r="BG35" s="281"/>
      <c r="BH35" s="281"/>
      <c r="BI35" s="281"/>
      <c r="BJ35" s="342"/>
      <c r="BK35" s="279"/>
      <c r="BL35" s="343"/>
      <c r="BM35" s="343"/>
      <c r="BN35" s="343"/>
      <c r="BO35" s="333"/>
      <c r="BP35" s="333"/>
      <c r="BQ35" s="344"/>
      <c r="BR35" s="344"/>
      <c r="BS35" s="340"/>
      <c r="BT35" s="345"/>
      <c r="BU35" s="340"/>
      <c r="BV35" s="333"/>
      <c r="BW35" s="340"/>
      <c r="BX35" s="345"/>
      <c r="BY35" s="281"/>
      <c r="BZ35" s="476"/>
    </row>
    <row r="36" spans="3:78" ht="21" customHeight="1">
      <c r="C36" s="279"/>
      <c r="D36" s="2218" t="s">
        <v>2567</v>
      </c>
      <c r="E36" s="2218"/>
      <c r="F36" s="2218"/>
      <c r="G36" s="2218"/>
      <c r="H36" s="2218"/>
      <c r="I36" s="2218"/>
      <c r="J36" s="2219"/>
      <c r="K36" s="281"/>
      <c r="L36" s="381" t="s">
        <v>2568</v>
      </c>
      <c r="M36" s="2235">
        <f>基本情報入力シート!$B$66</f>
        <v>0</v>
      </c>
      <c r="N36" s="2235"/>
      <c r="O36" s="2235"/>
      <c r="P36" s="2236"/>
      <c r="Q36" s="2236"/>
      <c r="R36" s="383" t="s">
        <v>2569</v>
      </c>
      <c r="S36" s="383"/>
      <c r="T36" s="383"/>
      <c r="U36" s="383"/>
      <c r="V36" s="383"/>
      <c r="W36" s="383"/>
      <c r="X36" s="383"/>
      <c r="Y36" s="383"/>
      <c r="Z36" s="477"/>
      <c r="AC36" s="278"/>
      <c r="BC36" s="279"/>
      <c r="BD36" s="2218" t="s">
        <v>2567</v>
      </c>
      <c r="BE36" s="2218"/>
      <c r="BF36" s="2218"/>
      <c r="BG36" s="2218"/>
      <c r="BH36" s="2218"/>
      <c r="BI36" s="2218"/>
      <c r="BJ36" s="2219"/>
      <c r="BK36" s="281"/>
      <c r="BL36" s="381" t="s">
        <v>2568</v>
      </c>
      <c r="BM36" s="2235" t="s">
        <v>3240</v>
      </c>
      <c r="BN36" s="2235"/>
      <c r="BO36" s="2235"/>
      <c r="BP36" s="2235"/>
      <c r="BQ36" s="2235"/>
      <c r="BR36" s="383" t="s">
        <v>2569</v>
      </c>
      <c r="BS36" s="383"/>
      <c r="BT36" s="383"/>
      <c r="BU36" s="383"/>
      <c r="BV36" s="383"/>
      <c r="BW36" s="383"/>
      <c r="BX36" s="383"/>
      <c r="BY36" s="383"/>
      <c r="BZ36" s="477"/>
    </row>
    <row r="37" spans="3:78" ht="36" customHeight="1">
      <c r="C37" s="385"/>
      <c r="D37" s="2249" t="s">
        <v>2678</v>
      </c>
      <c r="E37" s="2249"/>
      <c r="F37" s="2249"/>
      <c r="G37" s="2249"/>
      <c r="H37" s="2249"/>
      <c r="I37" s="2249"/>
      <c r="J37" s="2250"/>
      <c r="K37" s="404"/>
      <c r="L37" s="405" t="s">
        <v>2655</v>
      </c>
      <c r="M37" s="2251"/>
      <c r="N37" s="2251"/>
      <c r="O37" s="2251"/>
      <c r="P37" s="2251"/>
      <c r="Q37" s="2251"/>
      <c r="R37" s="2251"/>
      <c r="S37" s="405" t="s">
        <v>2656</v>
      </c>
      <c r="T37" s="404"/>
      <c r="U37" s="404"/>
      <c r="V37" s="404"/>
      <c r="W37" s="404"/>
      <c r="X37" s="404"/>
      <c r="Y37" s="404"/>
      <c r="Z37" s="406"/>
      <c r="BC37" s="385"/>
      <c r="BD37" s="2249" t="s">
        <v>2678</v>
      </c>
      <c r="BE37" s="2249"/>
      <c r="BF37" s="2249"/>
      <c r="BG37" s="2249"/>
      <c r="BH37" s="2249"/>
      <c r="BI37" s="2249"/>
      <c r="BJ37" s="2250"/>
      <c r="BK37" s="404"/>
      <c r="BL37" s="405" t="s">
        <v>2655</v>
      </c>
      <c r="BM37" s="2251"/>
      <c r="BN37" s="2251"/>
      <c r="BO37" s="2251"/>
      <c r="BP37" s="2251"/>
      <c r="BQ37" s="2251"/>
      <c r="BR37" s="2251"/>
      <c r="BS37" s="405" t="s">
        <v>2656</v>
      </c>
      <c r="BT37" s="404"/>
      <c r="BU37" s="404"/>
      <c r="BV37" s="404"/>
      <c r="BW37" s="404"/>
      <c r="BX37" s="404"/>
      <c r="BY37" s="404"/>
      <c r="BZ37" s="406"/>
    </row>
    <row r="38" spans="3:78" ht="21" customHeight="1">
      <c r="C38" s="341"/>
      <c r="D38" s="2241" t="s">
        <v>2679</v>
      </c>
      <c r="E38" s="2241"/>
      <c r="F38" s="2241"/>
      <c r="G38" s="2241"/>
      <c r="H38" s="2241"/>
      <c r="I38" s="2241"/>
      <c r="J38" s="2242"/>
      <c r="K38" s="2247" t="s">
        <v>2680</v>
      </c>
      <c r="L38" s="2248"/>
      <c r="M38" s="363"/>
      <c r="N38" s="407" t="s">
        <v>2555</v>
      </c>
      <c r="O38" s="363"/>
      <c r="P38" s="407" t="s">
        <v>2556</v>
      </c>
      <c r="Q38" s="363"/>
      <c r="R38" s="408" t="s">
        <v>2557</v>
      </c>
      <c r="S38" s="408"/>
      <c r="T38" s="407"/>
      <c r="U38" s="407"/>
      <c r="V38" s="407"/>
      <c r="W38" s="407"/>
      <c r="X38" s="407"/>
      <c r="Y38" s="407"/>
      <c r="Z38" s="409"/>
      <c r="BC38" s="341"/>
      <c r="BD38" s="2241" t="s">
        <v>2679</v>
      </c>
      <c r="BE38" s="2241"/>
      <c r="BF38" s="2241"/>
      <c r="BG38" s="2241"/>
      <c r="BH38" s="2241"/>
      <c r="BI38" s="2241"/>
      <c r="BJ38" s="2242"/>
      <c r="BK38" s="2247" t="s">
        <v>2680</v>
      </c>
      <c r="BL38" s="2216"/>
      <c r="BM38" s="363"/>
      <c r="BN38" s="407" t="s">
        <v>2555</v>
      </c>
      <c r="BO38" s="363"/>
      <c r="BP38" s="407" t="s">
        <v>2556</v>
      </c>
      <c r="BQ38" s="363"/>
      <c r="BR38" s="408" t="s">
        <v>2557</v>
      </c>
      <c r="BS38" s="408"/>
      <c r="BT38" s="407"/>
      <c r="BU38" s="407"/>
      <c r="BV38" s="407"/>
      <c r="BW38" s="407"/>
      <c r="BX38" s="407"/>
      <c r="BY38" s="407"/>
      <c r="BZ38" s="409"/>
    </row>
    <row r="39" spans="3:78" ht="2.25" customHeight="1">
      <c r="C39" s="279"/>
      <c r="D39" s="2243"/>
      <c r="E39" s="2243"/>
      <c r="F39" s="2243"/>
      <c r="G39" s="2243"/>
      <c r="H39" s="2243"/>
      <c r="I39" s="2243"/>
      <c r="J39" s="2244"/>
      <c r="K39" s="281"/>
      <c r="L39" s="340"/>
      <c r="M39" s="340"/>
      <c r="N39" s="340"/>
      <c r="O39" s="340"/>
      <c r="P39" s="340"/>
      <c r="Q39" s="340"/>
      <c r="R39" s="410"/>
      <c r="S39" s="410"/>
      <c r="T39" s="340"/>
      <c r="U39" s="340"/>
      <c r="V39" s="340"/>
      <c r="W39" s="340"/>
      <c r="X39" s="340"/>
      <c r="Y39" s="340"/>
      <c r="Z39" s="284"/>
      <c r="BC39" s="279"/>
      <c r="BD39" s="2243"/>
      <c r="BE39" s="2243"/>
      <c r="BF39" s="2243"/>
      <c r="BG39" s="2243"/>
      <c r="BH39" s="2243"/>
      <c r="BI39" s="2243"/>
      <c r="BJ39" s="2244"/>
      <c r="BK39" s="281"/>
      <c r="BL39" s="340"/>
      <c r="BM39" s="340"/>
      <c r="BN39" s="340"/>
      <c r="BO39" s="340"/>
      <c r="BP39" s="340"/>
      <c r="BQ39" s="340"/>
      <c r="BR39" s="410"/>
      <c r="BS39" s="410"/>
      <c r="BT39" s="340"/>
      <c r="BU39" s="340"/>
      <c r="BV39" s="340"/>
      <c r="BW39" s="340"/>
      <c r="BX39" s="340"/>
      <c r="BY39" s="340"/>
      <c r="BZ39" s="284"/>
    </row>
    <row r="40" spans="3:78" ht="21" customHeight="1">
      <c r="C40" s="365"/>
      <c r="D40" s="2245"/>
      <c r="E40" s="2245"/>
      <c r="F40" s="2245"/>
      <c r="G40" s="2245"/>
      <c r="H40" s="2245"/>
      <c r="I40" s="2245"/>
      <c r="J40" s="2246"/>
      <c r="K40" s="380"/>
      <c r="L40" s="411" t="s">
        <v>2655</v>
      </c>
      <c r="M40" s="2240"/>
      <c r="N40" s="2240"/>
      <c r="O40" s="2240"/>
      <c r="P40" s="2240"/>
      <c r="Q40" s="2240"/>
      <c r="R40" s="2240"/>
      <c r="S40" s="411" t="s">
        <v>2656</v>
      </c>
      <c r="T40" s="380"/>
      <c r="U40" s="380"/>
      <c r="V40" s="380"/>
      <c r="W40" s="380"/>
      <c r="X40" s="380"/>
      <c r="Y40" s="380"/>
      <c r="Z40" s="370"/>
      <c r="BC40" s="365"/>
      <c r="BD40" s="2245"/>
      <c r="BE40" s="2245"/>
      <c r="BF40" s="2245"/>
      <c r="BG40" s="2245"/>
      <c r="BH40" s="2245"/>
      <c r="BI40" s="2245"/>
      <c r="BJ40" s="2246"/>
      <c r="BK40" s="380"/>
      <c r="BL40" s="411" t="s">
        <v>2655</v>
      </c>
      <c r="BM40" s="2240"/>
      <c r="BN40" s="2240"/>
      <c r="BO40" s="2240"/>
      <c r="BP40" s="2240"/>
      <c r="BQ40" s="2240"/>
      <c r="BR40" s="2240"/>
      <c r="BS40" s="411" t="s">
        <v>2656</v>
      </c>
      <c r="BT40" s="380"/>
      <c r="BU40" s="380"/>
      <c r="BV40" s="380"/>
      <c r="BW40" s="380"/>
      <c r="BX40" s="380"/>
      <c r="BY40" s="380"/>
      <c r="BZ40" s="370"/>
    </row>
    <row r="41" spans="3:78" ht="21" customHeight="1">
      <c r="C41" s="341"/>
      <c r="D41" s="2241" t="s">
        <v>2681</v>
      </c>
      <c r="E41" s="2241"/>
      <c r="F41" s="2241"/>
      <c r="G41" s="2241"/>
      <c r="H41" s="2241"/>
      <c r="I41" s="2241"/>
      <c r="J41" s="2242"/>
      <c r="K41" s="2247" t="s">
        <v>2680</v>
      </c>
      <c r="L41" s="2248"/>
      <c r="M41" s="363"/>
      <c r="N41" s="407" t="s">
        <v>2555</v>
      </c>
      <c r="O41" s="363"/>
      <c r="P41" s="407" t="s">
        <v>2556</v>
      </c>
      <c r="Q41" s="363"/>
      <c r="R41" s="408" t="s">
        <v>2557</v>
      </c>
      <c r="S41" s="408"/>
      <c r="T41" s="407"/>
      <c r="U41" s="407"/>
      <c r="V41" s="407"/>
      <c r="W41" s="407"/>
      <c r="X41" s="407"/>
      <c r="Y41" s="407"/>
      <c r="Z41" s="409"/>
      <c r="BC41" s="341"/>
      <c r="BD41" s="2241" t="s">
        <v>2681</v>
      </c>
      <c r="BE41" s="2241"/>
      <c r="BF41" s="2241"/>
      <c r="BG41" s="2241"/>
      <c r="BH41" s="2241"/>
      <c r="BI41" s="2241"/>
      <c r="BJ41" s="2242"/>
      <c r="BK41" s="2247" t="s">
        <v>2680</v>
      </c>
      <c r="BL41" s="2216"/>
      <c r="BM41" s="363"/>
      <c r="BN41" s="407" t="s">
        <v>2555</v>
      </c>
      <c r="BO41" s="363"/>
      <c r="BP41" s="407" t="s">
        <v>2556</v>
      </c>
      <c r="BQ41" s="363"/>
      <c r="BR41" s="408" t="s">
        <v>2557</v>
      </c>
      <c r="BS41" s="408"/>
      <c r="BT41" s="407"/>
      <c r="BU41" s="407"/>
      <c r="BV41" s="407"/>
      <c r="BW41" s="407"/>
      <c r="BX41" s="407"/>
      <c r="BY41" s="407"/>
      <c r="BZ41" s="409"/>
    </row>
    <row r="42" spans="3:78" ht="2.25" customHeight="1">
      <c r="C42" s="279"/>
      <c r="D42" s="2243"/>
      <c r="E42" s="2243"/>
      <c r="F42" s="2243"/>
      <c r="G42" s="2243"/>
      <c r="H42" s="2243"/>
      <c r="I42" s="2243"/>
      <c r="J42" s="2244"/>
      <c r="K42" s="281"/>
      <c r="L42" s="340"/>
      <c r="M42" s="340"/>
      <c r="N42" s="340"/>
      <c r="O42" s="340"/>
      <c r="P42" s="340"/>
      <c r="Q42" s="340"/>
      <c r="R42" s="410"/>
      <c r="S42" s="410"/>
      <c r="T42" s="340"/>
      <c r="U42" s="340"/>
      <c r="V42" s="340"/>
      <c r="W42" s="340"/>
      <c r="X42" s="340"/>
      <c r="Y42" s="340"/>
      <c r="Z42" s="284"/>
      <c r="BC42" s="279"/>
      <c r="BD42" s="2243"/>
      <c r="BE42" s="2243"/>
      <c r="BF42" s="2243"/>
      <c r="BG42" s="2243"/>
      <c r="BH42" s="2243"/>
      <c r="BI42" s="2243"/>
      <c r="BJ42" s="2244"/>
      <c r="BK42" s="281"/>
      <c r="BL42" s="340"/>
      <c r="BM42" s="340"/>
      <c r="BN42" s="340"/>
      <c r="BO42" s="340"/>
      <c r="BP42" s="340"/>
      <c r="BQ42" s="340"/>
      <c r="BR42" s="410"/>
      <c r="BS42" s="410"/>
      <c r="BT42" s="340"/>
      <c r="BU42" s="340"/>
      <c r="BV42" s="340"/>
      <c r="BW42" s="340"/>
      <c r="BX42" s="340"/>
      <c r="BY42" s="340"/>
      <c r="BZ42" s="284"/>
    </row>
    <row r="43" spans="3:78" ht="21" customHeight="1">
      <c r="C43" s="279"/>
      <c r="D43" s="2243"/>
      <c r="E43" s="2243"/>
      <c r="F43" s="2243"/>
      <c r="G43" s="2243"/>
      <c r="H43" s="2243"/>
      <c r="I43" s="2243"/>
      <c r="J43" s="2244"/>
      <c r="K43" s="280"/>
      <c r="L43" s="326" t="s">
        <v>2682</v>
      </c>
      <c r="M43" s="412"/>
      <c r="N43" s="412"/>
      <c r="O43" s="413" t="s">
        <v>2655</v>
      </c>
      <c r="P43" s="2239"/>
      <c r="Q43" s="2239"/>
      <c r="R43" s="2239"/>
      <c r="S43" s="2239"/>
      <c r="T43" s="2239"/>
      <c r="U43" s="281" t="s">
        <v>2656</v>
      </c>
      <c r="V43" s="281"/>
      <c r="W43" s="281"/>
      <c r="X43" s="281"/>
      <c r="Y43" s="281"/>
      <c r="Z43" s="342"/>
      <c r="BC43" s="279"/>
      <c r="BD43" s="2243"/>
      <c r="BE43" s="2243"/>
      <c r="BF43" s="2243"/>
      <c r="BG43" s="2243"/>
      <c r="BH43" s="2243"/>
      <c r="BI43" s="2243"/>
      <c r="BJ43" s="2244"/>
      <c r="BK43" s="280"/>
      <c r="BL43" s="326" t="s">
        <v>2682</v>
      </c>
      <c r="BM43" s="412"/>
      <c r="BN43" s="412"/>
      <c r="BO43" s="413" t="s">
        <v>2655</v>
      </c>
      <c r="BP43" s="2239"/>
      <c r="BQ43" s="2239"/>
      <c r="BR43" s="2239"/>
      <c r="BS43" s="2239"/>
      <c r="BT43" s="2239"/>
      <c r="BU43" s="281" t="s">
        <v>2656</v>
      </c>
      <c r="BV43" s="281"/>
      <c r="BW43" s="281"/>
      <c r="BX43" s="281"/>
      <c r="BY43" s="281"/>
      <c r="BZ43" s="342"/>
    </row>
    <row r="44" spans="3:78" ht="2.25" customHeight="1">
      <c r="C44" s="279"/>
      <c r="D44" s="2243"/>
      <c r="E44" s="2243"/>
      <c r="F44" s="2243"/>
      <c r="G44" s="2243"/>
      <c r="H44" s="2243"/>
      <c r="I44" s="2243"/>
      <c r="J44" s="2244"/>
      <c r="K44" s="281"/>
      <c r="L44" s="340"/>
      <c r="M44" s="340"/>
      <c r="N44" s="340"/>
      <c r="O44" s="340"/>
      <c r="P44" s="340"/>
      <c r="Q44" s="340"/>
      <c r="R44" s="410"/>
      <c r="S44" s="414"/>
      <c r="T44" s="340"/>
      <c r="U44" s="340"/>
      <c r="V44" s="340"/>
      <c r="W44" s="340"/>
      <c r="X44" s="340"/>
      <c r="Y44" s="340"/>
      <c r="Z44" s="284"/>
      <c r="BC44" s="279"/>
      <c r="BD44" s="2243"/>
      <c r="BE44" s="2243"/>
      <c r="BF44" s="2243"/>
      <c r="BG44" s="2243"/>
      <c r="BH44" s="2243"/>
      <c r="BI44" s="2243"/>
      <c r="BJ44" s="2244"/>
      <c r="BK44" s="281"/>
      <c r="BL44" s="340"/>
      <c r="BM44" s="340"/>
      <c r="BN44" s="340"/>
      <c r="BO44" s="340"/>
      <c r="BP44" s="340"/>
      <c r="BQ44" s="340"/>
      <c r="BR44" s="410"/>
      <c r="BS44" s="414"/>
      <c r="BT44" s="340"/>
      <c r="BU44" s="340"/>
      <c r="BV44" s="340"/>
      <c r="BW44" s="340"/>
      <c r="BX44" s="340"/>
      <c r="BY44" s="340"/>
      <c r="BZ44" s="284"/>
    </row>
    <row r="45" spans="3:78" ht="21" customHeight="1">
      <c r="C45" s="279"/>
      <c r="D45" s="2243"/>
      <c r="E45" s="2243"/>
      <c r="F45" s="2243"/>
      <c r="G45" s="2243"/>
      <c r="H45" s="2243"/>
      <c r="I45" s="2243"/>
      <c r="J45" s="2244"/>
      <c r="K45" s="281"/>
      <c r="L45" s="326" t="s">
        <v>2683</v>
      </c>
      <c r="M45" s="412"/>
      <c r="N45" s="412"/>
      <c r="O45" s="413" t="s">
        <v>2655</v>
      </c>
      <c r="P45" s="2239"/>
      <c r="Q45" s="2239"/>
      <c r="R45" s="2239"/>
      <c r="S45" s="2239"/>
      <c r="T45" s="2239"/>
      <c r="U45" s="281" t="s">
        <v>2656</v>
      </c>
      <c r="V45" s="281"/>
      <c r="W45" s="281"/>
      <c r="X45" s="281"/>
      <c r="Y45" s="281"/>
      <c r="Z45" s="342"/>
      <c r="BC45" s="279"/>
      <c r="BD45" s="2243"/>
      <c r="BE45" s="2243"/>
      <c r="BF45" s="2243"/>
      <c r="BG45" s="2243"/>
      <c r="BH45" s="2243"/>
      <c r="BI45" s="2243"/>
      <c r="BJ45" s="2244"/>
      <c r="BK45" s="281"/>
      <c r="BL45" s="326" t="s">
        <v>2683</v>
      </c>
      <c r="BM45" s="412"/>
      <c r="BN45" s="412"/>
      <c r="BO45" s="413" t="s">
        <v>2655</v>
      </c>
      <c r="BP45" s="2239"/>
      <c r="BQ45" s="2239"/>
      <c r="BR45" s="2239"/>
      <c r="BS45" s="2239"/>
      <c r="BT45" s="2239"/>
      <c r="BU45" s="281" t="s">
        <v>2656</v>
      </c>
      <c r="BV45" s="281"/>
      <c r="BW45" s="281"/>
      <c r="BX45" s="281"/>
      <c r="BY45" s="281"/>
      <c r="BZ45" s="342"/>
    </row>
    <row r="46" spans="3:78" ht="2.25" customHeight="1">
      <c r="C46" s="279"/>
      <c r="D46" s="2243"/>
      <c r="E46" s="2243"/>
      <c r="F46" s="2243"/>
      <c r="G46" s="2243"/>
      <c r="H46" s="2243"/>
      <c r="I46" s="2243"/>
      <c r="J46" s="2244"/>
      <c r="K46" s="281"/>
      <c r="L46" s="340"/>
      <c r="M46" s="340"/>
      <c r="N46" s="340"/>
      <c r="O46" s="340"/>
      <c r="P46" s="340"/>
      <c r="Q46" s="340"/>
      <c r="R46" s="410"/>
      <c r="S46" s="414"/>
      <c r="T46" s="340"/>
      <c r="U46" s="340"/>
      <c r="V46" s="340"/>
      <c r="W46" s="340"/>
      <c r="X46" s="340"/>
      <c r="Y46" s="340"/>
      <c r="Z46" s="284"/>
      <c r="BC46" s="279"/>
      <c r="BD46" s="2243"/>
      <c r="BE46" s="2243"/>
      <c r="BF46" s="2243"/>
      <c r="BG46" s="2243"/>
      <c r="BH46" s="2243"/>
      <c r="BI46" s="2243"/>
      <c r="BJ46" s="2244"/>
      <c r="BK46" s="281"/>
      <c r="BL46" s="340"/>
      <c r="BM46" s="340"/>
      <c r="BN46" s="340"/>
      <c r="BO46" s="340"/>
      <c r="BP46" s="340"/>
      <c r="BQ46" s="340"/>
      <c r="BR46" s="410"/>
      <c r="BS46" s="414"/>
      <c r="BT46" s="340"/>
      <c r="BU46" s="340"/>
      <c r="BV46" s="340"/>
      <c r="BW46" s="340"/>
      <c r="BX46" s="340"/>
      <c r="BY46" s="340"/>
      <c r="BZ46" s="284"/>
    </row>
    <row r="47" spans="3:78" ht="21" customHeight="1">
      <c r="C47" s="365"/>
      <c r="D47" s="2245"/>
      <c r="E47" s="2245"/>
      <c r="F47" s="2245"/>
      <c r="G47" s="2245"/>
      <c r="H47" s="2245"/>
      <c r="I47" s="2245"/>
      <c r="J47" s="2246"/>
      <c r="K47" s="380"/>
      <c r="L47" s="645" t="s">
        <v>2684</v>
      </c>
      <c r="M47" s="415"/>
      <c r="N47" s="415"/>
      <c r="O47" s="416" t="s">
        <v>2655</v>
      </c>
      <c r="P47" s="2240"/>
      <c r="Q47" s="2240"/>
      <c r="R47" s="2240"/>
      <c r="S47" s="2240"/>
      <c r="T47" s="2240"/>
      <c r="U47" s="380" t="s">
        <v>2656</v>
      </c>
      <c r="V47" s="380"/>
      <c r="W47" s="380"/>
      <c r="X47" s="380"/>
      <c r="Y47" s="380"/>
      <c r="Z47" s="370"/>
      <c r="BC47" s="365"/>
      <c r="BD47" s="2245"/>
      <c r="BE47" s="2245"/>
      <c r="BF47" s="2245"/>
      <c r="BG47" s="2245"/>
      <c r="BH47" s="2245"/>
      <c r="BI47" s="2245"/>
      <c r="BJ47" s="2246"/>
      <c r="BK47" s="380"/>
      <c r="BL47" s="645" t="s">
        <v>2684</v>
      </c>
      <c r="BM47" s="415"/>
      <c r="BN47" s="415"/>
      <c r="BO47" s="416" t="s">
        <v>2655</v>
      </c>
      <c r="BP47" s="2240"/>
      <c r="BQ47" s="2240"/>
      <c r="BR47" s="2240"/>
      <c r="BS47" s="2240"/>
      <c r="BT47" s="2240"/>
      <c r="BU47" s="380" t="s">
        <v>2656</v>
      </c>
      <c r="BV47" s="380"/>
      <c r="BW47" s="380"/>
      <c r="BX47" s="380"/>
      <c r="BY47" s="380"/>
      <c r="BZ47" s="370"/>
    </row>
    <row r="48" spans="3:78" ht="27" customHeight="1">
      <c r="C48" s="385"/>
      <c r="D48" s="2237" t="s">
        <v>2685</v>
      </c>
      <c r="E48" s="2237"/>
      <c r="F48" s="2237"/>
      <c r="G48" s="2237"/>
      <c r="H48" s="2237"/>
      <c r="I48" s="2237"/>
      <c r="J48" s="2238"/>
      <c r="K48" s="385"/>
      <c r="L48" s="417" t="s">
        <v>2686</v>
      </c>
      <c r="M48" s="418"/>
      <c r="N48" s="418"/>
      <c r="O48" s="418"/>
      <c r="P48" s="418"/>
      <c r="Q48" s="418"/>
      <c r="R48" s="418"/>
      <c r="S48" s="418"/>
      <c r="T48" s="405"/>
      <c r="U48" s="417"/>
      <c r="V48" s="417"/>
      <c r="W48" s="387"/>
      <c r="X48" s="387"/>
      <c r="Y48" s="387"/>
      <c r="Z48" s="419"/>
      <c r="BC48" s="385"/>
      <c r="BD48" s="2237" t="s">
        <v>2685</v>
      </c>
      <c r="BE48" s="2237"/>
      <c r="BF48" s="2237"/>
      <c r="BG48" s="2237"/>
      <c r="BH48" s="2237"/>
      <c r="BI48" s="2237"/>
      <c r="BJ48" s="2238"/>
      <c r="BK48" s="385"/>
      <c r="BL48" s="417" t="s">
        <v>2686</v>
      </c>
      <c r="BM48" s="418"/>
      <c r="BN48" s="418"/>
      <c r="BO48" s="418"/>
      <c r="BP48" s="418"/>
      <c r="BQ48" s="418"/>
      <c r="BR48" s="418"/>
      <c r="BS48" s="418"/>
      <c r="BT48" s="405"/>
      <c r="BU48" s="417"/>
      <c r="BV48" s="417"/>
      <c r="BW48" s="387"/>
      <c r="BX48" s="387"/>
      <c r="BY48" s="387"/>
      <c r="BZ48" s="419"/>
    </row>
    <row r="49" spans="2:78" ht="21" customHeight="1">
      <c r="C49" s="341"/>
      <c r="D49" s="2216" t="s">
        <v>2687</v>
      </c>
      <c r="E49" s="2216"/>
      <c r="F49" s="2216"/>
      <c r="G49" s="2216"/>
      <c r="H49" s="2216"/>
      <c r="I49" s="2216"/>
      <c r="J49" s="2217"/>
      <c r="K49" s="281"/>
      <c r="L49" s="326" t="s">
        <v>2682</v>
      </c>
      <c r="M49" s="412"/>
      <c r="N49" s="412"/>
      <c r="O49" s="413" t="s">
        <v>2655</v>
      </c>
      <c r="P49" s="2239"/>
      <c r="Q49" s="2239"/>
      <c r="R49" s="2239"/>
      <c r="S49" s="2239"/>
      <c r="T49" s="2239"/>
      <c r="U49" s="281" t="s">
        <v>2656</v>
      </c>
      <c r="V49" s="281"/>
      <c r="W49" s="281"/>
      <c r="X49" s="281"/>
      <c r="Y49" s="281"/>
      <c r="Z49" s="342"/>
      <c r="BC49" s="341"/>
      <c r="BD49" s="2216" t="s">
        <v>2687</v>
      </c>
      <c r="BE49" s="2216"/>
      <c r="BF49" s="2216"/>
      <c r="BG49" s="2216"/>
      <c r="BH49" s="2216"/>
      <c r="BI49" s="2216"/>
      <c r="BJ49" s="2217"/>
      <c r="BK49" s="281"/>
      <c r="BL49" s="326" t="s">
        <v>2682</v>
      </c>
      <c r="BM49" s="412"/>
      <c r="BN49" s="412"/>
      <c r="BO49" s="413" t="s">
        <v>2655</v>
      </c>
      <c r="BP49" s="2260"/>
      <c r="BQ49" s="2260"/>
      <c r="BR49" s="2260"/>
      <c r="BS49" s="2260"/>
      <c r="BT49" s="2260"/>
      <c r="BU49" s="281" t="s">
        <v>2656</v>
      </c>
      <c r="BV49" s="281"/>
      <c r="BW49" s="281"/>
      <c r="BX49" s="281"/>
      <c r="BY49" s="281"/>
      <c r="BZ49" s="342"/>
    </row>
    <row r="50" spans="2:78" ht="2.25" customHeight="1">
      <c r="C50" s="279"/>
      <c r="D50" s="2207"/>
      <c r="E50" s="2207"/>
      <c r="F50" s="2207"/>
      <c r="G50" s="2207"/>
      <c r="H50" s="2207"/>
      <c r="I50" s="2207"/>
      <c r="J50" s="2208"/>
      <c r="K50" s="281"/>
      <c r="L50" s="340"/>
      <c r="M50" s="340"/>
      <c r="N50" s="340"/>
      <c r="O50" s="340"/>
      <c r="P50" s="340"/>
      <c r="Q50" s="340"/>
      <c r="R50" s="410"/>
      <c r="S50" s="414"/>
      <c r="T50" s="340"/>
      <c r="U50" s="340"/>
      <c r="V50" s="340"/>
      <c r="W50" s="340"/>
      <c r="X50" s="340"/>
      <c r="Y50" s="340"/>
      <c r="Z50" s="284"/>
      <c r="BC50" s="279"/>
      <c r="BD50" s="2207"/>
      <c r="BE50" s="2207"/>
      <c r="BF50" s="2207"/>
      <c r="BG50" s="2207"/>
      <c r="BH50" s="2207"/>
      <c r="BI50" s="2207"/>
      <c r="BJ50" s="2208"/>
      <c r="BK50" s="281"/>
      <c r="BL50" s="340"/>
      <c r="BM50" s="340"/>
      <c r="BN50" s="340"/>
      <c r="BO50" s="340"/>
      <c r="BP50" s="340"/>
      <c r="BQ50" s="340"/>
      <c r="BR50" s="410"/>
      <c r="BS50" s="414"/>
      <c r="BT50" s="340"/>
      <c r="BU50" s="340"/>
      <c r="BV50" s="340"/>
      <c r="BW50" s="340"/>
      <c r="BX50" s="340"/>
      <c r="BY50" s="340"/>
      <c r="BZ50" s="284"/>
    </row>
    <row r="51" spans="2:78" ht="21" customHeight="1">
      <c r="C51" s="279"/>
      <c r="D51" s="2207"/>
      <c r="E51" s="2207"/>
      <c r="F51" s="2207"/>
      <c r="G51" s="2207"/>
      <c r="H51" s="2207"/>
      <c r="I51" s="2207"/>
      <c r="J51" s="2208"/>
      <c r="K51" s="281"/>
      <c r="L51" s="326" t="s">
        <v>2683</v>
      </c>
      <c r="M51" s="412"/>
      <c r="N51" s="412"/>
      <c r="O51" s="413" t="s">
        <v>2655</v>
      </c>
      <c r="P51" s="2239"/>
      <c r="Q51" s="2239"/>
      <c r="R51" s="2239"/>
      <c r="S51" s="2239"/>
      <c r="T51" s="2239"/>
      <c r="U51" s="281" t="s">
        <v>2656</v>
      </c>
      <c r="V51" s="281"/>
      <c r="W51" s="281"/>
      <c r="X51" s="281"/>
      <c r="Y51" s="281"/>
      <c r="Z51" s="342"/>
      <c r="BC51" s="279"/>
      <c r="BD51" s="2207"/>
      <c r="BE51" s="2207"/>
      <c r="BF51" s="2207"/>
      <c r="BG51" s="2207"/>
      <c r="BH51" s="2207"/>
      <c r="BI51" s="2207"/>
      <c r="BJ51" s="2208"/>
      <c r="BK51" s="281"/>
      <c r="BL51" s="326" t="s">
        <v>2683</v>
      </c>
      <c r="BM51" s="412"/>
      <c r="BN51" s="412"/>
      <c r="BO51" s="413" t="s">
        <v>2655</v>
      </c>
      <c r="BP51" s="2239"/>
      <c r="BQ51" s="2239"/>
      <c r="BR51" s="2239"/>
      <c r="BS51" s="2239"/>
      <c r="BT51" s="2239"/>
      <c r="BU51" s="281" t="s">
        <v>2656</v>
      </c>
      <c r="BV51" s="281"/>
      <c r="BW51" s="281"/>
      <c r="BX51" s="281"/>
      <c r="BY51" s="281"/>
      <c r="BZ51" s="342"/>
    </row>
    <row r="52" spans="2:78" ht="2.25" customHeight="1">
      <c r="C52" s="279"/>
      <c r="D52" s="2207"/>
      <c r="E52" s="2207"/>
      <c r="F52" s="2207"/>
      <c r="G52" s="2207"/>
      <c r="H52" s="2207"/>
      <c r="I52" s="2207"/>
      <c r="J52" s="2208"/>
      <c r="K52" s="281"/>
      <c r="L52" s="340"/>
      <c r="M52" s="340"/>
      <c r="N52" s="340"/>
      <c r="O52" s="340"/>
      <c r="P52" s="340"/>
      <c r="Q52" s="340"/>
      <c r="R52" s="410"/>
      <c r="S52" s="414"/>
      <c r="T52" s="340"/>
      <c r="U52" s="340"/>
      <c r="V52" s="340"/>
      <c r="W52" s="340"/>
      <c r="X52" s="340"/>
      <c r="Y52" s="340"/>
      <c r="Z52" s="284"/>
      <c r="BC52" s="279"/>
      <c r="BD52" s="2207"/>
      <c r="BE52" s="2207"/>
      <c r="BF52" s="2207"/>
      <c r="BG52" s="2207"/>
      <c r="BH52" s="2207"/>
      <c r="BI52" s="2207"/>
      <c r="BJ52" s="2208"/>
      <c r="BK52" s="281"/>
      <c r="BL52" s="340"/>
      <c r="BM52" s="340"/>
      <c r="BN52" s="340"/>
      <c r="BO52" s="340"/>
      <c r="BP52" s="340"/>
      <c r="BQ52" s="340"/>
      <c r="BR52" s="410"/>
      <c r="BS52" s="414"/>
      <c r="BT52" s="340"/>
      <c r="BU52" s="340"/>
      <c r="BV52" s="340"/>
      <c r="BW52" s="340"/>
      <c r="BX52" s="340"/>
      <c r="BY52" s="340"/>
      <c r="BZ52" s="284"/>
    </row>
    <row r="53" spans="2:78" ht="21" customHeight="1">
      <c r="C53" s="365"/>
      <c r="D53" s="2218"/>
      <c r="E53" s="2218"/>
      <c r="F53" s="2218"/>
      <c r="G53" s="2218"/>
      <c r="H53" s="2218"/>
      <c r="I53" s="2218"/>
      <c r="J53" s="2219"/>
      <c r="K53" s="380"/>
      <c r="L53" s="645" t="s">
        <v>2684</v>
      </c>
      <c r="M53" s="415"/>
      <c r="N53" s="415"/>
      <c r="O53" s="416" t="s">
        <v>2655</v>
      </c>
      <c r="P53" s="2240"/>
      <c r="Q53" s="2240"/>
      <c r="R53" s="2240"/>
      <c r="S53" s="2240"/>
      <c r="T53" s="2240"/>
      <c r="U53" s="380" t="s">
        <v>2656</v>
      </c>
      <c r="V53" s="380"/>
      <c r="W53" s="380"/>
      <c r="X53" s="380"/>
      <c r="Y53" s="380"/>
      <c r="Z53" s="370"/>
      <c r="BC53" s="365"/>
      <c r="BD53" s="2218"/>
      <c r="BE53" s="2218"/>
      <c r="BF53" s="2218"/>
      <c r="BG53" s="2218"/>
      <c r="BH53" s="2218"/>
      <c r="BI53" s="2218"/>
      <c r="BJ53" s="2219"/>
      <c r="BK53" s="380"/>
      <c r="BL53" s="645" t="s">
        <v>2684</v>
      </c>
      <c r="BM53" s="415"/>
      <c r="BN53" s="415"/>
      <c r="BO53" s="416" t="s">
        <v>2655</v>
      </c>
      <c r="BP53" s="2240"/>
      <c r="BQ53" s="2240"/>
      <c r="BR53" s="2240"/>
      <c r="BS53" s="2240"/>
      <c r="BT53" s="2240"/>
      <c r="BU53" s="380" t="s">
        <v>2656</v>
      </c>
      <c r="BV53" s="380"/>
      <c r="BW53" s="380"/>
      <c r="BX53" s="380"/>
      <c r="BY53" s="380"/>
      <c r="BZ53" s="370"/>
    </row>
    <row r="54" spans="2:78" ht="9" customHeight="1">
      <c r="B54" s="281"/>
      <c r="C54" s="281"/>
      <c r="D54" s="281"/>
      <c r="E54" s="281"/>
      <c r="F54" s="281"/>
      <c r="G54" s="281"/>
      <c r="H54" s="281"/>
      <c r="I54" s="281"/>
      <c r="J54" s="281"/>
      <c r="K54" s="281"/>
      <c r="L54" s="281"/>
      <c r="M54" s="281"/>
      <c r="N54" s="281"/>
      <c r="O54" s="281"/>
      <c r="P54" s="281"/>
      <c r="Q54" s="281"/>
      <c r="R54" s="281"/>
      <c r="S54" s="281"/>
      <c r="T54" s="281"/>
      <c r="U54" s="281"/>
      <c r="V54" s="281"/>
      <c r="W54" s="333"/>
      <c r="X54" s="333"/>
      <c r="Y54" s="333"/>
      <c r="Z54" s="333"/>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333"/>
      <c r="BX54" s="333"/>
      <c r="BY54" s="333"/>
      <c r="BZ54" s="333"/>
    </row>
    <row r="55" spans="2:78" ht="13.5" customHeight="1">
      <c r="V55" s="327"/>
      <c r="Z55" s="378"/>
      <c r="BV55" s="327"/>
      <c r="BZ55" s="378"/>
    </row>
  </sheetData>
  <sheetProtection algorithmName="SHA-512" hashValue="tTD2M6Sr2RKpAPuCgJLWpBucxYE+z7ky+4wburcz+KQYay0ML6fScAIBCO1TdsVU87+OlNaT+YOPTDYYvr+VBQ==" saltValue="HurBRz4vKn7gUTG7A9CVHg==" spinCount="100000" sheet="1" formatCells="0" selectLockedCells="1"/>
  <mergeCells count="104">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 ref="BC32:BZ32"/>
    <mergeCell ref="BC33:BZ33"/>
    <mergeCell ref="BD34:BJ34"/>
    <mergeCell ref="BK34:BP34"/>
    <mergeCell ref="BQ34:BU34"/>
    <mergeCell ref="BV34:BZ34"/>
    <mergeCell ref="BD36:BJ36"/>
    <mergeCell ref="BM36:BQ36"/>
    <mergeCell ref="BD37:BJ37"/>
    <mergeCell ref="BM37:BR37"/>
    <mergeCell ref="BO27:BP27"/>
    <mergeCell ref="BQ27:BT27"/>
    <mergeCell ref="BU27:BY27"/>
    <mergeCell ref="BC29:BZ29"/>
    <mergeCell ref="BD31:BE31"/>
    <mergeCell ref="BK31:BL31"/>
    <mergeCell ref="BM31:BO31"/>
    <mergeCell ref="BP31:BQ31"/>
    <mergeCell ref="BR31:CA31"/>
    <mergeCell ref="BO16:BP16"/>
    <mergeCell ref="BQ16:BT16"/>
    <mergeCell ref="BU16:BY16"/>
    <mergeCell ref="BO20:BP20"/>
    <mergeCell ref="BQ20:BY20"/>
    <mergeCell ref="BO22:BP22"/>
    <mergeCell ref="BQ22:BT22"/>
    <mergeCell ref="BU22:BY22"/>
    <mergeCell ref="BO25:BP25"/>
    <mergeCell ref="BQ25:BY25"/>
    <mergeCell ref="BT3:BU3"/>
    <mergeCell ref="BO6:BP6"/>
    <mergeCell ref="BQ6:BY6"/>
    <mergeCell ref="BO8:BP8"/>
    <mergeCell ref="BQ8:BY8"/>
    <mergeCell ref="BO10:BP10"/>
    <mergeCell ref="BQ10:BT10"/>
    <mergeCell ref="BU10:BY10"/>
    <mergeCell ref="BO14:BP14"/>
    <mergeCell ref="BQ14:BY14"/>
    <mergeCell ref="O10:P10"/>
    <mergeCell ref="U10:Y10"/>
    <mergeCell ref="O14:P14"/>
    <mergeCell ref="Q14:Y14"/>
    <mergeCell ref="Q10:T10"/>
    <mergeCell ref="O16:P16"/>
    <mergeCell ref="U16:Y16"/>
    <mergeCell ref="Q16:T16"/>
    <mergeCell ref="T3:U3"/>
    <mergeCell ref="O6:P6"/>
    <mergeCell ref="Q6:Y6"/>
    <mergeCell ref="O8:P8"/>
    <mergeCell ref="Q8:Y8"/>
    <mergeCell ref="D37:J37"/>
    <mergeCell ref="M37:R37"/>
    <mergeCell ref="M31:O31"/>
    <mergeCell ref="P31:Q31"/>
    <mergeCell ref="R31:AA31"/>
    <mergeCell ref="O25:P25"/>
    <mergeCell ref="Q25:Y25"/>
    <mergeCell ref="O27:P27"/>
    <mergeCell ref="U27:Y27"/>
    <mergeCell ref="Q27:T27"/>
    <mergeCell ref="C29:Z29"/>
    <mergeCell ref="D31:E31"/>
    <mergeCell ref="K31:L31"/>
    <mergeCell ref="D48:J48"/>
    <mergeCell ref="D49:J53"/>
    <mergeCell ref="P49:T49"/>
    <mergeCell ref="P51:T51"/>
    <mergeCell ref="P53:T53"/>
    <mergeCell ref="D38:J40"/>
    <mergeCell ref="K38:L38"/>
    <mergeCell ref="M40:R40"/>
    <mergeCell ref="D41:J47"/>
    <mergeCell ref="K41:L41"/>
    <mergeCell ref="P43:T43"/>
    <mergeCell ref="P45:T45"/>
    <mergeCell ref="P47:T47"/>
    <mergeCell ref="O20:P20"/>
    <mergeCell ref="Q20:Y20"/>
    <mergeCell ref="O22:P22"/>
    <mergeCell ref="Q22:T22"/>
    <mergeCell ref="U22:Y22"/>
    <mergeCell ref="C32:Z32"/>
    <mergeCell ref="C33:Z33"/>
    <mergeCell ref="D34:J34"/>
    <mergeCell ref="D36:J36"/>
    <mergeCell ref="M36:Q36"/>
    <mergeCell ref="Q34:U34"/>
    <mergeCell ref="V34:Z34"/>
    <mergeCell ref="K34:P34"/>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基本情報入力シート!$J$63:$J$65</xm:f>
          </x14:formula1>
          <xm:sqref>T3:U3</xm:sqref>
        </x14:dataValidation>
        <x14:dataValidation type="list" allowBlank="1" showInputMessage="1" showErrorMessage="1">
          <x14:formula1>
            <xm:f>基本情報入力シート!$K$63:$K$74</xm:f>
          </x14:formula1>
          <xm:sqref>W3</xm:sqref>
        </x14:dataValidation>
        <x14:dataValidation type="list" allowBlank="1" showInputMessage="1" showErrorMessage="1">
          <x14:formula1>
            <xm:f>基本情報入力シート!$L$63:$L$93</xm:f>
          </x14:formula1>
          <xm:sqref>Y3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1"/>
  <sheetViews>
    <sheetView showGridLines="0" view="pageBreakPreview" zoomScaleNormal="100" zoomScaleSheetLayoutView="100" workbookViewId="0"/>
  </sheetViews>
  <sheetFormatPr defaultColWidth="9" defaultRowHeight="14.4"/>
  <cols>
    <col min="1" max="1" width="1.6640625" style="2" customWidth="1"/>
    <col min="2" max="2" width="35.6640625" style="50" customWidth="1"/>
    <col min="3" max="3" width="45.6640625" style="50" customWidth="1"/>
    <col min="4" max="16384" width="9" style="2"/>
  </cols>
  <sheetData>
    <row r="1" spans="2:3" ht="24" customHeight="1">
      <c r="B1" s="50" t="s">
        <v>263</v>
      </c>
    </row>
    <row r="2" spans="2:3" ht="18" customHeight="1">
      <c r="B2" s="67" t="s">
        <v>144</v>
      </c>
      <c r="C2" s="51" t="s">
        <v>143</v>
      </c>
    </row>
    <row r="3" spans="2:3" ht="13.2">
      <c r="B3" s="1030" t="s">
        <v>145</v>
      </c>
      <c r="C3" s="69" t="s">
        <v>165</v>
      </c>
    </row>
    <row r="4" spans="2:3" ht="13.2">
      <c r="B4" s="1031"/>
      <c r="C4" s="69" t="s">
        <v>166</v>
      </c>
    </row>
    <row r="5" spans="2:3" ht="13.2">
      <c r="B5" s="1030" t="s">
        <v>146</v>
      </c>
      <c r="C5" s="69" t="s">
        <v>167</v>
      </c>
    </row>
    <row r="6" spans="2:3" ht="13.2">
      <c r="B6" s="1031"/>
      <c r="C6" s="69" t="s">
        <v>168</v>
      </c>
    </row>
    <row r="7" spans="2:3" ht="13.2">
      <c r="B7" s="68" t="s">
        <v>147</v>
      </c>
      <c r="C7" s="69" t="s">
        <v>169</v>
      </c>
    </row>
    <row r="8" spans="2:3" ht="13.2">
      <c r="B8" s="1030" t="s">
        <v>148</v>
      </c>
      <c r="C8" s="69" t="s">
        <v>170</v>
      </c>
    </row>
    <row r="9" spans="2:3" ht="13.2">
      <c r="B9" s="1032"/>
      <c r="C9" s="69" t="s">
        <v>171</v>
      </c>
    </row>
    <row r="10" spans="2:3" ht="13.2">
      <c r="B10" s="1031"/>
      <c r="C10" s="69" t="s">
        <v>172</v>
      </c>
    </row>
    <row r="11" spans="2:3" ht="13.2">
      <c r="B11" s="1030" t="s">
        <v>149</v>
      </c>
      <c r="C11" s="69" t="s">
        <v>173</v>
      </c>
    </row>
    <row r="12" spans="2:3" ht="13.2">
      <c r="B12" s="1032"/>
      <c r="C12" s="69" t="s">
        <v>174</v>
      </c>
    </row>
    <row r="13" spans="2:3" ht="13.2">
      <c r="B13" s="1032"/>
      <c r="C13" s="69" t="s">
        <v>175</v>
      </c>
    </row>
    <row r="14" spans="2:3" ht="13.2">
      <c r="B14" s="1032"/>
      <c r="C14" s="69" t="s">
        <v>176</v>
      </c>
    </row>
    <row r="15" spans="2:3" ht="13.2">
      <c r="B15" s="1032"/>
      <c r="C15" s="69" t="s">
        <v>177</v>
      </c>
    </row>
    <row r="16" spans="2:3" ht="13.2">
      <c r="B16" s="1032"/>
      <c r="C16" s="69" t="s">
        <v>178</v>
      </c>
    </row>
    <row r="17" spans="2:3" ht="13.2">
      <c r="B17" s="1032"/>
      <c r="C17" s="69" t="s">
        <v>179</v>
      </c>
    </row>
    <row r="18" spans="2:3" ht="13.2">
      <c r="B18" s="1032"/>
      <c r="C18" s="69" t="s">
        <v>180</v>
      </c>
    </row>
    <row r="19" spans="2:3" ht="13.2">
      <c r="B19" s="1032"/>
      <c r="C19" s="69" t="s">
        <v>181</v>
      </c>
    </row>
    <row r="20" spans="2:3" ht="13.2">
      <c r="B20" s="1032"/>
      <c r="C20" s="69" t="s">
        <v>182</v>
      </c>
    </row>
    <row r="21" spans="2:3" ht="13.2">
      <c r="B21" s="1032"/>
      <c r="C21" s="69" t="s">
        <v>183</v>
      </c>
    </row>
    <row r="22" spans="2:3" ht="13.2">
      <c r="B22" s="1032"/>
      <c r="C22" s="69" t="s">
        <v>184</v>
      </c>
    </row>
    <row r="23" spans="2:3" ht="13.2">
      <c r="B23" s="1032"/>
      <c r="C23" s="69" t="s">
        <v>185</v>
      </c>
    </row>
    <row r="24" spans="2:3" ht="13.2">
      <c r="B24" s="1032"/>
      <c r="C24" s="69" t="s">
        <v>186</v>
      </c>
    </row>
    <row r="25" spans="2:3" ht="13.2">
      <c r="B25" s="1032"/>
      <c r="C25" s="69" t="s">
        <v>187</v>
      </c>
    </row>
    <row r="26" spans="2:3" ht="13.2">
      <c r="B26" s="1032"/>
      <c r="C26" s="69" t="s">
        <v>188</v>
      </c>
    </row>
    <row r="27" spans="2:3" ht="13.2">
      <c r="B27" s="1032"/>
      <c r="C27" s="69" t="s">
        <v>189</v>
      </c>
    </row>
    <row r="28" spans="2:3" ht="13.2">
      <c r="B28" s="1032"/>
      <c r="C28" s="69" t="s">
        <v>190</v>
      </c>
    </row>
    <row r="29" spans="2:3" ht="13.2">
      <c r="B29" s="1032"/>
      <c r="C29" s="69" t="s">
        <v>191</v>
      </c>
    </row>
    <row r="30" spans="2:3" ht="13.2">
      <c r="B30" s="1032"/>
      <c r="C30" s="69" t="s">
        <v>192</v>
      </c>
    </row>
    <row r="31" spans="2:3" ht="13.2">
      <c r="B31" s="1032"/>
      <c r="C31" s="69" t="s">
        <v>193</v>
      </c>
    </row>
    <row r="32" spans="2:3" ht="13.2">
      <c r="B32" s="1032"/>
      <c r="C32" s="69" t="s">
        <v>194</v>
      </c>
    </row>
    <row r="33" spans="2:3" ht="13.2">
      <c r="B33" s="1032"/>
      <c r="C33" s="69" t="s">
        <v>195</v>
      </c>
    </row>
    <row r="34" spans="2:3" ht="13.2">
      <c r="B34" s="1031"/>
      <c r="C34" s="69" t="s">
        <v>196</v>
      </c>
    </row>
    <row r="35" spans="2:3" ht="13.2">
      <c r="B35" s="1030" t="s">
        <v>150</v>
      </c>
      <c r="C35" s="69" t="s">
        <v>197</v>
      </c>
    </row>
    <row r="36" spans="2:3" ht="13.2">
      <c r="B36" s="1032"/>
      <c r="C36" s="69" t="s">
        <v>198</v>
      </c>
    </row>
    <row r="37" spans="2:3" ht="13.2">
      <c r="B37" s="1032"/>
      <c r="C37" s="69" t="s">
        <v>199</v>
      </c>
    </row>
    <row r="38" spans="2:3" ht="13.2">
      <c r="B38" s="1031"/>
      <c r="C38" s="69" t="s">
        <v>200</v>
      </c>
    </row>
    <row r="39" spans="2:3" ht="13.2">
      <c r="B39" s="1030" t="s">
        <v>151</v>
      </c>
      <c r="C39" s="69" t="s">
        <v>201</v>
      </c>
    </row>
    <row r="40" spans="2:3" ht="13.2">
      <c r="B40" s="1032"/>
      <c r="C40" s="69" t="s">
        <v>202</v>
      </c>
    </row>
    <row r="41" spans="2:3" ht="13.2">
      <c r="B41" s="1032"/>
      <c r="C41" s="69" t="s">
        <v>203</v>
      </c>
    </row>
    <row r="42" spans="2:3" ht="13.2">
      <c r="B42" s="1032"/>
      <c r="C42" s="69" t="s">
        <v>204</v>
      </c>
    </row>
    <row r="43" spans="2:3" ht="13.2">
      <c r="B43" s="1031"/>
      <c r="C43" s="69" t="s">
        <v>205</v>
      </c>
    </row>
    <row r="44" spans="2:3" ht="13.2">
      <c r="B44" s="1030" t="s">
        <v>152</v>
      </c>
      <c r="C44" s="69" t="s">
        <v>206</v>
      </c>
    </row>
    <row r="45" spans="2:3" ht="13.2">
      <c r="B45" s="1032"/>
      <c r="C45" s="69" t="s">
        <v>207</v>
      </c>
    </row>
    <row r="46" spans="2:3" ht="13.2">
      <c r="B46" s="1032"/>
      <c r="C46" s="69" t="s">
        <v>208</v>
      </c>
    </row>
    <row r="47" spans="2:3" ht="13.2">
      <c r="B47" s="1032"/>
      <c r="C47" s="69" t="s">
        <v>209</v>
      </c>
    </row>
    <row r="48" spans="2:3" ht="13.2">
      <c r="B48" s="1032"/>
      <c r="C48" s="69" t="s">
        <v>210</v>
      </c>
    </row>
    <row r="49" spans="2:3" ht="13.2">
      <c r="B49" s="1032"/>
      <c r="C49" s="69" t="s">
        <v>211</v>
      </c>
    </row>
    <row r="50" spans="2:3" ht="13.2">
      <c r="B50" s="1032"/>
      <c r="C50" s="69" t="s">
        <v>212</v>
      </c>
    </row>
    <row r="51" spans="2:3" ht="13.2">
      <c r="B51" s="1031"/>
      <c r="C51" s="69" t="s">
        <v>213</v>
      </c>
    </row>
    <row r="52" spans="2:3" ht="13.2">
      <c r="B52" s="1030" t="s">
        <v>153</v>
      </c>
      <c r="C52" s="69" t="s">
        <v>214</v>
      </c>
    </row>
    <row r="53" spans="2:3" ht="13.2">
      <c r="B53" s="1032"/>
      <c r="C53" s="69" t="s">
        <v>215</v>
      </c>
    </row>
    <row r="54" spans="2:3" ht="13.2">
      <c r="B54" s="1032"/>
      <c r="C54" s="69" t="s">
        <v>216</v>
      </c>
    </row>
    <row r="55" spans="2:3" ht="13.2">
      <c r="B55" s="1032"/>
      <c r="C55" s="69" t="s">
        <v>217</v>
      </c>
    </row>
    <row r="56" spans="2:3" ht="13.2">
      <c r="B56" s="1032"/>
      <c r="C56" s="69" t="s">
        <v>218</v>
      </c>
    </row>
    <row r="57" spans="2:3" ht="13.2">
      <c r="B57" s="1032"/>
      <c r="C57" s="69" t="s">
        <v>219</v>
      </c>
    </row>
    <row r="58" spans="2:3" ht="13.2">
      <c r="B58" s="1032"/>
      <c r="C58" s="69" t="s">
        <v>220</v>
      </c>
    </row>
    <row r="59" spans="2:3" ht="13.2">
      <c r="B59" s="1032"/>
      <c r="C59" s="69" t="s">
        <v>221</v>
      </c>
    </row>
    <row r="60" spans="2:3" ht="13.2">
      <c r="B60" s="1032"/>
      <c r="C60" s="69" t="s">
        <v>222</v>
      </c>
    </row>
    <row r="61" spans="2:3" ht="13.2">
      <c r="B61" s="1032"/>
      <c r="C61" s="69" t="s">
        <v>223</v>
      </c>
    </row>
    <row r="62" spans="2:3" ht="13.2">
      <c r="B62" s="1032"/>
      <c r="C62" s="69" t="s">
        <v>224</v>
      </c>
    </row>
    <row r="63" spans="2:3" ht="13.2">
      <c r="B63" s="1031"/>
      <c r="C63" s="69" t="s">
        <v>225</v>
      </c>
    </row>
    <row r="64" spans="2:3" ht="13.2">
      <c r="B64" s="1030" t="s">
        <v>154</v>
      </c>
      <c r="C64" s="69" t="s">
        <v>226</v>
      </c>
    </row>
    <row r="65" spans="2:3" ht="13.2">
      <c r="B65" s="1032"/>
      <c r="C65" s="69" t="s">
        <v>227</v>
      </c>
    </row>
    <row r="66" spans="2:3" ht="13.2">
      <c r="B66" s="1032"/>
      <c r="C66" s="69" t="s">
        <v>228</v>
      </c>
    </row>
    <row r="67" spans="2:3" ht="13.2">
      <c r="B67" s="1032"/>
      <c r="C67" s="69" t="s">
        <v>229</v>
      </c>
    </row>
    <row r="68" spans="2:3" ht="13.2">
      <c r="B68" s="1032"/>
      <c r="C68" s="69" t="s">
        <v>230</v>
      </c>
    </row>
    <row r="69" spans="2:3" ht="13.2">
      <c r="B69" s="1031"/>
      <c r="C69" s="70" t="s">
        <v>231</v>
      </c>
    </row>
    <row r="70" spans="2:3" ht="13.2">
      <c r="B70" s="1030" t="s">
        <v>155</v>
      </c>
      <c r="C70" s="69" t="s">
        <v>232</v>
      </c>
    </row>
    <row r="71" spans="2:3" ht="13.2">
      <c r="B71" s="1032"/>
      <c r="C71" s="69" t="s">
        <v>233</v>
      </c>
    </row>
    <row r="72" spans="2:3" ht="13.2">
      <c r="B72" s="1031"/>
      <c r="C72" s="69" t="s">
        <v>234</v>
      </c>
    </row>
    <row r="73" spans="2:3" ht="13.2">
      <c r="B73" s="1030" t="s">
        <v>156</v>
      </c>
      <c r="C73" s="69" t="s">
        <v>235</v>
      </c>
    </row>
    <row r="74" spans="2:3" ht="13.2">
      <c r="B74" s="1032"/>
      <c r="C74" s="69" t="s">
        <v>236</v>
      </c>
    </row>
    <row r="75" spans="2:3" ht="13.2">
      <c r="B75" s="1032"/>
      <c r="C75" s="69" t="s">
        <v>237</v>
      </c>
    </row>
    <row r="76" spans="2:3" ht="13.2">
      <c r="B76" s="1031"/>
      <c r="C76" s="69" t="s">
        <v>238</v>
      </c>
    </row>
    <row r="77" spans="2:3" ht="13.2">
      <c r="B77" s="1030" t="s">
        <v>157</v>
      </c>
      <c r="C77" s="69" t="s">
        <v>239</v>
      </c>
    </row>
    <row r="78" spans="2:3" ht="13.2">
      <c r="B78" s="1032"/>
      <c r="C78" s="69" t="s">
        <v>240</v>
      </c>
    </row>
    <row r="79" spans="2:3" ht="13.2">
      <c r="B79" s="1031"/>
      <c r="C79" s="69" t="s">
        <v>241</v>
      </c>
    </row>
    <row r="80" spans="2:3" ht="13.2">
      <c r="B80" s="1030" t="s">
        <v>158</v>
      </c>
      <c r="C80" s="69" t="s">
        <v>2990</v>
      </c>
    </row>
    <row r="81" spans="2:3" ht="13.2">
      <c r="B81" s="1032"/>
      <c r="C81" s="69" t="s">
        <v>242</v>
      </c>
    </row>
    <row r="82" spans="2:3" ht="13.2">
      <c r="B82" s="1031"/>
      <c r="C82" s="69" t="s">
        <v>243</v>
      </c>
    </row>
    <row r="83" spans="2:3" ht="13.2">
      <c r="B83" s="1030" t="s">
        <v>159</v>
      </c>
      <c r="C83" s="69" t="s">
        <v>244</v>
      </c>
    </row>
    <row r="84" spans="2:3" ht="13.2">
      <c r="B84" s="1031"/>
      <c r="C84" s="69" t="s">
        <v>245</v>
      </c>
    </row>
    <row r="85" spans="2:3" ht="13.2">
      <c r="B85" s="1030" t="s">
        <v>160</v>
      </c>
      <c r="C85" s="69" t="s">
        <v>246</v>
      </c>
    </row>
    <row r="86" spans="2:3" ht="13.2">
      <c r="B86" s="1032"/>
      <c r="C86" s="69" t="s">
        <v>247</v>
      </c>
    </row>
    <row r="87" spans="2:3" ht="13.2">
      <c r="B87" s="1031"/>
      <c r="C87" s="69" t="s">
        <v>248</v>
      </c>
    </row>
    <row r="88" spans="2:3" ht="13.2">
      <c r="B88" s="1030" t="s">
        <v>161</v>
      </c>
      <c r="C88" s="69" t="s">
        <v>249</v>
      </c>
    </row>
    <row r="89" spans="2:3" ht="13.2">
      <c r="B89" s="1031"/>
      <c r="C89" s="69" t="s">
        <v>250</v>
      </c>
    </row>
    <row r="90" spans="2:3" ht="13.2">
      <c r="B90" s="1030" t="s">
        <v>162</v>
      </c>
      <c r="C90" s="69" t="s">
        <v>251</v>
      </c>
    </row>
    <row r="91" spans="2:3" ht="13.2">
      <c r="B91" s="1032"/>
      <c r="C91" s="69" t="s">
        <v>252</v>
      </c>
    </row>
    <row r="92" spans="2:3" ht="13.2">
      <c r="B92" s="1032"/>
      <c r="C92" s="69" t="s">
        <v>253</v>
      </c>
    </row>
    <row r="93" spans="2:3" ht="13.2">
      <c r="B93" s="1032"/>
      <c r="C93" s="69" t="s">
        <v>254</v>
      </c>
    </row>
    <row r="94" spans="2:3" ht="13.2">
      <c r="B94" s="1032"/>
      <c r="C94" s="69" t="s">
        <v>255</v>
      </c>
    </row>
    <row r="95" spans="2:3" ht="13.2">
      <c r="B95" s="1032"/>
      <c r="C95" s="69" t="s">
        <v>256</v>
      </c>
    </row>
    <row r="96" spans="2:3" ht="13.2">
      <c r="B96" s="1032"/>
      <c r="C96" s="69" t="s">
        <v>257</v>
      </c>
    </row>
    <row r="97" spans="2:3" ht="13.2">
      <c r="B97" s="1032"/>
      <c r="C97" s="69" t="s">
        <v>258</v>
      </c>
    </row>
    <row r="98" spans="2:3" ht="13.2">
      <c r="B98" s="1031"/>
      <c r="C98" s="69" t="s">
        <v>259</v>
      </c>
    </row>
    <row r="99" spans="2:3" ht="13.2">
      <c r="B99" s="1030" t="s">
        <v>163</v>
      </c>
      <c r="C99" s="69" t="s">
        <v>260</v>
      </c>
    </row>
    <row r="100" spans="2:3" ht="13.2">
      <c r="B100" s="1031"/>
      <c r="C100" s="69" t="s">
        <v>261</v>
      </c>
    </row>
    <row r="101" spans="2:3" ht="13.2">
      <c r="B101" s="68" t="s">
        <v>164</v>
      </c>
      <c r="C101" s="69" t="s">
        <v>262</v>
      </c>
    </row>
  </sheetData>
  <sheetProtection algorithmName="SHA-512" hashValue="Rq2m+pUIMQ3jQqTJcTbipGTjWdyove9xGDK8UNOPytpQq/8n6GpX5c1i3335qXL4vcW65KCVZe0l1thQJjgM7g==" saltValue="/1/RdYCMvQF+yrNU6aloAw==" spinCount="100000"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9"/>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FF00"/>
  </sheetPr>
  <dimension ref="B1:CA54"/>
  <sheetViews>
    <sheetView showGridLines="0" showZeros="0" view="pageBreakPreview" zoomScale="85" zoomScaleNormal="100" zoomScaleSheetLayoutView="85" workbookViewId="0">
      <selection activeCell="R3" sqref="R3:X3"/>
    </sheetView>
  </sheetViews>
  <sheetFormatPr defaultRowHeight="13.2" outlineLevelRow="1"/>
  <cols>
    <col min="1" max="2" width="0.88671875" style="278" customWidth="1"/>
    <col min="3" max="3" width="1.109375" style="278" customWidth="1"/>
    <col min="4" max="4" width="4.109375" style="278" customWidth="1"/>
    <col min="5" max="5" width="3.6640625" style="278" customWidth="1"/>
    <col min="6" max="6" width="2.6640625" style="278" customWidth="1"/>
    <col min="7" max="7" width="3.6640625" style="278" customWidth="1"/>
    <col min="8" max="8" width="2.6640625" style="278" customWidth="1"/>
    <col min="9" max="9" width="3.6640625" style="278" customWidth="1"/>
    <col min="10" max="10" width="4.6640625" style="278" customWidth="1"/>
    <col min="11" max="11" width="1.21875" style="278" customWidth="1"/>
    <col min="12" max="12" width="3.109375" style="278" customWidth="1"/>
    <col min="13" max="13" width="4.44140625" style="278" customWidth="1"/>
    <col min="14" max="14" width="3.6640625" style="278" customWidth="1"/>
    <col min="15" max="15" width="5.6640625" style="278" customWidth="1"/>
    <col min="16" max="16" width="3.6640625" style="278" customWidth="1"/>
    <col min="17" max="17" width="4.6640625" style="278" customWidth="1"/>
    <col min="18" max="20" width="3.6640625" style="278" customWidth="1"/>
    <col min="21" max="21" width="3.6640625" style="285" customWidth="1"/>
    <col min="22" max="22" width="4.88671875" style="285" customWidth="1"/>
    <col min="23" max="23" width="3.6640625" style="285" customWidth="1"/>
    <col min="24" max="24" width="9.33203125" style="285" customWidth="1"/>
    <col min="25" max="26" width="0.77734375" style="285" customWidth="1"/>
    <col min="27" max="27" width="2.109375" style="285" customWidth="1"/>
    <col min="28" max="28" width="7.21875" style="278" customWidth="1"/>
    <col min="29" max="51" width="0" style="278" hidden="1" customWidth="1"/>
    <col min="52" max="52" width="14.33203125" style="278" customWidth="1"/>
    <col min="53" max="54" width="0.88671875" style="278" customWidth="1"/>
    <col min="55" max="55" width="1.109375" style="278" customWidth="1"/>
    <col min="56" max="56" width="4.109375" style="278" customWidth="1"/>
    <col min="57" max="57" width="3.6640625" style="278" customWidth="1"/>
    <col min="58" max="58" width="2.6640625" style="278" customWidth="1"/>
    <col min="59" max="59" width="3.6640625" style="278" customWidth="1"/>
    <col min="60" max="60" width="2.6640625" style="278" customWidth="1"/>
    <col min="61" max="61" width="3.6640625" style="278" customWidth="1"/>
    <col min="62" max="62" width="4.6640625" style="278" customWidth="1"/>
    <col min="63" max="63" width="1.21875" style="278" customWidth="1"/>
    <col min="64" max="64" width="3.109375" style="278" customWidth="1"/>
    <col min="65" max="65" width="4.44140625" style="278" customWidth="1"/>
    <col min="66" max="66" width="3.6640625" style="278" customWidth="1"/>
    <col min="67" max="67" width="5.6640625" style="278" customWidth="1"/>
    <col min="68" max="68" width="3.6640625" style="278" customWidth="1"/>
    <col min="69" max="69" width="4.6640625" style="278" customWidth="1"/>
    <col min="70" max="72" width="3.6640625" style="278" customWidth="1"/>
    <col min="73" max="73" width="3.6640625" style="285" customWidth="1"/>
    <col min="74" max="74" width="4.88671875" style="285" customWidth="1"/>
    <col min="75" max="75" width="3.6640625" style="285" customWidth="1"/>
    <col min="76" max="76" width="9.33203125" style="285" customWidth="1"/>
    <col min="77" max="79" width="0.77734375" style="285" customWidth="1"/>
    <col min="80" max="290" width="8.88671875" style="278"/>
    <col min="291" max="291" width="2.44140625" style="278" customWidth="1"/>
    <col min="292" max="292" width="2.33203125" style="278" customWidth="1"/>
    <col min="293" max="293" width="1.109375" style="278" customWidth="1"/>
    <col min="294" max="294" width="22.6640625" style="278" customWidth="1"/>
    <col min="295" max="295" width="1.21875" style="278" customWidth="1"/>
    <col min="296" max="297" width="11.77734375" style="278" customWidth="1"/>
    <col min="298" max="298" width="1.77734375" style="278" customWidth="1"/>
    <col min="299" max="299" width="6.88671875" style="278" customWidth="1"/>
    <col min="300" max="300" width="4.44140625" style="278" customWidth="1"/>
    <col min="301" max="301" width="3.6640625" style="278" customWidth="1"/>
    <col min="302" max="302" width="0.77734375" style="278" customWidth="1"/>
    <col min="303" max="303" width="3.33203125" style="278" customWidth="1"/>
    <col min="304" max="304" width="3.6640625" style="278" customWidth="1"/>
    <col min="305" max="305" width="3" style="278" customWidth="1"/>
    <col min="306" max="306" width="3.6640625" style="278" customWidth="1"/>
    <col min="307" max="307" width="3.109375" style="278" customWidth="1"/>
    <col min="308" max="308" width="1.88671875" style="278" customWidth="1"/>
    <col min="309" max="310" width="2.21875" style="278" customWidth="1"/>
    <col min="311" max="311" width="7.21875" style="278" customWidth="1"/>
    <col min="312" max="546" width="8.88671875" style="278"/>
    <col min="547" max="547" width="2.44140625" style="278" customWidth="1"/>
    <col min="548" max="548" width="2.33203125" style="278" customWidth="1"/>
    <col min="549" max="549" width="1.109375" style="278" customWidth="1"/>
    <col min="550" max="550" width="22.6640625" style="278" customWidth="1"/>
    <col min="551" max="551" width="1.21875" style="278" customWidth="1"/>
    <col min="552" max="553" width="11.77734375" style="278" customWidth="1"/>
    <col min="554" max="554" width="1.77734375" style="278" customWidth="1"/>
    <col min="555" max="555" width="6.88671875" style="278" customWidth="1"/>
    <col min="556" max="556" width="4.44140625" style="278" customWidth="1"/>
    <col min="557" max="557" width="3.6640625" style="278" customWidth="1"/>
    <col min="558" max="558" width="0.77734375" style="278" customWidth="1"/>
    <col min="559" max="559" width="3.33203125" style="278" customWidth="1"/>
    <col min="560" max="560" width="3.6640625" style="278" customWidth="1"/>
    <col min="561" max="561" width="3" style="278" customWidth="1"/>
    <col min="562" max="562" width="3.6640625" style="278" customWidth="1"/>
    <col min="563" max="563" width="3.109375" style="278" customWidth="1"/>
    <col min="564" max="564" width="1.88671875" style="278" customWidth="1"/>
    <col min="565" max="566" width="2.21875" style="278" customWidth="1"/>
    <col min="567" max="567" width="7.21875" style="278" customWidth="1"/>
    <col min="568" max="802" width="8.88671875" style="278"/>
    <col min="803" max="803" width="2.44140625" style="278" customWidth="1"/>
    <col min="804" max="804" width="2.33203125" style="278" customWidth="1"/>
    <col min="805" max="805" width="1.109375" style="278" customWidth="1"/>
    <col min="806" max="806" width="22.6640625" style="278" customWidth="1"/>
    <col min="807" max="807" width="1.21875" style="278" customWidth="1"/>
    <col min="808" max="809" width="11.77734375" style="278" customWidth="1"/>
    <col min="810" max="810" width="1.77734375" style="278" customWidth="1"/>
    <col min="811" max="811" width="6.88671875" style="278" customWidth="1"/>
    <col min="812" max="812" width="4.44140625" style="278" customWidth="1"/>
    <col min="813" max="813" width="3.6640625" style="278" customWidth="1"/>
    <col min="814" max="814" width="0.77734375" style="278" customWidth="1"/>
    <col min="815" max="815" width="3.33203125" style="278" customWidth="1"/>
    <col min="816" max="816" width="3.6640625" style="278" customWidth="1"/>
    <col min="817" max="817" width="3" style="278" customWidth="1"/>
    <col min="818" max="818" width="3.6640625" style="278" customWidth="1"/>
    <col min="819" max="819" width="3.109375" style="278" customWidth="1"/>
    <col min="820" max="820" width="1.88671875" style="278" customWidth="1"/>
    <col min="821" max="822" width="2.21875" style="278" customWidth="1"/>
    <col min="823" max="823" width="7.21875" style="278" customWidth="1"/>
    <col min="824" max="1058" width="8.88671875" style="278"/>
    <col min="1059" max="1059" width="2.44140625" style="278" customWidth="1"/>
    <col min="1060" max="1060" width="2.33203125" style="278" customWidth="1"/>
    <col min="1061" max="1061" width="1.109375" style="278" customWidth="1"/>
    <col min="1062" max="1062" width="22.6640625" style="278" customWidth="1"/>
    <col min="1063" max="1063" width="1.21875" style="278" customWidth="1"/>
    <col min="1064" max="1065" width="11.77734375" style="278" customWidth="1"/>
    <col min="1066" max="1066" width="1.77734375" style="278" customWidth="1"/>
    <col min="1067" max="1067" width="6.88671875" style="278" customWidth="1"/>
    <col min="1068" max="1068" width="4.44140625" style="278" customWidth="1"/>
    <col min="1069" max="1069" width="3.6640625" style="278" customWidth="1"/>
    <col min="1070" max="1070" width="0.77734375" style="278" customWidth="1"/>
    <col min="1071" max="1071" width="3.33203125" style="278" customWidth="1"/>
    <col min="1072" max="1072" width="3.6640625" style="278" customWidth="1"/>
    <col min="1073" max="1073" width="3" style="278" customWidth="1"/>
    <col min="1074" max="1074" width="3.6640625" style="278" customWidth="1"/>
    <col min="1075" max="1075" width="3.109375" style="278" customWidth="1"/>
    <col min="1076" max="1076" width="1.88671875" style="278" customWidth="1"/>
    <col min="1077" max="1078" width="2.21875" style="278" customWidth="1"/>
    <col min="1079" max="1079" width="7.21875" style="278" customWidth="1"/>
    <col min="1080" max="1314" width="8.88671875" style="278"/>
    <col min="1315" max="1315" width="2.44140625" style="278" customWidth="1"/>
    <col min="1316" max="1316" width="2.33203125" style="278" customWidth="1"/>
    <col min="1317" max="1317" width="1.109375" style="278" customWidth="1"/>
    <col min="1318" max="1318" width="22.6640625" style="278" customWidth="1"/>
    <col min="1319" max="1319" width="1.21875" style="278" customWidth="1"/>
    <col min="1320" max="1321" width="11.77734375" style="278" customWidth="1"/>
    <col min="1322" max="1322" width="1.77734375" style="278" customWidth="1"/>
    <col min="1323" max="1323" width="6.88671875" style="278" customWidth="1"/>
    <col min="1324" max="1324" width="4.44140625" style="278" customWidth="1"/>
    <col min="1325" max="1325" width="3.6640625" style="278" customWidth="1"/>
    <col min="1326" max="1326" width="0.77734375" style="278" customWidth="1"/>
    <col min="1327" max="1327" width="3.33203125" style="278" customWidth="1"/>
    <col min="1328" max="1328" width="3.6640625" style="278" customWidth="1"/>
    <col min="1329" max="1329" width="3" style="278" customWidth="1"/>
    <col min="1330" max="1330" width="3.6640625" style="278" customWidth="1"/>
    <col min="1331" max="1331" width="3.109375" style="278" customWidth="1"/>
    <col min="1332" max="1332" width="1.88671875" style="278" customWidth="1"/>
    <col min="1333" max="1334" width="2.21875" style="278" customWidth="1"/>
    <col min="1335" max="1335" width="7.21875" style="278" customWidth="1"/>
    <col min="1336" max="1570" width="8.88671875" style="278"/>
    <col min="1571" max="1571" width="2.44140625" style="278" customWidth="1"/>
    <col min="1572" max="1572" width="2.33203125" style="278" customWidth="1"/>
    <col min="1573" max="1573" width="1.109375" style="278" customWidth="1"/>
    <col min="1574" max="1574" width="22.6640625" style="278" customWidth="1"/>
    <col min="1575" max="1575" width="1.21875" style="278" customWidth="1"/>
    <col min="1576" max="1577" width="11.77734375" style="278" customWidth="1"/>
    <col min="1578" max="1578" width="1.77734375" style="278" customWidth="1"/>
    <col min="1579" max="1579" width="6.88671875" style="278" customWidth="1"/>
    <col min="1580" max="1580" width="4.44140625" style="278" customWidth="1"/>
    <col min="1581" max="1581" width="3.6640625" style="278" customWidth="1"/>
    <col min="1582" max="1582" width="0.77734375" style="278" customWidth="1"/>
    <col min="1583" max="1583" width="3.33203125" style="278" customWidth="1"/>
    <col min="1584" max="1584" width="3.6640625" style="278" customWidth="1"/>
    <col min="1585" max="1585" width="3" style="278" customWidth="1"/>
    <col min="1586" max="1586" width="3.6640625" style="278" customWidth="1"/>
    <col min="1587" max="1587" width="3.109375" style="278" customWidth="1"/>
    <col min="1588" max="1588" width="1.88671875" style="278" customWidth="1"/>
    <col min="1589" max="1590" width="2.21875" style="278" customWidth="1"/>
    <col min="1591" max="1591" width="7.21875" style="278" customWidth="1"/>
    <col min="1592" max="1826" width="8.88671875" style="278"/>
    <col min="1827" max="1827" width="2.44140625" style="278" customWidth="1"/>
    <col min="1828" max="1828" width="2.33203125" style="278" customWidth="1"/>
    <col min="1829" max="1829" width="1.109375" style="278" customWidth="1"/>
    <col min="1830" max="1830" width="22.6640625" style="278" customWidth="1"/>
    <col min="1831" max="1831" width="1.21875" style="278" customWidth="1"/>
    <col min="1832" max="1833" width="11.77734375" style="278" customWidth="1"/>
    <col min="1834" max="1834" width="1.77734375" style="278" customWidth="1"/>
    <col min="1835" max="1835" width="6.88671875" style="278" customWidth="1"/>
    <col min="1836" max="1836" width="4.44140625" style="278" customWidth="1"/>
    <col min="1837" max="1837" width="3.6640625" style="278" customWidth="1"/>
    <col min="1838" max="1838" width="0.77734375" style="278" customWidth="1"/>
    <col min="1839" max="1839" width="3.33203125" style="278" customWidth="1"/>
    <col min="1840" max="1840" width="3.6640625" style="278" customWidth="1"/>
    <col min="1841" max="1841" width="3" style="278" customWidth="1"/>
    <col min="1842" max="1842" width="3.6640625" style="278" customWidth="1"/>
    <col min="1843" max="1843" width="3.109375" style="278" customWidth="1"/>
    <col min="1844" max="1844" width="1.88671875" style="278" customWidth="1"/>
    <col min="1845" max="1846" width="2.21875" style="278" customWidth="1"/>
    <col min="1847" max="1847" width="7.21875" style="278" customWidth="1"/>
    <col min="1848" max="2082" width="8.88671875" style="278"/>
    <col min="2083" max="2083" width="2.44140625" style="278" customWidth="1"/>
    <col min="2084" max="2084" width="2.33203125" style="278" customWidth="1"/>
    <col min="2085" max="2085" width="1.109375" style="278" customWidth="1"/>
    <col min="2086" max="2086" width="22.6640625" style="278" customWidth="1"/>
    <col min="2087" max="2087" width="1.21875" style="278" customWidth="1"/>
    <col min="2088" max="2089" width="11.77734375" style="278" customWidth="1"/>
    <col min="2090" max="2090" width="1.77734375" style="278" customWidth="1"/>
    <col min="2091" max="2091" width="6.88671875" style="278" customWidth="1"/>
    <col min="2092" max="2092" width="4.44140625" style="278" customWidth="1"/>
    <col min="2093" max="2093" width="3.6640625" style="278" customWidth="1"/>
    <col min="2094" max="2094" width="0.77734375" style="278" customWidth="1"/>
    <col min="2095" max="2095" width="3.33203125" style="278" customWidth="1"/>
    <col min="2096" max="2096" width="3.6640625" style="278" customWidth="1"/>
    <col min="2097" max="2097" width="3" style="278" customWidth="1"/>
    <col min="2098" max="2098" width="3.6640625" style="278" customWidth="1"/>
    <col min="2099" max="2099" width="3.109375" style="278" customWidth="1"/>
    <col min="2100" max="2100" width="1.88671875" style="278" customWidth="1"/>
    <col min="2101" max="2102" width="2.21875" style="278" customWidth="1"/>
    <col min="2103" max="2103" width="7.21875" style="278" customWidth="1"/>
    <col min="2104" max="2338" width="8.88671875" style="278"/>
    <col min="2339" max="2339" width="2.44140625" style="278" customWidth="1"/>
    <col min="2340" max="2340" width="2.33203125" style="278" customWidth="1"/>
    <col min="2341" max="2341" width="1.109375" style="278" customWidth="1"/>
    <col min="2342" max="2342" width="22.6640625" style="278" customWidth="1"/>
    <col min="2343" max="2343" width="1.21875" style="278" customWidth="1"/>
    <col min="2344" max="2345" width="11.77734375" style="278" customWidth="1"/>
    <col min="2346" max="2346" width="1.77734375" style="278" customWidth="1"/>
    <col min="2347" max="2347" width="6.88671875" style="278" customWidth="1"/>
    <col min="2348" max="2348" width="4.44140625" style="278" customWidth="1"/>
    <col min="2349" max="2349" width="3.6640625" style="278" customWidth="1"/>
    <col min="2350" max="2350" width="0.77734375" style="278" customWidth="1"/>
    <col min="2351" max="2351" width="3.33203125" style="278" customWidth="1"/>
    <col min="2352" max="2352" width="3.6640625" style="278" customWidth="1"/>
    <col min="2353" max="2353" width="3" style="278" customWidth="1"/>
    <col min="2354" max="2354" width="3.6640625" style="278" customWidth="1"/>
    <col min="2355" max="2355" width="3.109375" style="278" customWidth="1"/>
    <col min="2356" max="2356" width="1.88671875" style="278" customWidth="1"/>
    <col min="2357" max="2358" width="2.21875" style="278" customWidth="1"/>
    <col min="2359" max="2359" width="7.21875" style="278" customWidth="1"/>
    <col min="2360" max="2594" width="8.88671875" style="278"/>
    <col min="2595" max="2595" width="2.44140625" style="278" customWidth="1"/>
    <col min="2596" max="2596" width="2.33203125" style="278" customWidth="1"/>
    <col min="2597" max="2597" width="1.109375" style="278" customWidth="1"/>
    <col min="2598" max="2598" width="22.6640625" style="278" customWidth="1"/>
    <col min="2599" max="2599" width="1.21875" style="278" customWidth="1"/>
    <col min="2600" max="2601" width="11.77734375" style="278" customWidth="1"/>
    <col min="2602" max="2602" width="1.77734375" style="278" customWidth="1"/>
    <col min="2603" max="2603" width="6.88671875" style="278" customWidth="1"/>
    <col min="2604" max="2604" width="4.44140625" style="278" customWidth="1"/>
    <col min="2605" max="2605" width="3.6640625" style="278" customWidth="1"/>
    <col min="2606" max="2606" width="0.77734375" style="278" customWidth="1"/>
    <col min="2607" max="2607" width="3.33203125" style="278" customWidth="1"/>
    <col min="2608" max="2608" width="3.6640625" style="278" customWidth="1"/>
    <col min="2609" max="2609" width="3" style="278" customWidth="1"/>
    <col min="2610" max="2610" width="3.6640625" style="278" customWidth="1"/>
    <col min="2611" max="2611" width="3.109375" style="278" customWidth="1"/>
    <col min="2612" max="2612" width="1.88671875" style="278" customWidth="1"/>
    <col min="2613" max="2614" width="2.21875" style="278" customWidth="1"/>
    <col min="2615" max="2615" width="7.21875" style="278" customWidth="1"/>
    <col min="2616" max="2850" width="8.88671875" style="278"/>
    <col min="2851" max="2851" width="2.44140625" style="278" customWidth="1"/>
    <col min="2852" max="2852" width="2.33203125" style="278" customWidth="1"/>
    <col min="2853" max="2853" width="1.109375" style="278" customWidth="1"/>
    <col min="2854" max="2854" width="22.6640625" style="278" customWidth="1"/>
    <col min="2855" max="2855" width="1.21875" style="278" customWidth="1"/>
    <col min="2856" max="2857" width="11.77734375" style="278" customWidth="1"/>
    <col min="2858" max="2858" width="1.77734375" style="278" customWidth="1"/>
    <col min="2859" max="2859" width="6.88671875" style="278" customWidth="1"/>
    <col min="2860" max="2860" width="4.44140625" style="278" customWidth="1"/>
    <col min="2861" max="2861" width="3.6640625" style="278" customWidth="1"/>
    <col min="2862" max="2862" width="0.77734375" style="278" customWidth="1"/>
    <col min="2863" max="2863" width="3.33203125" style="278" customWidth="1"/>
    <col min="2864" max="2864" width="3.6640625" style="278" customWidth="1"/>
    <col min="2865" max="2865" width="3" style="278" customWidth="1"/>
    <col min="2866" max="2866" width="3.6640625" style="278" customWidth="1"/>
    <col min="2867" max="2867" width="3.109375" style="278" customWidth="1"/>
    <col min="2868" max="2868" width="1.88671875" style="278" customWidth="1"/>
    <col min="2869" max="2870" width="2.21875" style="278" customWidth="1"/>
    <col min="2871" max="2871" width="7.21875" style="278" customWidth="1"/>
    <col min="2872" max="3106" width="8.88671875" style="278"/>
    <col min="3107" max="3107" width="2.44140625" style="278" customWidth="1"/>
    <col min="3108" max="3108" width="2.33203125" style="278" customWidth="1"/>
    <col min="3109" max="3109" width="1.109375" style="278" customWidth="1"/>
    <col min="3110" max="3110" width="22.6640625" style="278" customWidth="1"/>
    <col min="3111" max="3111" width="1.21875" style="278" customWidth="1"/>
    <col min="3112" max="3113" width="11.77734375" style="278" customWidth="1"/>
    <col min="3114" max="3114" width="1.77734375" style="278" customWidth="1"/>
    <col min="3115" max="3115" width="6.88671875" style="278" customWidth="1"/>
    <col min="3116" max="3116" width="4.44140625" style="278" customWidth="1"/>
    <col min="3117" max="3117" width="3.6640625" style="278" customWidth="1"/>
    <col min="3118" max="3118" width="0.77734375" style="278" customWidth="1"/>
    <col min="3119" max="3119" width="3.33203125" style="278" customWidth="1"/>
    <col min="3120" max="3120" width="3.6640625" style="278" customWidth="1"/>
    <col min="3121" max="3121" width="3" style="278" customWidth="1"/>
    <col min="3122" max="3122" width="3.6640625" style="278" customWidth="1"/>
    <col min="3123" max="3123" width="3.109375" style="278" customWidth="1"/>
    <col min="3124" max="3124" width="1.88671875" style="278" customWidth="1"/>
    <col min="3125" max="3126" width="2.21875" style="278" customWidth="1"/>
    <col min="3127" max="3127" width="7.21875" style="278" customWidth="1"/>
    <col min="3128" max="3362" width="8.88671875" style="278"/>
    <col min="3363" max="3363" width="2.44140625" style="278" customWidth="1"/>
    <col min="3364" max="3364" width="2.33203125" style="278" customWidth="1"/>
    <col min="3365" max="3365" width="1.109375" style="278" customWidth="1"/>
    <col min="3366" max="3366" width="22.6640625" style="278" customWidth="1"/>
    <col min="3367" max="3367" width="1.21875" style="278" customWidth="1"/>
    <col min="3368" max="3369" width="11.77734375" style="278" customWidth="1"/>
    <col min="3370" max="3370" width="1.77734375" style="278" customWidth="1"/>
    <col min="3371" max="3371" width="6.88671875" style="278" customWidth="1"/>
    <col min="3372" max="3372" width="4.44140625" style="278" customWidth="1"/>
    <col min="3373" max="3373" width="3.6640625" style="278" customWidth="1"/>
    <col min="3374" max="3374" width="0.77734375" style="278" customWidth="1"/>
    <col min="3375" max="3375" width="3.33203125" style="278" customWidth="1"/>
    <col min="3376" max="3376" width="3.6640625" style="278" customWidth="1"/>
    <col min="3377" max="3377" width="3" style="278" customWidth="1"/>
    <col min="3378" max="3378" width="3.6640625" style="278" customWidth="1"/>
    <col min="3379" max="3379" width="3.109375" style="278" customWidth="1"/>
    <col min="3380" max="3380" width="1.88671875" style="278" customWidth="1"/>
    <col min="3381" max="3382" width="2.21875" style="278" customWidth="1"/>
    <col min="3383" max="3383" width="7.21875" style="278" customWidth="1"/>
    <col min="3384" max="3618" width="8.88671875" style="278"/>
    <col min="3619" max="3619" width="2.44140625" style="278" customWidth="1"/>
    <col min="3620" max="3620" width="2.33203125" style="278" customWidth="1"/>
    <col min="3621" max="3621" width="1.109375" style="278" customWidth="1"/>
    <col min="3622" max="3622" width="22.6640625" style="278" customWidth="1"/>
    <col min="3623" max="3623" width="1.21875" style="278" customWidth="1"/>
    <col min="3624" max="3625" width="11.77734375" style="278" customWidth="1"/>
    <col min="3626" max="3626" width="1.77734375" style="278" customWidth="1"/>
    <col min="3627" max="3627" width="6.88671875" style="278" customWidth="1"/>
    <col min="3628" max="3628" width="4.44140625" style="278" customWidth="1"/>
    <col min="3629" max="3629" width="3.6640625" style="278" customWidth="1"/>
    <col min="3630" max="3630" width="0.77734375" style="278" customWidth="1"/>
    <col min="3631" max="3631" width="3.33203125" style="278" customWidth="1"/>
    <col min="3632" max="3632" width="3.6640625" style="278" customWidth="1"/>
    <col min="3633" max="3633" width="3" style="278" customWidth="1"/>
    <col min="3634" max="3634" width="3.6640625" style="278" customWidth="1"/>
    <col min="3635" max="3635" width="3.109375" style="278" customWidth="1"/>
    <col min="3636" max="3636" width="1.88671875" style="278" customWidth="1"/>
    <col min="3637" max="3638" width="2.21875" style="278" customWidth="1"/>
    <col min="3639" max="3639" width="7.21875" style="278" customWidth="1"/>
    <col min="3640" max="3874" width="8.88671875" style="278"/>
    <col min="3875" max="3875" width="2.44140625" style="278" customWidth="1"/>
    <col min="3876" max="3876" width="2.33203125" style="278" customWidth="1"/>
    <col min="3877" max="3877" width="1.109375" style="278" customWidth="1"/>
    <col min="3878" max="3878" width="22.6640625" style="278" customWidth="1"/>
    <col min="3879" max="3879" width="1.21875" style="278" customWidth="1"/>
    <col min="3880" max="3881" width="11.77734375" style="278" customWidth="1"/>
    <col min="3882" max="3882" width="1.77734375" style="278" customWidth="1"/>
    <col min="3883" max="3883" width="6.88671875" style="278" customWidth="1"/>
    <col min="3884" max="3884" width="4.44140625" style="278" customWidth="1"/>
    <col min="3885" max="3885" width="3.6640625" style="278" customWidth="1"/>
    <col min="3886" max="3886" width="0.77734375" style="278" customWidth="1"/>
    <col min="3887" max="3887" width="3.33203125" style="278" customWidth="1"/>
    <col min="3888" max="3888" width="3.6640625" style="278" customWidth="1"/>
    <col min="3889" max="3889" width="3" style="278" customWidth="1"/>
    <col min="3890" max="3890" width="3.6640625" style="278" customWidth="1"/>
    <col min="3891" max="3891" width="3.109375" style="278" customWidth="1"/>
    <col min="3892" max="3892" width="1.88671875" style="278" customWidth="1"/>
    <col min="3893" max="3894" width="2.21875" style="278" customWidth="1"/>
    <col min="3895" max="3895" width="7.21875" style="278" customWidth="1"/>
    <col min="3896" max="4130" width="8.88671875" style="278"/>
    <col min="4131" max="4131" width="2.44140625" style="278" customWidth="1"/>
    <col min="4132" max="4132" width="2.33203125" style="278" customWidth="1"/>
    <col min="4133" max="4133" width="1.109375" style="278" customWidth="1"/>
    <col min="4134" max="4134" width="22.6640625" style="278" customWidth="1"/>
    <col min="4135" max="4135" width="1.21875" style="278" customWidth="1"/>
    <col min="4136" max="4137" width="11.77734375" style="278" customWidth="1"/>
    <col min="4138" max="4138" width="1.77734375" style="278" customWidth="1"/>
    <col min="4139" max="4139" width="6.88671875" style="278" customWidth="1"/>
    <col min="4140" max="4140" width="4.44140625" style="278" customWidth="1"/>
    <col min="4141" max="4141" width="3.6640625" style="278" customWidth="1"/>
    <col min="4142" max="4142" width="0.77734375" style="278" customWidth="1"/>
    <col min="4143" max="4143" width="3.33203125" style="278" customWidth="1"/>
    <col min="4144" max="4144" width="3.6640625" style="278" customWidth="1"/>
    <col min="4145" max="4145" width="3" style="278" customWidth="1"/>
    <col min="4146" max="4146" width="3.6640625" style="278" customWidth="1"/>
    <col min="4147" max="4147" width="3.109375" style="278" customWidth="1"/>
    <col min="4148" max="4148" width="1.88671875" style="278" customWidth="1"/>
    <col min="4149" max="4150" width="2.21875" style="278" customWidth="1"/>
    <col min="4151" max="4151" width="7.21875" style="278" customWidth="1"/>
    <col min="4152" max="4386" width="8.88671875" style="278"/>
    <col min="4387" max="4387" width="2.44140625" style="278" customWidth="1"/>
    <col min="4388" max="4388" width="2.33203125" style="278" customWidth="1"/>
    <col min="4389" max="4389" width="1.109375" style="278" customWidth="1"/>
    <col min="4390" max="4390" width="22.6640625" style="278" customWidth="1"/>
    <col min="4391" max="4391" width="1.21875" style="278" customWidth="1"/>
    <col min="4392" max="4393" width="11.77734375" style="278" customWidth="1"/>
    <col min="4394" max="4394" width="1.77734375" style="278" customWidth="1"/>
    <col min="4395" max="4395" width="6.88671875" style="278" customWidth="1"/>
    <col min="4396" max="4396" width="4.44140625" style="278" customWidth="1"/>
    <col min="4397" max="4397" width="3.6640625" style="278" customWidth="1"/>
    <col min="4398" max="4398" width="0.77734375" style="278" customWidth="1"/>
    <col min="4399" max="4399" width="3.33203125" style="278" customWidth="1"/>
    <col min="4400" max="4400" width="3.6640625" style="278" customWidth="1"/>
    <col min="4401" max="4401" width="3" style="278" customWidth="1"/>
    <col min="4402" max="4402" width="3.6640625" style="278" customWidth="1"/>
    <col min="4403" max="4403" width="3.109375" style="278" customWidth="1"/>
    <col min="4404" max="4404" width="1.88671875" style="278" customWidth="1"/>
    <col min="4405" max="4406" width="2.21875" style="278" customWidth="1"/>
    <col min="4407" max="4407" width="7.21875" style="278" customWidth="1"/>
    <col min="4408" max="4642" width="8.88671875" style="278"/>
    <col min="4643" max="4643" width="2.44140625" style="278" customWidth="1"/>
    <col min="4644" max="4644" width="2.33203125" style="278" customWidth="1"/>
    <col min="4645" max="4645" width="1.109375" style="278" customWidth="1"/>
    <col min="4646" max="4646" width="22.6640625" style="278" customWidth="1"/>
    <col min="4647" max="4647" width="1.21875" style="278" customWidth="1"/>
    <col min="4648" max="4649" width="11.77734375" style="278" customWidth="1"/>
    <col min="4650" max="4650" width="1.77734375" style="278" customWidth="1"/>
    <col min="4651" max="4651" width="6.88671875" style="278" customWidth="1"/>
    <col min="4652" max="4652" width="4.44140625" style="278" customWidth="1"/>
    <col min="4653" max="4653" width="3.6640625" style="278" customWidth="1"/>
    <col min="4654" max="4654" width="0.77734375" style="278" customWidth="1"/>
    <col min="4655" max="4655" width="3.33203125" style="278" customWidth="1"/>
    <col min="4656" max="4656" width="3.6640625" style="278" customWidth="1"/>
    <col min="4657" max="4657" width="3" style="278" customWidth="1"/>
    <col min="4658" max="4658" width="3.6640625" style="278" customWidth="1"/>
    <col min="4659" max="4659" width="3.109375" style="278" customWidth="1"/>
    <col min="4660" max="4660" width="1.88671875" style="278" customWidth="1"/>
    <col min="4661" max="4662" width="2.21875" style="278" customWidth="1"/>
    <col min="4663" max="4663" width="7.21875" style="278" customWidth="1"/>
    <col min="4664" max="4898" width="8.88671875" style="278"/>
    <col min="4899" max="4899" width="2.44140625" style="278" customWidth="1"/>
    <col min="4900" max="4900" width="2.33203125" style="278" customWidth="1"/>
    <col min="4901" max="4901" width="1.109375" style="278" customWidth="1"/>
    <col min="4902" max="4902" width="22.6640625" style="278" customWidth="1"/>
    <col min="4903" max="4903" width="1.21875" style="278" customWidth="1"/>
    <col min="4904" max="4905" width="11.77734375" style="278" customWidth="1"/>
    <col min="4906" max="4906" width="1.77734375" style="278" customWidth="1"/>
    <col min="4907" max="4907" width="6.88671875" style="278" customWidth="1"/>
    <col min="4908" max="4908" width="4.44140625" style="278" customWidth="1"/>
    <col min="4909" max="4909" width="3.6640625" style="278" customWidth="1"/>
    <col min="4910" max="4910" width="0.77734375" style="278" customWidth="1"/>
    <col min="4911" max="4911" width="3.33203125" style="278" customWidth="1"/>
    <col min="4912" max="4912" width="3.6640625" style="278" customWidth="1"/>
    <col min="4913" max="4913" width="3" style="278" customWidth="1"/>
    <col min="4914" max="4914" width="3.6640625" style="278" customWidth="1"/>
    <col min="4915" max="4915" width="3.109375" style="278" customWidth="1"/>
    <col min="4916" max="4916" width="1.88671875" style="278" customWidth="1"/>
    <col min="4917" max="4918" width="2.21875" style="278" customWidth="1"/>
    <col min="4919" max="4919" width="7.21875" style="278" customWidth="1"/>
    <col min="4920" max="5154" width="8.88671875" style="278"/>
    <col min="5155" max="5155" width="2.44140625" style="278" customWidth="1"/>
    <col min="5156" max="5156" width="2.33203125" style="278" customWidth="1"/>
    <col min="5157" max="5157" width="1.109375" style="278" customWidth="1"/>
    <col min="5158" max="5158" width="22.6640625" style="278" customWidth="1"/>
    <col min="5159" max="5159" width="1.21875" style="278" customWidth="1"/>
    <col min="5160" max="5161" width="11.77734375" style="278" customWidth="1"/>
    <col min="5162" max="5162" width="1.77734375" style="278" customWidth="1"/>
    <col min="5163" max="5163" width="6.88671875" style="278" customWidth="1"/>
    <col min="5164" max="5164" width="4.44140625" style="278" customWidth="1"/>
    <col min="5165" max="5165" width="3.6640625" style="278" customWidth="1"/>
    <col min="5166" max="5166" width="0.77734375" style="278" customWidth="1"/>
    <col min="5167" max="5167" width="3.33203125" style="278" customWidth="1"/>
    <col min="5168" max="5168" width="3.6640625" style="278" customWidth="1"/>
    <col min="5169" max="5169" width="3" style="278" customWidth="1"/>
    <col min="5170" max="5170" width="3.6640625" style="278" customWidth="1"/>
    <col min="5171" max="5171" width="3.109375" style="278" customWidth="1"/>
    <col min="5172" max="5172" width="1.88671875" style="278" customWidth="1"/>
    <col min="5173" max="5174" width="2.21875" style="278" customWidth="1"/>
    <col min="5175" max="5175" width="7.21875" style="278" customWidth="1"/>
    <col min="5176" max="5410" width="8.88671875" style="278"/>
    <col min="5411" max="5411" width="2.44140625" style="278" customWidth="1"/>
    <col min="5412" max="5412" width="2.33203125" style="278" customWidth="1"/>
    <col min="5413" max="5413" width="1.109375" style="278" customWidth="1"/>
    <col min="5414" max="5414" width="22.6640625" style="278" customWidth="1"/>
    <col min="5415" max="5415" width="1.21875" style="278" customWidth="1"/>
    <col min="5416" max="5417" width="11.77734375" style="278" customWidth="1"/>
    <col min="5418" max="5418" width="1.77734375" style="278" customWidth="1"/>
    <col min="5419" max="5419" width="6.88671875" style="278" customWidth="1"/>
    <col min="5420" max="5420" width="4.44140625" style="278" customWidth="1"/>
    <col min="5421" max="5421" width="3.6640625" style="278" customWidth="1"/>
    <col min="5422" max="5422" width="0.77734375" style="278" customWidth="1"/>
    <col min="5423" max="5423" width="3.33203125" style="278" customWidth="1"/>
    <col min="5424" max="5424" width="3.6640625" style="278" customWidth="1"/>
    <col min="5425" max="5425" width="3" style="278" customWidth="1"/>
    <col min="5426" max="5426" width="3.6640625" style="278" customWidth="1"/>
    <col min="5427" max="5427" width="3.109375" style="278" customWidth="1"/>
    <col min="5428" max="5428" width="1.88671875" style="278" customWidth="1"/>
    <col min="5429" max="5430" width="2.21875" style="278" customWidth="1"/>
    <col min="5431" max="5431" width="7.21875" style="278" customWidth="1"/>
    <col min="5432" max="5666" width="8.88671875" style="278"/>
    <col min="5667" max="5667" width="2.44140625" style="278" customWidth="1"/>
    <col min="5668" max="5668" width="2.33203125" style="278" customWidth="1"/>
    <col min="5669" max="5669" width="1.109375" style="278" customWidth="1"/>
    <col min="5670" max="5670" width="22.6640625" style="278" customWidth="1"/>
    <col min="5671" max="5671" width="1.21875" style="278" customWidth="1"/>
    <col min="5672" max="5673" width="11.77734375" style="278" customWidth="1"/>
    <col min="5674" max="5674" width="1.77734375" style="278" customWidth="1"/>
    <col min="5675" max="5675" width="6.88671875" style="278" customWidth="1"/>
    <col min="5676" max="5676" width="4.44140625" style="278" customWidth="1"/>
    <col min="5677" max="5677" width="3.6640625" style="278" customWidth="1"/>
    <col min="5678" max="5678" width="0.77734375" style="278" customWidth="1"/>
    <col min="5679" max="5679" width="3.33203125" style="278" customWidth="1"/>
    <col min="5680" max="5680" width="3.6640625" style="278" customWidth="1"/>
    <col min="5681" max="5681" width="3" style="278" customWidth="1"/>
    <col min="5682" max="5682" width="3.6640625" style="278" customWidth="1"/>
    <col min="5683" max="5683" width="3.109375" style="278" customWidth="1"/>
    <col min="5684" max="5684" width="1.88671875" style="278" customWidth="1"/>
    <col min="5685" max="5686" width="2.21875" style="278" customWidth="1"/>
    <col min="5687" max="5687" width="7.21875" style="278" customWidth="1"/>
    <col min="5688" max="5922" width="8.88671875" style="278"/>
    <col min="5923" max="5923" width="2.44140625" style="278" customWidth="1"/>
    <col min="5924" max="5924" width="2.33203125" style="278" customWidth="1"/>
    <col min="5925" max="5925" width="1.109375" style="278" customWidth="1"/>
    <col min="5926" max="5926" width="22.6640625" style="278" customWidth="1"/>
    <col min="5927" max="5927" width="1.21875" style="278" customWidth="1"/>
    <col min="5928" max="5929" width="11.77734375" style="278" customWidth="1"/>
    <col min="5930" max="5930" width="1.77734375" style="278" customWidth="1"/>
    <col min="5931" max="5931" width="6.88671875" style="278" customWidth="1"/>
    <col min="5932" max="5932" width="4.44140625" style="278" customWidth="1"/>
    <col min="5933" max="5933" width="3.6640625" style="278" customWidth="1"/>
    <col min="5934" max="5934" width="0.77734375" style="278" customWidth="1"/>
    <col min="5935" max="5935" width="3.33203125" style="278" customWidth="1"/>
    <col min="5936" max="5936" width="3.6640625" style="278" customWidth="1"/>
    <col min="5937" max="5937" width="3" style="278" customWidth="1"/>
    <col min="5938" max="5938" width="3.6640625" style="278" customWidth="1"/>
    <col min="5939" max="5939" width="3.109375" style="278" customWidth="1"/>
    <col min="5940" max="5940" width="1.88671875" style="278" customWidth="1"/>
    <col min="5941" max="5942" width="2.21875" style="278" customWidth="1"/>
    <col min="5943" max="5943" width="7.21875" style="278" customWidth="1"/>
    <col min="5944" max="6178" width="8.88671875" style="278"/>
    <col min="6179" max="6179" width="2.44140625" style="278" customWidth="1"/>
    <col min="6180" max="6180" width="2.33203125" style="278" customWidth="1"/>
    <col min="6181" max="6181" width="1.109375" style="278" customWidth="1"/>
    <col min="6182" max="6182" width="22.6640625" style="278" customWidth="1"/>
    <col min="6183" max="6183" width="1.21875" style="278" customWidth="1"/>
    <col min="6184" max="6185" width="11.77734375" style="278" customWidth="1"/>
    <col min="6186" max="6186" width="1.77734375" style="278" customWidth="1"/>
    <col min="6187" max="6187" width="6.88671875" style="278" customWidth="1"/>
    <col min="6188" max="6188" width="4.44140625" style="278" customWidth="1"/>
    <col min="6189" max="6189" width="3.6640625" style="278" customWidth="1"/>
    <col min="6190" max="6190" width="0.77734375" style="278" customWidth="1"/>
    <col min="6191" max="6191" width="3.33203125" style="278" customWidth="1"/>
    <col min="6192" max="6192" width="3.6640625" style="278" customWidth="1"/>
    <col min="6193" max="6193" width="3" style="278" customWidth="1"/>
    <col min="6194" max="6194" width="3.6640625" style="278" customWidth="1"/>
    <col min="6195" max="6195" width="3.109375" style="278" customWidth="1"/>
    <col min="6196" max="6196" width="1.88671875" style="278" customWidth="1"/>
    <col min="6197" max="6198" width="2.21875" style="278" customWidth="1"/>
    <col min="6199" max="6199" width="7.21875" style="278" customWidth="1"/>
    <col min="6200" max="6434" width="8.88671875" style="278"/>
    <col min="6435" max="6435" width="2.44140625" style="278" customWidth="1"/>
    <col min="6436" max="6436" width="2.33203125" style="278" customWidth="1"/>
    <col min="6437" max="6437" width="1.109375" style="278" customWidth="1"/>
    <col min="6438" max="6438" width="22.6640625" style="278" customWidth="1"/>
    <col min="6439" max="6439" width="1.21875" style="278" customWidth="1"/>
    <col min="6440" max="6441" width="11.77734375" style="278" customWidth="1"/>
    <col min="6442" max="6442" width="1.77734375" style="278" customWidth="1"/>
    <col min="6443" max="6443" width="6.88671875" style="278" customWidth="1"/>
    <col min="6444" max="6444" width="4.44140625" style="278" customWidth="1"/>
    <col min="6445" max="6445" width="3.6640625" style="278" customWidth="1"/>
    <col min="6446" max="6446" width="0.77734375" style="278" customWidth="1"/>
    <col min="6447" max="6447" width="3.33203125" style="278" customWidth="1"/>
    <col min="6448" max="6448" width="3.6640625" style="278" customWidth="1"/>
    <col min="6449" max="6449" width="3" style="278" customWidth="1"/>
    <col min="6450" max="6450" width="3.6640625" style="278" customWidth="1"/>
    <col min="6451" max="6451" width="3.109375" style="278" customWidth="1"/>
    <col min="6452" max="6452" width="1.88671875" style="278" customWidth="1"/>
    <col min="6453" max="6454" width="2.21875" style="278" customWidth="1"/>
    <col min="6455" max="6455" width="7.21875" style="278" customWidth="1"/>
    <col min="6456" max="6690" width="8.88671875" style="278"/>
    <col min="6691" max="6691" width="2.44140625" style="278" customWidth="1"/>
    <col min="6692" max="6692" width="2.33203125" style="278" customWidth="1"/>
    <col min="6693" max="6693" width="1.109375" style="278" customWidth="1"/>
    <col min="6694" max="6694" width="22.6640625" style="278" customWidth="1"/>
    <col min="6695" max="6695" width="1.21875" style="278" customWidth="1"/>
    <col min="6696" max="6697" width="11.77734375" style="278" customWidth="1"/>
    <col min="6698" max="6698" width="1.77734375" style="278" customWidth="1"/>
    <col min="6699" max="6699" width="6.88671875" style="278" customWidth="1"/>
    <col min="6700" max="6700" width="4.44140625" style="278" customWidth="1"/>
    <col min="6701" max="6701" width="3.6640625" style="278" customWidth="1"/>
    <col min="6702" max="6702" width="0.77734375" style="278" customWidth="1"/>
    <col min="6703" max="6703" width="3.33203125" style="278" customWidth="1"/>
    <col min="6704" max="6704" width="3.6640625" style="278" customWidth="1"/>
    <col min="6705" max="6705" width="3" style="278" customWidth="1"/>
    <col min="6706" max="6706" width="3.6640625" style="278" customWidth="1"/>
    <col min="6707" max="6707" width="3.109375" style="278" customWidth="1"/>
    <col min="6708" max="6708" width="1.88671875" style="278" customWidth="1"/>
    <col min="6709" max="6710" width="2.21875" style="278" customWidth="1"/>
    <col min="6711" max="6711" width="7.21875" style="278" customWidth="1"/>
    <col min="6712" max="6946" width="8.88671875" style="278"/>
    <col min="6947" max="6947" width="2.44140625" style="278" customWidth="1"/>
    <col min="6948" max="6948" width="2.33203125" style="278" customWidth="1"/>
    <col min="6949" max="6949" width="1.109375" style="278" customWidth="1"/>
    <col min="6950" max="6950" width="22.6640625" style="278" customWidth="1"/>
    <col min="6951" max="6951" width="1.21875" style="278" customWidth="1"/>
    <col min="6952" max="6953" width="11.77734375" style="278" customWidth="1"/>
    <col min="6954" max="6954" width="1.77734375" style="278" customWidth="1"/>
    <col min="6955" max="6955" width="6.88671875" style="278" customWidth="1"/>
    <col min="6956" max="6956" width="4.44140625" style="278" customWidth="1"/>
    <col min="6957" max="6957" width="3.6640625" style="278" customWidth="1"/>
    <col min="6958" max="6958" width="0.77734375" style="278" customWidth="1"/>
    <col min="6959" max="6959" width="3.33203125" style="278" customWidth="1"/>
    <col min="6960" max="6960" width="3.6640625" style="278" customWidth="1"/>
    <col min="6961" max="6961" width="3" style="278" customWidth="1"/>
    <col min="6962" max="6962" width="3.6640625" style="278" customWidth="1"/>
    <col min="6963" max="6963" width="3.109375" style="278" customWidth="1"/>
    <col min="6964" max="6964" width="1.88671875" style="278" customWidth="1"/>
    <col min="6965" max="6966" width="2.21875" style="278" customWidth="1"/>
    <col min="6967" max="6967" width="7.21875" style="278" customWidth="1"/>
    <col min="6968" max="7202" width="8.88671875" style="278"/>
    <col min="7203" max="7203" width="2.44140625" style="278" customWidth="1"/>
    <col min="7204" max="7204" width="2.33203125" style="278" customWidth="1"/>
    <col min="7205" max="7205" width="1.109375" style="278" customWidth="1"/>
    <col min="7206" max="7206" width="22.6640625" style="278" customWidth="1"/>
    <col min="7207" max="7207" width="1.21875" style="278" customWidth="1"/>
    <col min="7208" max="7209" width="11.77734375" style="278" customWidth="1"/>
    <col min="7210" max="7210" width="1.77734375" style="278" customWidth="1"/>
    <col min="7211" max="7211" width="6.88671875" style="278" customWidth="1"/>
    <col min="7212" max="7212" width="4.44140625" style="278" customWidth="1"/>
    <col min="7213" max="7213" width="3.6640625" style="278" customWidth="1"/>
    <col min="7214" max="7214" width="0.77734375" style="278" customWidth="1"/>
    <col min="7215" max="7215" width="3.33203125" style="278" customWidth="1"/>
    <col min="7216" max="7216" width="3.6640625" style="278" customWidth="1"/>
    <col min="7217" max="7217" width="3" style="278" customWidth="1"/>
    <col min="7218" max="7218" width="3.6640625" style="278" customWidth="1"/>
    <col min="7219" max="7219" width="3.109375" style="278" customWidth="1"/>
    <col min="7220" max="7220" width="1.88671875" style="278" customWidth="1"/>
    <col min="7221" max="7222" width="2.21875" style="278" customWidth="1"/>
    <col min="7223" max="7223" width="7.21875" style="278" customWidth="1"/>
    <col min="7224" max="7458" width="8.88671875" style="278"/>
    <col min="7459" max="7459" width="2.44140625" style="278" customWidth="1"/>
    <col min="7460" max="7460" width="2.33203125" style="278" customWidth="1"/>
    <col min="7461" max="7461" width="1.109375" style="278" customWidth="1"/>
    <col min="7462" max="7462" width="22.6640625" style="278" customWidth="1"/>
    <col min="7463" max="7463" width="1.21875" style="278" customWidth="1"/>
    <col min="7464" max="7465" width="11.77734375" style="278" customWidth="1"/>
    <col min="7466" max="7466" width="1.77734375" style="278" customWidth="1"/>
    <col min="7467" max="7467" width="6.88671875" style="278" customWidth="1"/>
    <col min="7468" max="7468" width="4.44140625" style="278" customWidth="1"/>
    <col min="7469" max="7469" width="3.6640625" style="278" customWidth="1"/>
    <col min="7470" max="7470" width="0.77734375" style="278" customWidth="1"/>
    <col min="7471" max="7471" width="3.33203125" style="278" customWidth="1"/>
    <col min="7472" max="7472" width="3.6640625" style="278" customWidth="1"/>
    <col min="7473" max="7473" width="3" style="278" customWidth="1"/>
    <col min="7474" max="7474" width="3.6640625" style="278" customWidth="1"/>
    <col min="7475" max="7475" width="3.109375" style="278" customWidth="1"/>
    <col min="7476" max="7476" width="1.88671875" style="278" customWidth="1"/>
    <col min="7477" max="7478" width="2.21875" style="278" customWidth="1"/>
    <col min="7479" max="7479" width="7.21875" style="278" customWidth="1"/>
    <col min="7480" max="7714" width="8.88671875" style="278"/>
    <col min="7715" max="7715" width="2.44140625" style="278" customWidth="1"/>
    <col min="7716" max="7716" width="2.33203125" style="278" customWidth="1"/>
    <col min="7717" max="7717" width="1.109375" style="278" customWidth="1"/>
    <col min="7718" max="7718" width="22.6640625" style="278" customWidth="1"/>
    <col min="7719" max="7719" width="1.21875" style="278" customWidth="1"/>
    <col min="7720" max="7721" width="11.77734375" style="278" customWidth="1"/>
    <col min="7722" max="7722" width="1.77734375" style="278" customWidth="1"/>
    <col min="7723" max="7723" width="6.88671875" style="278" customWidth="1"/>
    <col min="7724" max="7724" width="4.44140625" style="278" customWidth="1"/>
    <col min="7725" max="7725" width="3.6640625" style="278" customWidth="1"/>
    <col min="7726" max="7726" width="0.77734375" style="278" customWidth="1"/>
    <col min="7727" max="7727" width="3.33203125" style="278" customWidth="1"/>
    <col min="7728" max="7728" width="3.6640625" style="278" customWidth="1"/>
    <col min="7729" max="7729" width="3" style="278" customWidth="1"/>
    <col min="7730" max="7730" width="3.6640625" style="278" customWidth="1"/>
    <col min="7731" max="7731" width="3.109375" style="278" customWidth="1"/>
    <col min="7732" max="7732" width="1.88671875" style="278" customWidth="1"/>
    <col min="7733" max="7734" width="2.21875" style="278" customWidth="1"/>
    <col min="7735" max="7735" width="7.21875" style="278" customWidth="1"/>
    <col min="7736" max="7970" width="8.88671875" style="278"/>
    <col min="7971" max="7971" width="2.44140625" style="278" customWidth="1"/>
    <col min="7972" max="7972" width="2.33203125" style="278" customWidth="1"/>
    <col min="7973" max="7973" width="1.109375" style="278" customWidth="1"/>
    <col min="7974" max="7974" width="22.6640625" style="278" customWidth="1"/>
    <col min="7975" max="7975" width="1.21875" style="278" customWidth="1"/>
    <col min="7976" max="7977" width="11.77734375" style="278" customWidth="1"/>
    <col min="7978" max="7978" width="1.77734375" style="278" customWidth="1"/>
    <col min="7979" max="7979" width="6.88671875" style="278" customWidth="1"/>
    <col min="7980" max="7980" width="4.44140625" style="278" customWidth="1"/>
    <col min="7981" max="7981" width="3.6640625" style="278" customWidth="1"/>
    <col min="7982" max="7982" width="0.77734375" style="278" customWidth="1"/>
    <col min="7983" max="7983" width="3.33203125" style="278" customWidth="1"/>
    <col min="7984" max="7984" width="3.6640625" style="278" customWidth="1"/>
    <col min="7985" max="7985" width="3" style="278" customWidth="1"/>
    <col min="7986" max="7986" width="3.6640625" style="278" customWidth="1"/>
    <col min="7987" max="7987" width="3.109375" style="278" customWidth="1"/>
    <col min="7988" max="7988" width="1.88671875" style="278" customWidth="1"/>
    <col min="7989" max="7990" width="2.21875" style="278" customWidth="1"/>
    <col min="7991" max="7991" width="7.21875" style="278" customWidth="1"/>
    <col min="7992" max="8226" width="8.88671875" style="278"/>
    <col min="8227" max="8227" width="2.44140625" style="278" customWidth="1"/>
    <col min="8228" max="8228" width="2.33203125" style="278" customWidth="1"/>
    <col min="8229" max="8229" width="1.109375" style="278" customWidth="1"/>
    <col min="8230" max="8230" width="22.6640625" style="278" customWidth="1"/>
    <col min="8231" max="8231" width="1.21875" style="278" customWidth="1"/>
    <col min="8232" max="8233" width="11.77734375" style="278" customWidth="1"/>
    <col min="8234" max="8234" width="1.77734375" style="278" customWidth="1"/>
    <col min="8235" max="8235" width="6.88671875" style="278" customWidth="1"/>
    <col min="8236" max="8236" width="4.44140625" style="278" customWidth="1"/>
    <col min="8237" max="8237" width="3.6640625" style="278" customWidth="1"/>
    <col min="8238" max="8238" width="0.77734375" style="278" customWidth="1"/>
    <col min="8239" max="8239" width="3.33203125" style="278" customWidth="1"/>
    <col min="8240" max="8240" width="3.6640625" style="278" customWidth="1"/>
    <col min="8241" max="8241" width="3" style="278" customWidth="1"/>
    <col min="8242" max="8242" width="3.6640625" style="278" customWidth="1"/>
    <col min="8243" max="8243" width="3.109375" style="278" customWidth="1"/>
    <col min="8244" max="8244" width="1.88671875" style="278" customWidth="1"/>
    <col min="8245" max="8246" width="2.21875" style="278" customWidth="1"/>
    <col min="8247" max="8247" width="7.21875" style="278" customWidth="1"/>
    <col min="8248" max="8482" width="8.88671875" style="278"/>
    <col min="8483" max="8483" width="2.44140625" style="278" customWidth="1"/>
    <col min="8484" max="8484" width="2.33203125" style="278" customWidth="1"/>
    <col min="8485" max="8485" width="1.109375" style="278" customWidth="1"/>
    <col min="8486" max="8486" width="22.6640625" style="278" customWidth="1"/>
    <col min="8487" max="8487" width="1.21875" style="278" customWidth="1"/>
    <col min="8488" max="8489" width="11.77734375" style="278" customWidth="1"/>
    <col min="8490" max="8490" width="1.77734375" style="278" customWidth="1"/>
    <col min="8491" max="8491" width="6.88671875" style="278" customWidth="1"/>
    <col min="8492" max="8492" width="4.44140625" style="278" customWidth="1"/>
    <col min="8493" max="8493" width="3.6640625" style="278" customWidth="1"/>
    <col min="8494" max="8494" width="0.77734375" style="278" customWidth="1"/>
    <col min="8495" max="8495" width="3.33203125" style="278" customWidth="1"/>
    <col min="8496" max="8496" width="3.6640625" style="278" customWidth="1"/>
    <col min="8497" max="8497" width="3" style="278" customWidth="1"/>
    <col min="8498" max="8498" width="3.6640625" style="278" customWidth="1"/>
    <col min="8499" max="8499" width="3.109375" style="278" customWidth="1"/>
    <col min="8500" max="8500" width="1.88671875" style="278" customWidth="1"/>
    <col min="8501" max="8502" width="2.21875" style="278" customWidth="1"/>
    <col min="8503" max="8503" width="7.21875" style="278" customWidth="1"/>
    <col min="8504" max="8738" width="8.88671875" style="278"/>
    <col min="8739" max="8739" width="2.44140625" style="278" customWidth="1"/>
    <col min="8740" max="8740" width="2.33203125" style="278" customWidth="1"/>
    <col min="8741" max="8741" width="1.109375" style="278" customWidth="1"/>
    <col min="8742" max="8742" width="22.6640625" style="278" customWidth="1"/>
    <col min="8743" max="8743" width="1.21875" style="278" customWidth="1"/>
    <col min="8744" max="8745" width="11.77734375" style="278" customWidth="1"/>
    <col min="8746" max="8746" width="1.77734375" style="278" customWidth="1"/>
    <col min="8747" max="8747" width="6.88671875" style="278" customWidth="1"/>
    <col min="8748" max="8748" width="4.44140625" style="278" customWidth="1"/>
    <col min="8749" max="8749" width="3.6640625" style="278" customWidth="1"/>
    <col min="8750" max="8750" width="0.77734375" style="278" customWidth="1"/>
    <col min="8751" max="8751" width="3.33203125" style="278" customWidth="1"/>
    <col min="8752" max="8752" width="3.6640625" style="278" customWidth="1"/>
    <col min="8753" max="8753" width="3" style="278" customWidth="1"/>
    <col min="8754" max="8754" width="3.6640625" style="278" customWidth="1"/>
    <col min="8755" max="8755" width="3.109375" style="278" customWidth="1"/>
    <col min="8756" max="8756" width="1.88671875" style="278" customWidth="1"/>
    <col min="8757" max="8758" width="2.21875" style="278" customWidth="1"/>
    <col min="8759" max="8759" width="7.21875" style="278" customWidth="1"/>
    <col min="8760" max="8994" width="8.88671875" style="278"/>
    <col min="8995" max="8995" width="2.44140625" style="278" customWidth="1"/>
    <col min="8996" max="8996" width="2.33203125" style="278" customWidth="1"/>
    <col min="8997" max="8997" width="1.109375" style="278" customWidth="1"/>
    <col min="8998" max="8998" width="22.6640625" style="278" customWidth="1"/>
    <col min="8999" max="8999" width="1.21875" style="278" customWidth="1"/>
    <col min="9000" max="9001" width="11.77734375" style="278" customWidth="1"/>
    <col min="9002" max="9002" width="1.77734375" style="278" customWidth="1"/>
    <col min="9003" max="9003" width="6.88671875" style="278" customWidth="1"/>
    <col min="9004" max="9004" width="4.44140625" style="278" customWidth="1"/>
    <col min="9005" max="9005" width="3.6640625" style="278" customWidth="1"/>
    <col min="9006" max="9006" width="0.77734375" style="278" customWidth="1"/>
    <col min="9007" max="9007" width="3.33203125" style="278" customWidth="1"/>
    <col min="9008" max="9008" width="3.6640625" style="278" customWidth="1"/>
    <col min="9009" max="9009" width="3" style="278" customWidth="1"/>
    <col min="9010" max="9010" width="3.6640625" style="278" customWidth="1"/>
    <col min="9011" max="9011" width="3.109375" style="278" customWidth="1"/>
    <col min="9012" max="9012" width="1.88671875" style="278" customWidth="1"/>
    <col min="9013" max="9014" width="2.21875" style="278" customWidth="1"/>
    <col min="9015" max="9015" width="7.21875" style="278" customWidth="1"/>
    <col min="9016" max="9250" width="8.88671875" style="278"/>
    <col min="9251" max="9251" width="2.44140625" style="278" customWidth="1"/>
    <col min="9252" max="9252" width="2.33203125" style="278" customWidth="1"/>
    <col min="9253" max="9253" width="1.109375" style="278" customWidth="1"/>
    <col min="9254" max="9254" width="22.6640625" style="278" customWidth="1"/>
    <col min="9255" max="9255" width="1.21875" style="278" customWidth="1"/>
    <col min="9256" max="9257" width="11.77734375" style="278" customWidth="1"/>
    <col min="9258" max="9258" width="1.77734375" style="278" customWidth="1"/>
    <col min="9259" max="9259" width="6.88671875" style="278" customWidth="1"/>
    <col min="9260" max="9260" width="4.44140625" style="278" customWidth="1"/>
    <col min="9261" max="9261" width="3.6640625" style="278" customWidth="1"/>
    <col min="9262" max="9262" width="0.77734375" style="278" customWidth="1"/>
    <col min="9263" max="9263" width="3.33203125" style="278" customWidth="1"/>
    <col min="9264" max="9264" width="3.6640625" style="278" customWidth="1"/>
    <col min="9265" max="9265" width="3" style="278" customWidth="1"/>
    <col min="9266" max="9266" width="3.6640625" style="278" customWidth="1"/>
    <col min="9267" max="9267" width="3.109375" style="278" customWidth="1"/>
    <col min="9268" max="9268" width="1.88671875" style="278" customWidth="1"/>
    <col min="9269" max="9270" width="2.21875" style="278" customWidth="1"/>
    <col min="9271" max="9271" width="7.21875" style="278" customWidth="1"/>
    <col min="9272" max="9506" width="8.88671875" style="278"/>
    <col min="9507" max="9507" width="2.44140625" style="278" customWidth="1"/>
    <col min="9508" max="9508" width="2.33203125" style="278" customWidth="1"/>
    <col min="9509" max="9509" width="1.109375" style="278" customWidth="1"/>
    <col min="9510" max="9510" width="22.6640625" style="278" customWidth="1"/>
    <col min="9511" max="9511" width="1.21875" style="278" customWidth="1"/>
    <col min="9512" max="9513" width="11.77734375" style="278" customWidth="1"/>
    <col min="9514" max="9514" width="1.77734375" style="278" customWidth="1"/>
    <col min="9515" max="9515" width="6.88671875" style="278" customWidth="1"/>
    <col min="9516" max="9516" width="4.44140625" style="278" customWidth="1"/>
    <col min="9517" max="9517" width="3.6640625" style="278" customWidth="1"/>
    <col min="9518" max="9518" width="0.77734375" style="278" customWidth="1"/>
    <col min="9519" max="9519" width="3.33203125" style="278" customWidth="1"/>
    <col min="9520" max="9520" width="3.6640625" style="278" customWidth="1"/>
    <col min="9521" max="9521" width="3" style="278" customWidth="1"/>
    <col min="9522" max="9522" width="3.6640625" style="278" customWidth="1"/>
    <col min="9523" max="9523" width="3.109375" style="278" customWidth="1"/>
    <col min="9524" max="9524" width="1.88671875" style="278" customWidth="1"/>
    <col min="9525" max="9526" width="2.21875" style="278" customWidth="1"/>
    <col min="9527" max="9527" width="7.21875" style="278" customWidth="1"/>
    <col min="9528" max="9762" width="8.88671875" style="278"/>
    <col min="9763" max="9763" width="2.44140625" style="278" customWidth="1"/>
    <col min="9764" max="9764" width="2.33203125" style="278" customWidth="1"/>
    <col min="9765" max="9765" width="1.109375" style="278" customWidth="1"/>
    <col min="9766" max="9766" width="22.6640625" style="278" customWidth="1"/>
    <col min="9767" max="9767" width="1.21875" style="278" customWidth="1"/>
    <col min="9768" max="9769" width="11.77734375" style="278" customWidth="1"/>
    <col min="9770" max="9770" width="1.77734375" style="278" customWidth="1"/>
    <col min="9771" max="9771" width="6.88671875" style="278" customWidth="1"/>
    <col min="9772" max="9772" width="4.44140625" style="278" customWidth="1"/>
    <col min="9773" max="9773" width="3.6640625" style="278" customWidth="1"/>
    <col min="9774" max="9774" width="0.77734375" style="278" customWidth="1"/>
    <col min="9775" max="9775" width="3.33203125" style="278" customWidth="1"/>
    <col min="9776" max="9776" width="3.6640625" style="278" customWidth="1"/>
    <col min="9777" max="9777" width="3" style="278" customWidth="1"/>
    <col min="9778" max="9778" width="3.6640625" style="278" customWidth="1"/>
    <col min="9779" max="9779" width="3.109375" style="278" customWidth="1"/>
    <col min="9780" max="9780" width="1.88671875" style="278" customWidth="1"/>
    <col min="9781" max="9782" width="2.21875" style="278" customWidth="1"/>
    <col min="9783" max="9783" width="7.21875" style="278" customWidth="1"/>
    <col min="9784" max="10018" width="8.88671875" style="278"/>
    <col min="10019" max="10019" width="2.44140625" style="278" customWidth="1"/>
    <col min="10020" max="10020" width="2.33203125" style="278" customWidth="1"/>
    <col min="10021" max="10021" width="1.109375" style="278" customWidth="1"/>
    <col min="10022" max="10022" width="22.6640625" style="278" customWidth="1"/>
    <col min="10023" max="10023" width="1.21875" style="278" customWidth="1"/>
    <col min="10024" max="10025" width="11.77734375" style="278" customWidth="1"/>
    <col min="10026" max="10026" width="1.77734375" style="278" customWidth="1"/>
    <col min="10027" max="10027" width="6.88671875" style="278" customWidth="1"/>
    <col min="10028" max="10028" width="4.44140625" style="278" customWidth="1"/>
    <col min="10029" max="10029" width="3.6640625" style="278" customWidth="1"/>
    <col min="10030" max="10030" width="0.77734375" style="278" customWidth="1"/>
    <col min="10031" max="10031" width="3.33203125" style="278" customWidth="1"/>
    <col min="10032" max="10032" width="3.6640625" style="278" customWidth="1"/>
    <col min="10033" max="10033" width="3" style="278" customWidth="1"/>
    <col min="10034" max="10034" width="3.6640625" style="278" customWidth="1"/>
    <col min="10035" max="10035" width="3.109375" style="278" customWidth="1"/>
    <col min="10036" max="10036" width="1.88671875" style="278" customWidth="1"/>
    <col min="10037" max="10038" width="2.21875" style="278" customWidth="1"/>
    <col min="10039" max="10039" width="7.21875" style="278" customWidth="1"/>
    <col min="10040" max="10274" width="8.88671875" style="278"/>
    <col min="10275" max="10275" width="2.44140625" style="278" customWidth="1"/>
    <col min="10276" max="10276" width="2.33203125" style="278" customWidth="1"/>
    <col min="10277" max="10277" width="1.109375" style="278" customWidth="1"/>
    <col min="10278" max="10278" width="22.6640625" style="278" customWidth="1"/>
    <col min="10279" max="10279" width="1.21875" style="278" customWidth="1"/>
    <col min="10280" max="10281" width="11.77734375" style="278" customWidth="1"/>
    <col min="10282" max="10282" width="1.77734375" style="278" customWidth="1"/>
    <col min="10283" max="10283" width="6.88671875" style="278" customWidth="1"/>
    <col min="10284" max="10284" width="4.44140625" style="278" customWidth="1"/>
    <col min="10285" max="10285" width="3.6640625" style="278" customWidth="1"/>
    <col min="10286" max="10286" width="0.77734375" style="278" customWidth="1"/>
    <col min="10287" max="10287" width="3.33203125" style="278" customWidth="1"/>
    <col min="10288" max="10288" width="3.6640625" style="278" customWidth="1"/>
    <col min="10289" max="10289" width="3" style="278" customWidth="1"/>
    <col min="10290" max="10290" width="3.6640625" style="278" customWidth="1"/>
    <col min="10291" max="10291" width="3.109375" style="278" customWidth="1"/>
    <col min="10292" max="10292" width="1.88671875" style="278" customWidth="1"/>
    <col min="10293" max="10294" width="2.21875" style="278" customWidth="1"/>
    <col min="10295" max="10295" width="7.21875" style="278" customWidth="1"/>
    <col min="10296" max="10530" width="8.88671875" style="278"/>
    <col min="10531" max="10531" width="2.44140625" style="278" customWidth="1"/>
    <col min="10532" max="10532" width="2.33203125" style="278" customWidth="1"/>
    <col min="10533" max="10533" width="1.109375" style="278" customWidth="1"/>
    <col min="10534" max="10534" width="22.6640625" style="278" customWidth="1"/>
    <col min="10535" max="10535" width="1.21875" style="278" customWidth="1"/>
    <col min="10536" max="10537" width="11.77734375" style="278" customWidth="1"/>
    <col min="10538" max="10538" width="1.77734375" style="278" customWidth="1"/>
    <col min="10539" max="10539" width="6.88671875" style="278" customWidth="1"/>
    <col min="10540" max="10540" width="4.44140625" style="278" customWidth="1"/>
    <col min="10541" max="10541" width="3.6640625" style="278" customWidth="1"/>
    <col min="10542" max="10542" width="0.77734375" style="278" customWidth="1"/>
    <col min="10543" max="10543" width="3.33203125" style="278" customWidth="1"/>
    <col min="10544" max="10544" width="3.6640625" style="278" customWidth="1"/>
    <col min="10545" max="10545" width="3" style="278" customWidth="1"/>
    <col min="10546" max="10546" width="3.6640625" style="278" customWidth="1"/>
    <col min="10547" max="10547" width="3.109375" style="278" customWidth="1"/>
    <col min="10548" max="10548" width="1.88671875" style="278" customWidth="1"/>
    <col min="10549" max="10550" width="2.21875" style="278" customWidth="1"/>
    <col min="10551" max="10551" width="7.21875" style="278" customWidth="1"/>
    <col min="10552" max="10786" width="8.88671875" style="278"/>
    <col min="10787" max="10787" width="2.44140625" style="278" customWidth="1"/>
    <col min="10788" max="10788" width="2.33203125" style="278" customWidth="1"/>
    <col min="10789" max="10789" width="1.109375" style="278" customWidth="1"/>
    <col min="10790" max="10790" width="22.6640625" style="278" customWidth="1"/>
    <col min="10791" max="10791" width="1.21875" style="278" customWidth="1"/>
    <col min="10792" max="10793" width="11.77734375" style="278" customWidth="1"/>
    <col min="10794" max="10794" width="1.77734375" style="278" customWidth="1"/>
    <col min="10795" max="10795" width="6.88671875" style="278" customWidth="1"/>
    <col min="10796" max="10796" width="4.44140625" style="278" customWidth="1"/>
    <col min="10797" max="10797" width="3.6640625" style="278" customWidth="1"/>
    <col min="10798" max="10798" width="0.77734375" style="278" customWidth="1"/>
    <col min="10799" max="10799" width="3.33203125" style="278" customWidth="1"/>
    <col min="10800" max="10800" width="3.6640625" style="278" customWidth="1"/>
    <col min="10801" max="10801" width="3" style="278" customWidth="1"/>
    <col min="10802" max="10802" width="3.6640625" style="278" customWidth="1"/>
    <col min="10803" max="10803" width="3.109375" style="278" customWidth="1"/>
    <col min="10804" max="10804" width="1.88671875" style="278" customWidth="1"/>
    <col min="10805" max="10806" width="2.21875" style="278" customWidth="1"/>
    <col min="10807" max="10807" width="7.21875" style="278" customWidth="1"/>
    <col min="10808" max="11042" width="8.88671875" style="278"/>
    <col min="11043" max="11043" width="2.44140625" style="278" customWidth="1"/>
    <col min="11044" max="11044" width="2.33203125" style="278" customWidth="1"/>
    <col min="11045" max="11045" width="1.109375" style="278" customWidth="1"/>
    <col min="11046" max="11046" width="22.6640625" style="278" customWidth="1"/>
    <col min="11047" max="11047" width="1.21875" style="278" customWidth="1"/>
    <col min="11048" max="11049" width="11.77734375" style="278" customWidth="1"/>
    <col min="11050" max="11050" width="1.77734375" style="278" customWidth="1"/>
    <col min="11051" max="11051" width="6.88671875" style="278" customWidth="1"/>
    <col min="11052" max="11052" width="4.44140625" style="278" customWidth="1"/>
    <col min="11053" max="11053" width="3.6640625" style="278" customWidth="1"/>
    <col min="11054" max="11054" width="0.77734375" style="278" customWidth="1"/>
    <col min="11055" max="11055" width="3.33203125" style="278" customWidth="1"/>
    <col min="11056" max="11056" width="3.6640625" style="278" customWidth="1"/>
    <col min="11057" max="11057" width="3" style="278" customWidth="1"/>
    <col min="11058" max="11058" width="3.6640625" style="278" customWidth="1"/>
    <col min="11059" max="11059" width="3.109375" style="278" customWidth="1"/>
    <col min="11060" max="11060" width="1.88671875" style="278" customWidth="1"/>
    <col min="11061" max="11062" width="2.21875" style="278" customWidth="1"/>
    <col min="11063" max="11063" width="7.21875" style="278" customWidth="1"/>
    <col min="11064" max="11298" width="8.88671875" style="278"/>
    <col min="11299" max="11299" width="2.44140625" style="278" customWidth="1"/>
    <col min="11300" max="11300" width="2.33203125" style="278" customWidth="1"/>
    <col min="11301" max="11301" width="1.109375" style="278" customWidth="1"/>
    <col min="11302" max="11302" width="22.6640625" style="278" customWidth="1"/>
    <col min="11303" max="11303" width="1.21875" style="278" customWidth="1"/>
    <col min="11304" max="11305" width="11.77734375" style="278" customWidth="1"/>
    <col min="11306" max="11306" width="1.77734375" style="278" customWidth="1"/>
    <col min="11307" max="11307" width="6.88671875" style="278" customWidth="1"/>
    <col min="11308" max="11308" width="4.44140625" style="278" customWidth="1"/>
    <col min="11309" max="11309" width="3.6640625" style="278" customWidth="1"/>
    <col min="11310" max="11310" width="0.77734375" style="278" customWidth="1"/>
    <col min="11311" max="11311" width="3.33203125" style="278" customWidth="1"/>
    <col min="11312" max="11312" width="3.6640625" style="278" customWidth="1"/>
    <col min="11313" max="11313" width="3" style="278" customWidth="1"/>
    <col min="11314" max="11314" width="3.6640625" style="278" customWidth="1"/>
    <col min="11315" max="11315" width="3.109375" style="278" customWidth="1"/>
    <col min="11316" max="11316" width="1.88671875" style="278" customWidth="1"/>
    <col min="11317" max="11318" width="2.21875" style="278" customWidth="1"/>
    <col min="11319" max="11319" width="7.21875" style="278" customWidth="1"/>
    <col min="11320" max="11554" width="8.88671875" style="278"/>
    <col min="11555" max="11555" width="2.44140625" style="278" customWidth="1"/>
    <col min="11556" max="11556" width="2.33203125" style="278" customWidth="1"/>
    <col min="11557" max="11557" width="1.109375" style="278" customWidth="1"/>
    <col min="11558" max="11558" width="22.6640625" style="278" customWidth="1"/>
    <col min="11559" max="11559" width="1.21875" style="278" customWidth="1"/>
    <col min="11560" max="11561" width="11.77734375" style="278" customWidth="1"/>
    <col min="11562" max="11562" width="1.77734375" style="278" customWidth="1"/>
    <col min="11563" max="11563" width="6.88671875" style="278" customWidth="1"/>
    <col min="11564" max="11564" width="4.44140625" style="278" customWidth="1"/>
    <col min="11565" max="11565" width="3.6640625" style="278" customWidth="1"/>
    <col min="11566" max="11566" width="0.77734375" style="278" customWidth="1"/>
    <col min="11567" max="11567" width="3.33203125" style="278" customWidth="1"/>
    <col min="11568" max="11568" width="3.6640625" style="278" customWidth="1"/>
    <col min="11569" max="11569" width="3" style="278" customWidth="1"/>
    <col min="11570" max="11570" width="3.6640625" style="278" customWidth="1"/>
    <col min="11571" max="11571" width="3.109375" style="278" customWidth="1"/>
    <col min="11572" max="11572" width="1.88671875" style="278" customWidth="1"/>
    <col min="11573" max="11574" width="2.21875" style="278" customWidth="1"/>
    <col min="11575" max="11575" width="7.21875" style="278" customWidth="1"/>
    <col min="11576" max="11810" width="8.88671875" style="278"/>
    <col min="11811" max="11811" width="2.44140625" style="278" customWidth="1"/>
    <col min="11812" max="11812" width="2.33203125" style="278" customWidth="1"/>
    <col min="11813" max="11813" width="1.109375" style="278" customWidth="1"/>
    <col min="11814" max="11814" width="22.6640625" style="278" customWidth="1"/>
    <col min="11815" max="11815" width="1.21875" style="278" customWidth="1"/>
    <col min="11816" max="11817" width="11.77734375" style="278" customWidth="1"/>
    <col min="11818" max="11818" width="1.77734375" style="278" customWidth="1"/>
    <col min="11819" max="11819" width="6.88671875" style="278" customWidth="1"/>
    <col min="11820" max="11820" width="4.44140625" style="278" customWidth="1"/>
    <col min="11821" max="11821" width="3.6640625" style="278" customWidth="1"/>
    <col min="11822" max="11822" width="0.77734375" style="278" customWidth="1"/>
    <col min="11823" max="11823" width="3.33203125" style="278" customWidth="1"/>
    <col min="11824" max="11824" width="3.6640625" style="278" customWidth="1"/>
    <col min="11825" max="11825" width="3" style="278" customWidth="1"/>
    <col min="11826" max="11826" width="3.6640625" style="278" customWidth="1"/>
    <col min="11827" max="11827" width="3.109375" style="278" customWidth="1"/>
    <col min="11828" max="11828" width="1.88671875" style="278" customWidth="1"/>
    <col min="11829" max="11830" width="2.21875" style="278" customWidth="1"/>
    <col min="11831" max="11831" width="7.21875" style="278" customWidth="1"/>
    <col min="11832" max="12066" width="8.88671875" style="278"/>
    <col min="12067" max="12067" width="2.44140625" style="278" customWidth="1"/>
    <col min="12068" max="12068" width="2.33203125" style="278" customWidth="1"/>
    <col min="12069" max="12069" width="1.109375" style="278" customWidth="1"/>
    <col min="12070" max="12070" width="22.6640625" style="278" customWidth="1"/>
    <col min="12071" max="12071" width="1.21875" style="278" customWidth="1"/>
    <col min="12072" max="12073" width="11.77734375" style="278" customWidth="1"/>
    <col min="12074" max="12074" width="1.77734375" style="278" customWidth="1"/>
    <col min="12075" max="12075" width="6.88671875" style="278" customWidth="1"/>
    <col min="12076" max="12076" width="4.44140625" style="278" customWidth="1"/>
    <col min="12077" max="12077" width="3.6640625" style="278" customWidth="1"/>
    <col min="12078" max="12078" width="0.77734375" style="278" customWidth="1"/>
    <col min="12079" max="12079" width="3.33203125" style="278" customWidth="1"/>
    <col min="12080" max="12080" width="3.6640625" style="278" customWidth="1"/>
    <col min="12081" max="12081" width="3" style="278" customWidth="1"/>
    <col min="12082" max="12082" width="3.6640625" style="278" customWidth="1"/>
    <col min="12083" max="12083" width="3.109375" style="278" customWidth="1"/>
    <col min="12084" max="12084" width="1.88671875" style="278" customWidth="1"/>
    <col min="12085" max="12086" width="2.21875" style="278" customWidth="1"/>
    <col min="12087" max="12087" width="7.21875" style="278" customWidth="1"/>
    <col min="12088" max="12322" width="8.88671875" style="278"/>
    <col min="12323" max="12323" width="2.44140625" style="278" customWidth="1"/>
    <col min="12324" max="12324" width="2.33203125" style="278" customWidth="1"/>
    <col min="12325" max="12325" width="1.109375" style="278" customWidth="1"/>
    <col min="12326" max="12326" width="22.6640625" style="278" customWidth="1"/>
    <col min="12327" max="12327" width="1.21875" style="278" customWidth="1"/>
    <col min="12328" max="12329" width="11.77734375" style="278" customWidth="1"/>
    <col min="12330" max="12330" width="1.77734375" style="278" customWidth="1"/>
    <col min="12331" max="12331" width="6.88671875" style="278" customWidth="1"/>
    <col min="12332" max="12332" width="4.44140625" style="278" customWidth="1"/>
    <col min="12333" max="12333" width="3.6640625" style="278" customWidth="1"/>
    <col min="12334" max="12334" width="0.77734375" style="278" customWidth="1"/>
    <col min="12335" max="12335" width="3.33203125" style="278" customWidth="1"/>
    <col min="12336" max="12336" width="3.6640625" style="278" customWidth="1"/>
    <col min="12337" max="12337" width="3" style="278" customWidth="1"/>
    <col min="12338" max="12338" width="3.6640625" style="278" customWidth="1"/>
    <col min="12339" max="12339" width="3.109375" style="278" customWidth="1"/>
    <col min="12340" max="12340" width="1.88671875" style="278" customWidth="1"/>
    <col min="12341" max="12342" width="2.21875" style="278" customWidth="1"/>
    <col min="12343" max="12343" width="7.21875" style="278" customWidth="1"/>
    <col min="12344" max="12578" width="8.88671875" style="278"/>
    <col min="12579" max="12579" width="2.44140625" style="278" customWidth="1"/>
    <col min="12580" max="12580" width="2.33203125" style="278" customWidth="1"/>
    <col min="12581" max="12581" width="1.109375" style="278" customWidth="1"/>
    <col min="12582" max="12582" width="22.6640625" style="278" customWidth="1"/>
    <col min="12583" max="12583" width="1.21875" style="278" customWidth="1"/>
    <col min="12584" max="12585" width="11.77734375" style="278" customWidth="1"/>
    <col min="12586" max="12586" width="1.77734375" style="278" customWidth="1"/>
    <col min="12587" max="12587" width="6.88671875" style="278" customWidth="1"/>
    <col min="12588" max="12588" width="4.44140625" style="278" customWidth="1"/>
    <col min="12589" max="12589" width="3.6640625" style="278" customWidth="1"/>
    <col min="12590" max="12590" width="0.77734375" style="278" customWidth="1"/>
    <col min="12591" max="12591" width="3.33203125" style="278" customWidth="1"/>
    <col min="12592" max="12592" width="3.6640625" style="278" customWidth="1"/>
    <col min="12593" max="12593" width="3" style="278" customWidth="1"/>
    <col min="12594" max="12594" width="3.6640625" style="278" customWidth="1"/>
    <col min="12595" max="12595" width="3.109375" style="278" customWidth="1"/>
    <col min="12596" max="12596" width="1.88671875" style="278" customWidth="1"/>
    <col min="12597" max="12598" width="2.21875" style="278" customWidth="1"/>
    <col min="12599" max="12599" width="7.21875" style="278" customWidth="1"/>
    <col min="12600" max="12834" width="8.88671875" style="278"/>
    <col min="12835" max="12835" width="2.44140625" style="278" customWidth="1"/>
    <col min="12836" max="12836" width="2.33203125" style="278" customWidth="1"/>
    <col min="12837" max="12837" width="1.109375" style="278" customWidth="1"/>
    <col min="12838" max="12838" width="22.6640625" style="278" customWidth="1"/>
    <col min="12839" max="12839" width="1.21875" style="278" customWidth="1"/>
    <col min="12840" max="12841" width="11.77734375" style="278" customWidth="1"/>
    <col min="12842" max="12842" width="1.77734375" style="278" customWidth="1"/>
    <col min="12843" max="12843" width="6.88671875" style="278" customWidth="1"/>
    <col min="12844" max="12844" width="4.44140625" style="278" customWidth="1"/>
    <col min="12845" max="12845" width="3.6640625" style="278" customWidth="1"/>
    <col min="12846" max="12846" width="0.77734375" style="278" customWidth="1"/>
    <col min="12847" max="12847" width="3.33203125" style="278" customWidth="1"/>
    <col min="12848" max="12848" width="3.6640625" style="278" customWidth="1"/>
    <col min="12849" max="12849" width="3" style="278" customWidth="1"/>
    <col min="12850" max="12850" width="3.6640625" style="278" customWidth="1"/>
    <col min="12851" max="12851" width="3.109375" style="278" customWidth="1"/>
    <col min="12852" max="12852" width="1.88671875" style="278" customWidth="1"/>
    <col min="12853" max="12854" width="2.21875" style="278" customWidth="1"/>
    <col min="12855" max="12855" width="7.21875" style="278" customWidth="1"/>
    <col min="12856" max="13090" width="8.88671875" style="278"/>
    <col min="13091" max="13091" width="2.44140625" style="278" customWidth="1"/>
    <col min="13092" max="13092" width="2.33203125" style="278" customWidth="1"/>
    <col min="13093" max="13093" width="1.109375" style="278" customWidth="1"/>
    <col min="13094" max="13094" width="22.6640625" style="278" customWidth="1"/>
    <col min="13095" max="13095" width="1.21875" style="278" customWidth="1"/>
    <col min="13096" max="13097" width="11.77734375" style="278" customWidth="1"/>
    <col min="13098" max="13098" width="1.77734375" style="278" customWidth="1"/>
    <col min="13099" max="13099" width="6.88671875" style="278" customWidth="1"/>
    <col min="13100" max="13100" width="4.44140625" style="278" customWidth="1"/>
    <col min="13101" max="13101" width="3.6640625" style="278" customWidth="1"/>
    <col min="13102" max="13102" width="0.77734375" style="278" customWidth="1"/>
    <col min="13103" max="13103" width="3.33203125" style="278" customWidth="1"/>
    <col min="13104" max="13104" width="3.6640625" style="278" customWidth="1"/>
    <col min="13105" max="13105" width="3" style="278" customWidth="1"/>
    <col min="13106" max="13106" width="3.6640625" style="278" customWidth="1"/>
    <col min="13107" max="13107" width="3.109375" style="278" customWidth="1"/>
    <col min="13108" max="13108" width="1.88671875" style="278" customWidth="1"/>
    <col min="13109" max="13110" width="2.21875" style="278" customWidth="1"/>
    <col min="13111" max="13111" width="7.21875" style="278" customWidth="1"/>
    <col min="13112" max="13346" width="8.88671875" style="278"/>
    <col min="13347" max="13347" width="2.44140625" style="278" customWidth="1"/>
    <col min="13348" max="13348" width="2.33203125" style="278" customWidth="1"/>
    <col min="13349" max="13349" width="1.109375" style="278" customWidth="1"/>
    <col min="13350" max="13350" width="22.6640625" style="278" customWidth="1"/>
    <col min="13351" max="13351" width="1.21875" style="278" customWidth="1"/>
    <col min="13352" max="13353" width="11.77734375" style="278" customWidth="1"/>
    <col min="13354" max="13354" width="1.77734375" style="278" customWidth="1"/>
    <col min="13355" max="13355" width="6.88671875" style="278" customWidth="1"/>
    <col min="13356" max="13356" width="4.44140625" style="278" customWidth="1"/>
    <col min="13357" max="13357" width="3.6640625" style="278" customWidth="1"/>
    <col min="13358" max="13358" width="0.77734375" style="278" customWidth="1"/>
    <col min="13359" max="13359" width="3.33203125" style="278" customWidth="1"/>
    <col min="13360" max="13360" width="3.6640625" style="278" customWidth="1"/>
    <col min="13361" max="13361" width="3" style="278" customWidth="1"/>
    <col min="13362" max="13362" width="3.6640625" style="278" customWidth="1"/>
    <col min="13363" max="13363" width="3.109375" style="278" customWidth="1"/>
    <col min="13364" max="13364" width="1.88671875" style="278" customWidth="1"/>
    <col min="13365" max="13366" width="2.21875" style="278" customWidth="1"/>
    <col min="13367" max="13367" width="7.21875" style="278" customWidth="1"/>
    <col min="13368" max="13602" width="8.88671875" style="278"/>
    <col min="13603" max="13603" width="2.44140625" style="278" customWidth="1"/>
    <col min="13604" max="13604" width="2.33203125" style="278" customWidth="1"/>
    <col min="13605" max="13605" width="1.109375" style="278" customWidth="1"/>
    <col min="13606" max="13606" width="22.6640625" style="278" customWidth="1"/>
    <col min="13607" max="13607" width="1.21875" style="278" customWidth="1"/>
    <col min="13608" max="13609" width="11.77734375" style="278" customWidth="1"/>
    <col min="13610" max="13610" width="1.77734375" style="278" customWidth="1"/>
    <col min="13611" max="13611" width="6.88671875" style="278" customWidth="1"/>
    <col min="13612" max="13612" width="4.44140625" style="278" customWidth="1"/>
    <col min="13613" max="13613" width="3.6640625" style="278" customWidth="1"/>
    <col min="13614" max="13614" width="0.77734375" style="278" customWidth="1"/>
    <col min="13615" max="13615" width="3.33203125" style="278" customWidth="1"/>
    <col min="13616" max="13616" width="3.6640625" style="278" customWidth="1"/>
    <col min="13617" max="13617" width="3" style="278" customWidth="1"/>
    <col min="13618" max="13618" width="3.6640625" style="278" customWidth="1"/>
    <col min="13619" max="13619" width="3.109375" style="278" customWidth="1"/>
    <col min="13620" max="13620" width="1.88671875" style="278" customWidth="1"/>
    <col min="13621" max="13622" width="2.21875" style="278" customWidth="1"/>
    <col min="13623" max="13623" width="7.21875" style="278" customWidth="1"/>
    <col min="13624" max="13858" width="8.88671875" style="278"/>
    <col min="13859" max="13859" width="2.44140625" style="278" customWidth="1"/>
    <col min="13860" max="13860" width="2.33203125" style="278" customWidth="1"/>
    <col min="13861" max="13861" width="1.109375" style="278" customWidth="1"/>
    <col min="13862" max="13862" width="22.6640625" style="278" customWidth="1"/>
    <col min="13863" max="13863" width="1.21875" style="278" customWidth="1"/>
    <col min="13864" max="13865" width="11.77734375" style="278" customWidth="1"/>
    <col min="13866" max="13866" width="1.77734375" style="278" customWidth="1"/>
    <col min="13867" max="13867" width="6.88671875" style="278" customWidth="1"/>
    <col min="13868" max="13868" width="4.44140625" style="278" customWidth="1"/>
    <col min="13869" max="13869" width="3.6640625" style="278" customWidth="1"/>
    <col min="13870" max="13870" width="0.77734375" style="278" customWidth="1"/>
    <col min="13871" max="13871" width="3.33203125" style="278" customWidth="1"/>
    <col min="13872" max="13872" width="3.6640625" style="278" customWidth="1"/>
    <col min="13873" max="13873" width="3" style="278" customWidth="1"/>
    <col min="13874" max="13874" width="3.6640625" style="278" customWidth="1"/>
    <col min="13875" max="13875" width="3.109375" style="278" customWidth="1"/>
    <col min="13876" max="13876" width="1.88671875" style="278" customWidth="1"/>
    <col min="13877" max="13878" width="2.21875" style="278" customWidth="1"/>
    <col min="13879" max="13879" width="7.21875" style="278" customWidth="1"/>
    <col min="13880" max="14114" width="8.88671875" style="278"/>
    <col min="14115" max="14115" width="2.44140625" style="278" customWidth="1"/>
    <col min="14116" max="14116" width="2.33203125" style="278" customWidth="1"/>
    <col min="14117" max="14117" width="1.109375" style="278" customWidth="1"/>
    <col min="14118" max="14118" width="22.6640625" style="278" customWidth="1"/>
    <col min="14119" max="14119" width="1.21875" style="278" customWidth="1"/>
    <col min="14120" max="14121" width="11.77734375" style="278" customWidth="1"/>
    <col min="14122" max="14122" width="1.77734375" style="278" customWidth="1"/>
    <col min="14123" max="14123" width="6.88671875" style="278" customWidth="1"/>
    <col min="14124" max="14124" width="4.44140625" style="278" customWidth="1"/>
    <col min="14125" max="14125" width="3.6640625" style="278" customWidth="1"/>
    <col min="14126" max="14126" width="0.77734375" style="278" customWidth="1"/>
    <col min="14127" max="14127" width="3.33203125" style="278" customWidth="1"/>
    <col min="14128" max="14128" width="3.6640625" style="278" customWidth="1"/>
    <col min="14129" max="14129" width="3" style="278" customWidth="1"/>
    <col min="14130" max="14130" width="3.6640625" style="278" customWidth="1"/>
    <col min="14131" max="14131" width="3.109375" style="278" customWidth="1"/>
    <col min="14132" max="14132" width="1.88671875" style="278" customWidth="1"/>
    <col min="14133" max="14134" width="2.21875" style="278" customWidth="1"/>
    <col min="14135" max="14135" width="7.21875" style="278" customWidth="1"/>
    <col min="14136" max="14370" width="8.88671875" style="278"/>
    <col min="14371" max="14371" width="2.44140625" style="278" customWidth="1"/>
    <col min="14372" max="14372" width="2.33203125" style="278" customWidth="1"/>
    <col min="14373" max="14373" width="1.109375" style="278" customWidth="1"/>
    <col min="14374" max="14374" width="22.6640625" style="278" customWidth="1"/>
    <col min="14375" max="14375" width="1.21875" style="278" customWidth="1"/>
    <col min="14376" max="14377" width="11.77734375" style="278" customWidth="1"/>
    <col min="14378" max="14378" width="1.77734375" style="278" customWidth="1"/>
    <col min="14379" max="14379" width="6.88671875" style="278" customWidth="1"/>
    <col min="14380" max="14380" width="4.44140625" style="278" customWidth="1"/>
    <col min="14381" max="14381" width="3.6640625" style="278" customWidth="1"/>
    <col min="14382" max="14382" width="0.77734375" style="278" customWidth="1"/>
    <col min="14383" max="14383" width="3.33203125" style="278" customWidth="1"/>
    <col min="14384" max="14384" width="3.6640625" style="278" customWidth="1"/>
    <col min="14385" max="14385" width="3" style="278" customWidth="1"/>
    <col min="14386" max="14386" width="3.6640625" style="278" customWidth="1"/>
    <col min="14387" max="14387" width="3.109375" style="278" customWidth="1"/>
    <col min="14388" max="14388" width="1.88671875" style="278" customWidth="1"/>
    <col min="14389" max="14390" width="2.21875" style="278" customWidth="1"/>
    <col min="14391" max="14391" width="7.21875" style="278" customWidth="1"/>
    <col min="14392" max="14626" width="8.88671875" style="278"/>
    <col min="14627" max="14627" width="2.44140625" style="278" customWidth="1"/>
    <col min="14628" max="14628" width="2.33203125" style="278" customWidth="1"/>
    <col min="14629" max="14629" width="1.109375" style="278" customWidth="1"/>
    <col min="14630" max="14630" width="22.6640625" style="278" customWidth="1"/>
    <col min="14631" max="14631" width="1.21875" style="278" customWidth="1"/>
    <col min="14632" max="14633" width="11.77734375" style="278" customWidth="1"/>
    <col min="14634" max="14634" width="1.77734375" style="278" customWidth="1"/>
    <col min="14635" max="14635" width="6.88671875" style="278" customWidth="1"/>
    <col min="14636" max="14636" width="4.44140625" style="278" customWidth="1"/>
    <col min="14637" max="14637" width="3.6640625" style="278" customWidth="1"/>
    <col min="14638" max="14638" width="0.77734375" style="278" customWidth="1"/>
    <col min="14639" max="14639" width="3.33203125" style="278" customWidth="1"/>
    <col min="14640" max="14640" width="3.6640625" style="278" customWidth="1"/>
    <col min="14641" max="14641" width="3" style="278" customWidth="1"/>
    <col min="14642" max="14642" width="3.6640625" style="278" customWidth="1"/>
    <col min="14643" max="14643" width="3.109375" style="278" customWidth="1"/>
    <col min="14644" max="14644" width="1.88671875" style="278" customWidth="1"/>
    <col min="14645" max="14646" width="2.21875" style="278" customWidth="1"/>
    <col min="14647" max="14647" width="7.21875" style="278" customWidth="1"/>
    <col min="14648" max="14882" width="8.88671875" style="278"/>
    <col min="14883" max="14883" width="2.44140625" style="278" customWidth="1"/>
    <col min="14884" max="14884" width="2.33203125" style="278" customWidth="1"/>
    <col min="14885" max="14885" width="1.109375" style="278" customWidth="1"/>
    <col min="14886" max="14886" width="22.6640625" style="278" customWidth="1"/>
    <col min="14887" max="14887" width="1.21875" style="278" customWidth="1"/>
    <col min="14888" max="14889" width="11.77734375" style="278" customWidth="1"/>
    <col min="14890" max="14890" width="1.77734375" style="278" customWidth="1"/>
    <col min="14891" max="14891" width="6.88671875" style="278" customWidth="1"/>
    <col min="14892" max="14892" width="4.44140625" style="278" customWidth="1"/>
    <col min="14893" max="14893" width="3.6640625" style="278" customWidth="1"/>
    <col min="14894" max="14894" width="0.77734375" style="278" customWidth="1"/>
    <col min="14895" max="14895" width="3.33203125" style="278" customWidth="1"/>
    <col min="14896" max="14896" width="3.6640625" style="278" customWidth="1"/>
    <col min="14897" max="14897" width="3" style="278" customWidth="1"/>
    <col min="14898" max="14898" width="3.6640625" style="278" customWidth="1"/>
    <col min="14899" max="14899" width="3.109375" style="278" customWidth="1"/>
    <col min="14900" max="14900" width="1.88671875" style="278" customWidth="1"/>
    <col min="14901" max="14902" width="2.21875" style="278" customWidth="1"/>
    <col min="14903" max="14903" width="7.21875" style="278" customWidth="1"/>
    <col min="14904" max="15138" width="8.88671875" style="278"/>
    <col min="15139" max="15139" width="2.44140625" style="278" customWidth="1"/>
    <col min="15140" max="15140" width="2.33203125" style="278" customWidth="1"/>
    <col min="15141" max="15141" width="1.109375" style="278" customWidth="1"/>
    <col min="15142" max="15142" width="22.6640625" style="278" customWidth="1"/>
    <col min="15143" max="15143" width="1.21875" style="278" customWidth="1"/>
    <col min="15144" max="15145" width="11.77734375" style="278" customWidth="1"/>
    <col min="15146" max="15146" width="1.77734375" style="278" customWidth="1"/>
    <col min="15147" max="15147" width="6.88671875" style="278" customWidth="1"/>
    <col min="15148" max="15148" width="4.44140625" style="278" customWidth="1"/>
    <col min="15149" max="15149" width="3.6640625" style="278" customWidth="1"/>
    <col min="15150" max="15150" width="0.77734375" style="278" customWidth="1"/>
    <col min="15151" max="15151" width="3.33203125" style="278" customWidth="1"/>
    <col min="15152" max="15152" width="3.6640625" style="278" customWidth="1"/>
    <col min="15153" max="15153" width="3" style="278" customWidth="1"/>
    <col min="15154" max="15154" width="3.6640625" style="278" customWidth="1"/>
    <col min="15155" max="15155" width="3.109375" style="278" customWidth="1"/>
    <col min="15156" max="15156" width="1.88671875" style="278" customWidth="1"/>
    <col min="15157" max="15158" width="2.21875" style="278" customWidth="1"/>
    <col min="15159" max="15159" width="7.21875" style="278" customWidth="1"/>
    <col min="15160" max="15394" width="8.88671875" style="278"/>
    <col min="15395" max="15395" width="2.44140625" style="278" customWidth="1"/>
    <col min="15396" max="15396" width="2.33203125" style="278" customWidth="1"/>
    <col min="15397" max="15397" width="1.109375" style="278" customWidth="1"/>
    <col min="15398" max="15398" width="22.6640625" style="278" customWidth="1"/>
    <col min="15399" max="15399" width="1.21875" style="278" customWidth="1"/>
    <col min="15400" max="15401" width="11.77734375" style="278" customWidth="1"/>
    <col min="15402" max="15402" width="1.77734375" style="278" customWidth="1"/>
    <col min="15403" max="15403" width="6.88671875" style="278" customWidth="1"/>
    <col min="15404" max="15404" width="4.44140625" style="278" customWidth="1"/>
    <col min="15405" max="15405" width="3.6640625" style="278" customWidth="1"/>
    <col min="15406" max="15406" width="0.77734375" style="278" customWidth="1"/>
    <col min="15407" max="15407" width="3.33203125" style="278" customWidth="1"/>
    <col min="15408" max="15408" width="3.6640625" style="278" customWidth="1"/>
    <col min="15409" max="15409" width="3" style="278" customWidth="1"/>
    <col min="15410" max="15410" width="3.6640625" style="278" customWidth="1"/>
    <col min="15411" max="15411" width="3.109375" style="278" customWidth="1"/>
    <col min="15412" max="15412" width="1.88671875" style="278" customWidth="1"/>
    <col min="15413" max="15414" width="2.21875" style="278" customWidth="1"/>
    <col min="15415" max="15415" width="7.21875" style="278" customWidth="1"/>
    <col min="15416" max="15650" width="8.88671875" style="278"/>
    <col min="15651" max="15651" width="2.44140625" style="278" customWidth="1"/>
    <col min="15652" max="15652" width="2.33203125" style="278" customWidth="1"/>
    <col min="15653" max="15653" width="1.109375" style="278" customWidth="1"/>
    <col min="15654" max="15654" width="22.6640625" style="278" customWidth="1"/>
    <col min="15655" max="15655" width="1.21875" style="278" customWidth="1"/>
    <col min="15656" max="15657" width="11.77734375" style="278" customWidth="1"/>
    <col min="15658" max="15658" width="1.77734375" style="278" customWidth="1"/>
    <col min="15659" max="15659" width="6.88671875" style="278" customWidth="1"/>
    <col min="15660" max="15660" width="4.44140625" style="278" customWidth="1"/>
    <col min="15661" max="15661" width="3.6640625" style="278" customWidth="1"/>
    <col min="15662" max="15662" width="0.77734375" style="278" customWidth="1"/>
    <col min="15663" max="15663" width="3.33203125" style="278" customWidth="1"/>
    <col min="15664" max="15664" width="3.6640625" style="278" customWidth="1"/>
    <col min="15665" max="15665" width="3" style="278" customWidth="1"/>
    <col min="15666" max="15666" width="3.6640625" style="278" customWidth="1"/>
    <col min="15667" max="15667" width="3.109375" style="278" customWidth="1"/>
    <col min="15668" max="15668" width="1.88671875" style="278" customWidth="1"/>
    <col min="15669" max="15670" width="2.21875" style="278" customWidth="1"/>
    <col min="15671" max="15671" width="7.21875" style="278" customWidth="1"/>
    <col min="15672" max="15906" width="8.88671875" style="278"/>
    <col min="15907" max="15907" width="2.44140625" style="278" customWidth="1"/>
    <col min="15908" max="15908" width="2.33203125" style="278" customWidth="1"/>
    <col min="15909" max="15909" width="1.109375" style="278" customWidth="1"/>
    <col min="15910" max="15910" width="22.6640625" style="278" customWidth="1"/>
    <col min="15911" max="15911" width="1.21875" style="278" customWidth="1"/>
    <col min="15912" max="15913" width="11.77734375" style="278" customWidth="1"/>
    <col min="15914" max="15914" width="1.77734375" style="278" customWidth="1"/>
    <col min="15915" max="15915" width="6.88671875" style="278" customWidth="1"/>
    <col min="15916" max="15916" width="4.44140625" style="278" customWidth="1"/>
    <col min="15917" max="15917" width="3.6640625" style="278" customWidth="1"/>
    <col min="15918" max="15918" width="0.77734375" style="278" customWidth="1"/>
    <col min="15919" max="15919" width="3.33203125" style="278" customWidth="1"/>
    <col min="15920" max="15920" width="3.6640625" style="278" customWidth="1"/>
    <col min="15921" max="15921" width="3" style="278" customWidth="1"/>
    <col min="15922" max="15922" width="3.6640625" style="278" customWidth="1"/>
    <col min="15923" max="15923" width="3.109375" style="278" customWidth="1"/>
    <col min="15924" max="15924" width="1.88671875" style="278" customWidth="1"/>
    <col min="15925" max="15926" width="2.21875" style="278" customWidth="1"/>
    <col min="15927" max="15927" width="7.21875" style="278" customWidth="1"/>
    <col min="15928" max="16162" width="8.88671875" style="278"/>
    <col min="16163" max="16163" width="2.44140625" style="278" customWidth="1"/>
    <col min="16164" max="16164" width="2.33203125" style="278" customWidth="1"/>
    <col min="16165" max="16165" width="1.109375" style="278" customWidth="1"/>
    <col min="16166" max="16166" width="22.6640625" style="278" customWidth="1"/>
    <col min="16167" max="16167" width="1.21875" style="278" customWidth="1"/>
    <col min="16168" max="16169" width="11.77734375" style="278" customWidth="1"/>
    <col min="16170" max="16170" width="1.77734375" style="278" customWidth="1"/>
    <col min="16171" max="16171" width="6.88671875" style="278" customWidth="1"/>
    <col min="16172" max="16172" width="4.44140625" style="278" customWidth="1"/>
    <col min="16173" max="16173" width="3.6640625" style="278" customWidth="1"/>
    <col min="16174" max="16174" width="0.77734375" style="278" customWidth="1"/>
    <col min="16175" max="16175" width="3.33203125" style="278" customWidth="1"/>
    <col min="16176" max="16176" width="3.6640625" style="278" customWidth="1"/>
    <col min="16177" max="16177" width="3" style="278" customWidth="1"/>
    <col min="16178" max="16178" width="3.6640625" style="278" customWidth="1"/>
    <col min="16179" max="16179" width="3.109375" style="278" customWidth="1"/>
    <col min="16180" max="16180" width="1.88671875" style="278" customWidth="1"/>
    <col min="16181" max="16182" width="2.21875" style="278" customWidth="1"/>
    <col min="16183" max="16183" width="7.21875" style="278" customWidth="1"/>
    <col min="16184" max="16384" width="8.88671875" style="278"/>
  </cols>
  <sheetData>
    <row r="1" spans="2:79" ht="20.25" customHeight="1">
      <c r="B1" s="281"/>
      <c r="C1" s="278" t="s">
        <v>3149</v>
      </c>
      <c r="BB1" s="281"/>
      <c r="BC1" s="278" t="s">
        <v>3149</v>
      </c>
    </row>
    <row r="2" spans="2:79" ht="12" customHeight="1">
      <c r="S2" s="327"/>
      <c r="T2" s="327"/>
      <c r="X2" s="327"/>
      <c r="AB2" s="558"/>
      <c r="BS2" s="327"/>
      <c r="BT2" s="327"/>
      <c r="BX2" s="327"/>
    </row>
    <row r="3" spans="2:79">
      <c r="R3" s="1199"/>
      <c r="S3" s="1200"/>
      <c r="T3" s="329" t="s">
        <v>2555</v>
      </c>
      <c r="U3" s="643"/>
      <c r="V3" s="329" t="s">
        <v>2556</v>
      </c>
      <c r="W3" s="643"/>
      <c r="X3" s="414" t="s">
        <v>2557</v>
      </c>
      <c r="BR3" s="2298"/>
      <c r="BS3" s="2298"/>
      <c r="BT3" s="329" t="s">
        <v>2555</v>
      </c>
      <c r="BU3" s="330"/>
      <c r="BV3" s="329" t="s">
        <v>2556</v>
      </c>
      <c r="BW3" s="330"/>
      <c r="BX3" s="414" t="s">
        <v>2557</v>
      </c>
    </row>
    <row r="4" spans="2:79" ht="10.5" customHeight="1">
      <c r="T4" s="332"/>
      <c r="U4" s="332"/>
      <c r="V4" s="332"/>
      <c r="W4" s="332"/>
      <c r="X4" s="332"/>
      <c r="BT4" s="332"/>
      <c r="BU4" s="332"/>
      <c r="BV4" s="332"/>
      <c r="BW4" s="332"/>
      <c r="BX4" s="332"/>
    </row>
    <row r="5" spans="2:79" ht="15.45" customHeight="1">
      <c r="C5" s="278" t="s">
        <v>2558</v>
      </c>
      <c r="BC5" s="278" t="s">
        <v>2558</v>
      </c>
    </row>
    <row r="6" spans="2:79" ht="15.45" customHeight="1">
      <c r="C6" s="278" t="s">
        <v>2597</v>
      </c>
      <c r="BC6" s="278" t="s">
        <v>2597</v>
      </c>
    </row>
    <row r="7" spans="2:79" ht="7.5" customHeight="1">
      <c r="E7" s="281"/>
      <c r="F7" s="281"/>
      <c r="G7" s="281"/>
      <c r="H7" s="281"/>
      <c r="I7" s="281"/>
      <c r="J7" s="281"/>
      <c r="BE7" s="281"/>
      <c r="BF7" s="281"/>
      <c r="BG7" s="281"/>
      <c r="BH7" s="281"/>
      <c r="BI7" s="281"/>
      <c r="BJ7" s="281"/>
    </row>
    <row r="8" spans="2:79" ht="1.05" customHeight="1">
      <c r="D8" s="281"/>
      <c r="E8" s="281"/>
      <c r="F8" s="281"/>
      <c r="G8" s="281"/>
      <c r="H8" s="281"/>
      <c r="I8" s="281"/>
      <c r="J8" s="281"/>
      <c r="R8" s="285"/>
      <c r="S8" s="285"/>
      <c r="T8" s="285"/>
      <c r="Z8" s="278"/>
      <c r="AA8" s="278"/>
      <c r="BD8" s="281"/>
      <c r="BE8" s="281"/>
      <c r="BF8" s="281"/>
      <c r="BG8" s="281"/>
      <c r="BH8" s="281"/>
      <c r="BI8" s="281"/>
      <c r="BJ8" s="281"/>
      <c r="BR8" s="285"/>
      <c r="BS8" s="285"/>
      <c r="BT8" s="285"/>
      <c r="CA8" s="278"/>
    </row>
    <row r="9" spans="2:79">
      <c r="N9" s="281" t="s">
        <v>2559</v>
      </c>
      <c r="P9" s="281"/>
      <c r="Q9" s="281"/>
      <c r="R9" s="333"/>
      <c r="S9" s="333"/>
      <c r="T9" s="333"/>
      <c r="U9" s="333"/>
      <c r="V9" s="333"/>
      <c r="W9" s="333"/>
      <c r="X9" s="333"/>
      <c r="BN9" s="281" t="s">
        <v>2559</v>
      </c>
      <c r="BP9" s="281"/>
      <c r="BQ9" s="281"/>
      <c r="BR9" s="333"/>
      <c r="BS9" s="333"/>
      <c r="BT9" s="333"/>
      <c r="BU9" s="333"/>
      <c r="BV9" s="333"/>
      <c r="BW9" s="333"/>
      <c r="BX9" s="333"/>
    </row>
    <row r="10" spans="2:79" ht="20.25" customHeight="1">
      <c r="N10" s="2231" t="s">
        <v>2675</v>
      </c>
      <c r="O10" s="2297"/>
      <c r="P10" s="1947">
        <f>第1号!$L$9</f>
        <v>0</v>
      </c>
      <c r="Q10" s="1949"/>
      <c r="R10" s="1949"/>
      <c r="S10" s="1949"/>
      <c r="T10" s="1949"/>
      <c r="U10" s="1949"/>
      <c r="V10" s="1949"/>
      <c r="W10" s="1949"/>
      <c r="X10" s="1949"/>
      <c r="BN10" s="2231" t="s">
        <v>2675</v>
      </c>
      <c r="BO10" s="2231"/>
      <c r="BP10" s="1947" t="s">
        <v>2978</v>
      </c>
      <c r="BQ10" s="1947"/>
      <c r="BR10" s="1947"/>
      <c r="BS10" s="1947"/>
      <c r="BT10" s="1947"/>
      <c r="BU10" s="1947"/>
      <c r="BV10" s="1947"/>
      <c r="BW10" s="1947"/>
      <c r="BX10" s="1947"/>
    </row>
    <row r="11" spans="2:79" ht="2.25" customHeight="1">
      <c r="N11" s="397"/>
      <c r="O11" s="396"/>
      <c r="P11" s="205"/>
      <c r="Q11" s="205"/>
      <c r="R11" s="205"/>
      <c r="S11" s="205"/>
      <c r="T11" s="205"/>
      <c r="U11" s="205"/>
      <c r="V11" s="205"/>
      <c r="W11" s="205"/>
      <c r="X11" s="205"/>
      <c r="BN11" s="397"/>
      <c r="BO11" s="396"/>
      <c r="BP11" s="205"/>
      <c r="BQ11" s="205"/>
      <c r="BR11" s="205"/>
      <c r="BS11" s="205"/>
      <c r="BT11" s="205"/>
      <c r="BU11" s="205"/>
      <c r="BV11" s="205"/>
      <c r="BW11" s="205"/>
      <c r="BX11" s="205"/>
    </row>
    <row r="12" spans="2:79" ht="20.25" customHeight="1">
      <c r="N12" s="2231" t="s">
        <v>2561</v>
      </c>
      <c r="O12" s="2297"/>
      <c r="P12" s="1947">
        <f>第1号!$J$10</f>
        <v>0</v>
      </c>
      <c r="Q12" s="1949"/>
      <c r="R12" s="1949"/>
      <c r="S12" s="1949"/>
      <c r="T12" s="1949"/>
      <c r="U12" s="1949"/>
      <c r="V12" s="1949"/>
      <c r="W12" s="1949"/>
      <c r="X12" s="1949"/>
      <c r="BN12" s="2231" t="s">
        <v>2561</v>
      </c>
      <c r="BO12" s="2231"/>
      <c r="BP12" s="1947" t="s">
        <v>2979</v>
      </c>
      <c r="BQ12" s="1947"/>
      <c r="BR12" s="1947"/>
      <c r="BS12" s="1947"/>
      <c r="BT12" s="1947"/>
      <c r="BU12" s="1947"/>
      <c r="BV12" s="1947"/>
      <c r="BW12" s="1947"/>
      <c r="BX12" s="1947"/>
    </row>
    <row r="13" spans="2:79" ht="2.25" customHeight="1">
      <c r="N13" s="397"/>
      <c r="O13" s="396"/>
      <c r="P13" s="205"/>
      <c r="Q13" s="205"/>
      <c r="R13" s="205"/>
      <c r="S13" s="205"/>
      <c r="T13" s="205"/>
      <c r="U13" s="205"/>
      <c r="V13" s="205"/>
      <c r="W13" s="205"/>
      <c r="X13" s="205"/>
      <c r="BN13" s="397"/>
      <c r="BO13" s="396"/>
      <c r="BP13" s="205"/>
      <c r="BQ13" s="205"/>
      <c r="BR13" s="205"/>
      <c r="BS13" s="205"/>
      <c r="BT13" s="205"/>
      <c r="BU13" s="205"/>
      <c r="BV13" s="205"/>
      <c r="BW13" s="205"/>
      <c r="BX13" s="205"/>
    </row>
    <row r="14" spans="2:79" ht="22.5" customHeight="1">
      <c r="N14" s="2275" t="s">
        <v>2442</v>
      </c>
      <c r="O14" s="2296"/>
      <c r="P14" s="1947">
        <f>第1号!$J$11</f>
        <v>0</v>
      </c>
      <c r="Q14" s="1949"/>
      <c r="R14" s="1949"/>
      <c r="S14" s="1949"/>
      <c r="T14" s="1947">
        <f>第1号!$M$11</f>
        <v>0</v>
      </c>
      <c r="U14" s="1949"/>
      <c r="V14" s="1949"/>
      <c r="W14" s="1949"/>
      <c r="X14" s="1949"/>
      <c r="AB14" s="334"/>
      <c r="BN14" s="2275" t="s">
        <v>2442</v>
      </c>
      <c r="BO14" s="2275"/>
      <c r="BP14" s="1947" t="s">
        <v>3229</v>
      </c>
      <c r="BQ14" s="1947"/>
      <c r="BR14" s="1947"/>
      <c r="BS14" s="1947"/>
      <c r="BT14" s="1947" t="s">
        <v>3230</v>
      </c>
      <c r="BU14" s="1947"/>
      <c r="BV14" s="1947"/>
      <c r="BW14" s="1947"/>
      <c r="BX14" s="1947"/>
    </row>
    <row r="15" spans="2:79" ht="6.45" customHeight="1">
      <c r="N15" s="397"/>
      <c r="O15" s="396"/>
      <c r="P15" s="398"/>
      <c r="Q15" s="398"/>
      <c r="R15" s="398"/>
      <c r="S15" s="398"/>
      <c r="T15" s="398"/>
      <c r="U15" s="398"/>
      <c r="V15" s="398"/>
      <c r="W15" s="398"/>
      <c r="X15" s="398"/>
      <c r="BN15" s="397"/>
      <c r="BO15" s="396"/>
      <c r="BP15" s="398"/>
      <c r="BQ15" s="398"/>
      <c r="BR15" s="398"/>
      <c r="BS15" s="398"/>
      <c r="BT15" s="398"/>
      <c r="BU15" s="398"/>
      <c r="BV15" s="398"/>
      <c r="BW15" s="398"/>
      <c r="BX15" s="398"/>
    </row>
    <row r="16" spans="2:79" outlineLevel="1">
      <c r="N16" s="397" t="s">
        <v>2598</v>
      </c>
      <c r="O16" s="397"/>
      <c r="P16" s="396"/>
      <c r="Q16" s="396"/>
      <c r="R16" s="398"/>
      <c r="S16" s="398"/>
      <c r="T16" s="398"/>
      <c r="U16" s="398"/>
      <c r="V16" s="398"/>
      <c r="W16" s="398"/>
      <c r="X16" s="398"/>
      <c r="BN16" s="397" t="s">
        <v>2598</v>
      </c>
      <c r="BO16" s="397"/>
      <c r="BP16" s="396"/>
      <c r="BQ16" s="396"/>
      <c r="BR16" s="398"/>
      <c r="BS16" s="398"/>
      <c r="BT16" s="398"/>
      <c r="BU16" s="398"/>
      <c r="BV16" s="398"/>
      <c r="BW16" s="398"/>
      <c r="BX16" s="398"/>
    </row>
    <row r="17" spans="14:79" ht="3" customHeight="1" outlineLevel="1">
      <c r="N17" s="397"/>
      <c r="O17" s="396"/>
      <c r="P17" s="205"/>
      <c r="Q17" s="205"/>
      <c r="R17" s="205"/>
      <c r="S17" s="205"/>
      <c r="T17" s="205"/>
      <c r="U17" s="205"/>
      <c r="V17" s="205"/>
      <c r="W17" s="205"/>
      <c r="X17" s="205"/>
      <c r="BN17" s="397"/>
      <c r="BO17" s="396"/>
      <c r="BP17" s="205"/>
      <c r="BQ17" s="205"/>
      <c r="BR17" s="205"/>
      <c r="BS17" s="205"/>
      <c r="BT17" s="205"/>
      <c r="BU17" s="205"/>
      <c r="BV17" s="205"/>
      <c r="BW17" s="205"/>
      <c r="BX17" s="205"/>
    </row>
    <row r="18" spans="14:79" ht="20.25" customHeight="1" outlineLevel="1">
      <c r="N18" s="2231" t="s">
        <v>2561</v>
      </c>
      <c r="O18" s="2231"/>
      <c r="P18" s="1947">
        <f>第1号!$J$16</f>
        <v>0</v>
      </c>
      <c r="Q18" s="1949"/>
      <c r="R18" s="1949"/>
      <c r="S18" s="1949"/>
      <c r="T18" s="1949"/>
      <c r="U18" s="1949"/>
      <c r="V18" s="1949"/>
      <c r="W18" s="1949"/>
      <c r="X18" s="1949"/>
      <c r="BN18" s="2231" t="s">
        <v>2561</v>
      </c>
      <c r="BO18" s="2231"/>
      <c r="BP18" s="1947" t="s">
        <v>3231</v>
      </c>
      <c r="BQ18" s="1947"/>
      <c r="BR18" s="1947"/>
      <c r="BS18" s="1947"/>
      <c r="BT18" s="1947"/>
      <c r="BU18" s="1947"/>
      <c r="BV18" s="1947"/>
      <c r="BW18" s="1947"/>
      <c r="BX18" s="1947"/>
    </row>
    <row r="19" spans="14:79" ht="3" customHeight="1" outlineLevel="1">
      <c r="N19" s="397"/>
      <c r="O19" s="396"/>
      <c r="P19" s="205"/>
      <c r="Q19" s="205"/>
      <c r="R19" s="205"/>
      <c r="S19" s="205"/>
      <c r="T19" s="205"/>
      <c r="U19" s="205"/>
      <c r="V19" s="205"/>
      <c r="W19" s="205"/>
      <c r="X19" s="205"/>
      <c r="BN19" s="397"/>
      <c r="BO19" s="396"/>
      <c r="BP19" s="205"/>
      <c r="BQ19" s="205"/>
      <c r="BR19" s="205"/>
      <c r="BS19" s="205"/>
      <c r="BT19" s="205"/>
      <c r="BU19" s="205"/>
      <c r="BV19" s="205"/>
      <c r="BW19" s="205"/>
      <c r="BX19" s="205"/>
    </row>
    <row r="20" spans="14:79" ht="22.5" customHeight="1" outlineLevel="1">
      <c r="N20" s="2275" t="s">
        <v>2442</v>
      </c>
      <c r="O20" s="2275"/>
      <c r="P20" s="1947">
        <f>第1号!$J$17</f>
        <v>0</v>
      </c>
      <c r="Q20" s="1949"/>
      <c r="R20" s="1949"/>
      <c r="S20" s="1949"/>
      <c r="T20" s="1947">
        <f>第1号!$M$17</f>
        <v>0</v>
      </c>
      <c r="U20" s="1949"/>
      <c r="V20" s="1949"/>
      <c r="W20" s="1949"/>
      <c r="X20" s="1949"/>
      <c r="AB20" s="334"/>
      <c r="BN20" s="2275" t="s">
        <v>2442</v>
      </c>
      <c r="BO20" s="2275"/>
      <c r="BP20" s="1947" t="s">
        <v>3229</v>
      </c>
      <c r="BQ20" s="1947"/>
      <c r="BR20" s="1947"/>
      <c r="BS20" s="1947"/>
      <c r="BT20" s="1947" t="s">
        <v>3232</v>
      </c>
      <c r="BU20" s="1947"/>
      <c r="BV20" s="1947"/>
      <c r="BW20" s="1947"/>
      <c r="BX20" s="1947"/>
    </row>
    <row r="21" spans="14:79" ht="4.5" customHeight="1">
      <c r="N21" s="397"/>
      <c r="O21" s="396"/>
      <c r="P21" s="398"/>
      <c r="Q21" s="398"/>
      <c r="R21" s="398"/>
      <c r="S21" s="398"/>
      <c r="T21" s="398"/>
      <c r="U21" s="398"/>
      <c r="V21" s="398"/>
      <c r="W21" s="398"/>
      <c r="X21" s="398"/>
      <c r="AB21" s="285"/>
      <c r="BN21" s="397"/>
      <c r="BO21" s="396"/>
      <c r="BP21" s="398"/>
      <c r="BQ21" s="398"/>
      <c r="BR21" s="398"/>
      <c r="BS21" s="398"/>
      <c r="BT21" s="398"/>
      <c r="BU21" s="398"/>
      <c r="BV21" s="398"/>
      <c r="BW21" s="398"/>
      <c r="BX21" s="398"/>
    </row>
    <row r="22" spans="14:79" outlineLevel="1">
      <c r="N22" s="397" t="s">
        <v>2598</v>
      </c>
      <c r="O22" s="397"/>
      <c r="P22" s="396"/>
      <c r="Q22" s="396"/>
      <c r="R22" s="398"/>
      <c r="S22" s="398"/>
      <c r="T22" s="398"/>
      <c r="U22" s="398"/>
      <c r="V22" s="398"/>
      <c r="W22" s="398"/>
      <c r="X22" s="398"/>
      <c r="BN22" s="397" t="s">
        <v>2598</v>
      </c>
      <c r="BO22" s="397"/>
      <c r="BP22" s="396"/>
      <c r="BQ22" s="396"/>
      <c r="BR22" s="398"/>
      <c r="BS22" s="398"/>
      <c r="BT22" s="398"/>
      <c r="BU22" s="398"/>
      <c r="BV22" s="398"/>
      <c r="BW22" s="398"/>
      <c r="BX22" s="398"/>
    </row>
    <row r="23" spans="14:79" ht="3" customHeight="1" outlineLevel="1">
      <c r="N23" s="397"/>
      <c r="O23" s="396"/>
      <c r="P23" s="205"/>
      <c r="Q23" s="205"/>
      <c r="R23" s="205"/>
      <c r="S23" s="205"/>
      <c r="T23" s="205"/>
      <c r="U23" s="205"/>
      <c r="V23" s="205"/>
      <c r="W23" s="205"/>
      <c r="X23" s="205"/>
      <c r="BN23" s="397"/>
      <c r="BO23" s="396"/>
      <c r="BP23" s="205"/>
      <c r="BQ23" s="205"/>
      <c r="BR23" s="205"/>
      <c r="BS23" s="205"/>
      <c r="BT23" s="205"/>
      <c r="BU23" s="205"/>
      <c r="BV23" s="205"/>
      <c r="BW23" s="205"/>
      <c r="BX23" s="205"/>
    </row>
    <row r="24" spans="14:79" ht="20.25" customHeight="1" outlineLevel="1">
      <c r="N24" s="2231" t="s">
        <v>2561</v>
      </c>
      <c r="O24" s="2231"/>
      <c r="P24" s="1947">
        <f>第1号!$J$22</f>
        <v>0</v>
      </c>
      <c r="Q24" s="1949"/>
      <c r="R24" s="1949"/>
      <c r="S24" s="1949"/>
      <c r="T24" s="1949"/>
      <c r="U24" s="1949"/>
      <c r="V24" s="1949"/>
      <c r="W24" s="1949"/>
      <c r="X24" s="1949"/>
      <c r="BN24" s="2231" t="s">
        <v>2561</v>
      </c>
      <c r="BO24" s="2231"/>
      <c r="BP24" s="1947" t="s">
        <v>3233</v>
      </c>
      <c r="BQ24" s="1947"/>
      <c r="BR24" s="1947"/>
      <c r="BS24" s="1947"/>
      <c r="BT24" s="1947"/>
      <c r="BU24" s="1947"/>
      <c r="BV24" s="1947"/>
      <c r="BW24" s="1947"/>
      <c r="BX24" s="1947"/>
    </row>
    <row r="25" spans="14:79" ht="3" customHeight="1" outlineLevel="1">
      <c r="N25" s="397"/>
      <c r="O25" s="396"/>
      <c r="P25" s="205"/>
      <c r="Q25" s="205"/>
      <c r="R25" s="205"/>
      <c r="S25" s="205"/>
      <c r="T25" s="205"/>
      <c r="U25" s="205"/>
      <c r="V25" s="205"/>
      <c r="W25" s="205"/>
      <c r="X25" s="205"/>
      <c r="BN25" s="397"/>
      <c r="BO25" s="396"/>
      <c r="BP25" s="205"/>
      <c r="BQ25" s="205"/>
      <c r="BR25" s="205"/>
      <c r="BS25" s="205"/>
      <c r="BT25" s="205"/>
      <c r="BU25" s="205"/>
      <c r="BV25" s="205"/>
      <c r="BW25" s="205"/>
      <c r="BX25" s="205"/>
    </row>
    <row r="26" spans="14:79" ht="22.5" customHeight="1" outlineLevel="1">
      <c r="N26" s="2275" t="s">
        <v>2442</v>
      </c>
      <c r="O26" s="2275"/>
      <c r="P26" s="1947">
        <f>第1号!$J$23</f>
        <v>0</v>
      </c>
      <c r="Q26" s="1949"/>
      <c r="R26" s="1949"/>
      <c r="S26" s="1949"/>
      <c r="T26" s="1947">
        <f>第1号!$M$23</f>
        <v>0</v>
      </c>
      <c r="U26" s="1949"/>
      <c r="V26" s="1949"/>
      <c r="W26" s="1949"/>
      <c r="X26" s="1949"/>
      <c r="AB26" s="334"/>
      <c r="BN26" s="2275" t="s">
        <v>2442</v>
      </c>
      <c r="BO26" s="2275"/>
      <c r="BP26" s="1947" t="s">
        <v>3229</v>
      </c>
      <c r="BQ26" s="1947"/>
      <c r="BR26" s="1947"/>
      <c r="BS26" s="1947"/>
      <c r="BT26" s="1947" t="s">
        <v>3234</v>
      </c>
      <c r="BU26" s="1947"/>
      <c r="BV26" s="1947"/>
      <c r="BW26" s="1947"/>
      <c r="BX26" s="1947"/>
    </row>
    <row r="27" spans="14:79" ht="4.5" customHeight="1">
      <c r="N27" s="397"/>
      <c r="O27" s="396"/>
      <c r="P27" s="398"/>
      <c r="Q27" s="398"/>
      <c r="R27" s="398"/>
      <c r="S27" s="398"/>
      <c r="T27" s="398"/>
      <c r="U27" s="398"/>
      <c r="V27" s="398"/>
      <c r="W27" s="398"/>
      <c r="X27" s="398"/>
      <c r="AB27" s="285"/>
      <c r="BN27" s="397"/>
      <c r="BO27" s="396"/>
      <c r="BP27" s="398"/>
      <c r="BQ27" s="398"/>
      <c r="BR27" s="398"/>
      <c r="BS27" s="398"/>
      <c r="BT27" s="398"/>
      <c r="BU27" s="398"/>
      <c r="BV27" s="398"/>
      <c r="BW27" s="398"/>
      <c r="BX27" s="398"/>
    </row>
    <row r="28" spans="14:79" ht="15.45" customHeight="1">
      <c r="N28" s="397" t="s">
        <v>2392</v>
      </c>
      <c r="O28" s="397"/>
      <c r="P28" s="396"/>
      <c r="Q28" s="396"/>
      <c r="R28" s="398"/>
      <c r="S28" s="398"/>
      <c r="T28" s="398"/>
      <c r="U28" s="398"/>
      <c r="V28" s="398"/>
      <c r="W28" s="398"/>
      <c r="X28" s="398"/>
      <c r="Y28" s="399"/>
      <c r="Z28" s="278"/>
      <c r="AB28" s="285"/>
      <c r="AC28" s="285"/>
      <c r="BN28" s="397" t="s">
        <v>2392</v>
      </c>
      <c r="BO28" s="397"/>
      <c r="BP28" s="396"/>
      <c r="BQ28" s="396"/>
      <c r="BR28" s="398"/>
      <c r="BS28" s="398"/>
      <c r="BT28" s="398"/>
      <c r="BU28" s="398"/>
      <c r="BV28" s="398"/>
      <c r="BW28" s="398"/>
      <c r="BX28" s="398"/>
      <c r="BY28" s="399"/>
      <c r="BZ28" s="399"/>
      <c r="CA28" s="278"/>
    </row>
    <row r="29" spans="14:79" ht="2.4" customHeight="1">
      <c r="N29" s="397"/>
      <c r="O29" s="396"/>
      <c r="P29" s="205"/>
      <c r="Q29" s="205"/>
      <c r="R29" s="205"/>
      <c r="S29" s="205"/>
      <c r="T29" s="205"/>
      <c r="U29" s="205"/>
      <c r="V29" s="205"/>
      <c r="W29" s="205"/>
      <c r="X29" s="205"/>
      <c r="Y29" s="333"/>
      <c r="Z29" s="278"/>
      <c r="AB29" s="285"/>
      <c r="AC29" s="285"/>
      <c r="AD29" s="334"/>
      <c r="BN29" s="397"/>
      <c r="BO29" s="396"/>
      <c r="BP29" s="205"/>
      <c r="BQ29" s="205"/>
      <c r="BR29" s="205"/>
      <c r="BS29" s="205"/>
      <c r="BT29" s="205"/>
      <c r="BU29" s="205"/>
      <c r="BV29" s="205"/>
      <c r="BW29" s="205"/>
      <c r="BX29" s="205"/>
      <c r="BY29" s="333"/>
      <c r="BZ29" s="333"/>
      <c r="CA29" s="278"/>
    </row>
    <row r="30" spans="14:79" ht="24" customHeight="1">
      <c r="N30" s="2231" t="s">
        <v>2561</v>
      </c>
      <c r="O30" s="2231"/>
      <c r="P30" s="1947">
        <f>第1号!$J$28</f>
        <v>0</v>
      </c>
      <c r="Q30" s="1949"/>
      <c r="R30" s="1949"/>
      <c r="S30" s="1949"/>
      <c r="T30" s="1949"/>
      <c r="U30" s="1949"/>
      <c r="V30" s="1949"/>
      <c r="W30" s="1949"/>
      <c r="X30" s="1949"/>
      <c r="Z30" s="278"/>
      <c r="AB30" s="285"/>
      <c r="AC30" s="285"/>
      <c r="AD30" s="285"/>
      <c r="BN30" s="2231" t="s">
        <v>2561</v>
      </c>
      <c r="BO30" s="2231"/>
      <c r="BP30" s="1947" t="s">
        <v>3235</v>
      </c>
      <c r="BQ30" s="1947"/>
      <c r="BR30" s="1947"/>
      <c r="BS30" s="1947"/>
      <c r="BT30" s="1947"/>
      <c r="BU30" s="1947"/>
      <c r="BV30" s="1947"/>
      <c r="BW30" s="1947"/>
      <c r="BX30" s="1947"/>
      <c r="CA30" s="278"/>
    </row>
    <row r="31" spans="14:79" ht="2.4" customHeight="1">
      <c r="N31" s="397"/>
      <c r="O31" s="396"/>
      <c r="P31" s="205"/>
      <c r="Q31" s="205"/>
      <c r="R31" s="205"/>
      <c r="S31" s="205"/>
      <c r="T31" s="205"/>
      <c r="U31" s="205"/>
      <c r="V31" s="205"/>
      <c r="W31" s="205"/>
      <c r="X31" s="205"/>
      <c r="Z31" s="278"/>
      <c r="AB31" s="285"/>
      <c r="AC31" s="285"/>
      <c r="BN31" s="397"/>
      <c r="BO31" s="396"/>
      <c r="BP31" s="205"/>
      <c r="BQ31" s="205"/>
      <c r="BR31" s="205"/>
      <c r="BS31" s="205"/>
      <c r="BT31" s="205"/>
      <c r="BU31" s="205"/>
      <c r="BV31" s="205"/>
      <c r="BW31" s="205"/>
      <c r="BX31" s="205"/>
      <c r="CA31" s="278"/>
    </row>
    <row r="32" spans="14:79" ht="24" customHeight="1">
      <c r="N32" s="2275" t="s">
        <v>2442</v>
      </c>
      <c r="O32" s="2275"/>
      <c r="P32" s="1947">
        <f>第1号!$J$29</f>
        <v>0</v>
      </c>
      <c r="Q32" s="1949"/>
      <c r="R32" s="1949"/>
      <c r="S32" s="1949"/>
      <c r="T32" s="1947">
        <f>第1号!$M$29</f>
        <v>0</v>
      </c>
      <c r="U32" s="1949"/>
      <c r="V32" s="1949"/>
      <c r="W32" s="1949"/>
      <c r="X32" s="1949"/>
      <c r="Z32" s="278"/>
      <c r="AB32" s="285"/>
      <c r="AC32" s="285"/>
      <c r="AD32" s="334"/>
      <c r="BN32" s="2275" t="s">
        <v>2442</v>
      </c>
      <c r="BO32" s="2275"/>
      <c r="BP32" s="1947" t="s">
        <v>3229</v>
      </c>
      <c r="BQ32" s="1947"/>
      <c r="BR32" s="1947"/>
      <c r="BS32" s="1947"/>
      <c r="BT32" s="1947" t="s">
        <v>3236</v>
      </c>
      <c r="BU32" s="1947"/>
      <c r="BV32" s="1947"/>
      <c r="BW32" s="1947"/>
      <c r="BX32" s="1947"/>
      <c r="CA32" s="278"/>
    </row>
    <row r="33" spans="3:79" ht="10.5" customHeight="1">
      <c r="S33" s="285"/>
      <c r="T33" s="285"/>
      <c r="BS33" s="285"/>
      <c r="BT33" s="285"/>
    </row>
    <row r="34" spans="3:79" ht="1.05" customHeight="1">
      <c r="K34" s="278" t="b">
        <f>第21号様式!L4=第1号!$G$3</f>
        <v>1</v>
      </c>
      <c r="BK34" s="278" t="b">
        <v>1</v>
      </c>
    </row>
    <row r="35" spans="3:79" ht="25.8">
      <c r="C35" s="2254" t="s">
        <v>2688</v>
      </c>
      <c r="D35" s="2254"/>
      <c r="E35" s="2254"/>
      <c r="F35" s="2254"/>
      <c r="G35" s="2254"/>
      <c r="H35" s="2254"/>
      <c r="I35" s="2254"/>
      <c r="J35" s="2254"/>
      <c r="K35" s="2254"/>
      <c r="L35" s="2254"/>
      <c r="M35" s="2254"/>
      <c r="N35" s="2254"/>
      <c r="O35" s="2254"/>
      <c r="P35" s="2254"/>
      <c r="Q35" s="2254"/>
      <c r="R35" s="2254"/>
      <c r="S35" s="2254"/>
      <c r="T35" s="2254"/>
      <c r="U35" s="2254"/>
      <c r="V35" s="2254"/>
      <c r="W35" s="2254"/>
      <c r="X35" s="2254"/>
      <c r="BC35" s="2254" t="s">
        <v>2688</v>
      </c>
      <c r="BD35" s="2254"/>
      <c r="BE35" s="2254"/>
      <c r="BF35" s="2254"/>
      <c r="BG35" s="2254"/>
      <c r="BH35" s="2254"/>
      <c r="BI35" s="2254"/>
      <c r="BJ35" s="2254"/>
      <c r="BK35" s="2254"/>
      <c r="BL35" s="2254"/>
      <c r="BM35" s="2254"/>
      <c r="BN35" s="2254"/>
      <c r="BO35" s="2254"/>
      <c r="BP35" s="2254"/>
      <c r="BQ35" s="2254"/>
      <c r="BR35" s="2254"/>
      <c r="BS35" s="2254"/>
      <c r="BT35" s="2254"/>
      <c r="BU35" s="2254"/>
      <c r="BV35" s="2254"/>
      <c r="BW35" s="2254"/>
      <c r="BX35" s="2254"/>
    </row>
    <row r="36" spans="3:79" ht="9.4499999999999993" customHeight="1"/>
    <row r="37" spans="3:79" ht="18" customHeight="1">
      <c r="D37" s="2279"/>
      <c r="E37" s="2280"/>
      <c r="F37" s="329" t="s">
        <v>2555</v>
      </c>
      <c r="G37" s="402"/>
      <c r="H37" s="329" t="s">
        <v>2556</v>
      </c>
      <c r="I37" s="402"/>
      <c r="J37" s="2281" t="s">
        <v>2562</v>
      </c>
      <c r="K37" s="2281"/>
      <c r="L37" s="403"/>
      <c r="M37" s="2258" t="s">
        <v>2563</v>
      </c>
      <c r="N37" s="2258"/>
      <c r="O37" s="2258"/>
      <c r="P37" s="2279"/>
      <c r="Q37" s="2279"/>
      <c r="R37" s="2253" t="s">
        <v>2689</v>
      </c>
      <c r="S37" s="2253"/>
      <c r="T37" s="2253"/>
      <c r="U37" s="2253"/>
      <c r="V37" s="2253"/>
      <c r="W37" s="2253"/>
      <c r="X37" s="2253"/>
      <c r="Y37" s="2253"/>
      <c r="Z37" s="278"/>
      <c r="AB37" s="334"/>
      <c r="BD37" s="2279"/>
      <c r="BE37" s="2279"/>
      <c r="BF37" s="329" t="s">
        <v>2555</v>
      </c>
      <c r="BG37" s="402"/>
      <c r="BH37" s="329" t="s">
        <v>2556</v>
      </c>
      <c r="BI37" s="402"/>
      <c r="BJ37" s="2281" t="s">
        <v>2562</v>
      </c>
      <c r="BK37" s="2281"/>
      <c r="BL37" s="403"/>
      <c r="BM37" s="2258" t="s">
        <v>2563</v>
      </c>
      <c r="BN37" s="2258"/>
      <c r="BO37" s="2258"/>
      <c r="BP37" s="2279"/>
      <c r="BQ37" s="2279"/>
      <c r="BR37" s="2253" t="s">
        <v>2689</v>
      </c>
      <c r="BS37" s="2253"/>
      <c r="BT37" s="2253"/>
      <c r="BU37" s="2253"/>
      <c r="BV37" s="2253"/>
      <c r="BW37" s="2253"/>
      <c r="BX37" s="2253"/>
      <c r="BY37" s="2253"/>
      <c r="BZ37" s="278"/>
      <c r="CA37" s="278"/>
    </row>
    <row r="38" spans="3:79" ht="39" customHeight="1">
      <c r="C38" s="2233" t="s">
        <v>3227</v>
      </c>
      <c r="D38" s="2233"/>
      <c r="E38" s="2233"/>
      <c r="F38" s="2233"/>
      <c r="G38" s="2233"/>
      <c r="H38" s="2233"/>
      <c r="I38" s="2233"/>
      <c r="J38" s="2233"/>
      <c r="K38" s="2233"/>
      <c r="L38" s="2233"/>
      <c r="M38" s="2233"/>
      <c r="N38" s="2233"/>
      <c r="O38" s="2233"/>
      <c r="P38" s="2233"/>
      <c r="Q38" s="2233"/>
      <c r="R38" s="2233"/>
      <c r="S38" s="2233"/>
      <c r="T38" s="2233"/>
      <c r="U38" s="2233"/>
      <c r="V38" s="2233"/>
      <c r="W38" s="2233"/>
      <c r="X38" s="2233"/>
      <c r="BC38" s="2233" t="s">
        <v>3227</v>
      </c>
      <c r="BD38" s="2233"/>
      <c r="BE38" s="2233"/>
      <c r="BF38" s="2233"/>
      <c r="BG38" s="2233"/>
      <c r="BH38" s="2233"/>
      <c r="BI38" s="2233"/>
      <c r="BJ38" s="2233"/>
      <c r="BK38" s="2233"/>
      <c r="BL38" s="2233"/>
      <c r="BM38" s="2233"/>
      <c r="BN38" s="2233"/>
      <c r="BO38" s="2233"/>
      <c r="BP38" s="2233"/>
      <c r="BQ38" s="2233"/>
      <c r="BR38" s="2233"/>
      <c r="BS38" s="2233"/>
      <c r="BT38" s="2233"/>
      <c r="BU38" s="2233"/>
      <c r="BV38" s="2233"/>
      <c r="BW38" s="2233"/>
      <c r="BX38" s="2233"/>
    </row>
    <row r="39" spans="3:79" ht="16.5" customHeight="1">
      <c r="C39" s="2234" t="s">
        <v>2565</v>
      </c>
      <c r="D39" s="2234"/>
      <c r="E39" s="2234"/>
      <c r="F39" s="2234"/>
      <c r="G39" s="2234"/>
      <c r="H39" s="2234"/>
      <c r="I39" s="2234"/>
      <c r="J39" s="2234"/>
      <c r="K39" s="2234"/>
      <c r="L39" s="2234"/>
      <c r="M39" s="2234"/>
      <c r="N39" s="2234"/>
      <c r="O39" s="2234"/>
      <c r="P39" s="2234"/>
      <c r="Q39" s="2234"/>
      <c r="R39" s="2234"/>
      <c r="S39" s="2234"/>
      <c r="T39" s="2234"/>
      <c r="U39" s="2234"/>
      <c r="V39" s="2234"/>
      <c r="W39" s="2234"/>
      <c r="X39" s="2234"/>
      <c r="BC39" s="2234" t="s">
        <v>2565</v>
      </c>
      <c r="BD39" s="2234"/>
      <c r="BE39" s="2234"/>
      <c r="BF39" s="2234"/>
      <c r="BG39" s="2234"/>
      <c r="BH39" s="2234"/>
      <c r="BI39" s="2234"/>
      <c r="BJ39" s="2234"/>
      <c r="BK39" s="2234"/>
      <c r="BL39" s="2234"/>
      <c r="BM39" s="2234"/>
      <c r="BN39" s="2234"/>
      <c r="BO39" s="2234"/>
      <c r="BP39" s="2234"/>
      <c r="BQ39" s="2234"/>
      <c r="BR39" s="2234"/>
      <c r="BS39" s="2234"/>
      <c r="BT39" s="2234"/>
      <c r="BU39" s="2234"/>
      <c r="BV39" s="2234"/>
      <c r="BW39" s="2234"/>
      <c r="BX39" s="2234"/>
    </row>
    <row r="40" spans="3:79" ht="22.5" customHeight="1">
      <c r="C40" s="2171" t="s">
        <v>2566</v>
      </c>
      <c r="D40" s="2158"/>
      <c r="E40" s="2158"/>
      <c r="F40" s="2158"/>
      <c r="G40" s="2158"/>
      <c r="H40" s="2158"/>
      <c r="I40" s="2158"/>
      <c r="J40" s="2282"/>
      <c r="K40" s="372"/>
      <c r="L40" s="2285">
        <f>第1号!$G$36</f>
        <v>0</v>
      </c>
      <c r="M40" s="1969"/>
      <c r="N40" s="1969"/>
      <c r="O40" s="1969"/>
      <c r="P40" s="1969"/>
      <c r="Q40" s="1969"/>
      <c r="R40" s="2285">
        <f>第1号!$L$36</f>
        <v>0</v>
      </c>
      <c r="S40" s="1969"/>
      <c r="T40" s="1969"/>
      <c r="U40" s="1969"/>
      <c r="V40" s="1969"/>
      <c r="W40" s="2285" t="str">
        <f>第1号!$P$36</f>
        <v>　</v>
      </c>
      <c r="X40" s="2210"/>
      <c r="AA40" s="278"/>
      <c r="BC40" s="2171" t="s">
        <v>2566</v>
      </c>
      <c r="BD40" s="2158"/>
      <c r="BE40" s="2158"/>
      <c r="BF40" s="2158"/>
      <c r="BG40" s="2158"/>
      <c r="BH40" s="2158"/>
      <c r="BI40" s="2158"/>
      <c r="BJ40" s="2282"/>
      <c r="BK40" s="372"/>
      <c r="BL40" s="2285" t="s">
        <v>3238</v>
      </c>
      <c r="BM40" s="2285"/>
      <c r="BN40" s="2285"/>
      <c r="BO40" s="2285"/>
      <c r="BP40" s="2285"/>
      <c r="BQ40" s="2285"/>
      <c r="BR40" s="2285" t="s">
        <v>524</v>
      </c>
      <c r="BS40" s="2285"/>
      <c r="BT40" s="2285"/>
      <c r="BU40" s="2285"/>
      <c r="BV40" s="2285"/>
      <c r="BW40" s="2285" t="s">
        <v>3239</v>
      </c>
      <c r="BX40" s="2299"/>
    </row>
    <row r="41" spans="3:79" ht="18" customHeight="1">
      <c r="C41" s="2161" t="s">
        <v>2567</v>
      </c>
      <c r="D41" s="2162"/>
      <c r="E41" s="2162"/>
      <c r="F41" s="2214"/>
      <c r="G41" s="2214"/>
      <c r="H41" s="2214"/>
      <c r="I41" s="2214"/>
      <c r="J41" s="2283"/>
      <c r="K41" s="281"/>
      <c r="L41" s="381" t="s">
        <v>2568</v>
      </c>
      <c r="M41" s="2235">
        <f>基本情報入力シート!$B$66</f>
        <v>0</v>
      </c>
      <c r="N41" s="2235"/>
      <c r="O41" s="2235"/>
      <c r="P41" s="2284"/>
      <c r="Q41" s="383" t="s">
        <v>2569</v>
      </c>
      <c r="R41" s="383"/>
      <c r="S41" s="383"/>
      <c r="T41" s="383"/>
      <c r="U41" s="383"/>
      <c r="V41" s="383"/>
      <c r="W41" s="383"/>
      <c r="X41" s="477"/>
      <c r="AA41" s="278"/>
      <c r="BC41" s="2161" t="s">
        <v>2567</v>
      </c>
      <c r="BD41" s="2162"/>
      <c r="BE41" s="2162"/>
      <c r="BF41" s="2162"/>
      <c r="BG41" s="2162"/>
      <c r="BH41" s="2162"/>
      <c r="BI41" s="2162"/>
      <c r="BJ41" s="2294"/>
      <c r="BK41" s="281"/>
      <c r="BL41" s="381" t="s">
        <v>2568</v>
      </c>
      <c r="BM41" s="2235" t="s">
        <v>3240</v>
      </c>
      <c r="BN41" s="2235"/>
      <c r="BO41" s="2235"/>
      <c r="BP41" s="2235"/>
      <c r="BQ41" s="383" t="s">
        <v>2569</v>
      </c>
      <c r="BR41" s="383"/>
      <c r="BS41" s="383"/>
      <c r="BT41" s="383"/>
      <c r="BU41" s="383"/>
      <c r="BV41" s="383"/>
      <c r="BW41" s="383"/>
      <c r="BX41" s="477"/>
    </row>
    <row r="42" spans="3:79" ht="24" customHeight="1">
      <c r="C42" s="2266" t="s">
        <v>2942</v>
      </c>
      <c r="D42" s="2267"/>
      <c r="E42" s="2268"/>
      <c r="F42" s="2177" t="s">
        <v>2941</v>
      </c>
      <c r="G42" s="2261"/>
      <c r="H42" s="2261"/>
      <c r="I42" s="2261"/>
      <c r="J42" s="2261"/>
      <c r="K42" s="2262"/>
      <c r="L42" s="2276"/>
      <c r="M42" s="2277"/>
      <c r="N42" s="2277"/>
      <c r="O42" s="2277"/>
      <c r="P42" s="2277"/>
      <c r="Q42" s="2277"/>
      <c r="R42" s="2277"/>
      <c r="S42" s="2277"/>
      <c r="T42" s="2277"/>
      <c r="U42" s="2277"/>
      <c r="V42" s="2277"/>
      <c r="W42" s="2277"/>
      <c r="X42" s="2278"/>
      <c r="Y42" s="420"/>
      <c r="BC42" s="2266" t="s">
        <v>2942</v>
      </c>
      <c r="BD42" s="2267"/>
      <c r="BE42" s="2268"/>
      <c r="BF42" s="2177" t="s">
        <v>2941</v>
      </c>
      <c r="BG42" s="2261"/>
      <c r="BH42" s="2261"/>
      <c r="BI42" s="2261"/>
      <c r="BJ42" s="2261"/>
      <c r="BK42" s="2262"/>
      <c r="BL42" s="2303"/>
      <c r="BM42" s="2304"/>
      <c r="BN42" s="2304"/>
      <c r="BO42" s="2304"/>
      <c r="BP42" s="2304"/>
      <c r="BQ42" s="2304"/>
      <c r="BR42" s="2304"/>
      <c r="BS42" s="2304"/>
      <c r="BT42" s="2304"/>
      <c r="BU42" s="2304"/>
      <c r="BV42" s="2304"/>
      <c r="BW42" s="2304"/>
      <c r="BX42" s="2305"/>
      <c r="BY42" s="420"/>
      <c r="BZ42" s="420"/>
    </row>
    <row r="43" spans="3:79" ht="27" customHeight="1">
      <c r="C43" s="2269"/>
      <c r="D43" s="2270"/>
      <c r="E43" s="2271"/>
      <c r="F43" s="2293" t="s">
        <v>2690</v>
      </c>
      <c r="G43" s="2162"/>
      <c r="H43" s="2162"/>
      <c r="I43" s="2162"/>
      <c r="J43" s="2162"/>
      <c r="K43" s="2294"/>
      <c r="L43" s="2263"/>
      <c r="M43" s="2264"/>
      <c r="N43" s="2264"/>
      <c r="O43" s="2264"/>
      <c r="P43" s="2264"/>
      <c r="Q43" s="2264"/>
      <c r="R43" s="2264"/>
      <c r="S43" s="2264"/>
      <c r="T43" s="2264"/>
      <c r="U43" s="2264"/>
      <c r="V43" s="2264"/>
      <c r="W43" s="2264"/>
      <c r="X43" s="2265"/>
      <c r="Y43" s="420"/>
      <c r="AB43" s="285"/>
      <c r="BC43" s="2269"/>
      <c r="BD43" s="2270"/>
      <c r="BE43" s="2271"/>
      <c r="BF43" s="2306" t="s">
        <v>2690</v>
      </c>
      <c r="BG43" s="2307"/>
      <c r="BH43" s="2307"/>
      <c r="BI43" s="2307"/>
      <c r="BJ43" s="2307"/>
      <c r="BK43" s="2308"/>
      <c r="BL43" s="2309"/>
      <c r="BM43" s="2310"/>
      <c r="BN43" s="2310"/>
      <c r="BO43" s="2310"/>
      <c r="BP43" s="2310"/>
      <c r="BQ43" s="2310"/>
      <c r="BR43" s="2310"/>
      <c r="BS43" s="2310"/>
      <c r="BT43" s="2310"/>
      <c r="BU43" s="2310"/>
      <c r="BV43" s="2310"/>
      <c r="BW43" s="2310"/>
      <c r="BX43" s="2311"/>
      <c r="BY43" s="420"/>
      <c r="BZ43" s="420"/>
    </row>
    <row r="44" spans="3:79">
      <c r="C44" s="2272"/>
      <c r="D44" s="2273"/>
      <c r="E44" s="2274"/>
      <c r="F44" s="2177" t="s">
        <v>2691</v>
      </c>
      <c r="G44" s="2261"/>
      <c r="H44" s="2261"/>
      <c r="I44" s="2261"/>
      <c r="J44" s="2261"/>
      <c r="K44" s="2262"/>
      <c r="L44" s="2263"/>
      <c r="M44" s="2264"/>
      <c r="N44" s="2264"/>
      <c r="O44" s="2264"/>
      <c r="P44" s="2264"/>
      <c r="Q44" s="2264"/>
      <c r="R44" s="2264"/>
      <c r="S44" s="2264"/>
      <c r="T44" s="2264"/>
      <c r="U44" s="2264"/>
      <c r="V44" s="2264"/>
      <c r="W44" s="2264"/>
      <c r="X44" s="2265"/>
      <c r="Y44" s="420"/>
      <c r="AB44" s="285"/>
      <c r="BC44" s="2300"/>
      <c r="BD44" s="2301"/>
      <c r="BE44" s="2302"/>
      <c r="BF44" s="2177" t="s">
        <v>2691</v>
      </c>
      <c r="BG44" s="2261"/>
      <c r="BH44" s="2261"/>
      <c r="BI44" s="2261"/>
      <c r="BJ44" s="2261"/>
      <c r="BK44" s="2262"/>
      <c r="BL44" s="2309"/>
      <c r="BM44" s="2310"/>
      <c r="BN44" s="2310"/>
      <c r="BO44" s="2310"/>
      <c r="BP44" s="2310"/>
      <c r="BQ44" s="2310"/>
      <c r="BR44" s="2310"/>
      <c r="BS44" s="2310"/>
      <c r="BT44" s="2310"/>
      <c r="BU44" s="2310"/>
      <c r="BV44" s="2310"/>
      <c r="BW44" s="2310"/>
      <c r="BX44" s="2311"/>
      <c r="BY44" s="420"/>
      <c r="BZ44" s="420"/>
    </row>
    <row r="45" spans="3:79" ht="24" customHeight="1">
      <c r="C45" s="2292" t="s">
        <v>2943</v>
      </c>
      <c r="D45" s="2292"/>
      <c r="E45" s="2292"/>
      <c r="F45" s="2161" t="s">
        <v>2941</v>
      </c>
      <c r="G45" s="2162"/>
      <c r="H45" s="2162"/>
      <c r="I45" s="2162"/>
      <c r="J45" s="2162"/>
      <c r="K45" s="2294"/>
      <c r="L45" s="2276"/>
      <c r="M45" s="2277"/>
      <c r="N45" s="2277"/>
      <c r="O45" s="2277"/>
      <c r="P45" s="2277"/>
      <c r="Q45" s="2277"/>
      <c r="R45" s="2277"/>
      <c r="S45" s="2277"/>
      <c r="T45" s="2277"/>
      <c r="U45" s="2277"/>
      <c r="V45" s="2277"/>
      <c r="W45" s="2277"/>
      <c r="X45" s="2278"/>
      <c r="Y45" s="420"/>
      <c r="AB45" s="285"/>
      <c r="BC45" s="2266" t="s">
        <v>2943</v>
      </c>
      <c r="BD45" s="2267"/>
      <c r="BE45" s="2268"/>
      <c r="BF45" s="2177" t="s">
        <v>2941</v>
      </c>
      <c r="BG45" s="2261"/>
      <c r="BH45" s="2261"/>
      <c r="BI45" s="2261"/>
      <c r="BJ45" s="2261"/>
      <c r="BK45" s="2262"/>
      <c r="BL45" s="2303"/>
      <c r="BM45" s="2304"/>
      <c r="BN45" s="2304"/>
      <c r="BO45" s="2304"/>
      <c r="BP45" s="2304"/>
      <c r="BQ45" s="2304"/>
      <c r="BR45" s="2304"/>
      <c r="BS45" s="2304"/>
      <c r="BT45" s="2304"/>
      <c r="BU45" s="2304"/>
      <c r="BV45" s="2304"/>
      <c r="BW45" s="2304"/>
      <c r="BX45" s="2305"/>
      <c r="BY45" s="420"/>
      <c r="BZ45" s="420"/>
    </row>
    <row r="46" spans="3:79" ht="26.25" customHeight="1">
      <c r="C46" s="2292"/>
      <c r="D46" s="2292"/>
      <c r="E46" s="2292"/>
      <c r="F46" s="2293" t="s">
        <v>2690</v>
      </c>
      <c r="G46" s="2162"/>
      <c r="H46" s="2162"/>
      <c r="I46" s="2162"/>
      <c r="J46" s="2162"/>
      <c r="K46" s="2294"/>
      <c r="L46" s="2263"/>
      <c r="M46" s="2264"/>
      <c r="N46" s="2264"/>
      <c r="O46" s="2264"/>
      <c r="P46" s="2264"/>
      <c r="Q46" s="2264"/>
      <c r="R46" s="2264"/>
      <c r="S46" s="2264"/>
      <c r="T46" s="2264"/>
      <c r="U46" s="2264"/>
      <c r="V46" s="2264"/>
      <c r="W46" s="2264"/>
      <c r="X46" s="2265"/>
      <c r="Y46" s="420"/>
      <c r="AB46" s="285"/>
      <c r="BC46" s="2300"/>
      <c r="BD46" s="2301"/>
      <c r="BE46" s="2302"/>
      <c r="BF46" s="2306" t="s">
        <v>2690</v>
      </c>
      <c r="BG46" s="2307"/>
      <c r="BH46" s="2307"/>
      <c r="BI46" s="2307"/>
      <c r="BJ46" s="2307"/>
      <c r="BK46" s="2308"/>
      <c r="BL46" s="2309"/>
      <c r="BM46" s="2310"/>
      <c r="BN46" s="2310"/>
      <c r="BO46" s="2310"/>
      <c r="BP46" s="2310"/>
      <c r="BQ46" s="2310"/>
      <c r="BR46" s="2310"/>
      <c r="BS46" s="2310"/>
      <c r="BT46" s="2310"/>
      <c r="BU46" s="2310"/>
      <c r="BV46" s="2310"/>
      <c r="BW46" s="2310"/>
      <c r="BX46" s="2311"/>
      <c r="BY46" s="420"/>
      <c r="BZ46" s="420"/>
    </row>
    <row r="47" spans="3:79" ht="34.5" customHeight="1">
      <c r="C47" s="2288" t="s">
        <v>2692</v>
      </c>
      <c r="D47" s="2288"/>
      <c r="E47" s="2288"/>
      <c r="F47" s="2288"/>
      <c r="G47" s="2288"/>
      <c r="H47" s="2288"/>
      <c r="I47" s="2288"/>
      <c r="J47" s="2288"/>
      <c r="K47" s="2288"/>
      <c r="L47" s="2289"/>
      <c r="M47" s="2290"/>
      <c r="N47" s="2290"/>
      <c r="O47" s="2290"/>
      <c r="P47" s="2290"/>
      <c r="Q47" s="2290"/>
      <c r="R47" s="2290"/>
      <c r="S47" s="2290"/>
      <c r="T47" s="2290"/>
      <c r="U47" s="2290"/>
      <c r="V47" s="2290"/>
      <c r="W47" s="2290"/>
      <c r="X47" s="2291"/>
      <c r="Y47" s="421"/>
      <c r="AB47" s="285"/>
      <c r="BC47" s="2315" t="s">
        <v>2692</v>
      </c>
      <c r="BD47" s="2316"/>
      <c r="BE47" s="2316"/>
      <c r="BF47" s="2316"/>
      <c r="BG47" s="2316"/>
      <c r="BH47" s="2316"/>
      <c r="BI47" s="2316"/>
      <c r="BJ47" s="2316"/>
      <c r="BK47" s="2317"/>
      <c r="BL47" s="2289"/>
      <c r="BM47" s="2290"/>
      <c r="BN47" s="2290"/>
      <c r="BO47" s="2290"/>
      <c r="BP47" s="2290"/>
      <c r="BQ47" s="2290"/>
      <c r="BR47" s="2290"/>
      <c r="BS47" s="2290"/>
      <c r="BT47" s="2290"/>
      <c r="BU47" s="2290"/>
      <c r="BV47" s="2290"/>
      <c r="BW47" s="2290"/>
      <c r="BX47" s="2291"/>
      <c r="BY47" s="421"/>
      <c r="BZ47" s="421"/>
    </row>
    <row r="48" spans="3:79" ht="18.45" customHeight="1">
      <c r="C48" s="2288" t="s">
        <v>2693</v>
      </c>
      <c r="D48" s="2288"/>
      <c r="E48" s="2288"/>
      <c r="F48" s="2288"/>
      <c r="G48" s="2288"/>
      <c r="H48" s="2288"/>
      <c r="I48" s="2288"/>
      <c r="J48" s="2288"/>
      <c r="K48" s="2288"/>
      <c r="L48" s="2295"/>
      <c r="M48" s="2295"/>
      <c r="N48" s="2295"/>
      <c r="O48" s="422" t="s">
        <v>2555</v>
      </c>
      <c r="P48" s="423"/>
      <c r="Q48" s="422" t="s">
        <v>2694</v>
      </c>
      <c r="R48" s="423"/>
      <c r="S48" s="424" t="s">
        <v>2557</v>
      </c>
      <c r="T48" s="425"/>
      <c r="U48" s="425"/>
      <c r="V48" s="425"/>
      <c r="W48" s="425"/>
      <c r="X48" s="425"/>
      <c r="Y48" s="421"/>
      <c r="AB48" s="285"/>
      <c r="BC48" s="2315" t="s">
        <v>2693</v>
      </c>
      <c r="BD48" s="2316"/>
      <c r="BE48" s="2316"/>
      <c r="BF48" s="2316"/>
      <c r="BG48" s="2316"/>
      <c r="BH48" s="2316"/>
      <c r="BI48" s="2316"/>
      <c r="BJ48" s="2316"/>
      <c r="BK48" s="2317"/>
      <c r="BL48" s="2318"/>
      <c r="BM48" s="2295"/>
      <c r="BN48" s="2295"/>
      <c r="BO48" s="422" t="s">
        <v>2555</v>
      </c>
      <c r="BP48" s="423"/>
      <c r="BQ48" s="422" t="s">
        <v>2694</v>
      </c>
      <c r="BR48" s="423"/>
      <c r="BS48" s="424" t="s">
        <v>2557</v>
      </c>
      <c r="BT48" s="425"/>
      <c r="BU48" s="425"/>
      <c r="BV48" s="425"/>
      <c r="BW48" s="425"/>
      <c r="BX48" s="425"/>
      <c r="BY48" s="421"/>
      <c r="BZ48" s="421"/>
    </row>
    <row r="49" spans="3:79" ht="4.05" customHeight="1">
      <c r="D49" s="285"/>
      <c r="E49" s="285"/>
      <c r="F49" s="285"/>
      <c r="G49" s="285"/>
      <c r="H49" s="285"/>
      <c r="I49" s="285"/>
      <c r="J49" s="285"/>
      <c r="K49" s="285"/>
      <c r="L49" s="426"/>
      <c r="M49" s="426"/>
      <c r="N49" s="426"/>
      <c r="O49" s="421"/>
      <c r="P49" s="421"/>
      <c r="Q49" s="421"/>
      <c r="S49" s="421"/>
      <c r="T49" s="421"/>
      <c r="U49" s="421"/>
      <c r="V49" s="421"/>
      <c r="W49" s="421"/>
      <c r="X49" s="421"/>
      <c r="Y49" s="421"/>
      <c r="AB49" s="285"/>
      <c r="BD49" s="285"/>
      <c r="BE49" s="285"/>
      <c r="BF49" s="285"/>
      <c r="BG49" s="285"/>
      <c r="BH49" s="285"/>
      <c r="BI49" s="285"/>
      <c r="BJ49" s="285"/>
      <c r="BK49" s="285"/>
      <c r="BL49" s="426"/>
      <c r="BM49" s="426"/>
      <c r="BN49" s="426"/>
      <c r="BO49" s="421"/>
      <c r="BP49" s="421"/>
      <c r="BQ49" s="421"/>
      <c r="BS49" s="421"/>
      <c r="BT49" s="421"/>
      <c r="BU49" s="421"/>
      <c r="BV49" s="421"/>
      <c r="BW49" s="421"/>
      <c r="BX49" s="421"/>
      <c r="BY49" s="421"/>
      <c r="BZ49" s="421"/>
    </row>
    <row r="50" spans="3:79" ht="13.2" customHeight="1">
      <c r="D50" s="2286" t="s">
        <v>2695</v>
      </c>
      <c r="E50" s="2286"/>
      <c r="F50" s="2286"/>
      <c r="G50" s="2286"/>
      <c r="H50" s="2286"/>
      <c r="I50" s="2286"/>
      <c r="J50" s="2286"/>
      <c r="K50" s="2286"/>
      <c r="L50" s="2286"/>
      <c r="M50" s="2286"/>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427"/>
      <c r="AL50" s="427"/>
      <c r="AM50" s="427"/>
      <c r="AN50" s="427"/>
      <c r="AO50" s="427"/>
      <c r="AP50" s="427"/>
      <c r="AQ50" s="427"/>
      <c r="AR50" s="427"/>
      <c r="AS50" s="427"/>
      <c r="AT50" s="427"/>
      <c r="AU50" s="427"/>
      <c r="AV50" s="427"/>
      <c r="AW50" s="427"/>
      <c r="AX50" s="427"/>
      <c r="AY50" s="427"/>
      <c r="AZ50" s="427"/>
      <c r="BD50" s="2286" t="s">
        <v>2695</v>
      </c>
      <c r="BE50" s="2286"/>
      <c r="BF50" s="2286"/>
      <c r="BG50" s="2286"/>
      <c r="BH50" s="2286"/>
      <c r="BI50" s="2286"/>
      <c r="BJ50" s="2286"/>
      <c r="BK50" s="2286"/>
      <c r="BL50" s="2286"/>
      <c r="BM50" s="2286"/>
      <c r="BN50" s="427"/>
      <c r="BO50" s="427"/>
      <c r="BP50" s="427"/>
      <c r="BQ50" s="427"/>
      <c r="BR50" s="427"/>
      <c r="BS50" s="427"/>
      <c r="BT50" s="427"/>
      <c r="BU50" s="427"/>
      <c r="BV50" s="427"/>
      <c r="BW50" s="427"/>
      <c r="BX50" s="427"/>
      <c r="BY50" s="427"/>
      <c r="BZ50" s="427"/>
      <c r="CA50" s="427"/>
    </row>
    <row r="51" spans="3:79" ht="37.5" customHeight="1">
      <c r="C51" s="428"/>
      <c r="D51" s="429" t="s">
        <v>2696</v>
      </c>
      <c r="E51" s="429"/>
      <c r="F51" s="430" t="s">
        <v>2697</v>
      </c>
      <c r="G51" s="429"/>
      <c r="H51" s="429"/>
      <c r="I51" s="431"/>
      <c r="J51" s="2287" t="s">
        <v>2698</v>
      </c>
      <c r="K51" s="2287"/>
      <c r="L51" s="2287"/>
      <c r="M51" s="2287"/>
      <c r="N51" s="2287"/>
      <c r="O51" s="2287"/>
      <c r="P51" s="2287"/>
      <c r="Q51" s="2287"/>
      <c r="R51" s="2287"/>
      <c r="S51" s="2287"/>
      <c r="T51" s="2287"/>
      <c r="U51" s="2287"/>
      <c r="V51" s="2287"/>
      <c r="W51" s="2287"/>
      <c r="X51" s="2287"/>
      <c r="Y51" s="432"/>
      <c r="Z51" s="432"/>
      <c r="AA51" s="432"/>
      <c r="AB51" s="334"/>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C51" s="428"/>
      <c r="BD51" s="429" t="s">
        <v>2696</v>
      </c>
      <c r="BE51" s="429"/>
      <c r="BF51" s="430" t="s">
        <v>2697</v>
      </c>
      <c r="BG51" s="429"/>
      <c r="BH51" s="429"/>
      <c r="BI51" s="431"/>
      <c r="BJ51" s="2312" t="s">
        <v>2698</v>
      </c>
      <c r="BK51" s="2313"/>
      <c r="BL51" s="2313"/>
      <c r="BM51" s="2313"/>
      <c r="BN51" s="2313"/>
      <c r="BO51" s="2313"/>
      <c r="BP51" s="2313"/>
      <c r="BQ51" s="2313"/>
      <c r="BR51" s="2313"/>
      <c r="BS51" s="2313"/>
      <c r="BT51" s="2313"/>
      <c r="BU51" s="2313"/>
      <c r="BV51" s="2313"/>
      <c r="BW51" s="2313"/>
      <c r="BX51" s="2314"/>
      <c r="BY51" s="432"/>
      <c r="BZ51" s="432"/>
      <c r="CA51" s="432"/>
    </row>
    <row r="52" spans="3:79" ht="3" customHeight="1">
      <c r="C52" s="371"/>
      <c r="E52" s="433"/>
      <c r="U52" s="278"/>
      <c r="Y52" s="328"/>
      <c r="AB52" s="285"/>
      <c r="BC52" s="371"/>
      <c r="BE52" s="433"/>
      <c r="BU52" s="278"/>
      <c r="BY52" s="328"/>
      <c r="BZ52" s="328"/>
    </row>
    <row r="53" spans="3:79">
      <c r="C53" s="554" t="s">
        <v>3203</v>
      </c>
      <c r="D53" s="554"/>
      <c r="E53" s="435"/>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C53" s="554" t="s">
        <v>3203</v>
      </c>
      <c r="BD53" s="554"/>
      <c r="BE53" s="435"/>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row>
    <row r="54" spans="3:79">
      <c r="E54" s="436"/>
      <c r="BE54" s="436"/>
    </row>
  </sheetData>
  <sheetProtection algorithmName="SHA-512" hashValue="YJzR/QdQA/r4+WBjoohkZZI1l5dLnDsXo602uX7TroPWDr/xxhH12jlG1tKUpYLDN1BFuvtsDfCKGaPlxKIJQg==" saltValue="snisVG352J4HqxPr56/7nw==" spinCount="100000" sheet="1" formatCells="0" formatColumns="0" formatRows="0" selectLockedCells="1"/>
  <mergeCells count="110">
    <mergeCell ref="BD50:BM50"/>
    <mergeCell ref="BJ51:BX51"/>
    <mergeCell ref="BC45:BE46"/>
    <mergeCell ref="BF45:BK45"/>
    <mergeCell ref="BL45:BX45"/>
    <mergeCell ref="BF46:BK46"/>
    <mergeCell ref="BL46:BX46"/>
    <mergeCell ref="BC47:BK47"/>
    <mergeCell ref="BL47:BX47"/>
    <mergeCell ref="BC48:BK48"/>
    <mergeCell ref="BL48:BN48"/>
    <mergeCell ref="BC38:BX38"/>
    <mergeCell ref="BC39:BX39"/>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N32:BO32"/>
    <mergeCell ref="BP32:BS32"/>
    <mergeCell ref="BT32:BX32"/>
    <mergeCell ref="BC35:BX35"/>
    <mergeCell ref="BD37:BE37"/>
    <mergeCell ref="BJ37:BK37"/>
    <mergeCell ref="BM37:BO37"/>
    <mergeCell ref="BP37:BQ37"/>
    <mergeCell ref="BR37:BY37"/>
    <mergeCell ref="BN20:BO20"/>
    <mergeCell ref="BP20:BS20"/>
    <mergeCell ref="BT20:BX20"/>
    <mergeCell ref="BN24:BO24"/>
    <mergeCell ref="BP24:BX24"/>
    <mergeCell ref="BN26:BO26"/>
    <mergeCell ref="BP26:BS26"/>
    <mergeCell ref="BT26:BX26"/>
    <mergeCell ref="BN30:BO30"/>
    <mergeCell ref="BP30:BX30"/>
    <mergeCell ref="BR3:BS3"/>
    <mergeCell ref="BN10:BO10"/>
    <mergeCell ref="BP10:BX10"/>
    <mergeCell ref="BN12:BO12"/>
    <mergeCell ref="BP12:BX12"/>
    <mergeCell ref="BN14:BO14"/>
    <mergeCell ref="BP14:BS14"/>
    <mergeCell ref="BT14:BX14"/>
    <mergeCell ref="BN18:BO18"/>
    <mergeCell ref="BP18:BX18"/>
    <mergeCell ref="N24:O24"/>
    <mergeCell ref="P24:X24"/>
    <mergeCell ref="R3:S3"/>
    <mergeCell ref="N18:O18"/>
    <mergeCell ref="P18:X18"/>
    <mergeCell ref="N14:O14"/>
    <mergeCell ref="N10:O10"/>
    <mergeCell ref="P10:X10"/>
    <mergeCell ref="N12:O12"/>
    <mergeCell ref="P12:X12"/>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 ref="F44:K44"/>
    <mergeCell ref="L44:X44"/>
    <mergeCell ref="C42:E44"/>
    <mergeCell ref="N26:O26"/>
    <mergeCell ref="P26:S26"/>
    <mergeCell ref="T26:X26"/>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s>
  <phoneticPr fontId="65"/>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121920</xdr:colOff>
                    <xdr:row>50</xdr:row>
                    <xdr:rowOff>144780</xdr:rowOff>
                  </from>
                  <to>
                    <xdr:col>4</xdr:col>
                    <xdr:colOff>60960</xdr:colOff>
                    <xdr:row>50</xdr:row>
                    <xdr:rowOff>373380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77</xdr:col>
                    <xdr:colOff>0</xdr:colOff>
                    <xdr:row>50</xdr:row>
                    <xdr:rowOff>144780</xdr:rowOff>
                  </from>
                  <to>
                    <xdr:col>79</xdr:col>
                    <xdr:colOff>114300</xdr:colOff>
                    <xdr:row>50</xdr:row>
                    <xdr:rowOff>373380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121920</xdr:colOff>
                    <xdr:row>50</xdr:row>
                    <xdr:rowOff>144780</xdr:rowOff>
                  </from>
                  <to>
                    <xdr:col>56</xdr:col>
                    <xdr:colOff>53340</xdr:colOff>
                    <xdr:row>50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基本情報入力シート!$L$63:$L$93</xm:f>
          </x14:formula1>
          <xm:sqref>W3</xm:sqref>
        </x14:dataValidation>
        <x14:dataValidation type="list" allowBlank="1" showInputMessage="1" showErrorMessage="1">
          <x14:formula1>
            <xm:f>基本情報入力シート!$K$63:$K$74</xm:f>
          </x14:formula1>
          <xm:sqref>U3</xm:sqref>
        </x14:dataValidation>
        <x14:dataValidation type="list" allowBlank="1" showInputMessage="1" showErrorMessage="1">
          <x14:formula1>
            <xm:f>基本情報入力シート!$J$63:$J$65</xm:f>
          </x14:formula1>
          <xm:sqref>R3:S3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CA49"/>
  <sheetViews>
    <sheetView showGridLines="0" showZeros="0" view="pageBreakPreview" zoomScale="85" zoomScaleNormal="100" zoomScaleSheetLayoutView="85" workbookViewId="0">
      <selection activeCell="R3" sqref="R3:S3"/>
    </sheetView>
  </sheetViews>
  <sheetFormatPr defaultRowHeight="13.2"/>
  <cols>
    <col min="1" max="1" width="2.109375" style="278" customWidth="1"/>
    <col min="2" max="2" width="2.33203125" style="278" customWidth="1"/>
    <col min="3" max="3" width="1.109375" style="278" customWidth="1"/>
    <col min="4" max="4" width="5.6640625" style="278" customWidth="1"/>
    <col min="5" max="5" width="3.6640625" style="278" customWidth="1"/>
    <col min="6" max="6" width="2.6640625" style="278" customWidth="1"/>
    <col min="7" max="7" width="3.6640625" style="278" customWidth="1"/>
    <col min="8" max="8" width="2.6640625" style="278" customWidth="1"/>
    <col min="9" max="9" width="3.6640625" style="278" customWidth="1"/>
    <col min="10" max="10" width="4.6640625" style="278" customWidth="1"/>
    <col min="11" max="11" width="1.21875" style="278" customWidth="1"/>
    <col min="12" max="12" width="3.109375" style="278" customWidth="1"/>
    <col min="13" max="13" width="4.44140625" style="278" customWidth="1"/>
    <col min="14" max="14" width="3.6640625" style="278" customWidth="1"/>
    <col min="15" max="15" width="5.6640625" style="278" customWidth="1"/>
    <col min="16" max="16" width="3.6640625" style="278" customWidth="1"/>
    <col min="17" max="17" width="4.6640625" style="278" customWidth="1"/>
    <col min="18" max="20" width="3.6640625" style="278" customWidth="1"/>
    <col min="21" max="24" width="3.6640625" style="285" customWidth="1"/>
    <col min="25" max="25" width="2.21875" style="285" customWidth="1"/>
    <col min="26" max="27" width="2.109375" style="285" customWidth="1"/>
    <col min="28" max="28" width="7.21875" style="278" hidden="1" customWidth="1"/>
    <col min="29" max="51" width="0" style="278" hidden="1" customWidth="1"/>
    <col min="52" max="52" width="14.44140625" style="278" customWidth="1"/>
    <col min="53" max="53" width="2.109375" style="278" customWidth="1"/>
    <col min="54" max="54" width="2.33203125" style="278" customWidth="1"/>
    <col min="55" max="55" width="1.109375" style="278" customWidth="1"/>
    <col min="56" max="56" width="5.6640625" style="278" customWidth="1"/>
    <col min="57" max="57" width="3.6640625" style="278" customWidth="1"/>
    <col min="58" max="58" width="2.6640625" style="278" customWidth="1"/>
    <col min="59" max="59" width="3.6640625" style="278" customWidth="1"/>
    <col min="60" max="60" width="2.6640625" style="278" customWidth="1"/>
    <col min="61" max="61" width="3.6640625" style="278" customWidth="1"/>
    <col min="62" max="62" width="4.6640625" style="278" customWidth="1"/>
    <col min="63" max="63" width="1.21875" style="278" customWidth="1"/>
    <col min="64" max="64" width="3.109375" style="278" customWidth="1"/>
    <col min="65" max="65" width="4.44140625" style="278" customWidth="1"/>
    <col min="66" max="66" width="3.6640625" style="278" customWidth="1"/>
    <col min="67" max="67" width="5.6640625" style="278" customWidth="1"/>
    <col min="68" max="68" width="3.6640625" style="278" customWidth="1"/>
    <col min="69" max="69" width="4.6640625" style="278" customWidth="1"/>
    <col min="70" max="72" width="3.6640625" style="278" customWidth="1"/>
    <col min="73" max="76" width="3.6640625" style="285" customWidth="1"/>
    <col min="77" max="77" width="2.21875" style="285" customWidth="1"/>
    <col min="78" max="79" width="2.109375" style="285" customWidth="1"/>
    <col min="80" max="290" width="8.88671875" style="278"/>
    <col min="291" max="291" width="2.44140625" style="278" customWidth="1"/>
    <col min="292" max="292" width="2.33203125" style="278" customWidth="1"/>
    <col min="293" max="293" width="1.109375" style="278" customWidth="1"/>
    <col min="294" max="294" width="22.6640625" style="278" customWidth="1"/>
    <col min="295" max="295" width="1.21875" style="278" customWidth="1"/>
    <col min="296" max="297" width="11.77734375" style="278" customWidth="1"/>
    <col min="298" max="298" width="1.77734375" style="278" customWidth="1"/>
    <col min="299" max="299" width="6.88671875" style="278" customWidth="1"/>
    <col min="300" max="300" width="4.44140625" style="278" customWidth="1"/>
    <col min="301" max="301" width="3.6640625" style="278" customWidth="1"/>
    <col min="302" max="302" width="0.77734375" style="278" customWidth="1"/>
    <col min="303" max="303" width="3.33203125" style="278" customWidth="1"/>
    <col min="304" max="304" width="3.6640625" style="278" customWidth="1"/>
    <col min="305" max="305" width="3" style="278" customWidth="1"/>
    <col min="306" max="306" width="3.6640625" style="278" customWidth="1"/>
    <col min="307" max="307" width="3.109375" style="278" customWidth="1"/>
    <col min="308" max="308" width="1.88671875" style="278" customWidth="1"/>
    <col min="309" max="310" width="2.21875" style="278" customWidth="1"/>
    <col min="311" max="311" width="7.21875" style="278" customWidth="1"/>
    <col min="312" max="546" width="8.88671875" style="278"/>
    <col min="547" max="547" width="2.44140625" style="278" customWidth="1"/>
    <col min="548" max="548" width="2.33203125" style="278" customWidth="1"/>
    <col min="549" max="549" width="1.109375" style="278" customWidth="1"/>
    <col min="550" max="550" width="22.6640625" style="278" customWidth="1"/>
    <col min="551" max="551" width="1.21875" style="278" customWidth="1"/>
    <col min="552" max="553" width="11.77734375" style="278" customWidth="1"/>
    <col min="554" max="554" width="1.77734375" style="278" customWidth="1"/>
    <col min="555" max="555" width="6.88671875" style="278" customWidth="1"/>
    <col min="556" max="556" width="4.44140625" style="278" customWidth="1"/>
    <col min="557" max="557" width="3.6640625" style="278" customWidth="1"/>
    <col min="558" max="558" width="0.77734375" style="278" customWidth="1"/>
    <col min="559" max="559" width="3.33203125" style="278" customWidth="1"/>
    <col min="560" max="560" width="3.6640625" style="278" customWidth="1"/>
    <col min="561" max="561" width="3" style="278" customWidth="1"/>
    <col min="562" max="562" width="3.6640625" style="278" customWidth="1"/>
    <col min="563" max="563" width="3.109375" style="278" customWidth="1"/>
    <col min="564" max="564" width="1.88671875" style="278" customWidth="1"/>
    <col min="565" max="566" width="2.21875" style="278" customWidth="1"/>
    <col min="567" max="567" width="7.21875" style="278" customWidth="1"/>
    <col min="568" max="802" width="8.88671875" style="278"/>
    <col min="803" max="803" width="2.44140625" style="278" customWidth="1"/>
    <col min="804" max="804" width="2.33203125" style="278" customWidth="1"/>
    <col min="805" max="805" width="1.109375" style="278" customWidth="1"/>
    <col min="806" max="806" width="22.6640625" style="278" customWidth="1"/>
    <col min="807" max="807" width="1.21875" style="278" customWidth="1"/>
    <col min="808" max="809" width="11.77734375" style="278" customWidth="1"/>
    <col min="810" max="810" width="1.77734375" style="278" customWidth="1"/>
    <col min="811" max="811" width="6.88671875" style="278" customWidth="1"/>
    <col min="812" max="812" width="4.44140625" style="278" customWidth="1"/>
    <col min="813" max="813" width="3.6640625" style="278" customWidth="1"/>
    <col min="814" max="814" width="0.77734375" style="278" customWidth="1"/>
    <col min="815" max="815" width="3.33203125" style="278" customWidth="1"/>
    <col min="816" max="816" width="3.6640625" style="278" customWidth="1"/>
    <col min="817" max="817" width="3" style="278" customWidth="1"/>
    <col min="818" max="818" width="3.6640625" style="278" customWidth="1"/>
    <col min="819" max="819" width="3.109375" style="278" customWidth="1"/>
    <col min="820" max="820" width="1.88671875" style="278" customWidth="1"/>
    <col min="821" max="822" width="2.21875" style="278" customWidth="1"/>
    <col min="823" max="823" width="7.21875" style="278" customWidth="1"/>
    <col min="824" max="1058" width="8.88671875" style="278"/>
    <col min="1059" max="1059" width="2.44140625" style="278" customWidth="1"/>
    <col min="1060" max="1060" width="2.33203125" style="278" customWidth="1"/>
    <col min="1061" max="1061" width="1.109375" style="278" customWidth="1"/>
    <col min="1062" max="1062" width="22.6640625" style="278" customWidth="1"/>
    <col min="1063" max="1063" width="1.21875" style="278" customWidth="1"/>
    <col min="1064" max="1065" width="11.77734375" style="278" customWidth="1"/>
    <col min="1066" max="1066" width="1.77734375" style="278" customWidth="1"/>
    <col min="1067" max="1067" width="6.88671875" style="278" customWidth="1"/>
    <col min="1068" max="1068" width="4.44140625" style="278" customWidth="1"/>
    <col min="1069" max="1069" width="3.6640625" style="278" customWidth="1"/>
    <col min="1070" max="1070" width="0.77734375" style="278" customWidth="1"/>
    <col min="1071" max="1071" width="3.33203125" style="278" customWidth="1"/>
    <col min="1072" max="1072" width="3.6640625" style="278" customWidth="1"/>
    <col min="1073" max="1073" width="3" style="278" customWidth="1"/>
    <col min="1074" max="1074" width="3.6640625" style="278" customWidth="1"/>
    <col min="1075" max="1075" width="3.109375" style="278" customWidth="1"/>
    <col min="1076" max="1076" width="1.88671875" style="278" customWidth="1"/>
    <col min="1077" max="1078" width="2.21875" style="278" customWidth="1"/>
    <col min="1079" max="1079" width="7.21875" style="278" customWidth="1"/>
    <col min="1080" max="1314" width="8.88671875" style="278"/>
    <col min="1315" max="1315" width="2.44140625" style="278" customWidth="1"/>
    <col min="1316" max="1316" width="2.33203125" style="278" customWidth="1"/>
    <col min="1317" max="1317" width="1.109375" style="278" customWidth="1"/>
    <col min="1318" max="1318" width="22.6640625" style="278" customWidth="1"/>
    <col min="1319" max="1319" width="1.21875" style="278" customWidth="1"/>
    <col min="1320" max="1321" width="11.77734375" style="278" customWidth="1"/>
    <col min="1322" max="1322" width="1.77734375" style="278" customWidth="1"/>
    <col min="1323" max="1323" width="6.88671875" style="278" customWidth="1"/>
    <col min="1324" max="1324" width="4.44140625" style="278" customWidth="1"/>
    <col min="1325" max="1325" width="3.6640625" style="278" customWidth="1"/>
    <col min="1326" max="1326" width="0.77734375" style="278" customWidth="1"/>
    <col min="1327" max="1327" width="3.33203125" style="278" customWidth="1"/>
    <col min="1328" max="1328" width="3.6640625" style="278" customWidth="1"/>
    <col min="1329" max="1329" width="3" style="278" customWidth="1"/>
    <col min="1330" max="1330" width="3.6640625" style="278" customWidth="1"/>
    <col min="1331" max="1331" width="3.109375" style="278" customWidth="1"/>
    <col min="1332" max="1332" width="1.88671875" style="278" customWidth="1"/>
    <col min="1333" max="1334" width="2.21875" style="278" customWidth="1"/>
    <col min="1335" max="1335" width="7.21875" style="278" customWidth="1"/>
    <col min="1336" max="1570" width="8.88671875" style="278"/>
    <col min="1571" max="1571" width="2.44140625" style="278" customWidth="1"/>
    <col min="1572" max="1572" width="2.33203125" style="278" customWidth="1"/>
    <col min="1573" max="1573" width="1.109375" style="278" customWidth="1"/>
    <col min="1574" max="1574" width="22.6640625" style="278" customWidth="1"/>
    <col min="1575" max="1575" width="1.21875" style="278" customWidth="1"/>
    <col min="1576" max="1577" width="11.77734375" style="278" customWidth="1"/>
    <col min="1578" max="1578" width="1.77734375" style="278" customWidth="1"/>
    <col min="1579" max="1579" width="6.88671875" style="278" customWidth="1"/>
    <col min="1580" max="1580" width="4.44140625" style="278" customWidth="1"/>
    <col min="1581" max="1581" width="3.6640625" style="278" customWidth="1"/>
    <col min="1582" max="1582" width="0.77734375" style="278" customWidth="1"/>
    <col min="1583" max="1583" width="3.33203125" style="278" customWidth="1"/>
    <col min="1584" max="1584" width="3.6640625" style="278" customWidth="1"/>
    <col min="1585" max="1585" width="3" style="278" customWidth="1"/>
    <col min="1586" max="1586" width="3.6640625" style="278" customWidth="1"/>
    <col min="1587" max="1587" width="3.109375" style="278" customWidth="1"/>
    <col min="1588" max="1588" width="1.88671875" style="278" customWidth="1"/>
    <col min="1589" max="1590" width="2.21875" style="278" customWidth="1"/>
    <col min="1591" max="1591" width="7.21875" style="278" customWidth="1"/>
    <col min="1592" max="1826" width="8.88671875" style="278"/>
    <col min="1827" max="1827" width="2.44140625" style="278" customWidth="1"/>
    <col min="1828" max="1828" width="2.33203125" style="278" customWidth="1"/>
    <col min="1829" max="1829" width="1.109375" style="278" customWidth="1"/>
    <col min="1830" max="1830" width="22.6640625" style="278" customWidth="1"/>
    <col min="1831" max="1831" width="1.21875" style="278" customWidth="1"/>
    <col min="1832" max="1833" width="11.77734375" style="278" customWidth="1"/>
    <col min="1834" max="1834" width="1.77734375" style="278" customWidth="1"/>
    <col min="1835" max="1835" width="6.88671875" style="278" customWidth="1"/>
    <col min="1836" max="1836" width="4.44140625" style="278" customWidth="1"/>
    <col min="1837" max="1837" width="3.6640625" style="278" customWidth="1"/>
    <col min="1838" max="1838" width="0.77734375" style="278" customWidth="1"/>
    <col min="1839" max="1839" width="3.33203125" style="278" customWidth="1"/>
    <col min="1840" max="1840" width="3.6640625" style="278" customWidth="1"/>
    <col min="1841" max="1841" width="3" style="278" customWidth="1"/>
    <col min="1842" max="1842" width="3.6640625" style="278" customWidth="1"/>
    <col min="1843" max="1843" width="3.109375" style="278" customWidth="1"/>
    <col min="1844" max="1844" width="1.88671875" style="278" customWidth="1"/>
    <col min="1845" max="1846" width="2.21875" style="278" customWidth="1"/>
    <col min="1847" max="1847" width="7.21875" style="278" customWidth="1"/>
    <col min="1848" max="2082" width="8.88671875" style="278"/>
    <col min="2083" max="2083" width="2.44140625" style="278" customWidth="1"/>
    <col min="2084" max="2084" width="2.33203125" style="278" customWidth="1"/>
    <col min="2085" max="2085" width="1.109375" style="278" customWidth="1"/>
    <col min="2086" max="2086" width="22.6640625" style="278" customWidth="1"/>
    <col min="2087" max="2087" width="1.21875" style="278" customWidth="1"/>
    <col min="2088" max="2089" width="11.77734375" style="278" customWidth="1"/>
    <col min="2090" max="2090" width="1.77734375" style="278" customWidth="1"/>
    <col min="2091" max="2091" width="6.88671875" style="278" customWidth="1"/>
    <col min="2092" max="2092" width="4.44140625" style="278" customWidth="1"/>
    <col min="2093" max="2093" width="3.6640625" style="278" customWidth="1"/>
    <col min="2094" max="2094" width="0.77734375" style="278" customWidth="1"/>
    <col min="2095" max="2095" width="3.33203125" style="278" customWidth="1"/>
    <col min="2096" max="2096" width="3.6640625" style="278" customWidth="1"/>
    <col min="2097" max="2097" width="3" style="278" customWidth="1"/>
    <col min="2098" max="2098" width="3.6640625" style="278" customWidth="1"/>
    <col min="2099" max="2099" width="3.109375" style="278" customWidth="1"/>
    <col min="2100" max="2100" width="1.88671875" style="278" customWidth="1"/>
    <col min="2101" max="2102" width="2.21875" style="278" customWidth="1"/>
    <col min="2103" max="2103" width="7.21875" style="278" customWidth="1"/>
    <col min="2104" max="2338" width="8.88671875" style="278"/>
    <col min="2339" max="2339" width="2.44140625" style="278" customWidth="1"/>
    <col min="2340" max="2340" width="2.33203125" style="278" customWidth="1"/>
    <col min="2341" max="2341" width="1.109375" style="278" customWidth="1"/>
    <col min="2342" max="2342" width="22.6640625" style="278" customWidth="1"/>
    <col min="2343" max="2343" width="1.21875" style="278" customWidth="1"/>
    <col min="2344" max="2345" width="11.77734375" style="278" customWidth="1"/>
    <col min="2346" max="2346" width="1.77734375" style="278" customWidth="1"/>
    <col min="2347" max="2347" width="6.88671875" style="278" customWidth="1"/>
    <col min="2348" max="2348" width="4.44140625" style="278" customWidth="1"/>
    <col min="2349" max="2349" width="3.6640625" style="278" customWidth="1"/>
    <col min="2350" max="2350" width="0.77734375" style="278" customWidth="1"/>
    <col min="2351" max="2351" width="3.33203125" style="278" customWidth="1"/>
    <col min="2352" max="2352" width="3.6640625" style="278" customWidth="1"/>
    <col min="2353" max="2353" width="3" style="278" customWidth="1"/>
    <col min="2354" max="2354" width="3.6640625" style="278" customWidth="1"/>
    <col min="2355" max="2355" width="3.109375" style="278" customWidth="1"/>
    <col min="2356" max="2356" width="1.88671875" style="278" customWidth="1"/>
    <col min="2357" max="2358" width="2.21875" style="278" customWidth="1"/>
    <col min="2359" max="2359" width="7.21875" style="278" customWidth="1"/>
    <col min="2360" max="2594" width="8.88671875" style="278"/>
    <col min="2595" max="2595" width="2.44140625" style="278" customWidth="1"/>
    <col min="2596" max="2596" width="2.33203125" style="278" customWidth="1"/>
    <col min="2597" max="2597" width="1.109375" style="278" customWidth="1"/>
    <col min="2598" max="2598" width="22.6640625" style="278" customWidth="1"/>
    <col min="2599" max="2599" width="1.21875" style="278" customWidth="1"/>
    <col min="2600" max="2601" width="11.77734375" style="278" customWidth="1"/>
    <col min="2602" max="2602" width="1.77734375" style="278" customWidth="1"/>
    <col min="2603" max="2603" width="6.88671875" style="278" customWidth="1"/>
    <col min="2604" max="2604" width="4.44140625" style="278" customWidth="1"/>
    <col min="2605" max="2605" width="3.6640625" style="278" customWidth="1"/>
    <col min="2606" max="2606" width="0.77734375" style="278" customWidth="1"/>
    <col min="2607" max="2607" width="3.33203125" style="278" customWidth="1"/>
    <col min="2608" max="2608" width="3.6640625" style="278" customWidth="1"/>
    <col min="2609" max="2609" width="3" style="278" customWidth="1"/>
    <col min="2610" max="2610" width="3.6640625" style="278" customWidth="1"/>
    <col min="2611" max="2611" width="3.109375" style="278" customWidth="1"/>
    <col min="2612" max="2612" width="1.88671875" style="278" customWidth="1"/>
    <col min="2613" max="2614" width="2.21875" style="278" customWidth="1"/>
    <col min="2615" max="2615" width="7.21875" style="278" customWidth="1"/>
    <col min="2616" max="2850" width="8.88671875" style="278"/>
    <col min="2851" max="2851" width="2.44140625" style="278" customWidth="1"/>
    <col min="2852" max="2852" width="2.33203125" style="278" customWidth="1"/>
    <col min="2853" max="2853" width="1.109375" style="278" customWidth="1"/>
    <col min="2854" max="2854" width="22.6640625" style="278" customWidth="1"/>
    <col min="2855" max="2855" width="1.21875" style="278" customWidth="1"/>
    <col min="2856" max="2857" width="11.77734375" style="278" customWidth="1"/>
    <col min="2858" max="2858" width="1.77734375" style="278" customWidth="1"/>
    <col min="2859" max="2859" width="6.88671875" style="278" customWidth="1"/>
    <col min="2860" max="2860" width="4.44140625" style="278" customWidth="1"/>
    <col min="2861" max="2861" width="3.6640625" style="278" customWidth="1"/>
    <col min="2862" max="2862" width="0.77734375" style="278" customWidth="1"/>
    <col min="2863" max="2863" width="3.33203125" style="278" customWidth="1"/>
    <col min="2864" max="2864" width="3.6640625" style="278" customWidth="1"/>
    <col min="2865" max="2865" width="3" style="278" customWidth="1"/>
    <col min="2866" max="2866" width="3.6640625" style="278" customWidth="1"/>
    <col min="2867" max="2867" width="3.109375" style="278" customWidth="1"/>
    <col min="2868" max="2868" width="1.88671875" style="278" customWidth="1"/>
    <col min="2869" max="2870" width="2.21875" style="278" customWidth="1"/>
    <col min="2871" max="2871" width="7.21875" style="278" customWidth="1"/>
    <col min="2872" max="3106" width="8.88671875" style="278"/>
    <col min="3107" max="3107" width="2.44140625" style="278" customWidth="1"/>
    <col min="3108" max="3108" width="2.33203125" style="278" customWidth="1"/>
    <col min="3109" max="3109" width="1.109375" style="278" customWidth="1"/>
    <col min="3110" max="3110" width="22.6640625" style="278" customWidth="1"/>
    <col min="3111" max="3111" width="1.21875" style="278" customWidth="1"/>
    <col min="3112" max="3113" width="11.77734375" style="278" customWidth="1"/>
    <col min="3114" max="3114" width="1.77734375" style="278" customWidth="1"/>
    <col min="3115" max="3115" width="6.88671875" style="278" customWidth="1"/>
    <col min="3116" max="3116" width="4.44140625" style="278" customWidth="1"/>
    <col min="3117" max="3117" width="3.6640625" style="278" customWidth="1"/>
    <col min="3118" max="3118" width="0.77734375" style="278" customWidth="1"/>
    <col min="3119" max="3119" width="3.33203125" style="278" customWidth="1"/>
    <col min="3120" max="3120" width="3.6640625" style="278" customWidth="1"/>
    <col min="3121" max="3121" width="3" style="278" customWidth="1"/>
    <col min="3122" max="3122" width="3.6640625" style="278" customWidth="1"/>
    <col min="3123" max="3123" width="3.109375" style="278" customWidth="1"/>
    <col min="3124" max="3124" width="1.88671875" style="278" customWidth="1"/>
    <col min="3125" max="3126" width="2.21875" style="278" customWidth="1"/>
    <col min="3127" max="3127" width="7.21875" style="278" customWidth="1"/>
    <col min="3128" max="3362" width="8.88671875" style="278"/>
    <col min="3363" max="3363" width="2.44140625" style="278" customWidth="1"/>
    <col min="3364" max="3364" width="2.33203125" style="278" customWidth="1"/>
    <col min="3365" max="3365" width="1.109375" style="278" customWidth="1"/>
    <col min="3366" max="3366" width="22.6640625" style="278" customWidth="1"/>
    <col min="3367" max="3367" width="1.21875" style="278" customWidth="1"/>
    <col min="3368" max="3369" width="11.77734375" style="278" customWidth="1"/>
    <col min="3370" max="3370" width="1.77734375" style="278" customWidth="1"/>
    <col min="3371" max="3371" width="6.88671875" style="278" customWidth="1"/>
    <col min="3372" max="3372" width="4.44140625" style="278" customWidth="1"/>
    <col min="3373" max="3373" width="3.6640625" style="278" customWidth="1"/>
    <col min="3374" max="3374" width="0.77734375" style="278" customWidth="1"/>
    <col min="3375" max="3375" width="3.33203125" style="278" customWidth="1"/>
    <col min="3376" max="3376" width="3.6640625" style="278" customWidth="1"/>
    <col min="3377" max="3377" width="3" style="278" customWidth="1"/>
    <col min="3378" max="3378" width="3.6640625" style="278" customWidth="1"/>
    <col min="3379" max="3379" width="3.109375" style="278" customWidth="1"/>
    <col min="3380" max="3380" width="1.88671875" style="278" customWidth="1"/>
    <col min="3381" max="3382" width="2.21875" style="278" customWidth="1"/>
    <col min="3383" max="3383" width="7.21875" style="278" customWidth="1"/>
    <col min="3384" max="3618" width="8.88671875" style="278"/>
    <col min="3619" max="3619" width="2.44140625" style="278" customWidth="1"/>
    <col min="3620" max="3620" width="2.33203125" style="278" customWidth="1"/>
    <col min="3621" max="3621" width="1.109375" style="278" customWidth="1"/>
    <col min="3622" max="3622" width="22.6640625" style="278" customWidth="1"/>
    <col min="3623" max="3623" width="1.21875" style="278" customWidth="1"/>
    <col min="3624" max="3625" width="11.77734375" style="278" customWidth="1"/>
    <col min="3626" max="3626" width="1.77734375" style="278" customWidth="1"/>
    <col min="3627" max="3627" width="6.88671875" style="278" customWidth="1"/>
    <col min="3628" max="3628" width="4.44140625" style="278" customWidth="1"/>
    <col min="3629" max="3629" width="3.6640625" style="278" customWidth="1"/>
    <col min="3630" max="3630" width="0.77734375" style="278" customWidth="1"/>
    <col min="3631" max="3631" width="3.33203125" style="278" customWidth="1"/>
    <col min="3632" max="3632" width="3.6640625" style="278" customWidth="1"/>
    <col min="3633" max="3633" width="3" style="278" customWidth="1"/>
    <col min="3634" max="3634" width="3.6640625" style="278" customWidth="1"/>
    <col min="3635" max="3635" width="3.109375" style="278" customWidth="1"/>
    <col min="3636" max="3636" width="1.88671875" style="278" customWidth="1"/>
    <col min="3637" max="3638" width="2.21875" style="278" customWidth="1"/>
    <col min="3639" max="3639" width="7.21875" style="278" customWidth="1"/>
    <col min="3640" max="3874" width="8.88671875" style="278"/>
    <col min="3875" max="3875" width="2.44140625" style="278" customWidth="1"/>
    <col min="3876" max="3876" width="2.33203125" style="278" customWidth="1"/>
    <col min="3877" max="3877" width="1.109375" style="278" customWidth="1"/>
    <col min="3878" max="3878" width="22.6640625" style="278" customWidth="1"/>
    <col min="3879" max="3879" width="1.21875" style="278" customWidth="1"/>
    <col min="3880" max="3881" width="11.77734375" style="278" customWidth="1"/>
    <col min="3882" max="3882" width="1.77734375" style="278" customWidth="1"/>
    <col min="3883" max="3883" width="6.88671875" style="278" customWidth="1"/>
    <col min="3884" max="3884" width="4.44140625" style="278" customWidth="1"/>
    <col min="3885" max="3885" width="3.6640625" style="278" customWidth="1"/>
    <col min="3886" max="3886" width="0.77734375" style="278" customWidth="1"/>
    <col min="3887" max="3887" width="3.33203125" style="278" customWidth="1"/>
    <col min="3888" max="3888" width="3.6640625" style="278" customWidth="1"/>
    <col min="3889" max="3889" width="3" style="278" customWidth="1"/>
    <col min="3890" max="3890" width="3.6640625" style="278" customWidth="1"/>
    <col min="3891" max="3891" width="3.109375" style="278" customWidth="1"/>
    <col min="3892" max="3892" width="1.88671875" style="278" customWidth="1"/>
    <col min="3893" max="3894" width="2.21875" style="278" customWidth="1"/>
    <col min="3895" max="3895" width="7.21875" style="278" customWidth="1"/>
    <col min="3896" max="4130" width="8.88671875" style="278"/>
    <col min="4131" max="4131" width="2.44140625" style="278" customWidth="1"/>
    <col min="4132" max="4132" width="2.33203125" style="278" customWidth="1"/>
    <col min="4133" max="4133" width="1.109375" style="278" customWidth="1"/>
    <col min="4134" max="4134" width="22.6640625" style="278" customWidth="1"/>
    <col min="4135" max="4135" width="1.21875" style="278" customWidth="1"/>
    <col min="4136" max="4137" width="11.77734375" style="278" customWidth="1"/>
    <col min="4138" max="4138" width="1.77734375" style="278" customWidth="1"/>
    <col min="4139" max="4139" width="6.88671875" style="278" customWidth="1"/>
    <col min="4140" max="4140" width="4.44140625" style="278" customWidth="1"/>
    <col min="4141" max="4141" width="3.6640625" style="278" customWidth="1"/>
    <col min="4142" max="4142" width="0.77734375" style="278" customWidth="1"/>
    <col min="4143" max="4143" width="3.33203125" style="278" customWidth="1"/>
    <col min="4144" max="4144" width="3.6640625" style="278" customWidth="1"/>
    <col min="4145" max="4145" width="3" style="278" customWidth="1"/>
    <col min="4146" max="4146" width="3.6640625" style="278" customWidth="1"/>
    <col min="4147" max="4147" width="3.109375" style="278" customWidth="1"/>
    <col min="4148" max="4148" width="1.88671875" style="278" customWidth="1"/>
    <col min="4149" max="4150" width="2.21875" style="278" customWidth="1"/>
    <col min="4151" max="4151" width="7.21875" style="278" customWidth="1"/>
    <col min="4152" max="4386" width="8.88671875" style="278"/>
    <col min="4387" max="4387" width="2.44140625" style="278" customWidth="1"/>
    <col min="4388" max="4388" width="2.33203125" style="278" customWidth="1"/>
    <col min="4389" max="4389" width="1.109375" style="278" customWidth="1"/>
    <col min="4390" max="4390" width="22.6640625" style="278" customWidth="1"/>
    <col min="4391" max="4391" width="1.21875" style="278" customWidth="1"/>
    <col min="4392" max="4393" width="11.77734375" style="278" customWidth="1"/>
    <col min="4394" max="4394" width="1.77734375" style="278" customWidth="1"/>
    <col min="4395" max="4395" width="6.88671875" style="278" customWidth="1"/>
    <col min="4396" max="4396" width="4.44140625" style="278" customWidth="1"/>
    <col min="4397" max="4397" width="3.6640625" style="278" customWidth="1"/>
    <col min="4398" max="4398" width="0.77734375" style="278" customWidth="1"/>
    <col min="4399" max="4399" width="3.33203125" style="278" customWidth="1"/>
    <col min="4400" max="4400" width="3.6640625" style="278" customWidth="1"/>
    <col min="4401" max="4401" width="3" style="278" customWidth="1"/>
    <col min="4402" max="4402" width="3.6640625" style="278" customWidth="1"/>
    <col min="4403" max="4403" width="3.109375" style="278" customWidth="1"/>
    <col min="4404" max="4404" width="1.88671875" style="278" customWidth="1"/>
    <col min="4405" max="4406" width="2.21875" style="278" customWidth="1"/>
    <col min="4407" max="4407" width="7.21875" style="278" customWidth="1"/>
    <col min="4408" max="4642" width="8.88671875" style="278"/>
    <col min="4643" max="4643" width="2.44140625" style="278" customWidth="1"/>
    <col min="4644" max="4644" width="2.33203125" style="278" customWidth="1"/>
    <col min="4645" max="4645" width="1.109375" style="278" customWidth="1"/>
    <col min="4646" max="4646" width="22.6640625" style="278" customWidth="1"/>
    <col min="4647" max="4647" width="1.21875" style="278" customWidth="1"/>
    <col min="4648" max="4649" width="11.77734375" style="278" customWidth="1"/>
    <col min="4650" max="4650" width="1.77734375" style="278" customWidth="1"/>
    <col min="4651" max="4651" width="6.88671875" style="278" customWidth="1"/>
    <col min="4652" max="4652" width="4.44140625" style="278" customWidth="1"/>
    <col min="4653" max="4653" width="3.6640625" style="278" customWidth="1"/>
    <col min="4654" max="4654" width="0.77734375" style="278" customWidth="1"/>
    <col min="4655" max="4655" width="3.33203125" style="278" customWidth="1"/>
    <col min="4656" max="4656" width="3.6640625" style="278" customWidth="1"/>
    <col min="4657" max="4657" width="3" style="278" customWidth="1"/>
    <col min="4658" max="4658" width="3.6640625" style="278" customWidth="1"/>
    <col min="4659" max="4659" width="3.109375" style="278" customWidth="1"/>
    <col min="4660" max="4660" width="1.88671875" style="278" customWidth="1"/>
    <col min="4661" max="4662" width="2.21875" style="278" customWidth="1"/>
    <col min="4663" max="4663" width="7.21875" style="278" customWidth="1"/>
    <col min="4664" max="4898" width="8.88671875" style="278"/>
    <col min="4899" max="4899" width="2.44140625" style="278" customWidth="1"/>
    <col min="4900" max="4900" width="2.33203125" style="278" customWidth="1"/>
    <col min="4901" max="4901" width="1.109375" style="278" customWidth="1"/>
    <col min="4902" max="4902" width="22.6640625" style="278" customWidth="1"/>
    <col min="4903" max="4903" width="1.21875" style="278" customWidth="1"/>
    <col min="4904" max="4905" width="11.77734375" style="278" customWidth="1"/>
    <col min="4906" max="4906" width="1.77734375" style="278" customWidth="1"/>
    <col min="4907" max="4907" width="6.88671875" style="278" customWidth="1"/>
    <col min="4908" max="4908" width="4.44140625" style="278" customWidth="1"/>
    <col min="4909" max="4909" width="3.6640625" style="278" customWidth="1"/>
    <col min="4910" max="4910" width="0.77734375" style="278" customWidth="1"/>
    <col min="4911" max="4911" width="3.33203125" style="278" customWidth="1"/>
    <col min="4912" max="4912" width="3.6640625" style="278" customWidth="1"/>
    <col min="4913" max="4913" width="3" style="278" customWidth="1"/>
    <col min="4914" max="4914" width="3.6640625" style="278" customWidth="1"/>
    <col min="4915" max="4915" width="3.109375" style="278" customWidth="1"/>
    <col min="4916" max="4916" width="1.88671875" style="278" customWidth="1"/>
    <col min="4917" max="4918" width="2.21875" style="278" customWidth="1"/>
    <col min="4919" max="4919" width="7.21875" style="278" customWidth="1"/>
    <col min="4920" max="5154" width="8.88671875" style="278"/>
    <col min="5155" max="5155" width="2.44140625" style="278" customWidth="1"/>
    <col min="5156" max="5156" width="2.33203125" style="278" customWidth="1"/>
    <col min="5157" max="5157" width="1.109375" style="278" customWidth="1"/>
    <col min="5158" max="5158" width="22.6640625" style="278" customWidth="1"/>
    <col min="5159" max="5159" width="1.21875" style="278" customWidth="1"/>
    <col min="5160" max="5161" width="11.77734375" style="278" customWidth="1"/>
    <col min="5162" max="5162" width="1.77734375" style="278" customWidth="1"/>
    <col min="5163" max="5163" width="6.88671875" style="278" customWidth="1"/>
    <col min="5164" max="5164" width="4.44140625" style="278" customWidth="1"/>
    <col min="5165" max="5165" width="3.6640625" style="278" customWidth="1"/>
    <col min="5166" max="5166" width="0.77734375" style="278" customWidth="1"/>
    <col min="5167" max="5167" width="3.33203125" style="278" customWidth="1"/>
    <col min="5168" max="5168" width="3.6640625" style="278" customWidth="1"/>
    <col min="5169" max="5169" width="3" style="278" customWidth="1"/>
    <col min="5170" max="5170" width="3.6640625" style="278" customWidth="1"/>
    <col min="5171" max="5171" width="3.109375" style="278" customWidth="1"/>
    <col min="5172" max="5172" width="1.88671875" style="278" customWidth="1"/>
    <col min="5173" max="5174" width="2.21875" style="278" customWidth="1"/>
    <col min="5175" max="5175" width="7.21875" style="278" customWidth="1"/>
    <col min="5176" max="5410" width="8.88671875" style="278"/>
    <col min="5411" max="5411" width="2.44140625" style="278" customWidth="1"/>
    <col min="5412" max="5412" width="2.33203125" style="278" customWidth="1"/>
    <col min="5413" max="5413" width="1.109375" style="278" customWidth="1"/>
    <col min="5414" max="5414" width="22.6640625" style="278" customWidth="1"/>
    <col min="5415" max="5415" width="1.21875" style="278" customWidth="1"/>
    <col min="5416" max="5417" width="11.77734375" style="278" customWidth="1"/>
    <col min="5418" max="5418" width="1.77734375" style="278" customWidth="1"/>
    <col min="5419" max="5419" width="6.88671875" style="278" customWidth="1"/>
    <col min="5420" max="5420" width="4.44140625" style="278" customWidth="1"/>
    <col min="5421" max="5421" width="3.6640625" style="278" customWidth="1"/>
    <col min="5422" max="5422" width="0.77734375" style="278" customWidth="1"/>
    <col min="5423" max="5423" width="3.33203125" style="278" customWidth="1"/>
    <col min="5424" max="5424" width="3.6640625" style="278" customWidth="1"/>
    <col min="5425" max="5425" width="3" style="278" customWidth="1"/>
    <col min="5426" max="5426" width="3.6640625" style="278" customWidth="1"/>
    <col min="5427" max="5427" width="3.109375" style="278" customWidth="1"/>
    <col min="5428" max="5428" width="1.88671875" style="278" customWidth="1"/>
    <col min="5429" max="5430" width="2.21875" style="278" customWidth="1"/>
    <col min="5431" max="5431" width="7.21875" style="278" customWidth="1"/>
    <col min="5432" max="5666" width="8.88671875" style="278"/>
    <col min="5667" max="5667" width="2.44140625" style="278" customWidth="1"/>
    <col min="5668" max="5668" width="2.33203125" style="278" customWidth="1"/>
    <col min="5669" max="5669" width="1.109375" style="278" customWidth="1"/>
    <col min="5670" max="5670" width="22.6640625" style="278" customWidth="1"/>
    <col min="5671" max="5671" width="1.21875" style="278" customWidth="1"/>
    <col min="5672" max="5673" width="11.77734375" style="278" customWidth="1"/>
    <col min="5674" max="5674" width="1.77734375" style="278" customWidth="1"/>
    <col min="5675" max="5675" width="6.88671875" style="278" customWidth="1"/>
    <col min="5676" max="5676" width="4.44140625" style="278" customWidth="1"/>
    <col min="5677" max="5677" width="3.6640625" style="278" customWidth="1"/>
    <col min="5678" max="5678" width="0.77734375" style="278" customWidth="1"/>
    <col min="5679" max="5679" width="3.33203125" style="278" customWidth="1"/>
    <col min="5680" max="5680" width="3.6640625" style="278" customWidth="1"/>
    <col min="5681" max="5681" width="3" style="278" customWidth="1"/>
    <col min="5682" max="5682" width="3.6640625" style="278" customWidth="1"/>
    <col min="5683" max="5683" width="3.109375" style="278" customWidth="1"/>
    <col min="5684" max="5684" width="1.88671875" style="278" customWidth="1"/>
    <col min="5685" max="5686" width="2.21875" style="278" customWidth="1"/>
    <col min="5687" max="5687" width="7.21875" style="278" customWidth="1"/>
    <col min="5688" max="5922" width="8.88671875" style="278"/>
    <col min="5923" max="5923" width="2.44140625" style="278" customWidth="1"/>
    <col min="5924" max="5924" width="2.33203125" style="278" customWidth="1"/>
    <col min="5925" max="5925" width="1.109375" style="278" customWidth="1"/>
    <col min="5926" max="5926" width="22.6640625" style="278" customWidth="1"/>
    <col min="5927" max="5927" width="1.21875" style="278" customWidth="1"/>
    <col min="5928" max="5929" width="11.77734375" style="278" customWidth="1"/>
    <col min="5930" max="5930" width="1.77734375" style="278" customWidth="1"/>
    <col min="5931" max="5931" width="6.88671875" style="278" customWidth="1"/>
    <col min="5932" max="5932" width="4.44140625" style="278" customWidth="1"/>
    <col min="5933" max="5933" width="3.6640625" style="278" customWidth="1"/>
    <col min="5934" max="5934" width="0.77734375" style="278" customWidth="1"/>
    <col min="5935" max="5935" width="3.33203125" style="278" customWidth="1"/>
    <col min="5936" max="5936" width="3.6640625" style="278" customWidth="1"/>
    <col min="5937" max="5937" width="3" style="278" customWidth="1"/>
    <col min="5938" max="5938" width="3.6640625" style="278" customWidth="1"/>
    <col min="5939" max="5939" width="3.109375" style="278" customWidth="1"/>
    <col min="5940" max="5940" width="1.88671875" style="278" customWidth="1"/>
    <col min="5941" max="5942" width="2.21875" style="278" customWidth="1"/>
    <col min="5943" max="5943" width="7.21875" style="278" customWidth="1"/>
    <col min="5944" max="6178" width="8.88671875" style="278"/>
    <col min="6179" max="6179" width="2.44140625" style="278" customWidth="1"/>
    <col min="6180" max="6180" width="2.33203125" style="278" customWidth="1"/>
    <col min="6181" max="6181" width="1.109375" style="278" customWidth="1"/>
    <col min="6182" max="6182" width="22.6640625" style="278" customWidth="1"/>
    <col min="6183" max="6183" width="1.21875" style="278" customWidth="1"/>
    <col min="6184" max="6185" width="11.77734375" style="278" customWidth="1"/>
    <col min="6186" max="6186" width="1.77734375" style="278" customWidth="1"/>
    <col min="6187" max="6187" width="6.88671875" style="278" customWidth="1"/>
    <col min="6188" max="6188" width="4.44140625" style="278" customWidth="1"/>
    <col min="6189" max="6189" width="3.6640625" style="278" customWidth="1"/>
    <col min="6190" max="6190" width="0.77734375" style="278" customWidth="1"/>
    <col min="6191" max="6191" width="3.33203125" style="278" customWidth="1"/>
    <col min="6192" max="6192" width="3.6640625" style="278" customWidth="1"/>
    <col min="6193" max="6193" width="3" style="278" customWidth="1"/>
    <col min="6194" max="6194" width="3.6640625" style="278" customWidth="1"/>
    <col min="6195" max="6195" width="3.109375" style="278" customWidth="1"/>
    <col min="6196" max="6196" width="1.88671875" style="278" customWidth="1"/>
    <col min="6197" max="6198" width="2.21875" style="278" customWidth="1"/>
    <col min="6199" max="6199" width="7.21875" style="278" customWidth="1"/>
    <col min="6200" max="6434" width="8.88671875" style="278"/>
    <col min="6435" max="6435" width="2.44140625" style="278" customWidth="1"/>
    <col min="6436" max="6436" width="2.33203125" style="278" customWidth="1"/>
    <col min="6437" max="6437" width="1.109375" style="278" customWidth="1"/>
    <col min="6438" max="6438" width="22.6640625" style="278" customWidth="1"/>
    <col min="6439" max="6439" width="1.21875" style="278" customWidth="1"/>
    <col min="6440" max="6441" width="11.77734375" style="278" customWidth="1"/>
    <col min="6442" max="6442" width="1.77734375" style="278" customWidth="1"/>
    <col min="6443" max="6443" width="6.88671875" style="278" customWidth="1"/>
    <col min="6444" max="6444" width="4.44140625" style="278" customWidth="1"/>
    <col min="6445" max="6445" width="3.6640625" style="278" customWidth="1"/>
    <col min="6446" max="6446" width="0.77734375" style="278" customWidth="1"/>
    <col min="6447" max="6447" width="3.33203125" style="278" customWidth="1"/>
    <col min="6448" max="6448" width="3.6640625" style="278" customWidth="1"/>
    <col min="6449" max="6449" width="3" style="278" customWidth="1"/>
    <col min="6450" max="6450" width="3.6640625" style="278" customWidth="1"/>
    <col min="6451" max="6451" width="3.109375" style="278" customWidth="1"/>
    <col min="6452" max="6452" width="1.88671875" style="278" customWidth="1"/>
    <col min="6453" max="6454" width="2.21875" style="278" customWidth="1"/>
    <col min="6455" max="6455" width="7.21875" style="278" customWidth="1"/>
    <col min="6456" max="6690" width="8.88671875" style="278"/>
    <col min="6691" max="6691" width="2.44140625" style="278" customWidth="1"/>
    <col min="6692" max="6692" width="2.33203125" style="278" customWidth="1"/>
    <col min="6693" max="6693" width="1.109375" style="278" customWidth="1"/>
    <col min="6694" max="6694" width="22.6640625" style="278" customWidth="1"/>
    <col min="6695" max="6695" width="1.21875" style="278" customWidth="1"/>
    <col min="6696" max="6697" width="11.77734375" style="278" customWidth="1"/>
    <col min="6698" max="6698" width="1.77734375" style="278" customWidth="1"/>
    <col min="6699" max="6699" width="6.88671875" style="278" customWidth="1"/>
    <col min="6700" max="6700" width="4.44140625" style="278" customWidth="1"/>
    <col min="6701" max="6701" width="3.6640625" style="278" customWidth="1"/>
    <col min="6702" max="6702" width="0.77734375" style="278" customWidth="1"/>
    <col min="6703" max="6703" width="3.33203125" style="278" customWidth="1"/>
    <col min="6704" max="6704" width="3.6640625" style="278" customWidth="1"/>
    <col min="6705" max="6705" width="3" style="278" customWidth="1"/>
    <col min="6706" max="6706" width="3.6640625" style="278" customWidth="1"/>
    <col min="6707" max="6707" width="3.109375" style="278" customWidth="1"/>
    <col min="6708" max="6708" width="1.88671875" style="278" customWidth="1"/>
    <col min="6709" max="6710" width="2.21875" style="278" customWidth="1"/>
    <col min="6711" max="6711" width="7.21875" style="278" customWidth="1"/>
    <col min="6712" max="6946" width="8.88671875" style="278"/>
    <col min="6947" max="6947" width="2.44140625" style="278" customWidth="1"/>
    <col min="6948" max="6948" width="2.33203125" style="278" customWidth="1"/>
    <col min="6949" max="6949" width="1.109375" style="278" customWidth="1"/>
    <col min="6950" max="6950" width="22.6640625" style="278" customWidth="1"/>
    <col min="6951" max="6951" width="1.21875" style="278" customWidth="1"/>
    <col min="6952" max="6953" width="11.77734375" style="278" customWidth="1"/>
    <col min="6954" max="6954" width="1.77734375" style="278" customWidth="1"/>
    <col min="6955" max="6955" width="6.88671875" style="278" customWidth="1"/>
    <col min="6956" max="6956" width="4.44140625" style="278" customWidth="1"/>
    <col min="6957" max="6957" width="3.6640625" style="278" customWidth="1"/>
    <col min="6958" max="6958" width="0.77734375" style="278" customWidth="1"/>
    <col min="6959" max="6959" width="3.33203125" style="278" customWidth="1"/>
    <col min="6960" max="6960" width="3.6640625" style="278" customWidth="1"/>
    <col min="6961" max="6961" width="3" style="278" customWidth="1"/>
    <col min="6962" max="6962" width="3.6640625" style="278" customWidth="1"/>
    <col min="6963" max="6963" width="3.109375" style="278" customWidth="1"/>
    <col min="6964" max="6964" width="1.88671875" style="278" customWidth="1"/>
    <col min="6965" max="6966" width="2.21875" style="278" customWidth="1"/>
    <col min="6967" max="6967" width="7.21875" style="278" customWidth="1"/>
    <col min="6968" max="7202" width="8.88671875" style="278"/>
    <col min="7203" max="7203" width="2.44140625" style="278" customWidth="1"/>
    <col min="7204" max="7204" width="2.33203125" style="278" customWidth="1"/>
    <col min="7205" max="7205" width="1.109375" style="278" customWidth="1"/>
    <col min="7206" max="7206" width="22.6640625" style="278" customWidth="1"/>
    <col min="7207" max="7207" width="1.21875" style="278" customWidth="1"/>
    <col min="7208" max="7209" width="11.77734375" style="278" customWidth="1"/>
    <col min="7210" max="7210" width="1.77734375" style="278" customWidth="1"/>
    <col min="7211" max="7211" width="6.88671875" style="278" customWidth="1"/>
    <col min="7212" max="7212" width="4.44140625" style="278" customWidth="1"/>
    <col min="7213" max="7213" width="3.6640625" style="278" customWidth="1"/>
    <col min="7214" max="7214" width="0.77734375" style="278" customWidth="1"/>
    <col min="7215" max="7215" width="3.33203125" style="278" customWidth="1"/>
    <col min="7216" max="7216" width="3.6640625" style="278" customWidth="1"/>
    <col min="7217" max="7217" width="3" style="278" customWidth="1"/>
    <col min="7218" max="7218" width="3.6640625" style="278" customWidth="1"/>
    <col min="7219" max="7219" width="3.109375" style="278" customWidth="1"/>
    <col min="7220" max="7220" width="1.88671875" style="278" customWidth="1"/>
    <col min="7221" max="7222" width="2.21875" style="278" customWidth="1"/>
    <col min="7223" max="7223" width="7.21875" style="278" customWidth="1"/>
    <col min="7224" max="7458" width="8.88671875" style="278"/>
    <col min="7459" max="7459" width="2.44140625" style="278" customWidth="1"/>
    <col min="7460" max="7460" width="2.33203125" style="278" customWidth="1"/>
    <col min="7461" max="7461" width="1.109375" style="278" customWidth="1"/>
    <col min="7462" max="7462" width="22.6640625" style="278" customWidth="1"/>
    <col min="7463" max="7463" width="1.21875" style="278" customWidth="1"/>
    <col min="7464" max="7465" width="11.77734375" style="278" customWidth="1"/>
    <col min="7466" max="7466" width="1.77734375" style="278" customWidth="1"/>
    <col min="7467" max="7467" width="6.88671875" style="278" customWidth="1"/>
    <col min="7468" max="7468" width="4.44140625" style="278" customWidth="1"/>
    <col min="7469" max="7469" width="3.6640625" style="278" customWidth="1"/>
    <col min="7470" max="7470" width="0.77734375" style="278" customWidth="1"/>
    <col min="7471" max="7471" width="3.33203125" style="278" customWidth="1"/>
    <col min="7472" max="7472" width="3.6640625" style="278" customWidth="1"/>
    <col min="7473" max="7473" width="3" style="278" customWidth="1"/>
    <col min="7474" max="7474" width="3.6640625" style="278" customWidth="1"/>
    <col min="7475" max="7475" width="3.109375" style="278" customWidth="1"/>
    <col min="7476" max="7476" width="1.88671875" style="278" customWidth="1"/>
    <col min="7477" max="7478" width="2.21875" style="278" customWidth="1"/>
    <col min="7479" max="7479" width="7.21875" style="278" customWidth="1"/>
    <col min="7480" max="7714" width="8.88671875" style="278"/>
    <col min="7715" max="7715" width="2.44140625" style="278" customWidth="1"/>
    <col min="7716" max="7716" width="2.33203125" style="278" customWidth="1"/>
    <col min="7717" max="7717" width="1.109375" style="278" customWidth="1"/>
    <col min="7718" max="7718" width="22.6640625" style="278" customWidth="1"/>
    <col min="7719" max="7719" width="1.21875" style="278" customWidth="1"/>
    <col min="7720" max="7721" width="11.77734375" style="278" customWidth="1"/>
    <col min="7722" max="7722" width="1.77734375" style="278" customWidth="1"/>
    <col min="7723" max="7723" width="6.88671875" style="278" customWidth="1"/>
    <col min="7724" max="7724" width="4.44140625" style="278" customWidth="1"/>
    <col min="7725" max="7725" width="3.6640625" style="278" customWidth="1"/>
    <col min="7726" max="7726" width="0.77734375" style="278" customWidth="1"/>
    <col min="7727" max="7727" width="3.33203125" style="278" customWidth="1"/>
    <col min="7728" max="7728" width="3.6640625" style="278" customWidth="1"/>
    <col min="7729" max="7729" width="3" style="278" customWidth="1"/>
    <col min="7730" max="7730" width="3.6640625" style="278" customWidth="1"/>
    <col min="7731" max="7731" width="3.109375" style="278" customWidth="1"/>
    <col min="7732" max="7732" width="1.88671875" style="278" customWidth="1"/>
    <col min="7733" max="7734" width="2.21875" style="278" customWidth="1"/>
    <col min="7735" max="7735" width="7.21875" style="278" customWidth="1"/>
    <col min="7736" max="7970" width="8.88671875" style="278"/>
    <col min="7971" max="7971" width="2.44140625" style="278" customWidth="1"/>
    <col min="7972" max="7972" width="2.33203125" style="278" customWidth="1"/>
    <col min="7973" max="7973" width="1.109375" style="278" customWidth="1"/>
    <col min="7974" max="7974" width="22.6640625" style="278" customWidth="1"/>
    <col min="7975" max="7975" width="1.21875" style="278" customWidth="1"/>
    <col min="7976" max="7977" width="11.77734375" style="278" customWidth="1"/>
    <col min="7978" max="7978" width="1.77734375" style="278" customWidth="1"/>
    <col min="7979" max="7979" width="6.88671875" style="278" customWidth="1"/>
    <col min="7980" max="7980" width="4.44140625" style="278" customWidth="1"/>
    <col min="7981" max="7981" width="3.6640625" style="278" customWidth="1"/>
    <col min="7982" max="7982" width="0.77734375" style="278" customWidth="1"/>
    <col min="7983" max="7983" width="3.33203125" style="278" customWidth="1"/>
    <col min="7984" max="7984" width="3.6640625" style="278" customWidth="1"/>
    <col min="7985" max="7985" width="3" style="278" customWidth="1"/>
    <col min="7986" max="7986" width="3.6640625" style="278" customWidth="1"/>
    <col min="7987" max="7987" width="3.109375" style="278" customWidth="1"/>
    <col min="7988" max="7988" width="1.88671875" style="278" customWidth="1"/>
    <col min="7989" max="7990" width="2.21875" style="278" customWidth="1"/>
    <col min="7991" max="7991" width="7.21875" style="278" customWidth="1"/>
    <col min="7992" max="8226" width="8.88671875" style="278"/>
    <col min="8227" max="8227" width="2.44140625" style="278" customWidth="1"/>
    <col min="8228" max="8228" width="2.33203125" style="278" customWidth="1"/>
    <col min="8229" max="8229" width="1.109375" style="278" customWidth="1"/>
    <col min="8230" max="8230" width="22.6640625" style="278" customWidth="1"/>
    <col min="8231" max="8231" width="1.21875" style="278" customWidth="1"/>
    <col min="8232" max="8233" width="11.77734375" style="278" customWidth="1"/>
    <col min="8234" max="8234" width="1.77734375" style="278" customWidth="1"/>
    <col min="8235" max="8235" width="6.88671875" style="278" customWidth="1"/>
    <col min="8236" max="8236" width="4.44140625" style="278" customWidth="1"/>
    <col min="8237" max="8237" width="3.6640625" style="278" customWidth="1"/>
    <col min="8238" max="8238" width="0.77734375" style="278" customWidth="1"/>
    <col min="8239" max="8239" width="3.33203125" style="278" customWidth="1"/>
    <col min="8240" max="8240" width="3.6640625" style="278" customWidth="1"/>
    <col min="8241" max="8241" width="3" style="278" customWidth="1"/>
    <col min="8242" max="8242" width="3.6640625" style="278" customWidth="1"/>
    <col min="8243" max="8243" width="3.109375" style="278" customWidth="1"/>
    <col min="8244" max="8244" width="1.88671875" style="278" customWidth="1"/>
    <col min="8245" max="8246" width="2.21875" style="278" customWidth="1"/>
    <col min="8247" max="8247" width="7.21875" style="278" customWidth="1"/>
    <col min="8248" max="8482" width="8.88671875" style="278"/>
    <col min="8483" max="8483" width="2.44140625" style="278" customWidth="1"/>
    <col min="8484" max="8484" width="2.33203125" style="278" customWidth="1"/>
    <col min="8485" max="8485" width="1.109375" style="278" customWidth="1"/>
    <col min="8486" max="8486" width="22.6640625" style="278" customWidth="1"/>
    <col min="8487" max="8487" width="1.21875" style="278" customWidth="1"/>
    <col min="8488" max="8489" width="11.77734375" style="278" customWidth="1"/>
    <col min="8490" max="8490" width="1.77734375" style="278" customWidth="1"/>
    <col min="8491" max="8491" width="6.88671875" style="278" customWidth="1"/>
    <col min="8492" max="8492" width="4.44140625" style="278" customWidth="1"/>
    <col min="8493" max="8493" width="3.6640625" style="278" customWidth="1"/>
    <col min="8494" max="8494" width="0.77734375" style="278" customWidth="1"/>
    <col min="8495" max="8495" width="3.33203125" style="278" customWidth="1"/>
    <col min="8496" max="8496" width="3.6640625" style="278" customWidth="1"/>
    <col min="8497" max="8497" width="3" style="278" customWidth="1"/>
    <col min="8498" max="8498" width="3.6640625" style="278" customWidth="1"/>
    <col min="8499" max="8499" width="3.109375" style="278" customWidth="1"/>
    <col min="8500" max="8500" width="1.88671875" style="278" customWidth="1"/>
    <col min="8501" max="8502" width="2.21875" style="278" customWidth="1"/>
    <col min="8503" max="8503" width="7.21875" style="278" customWidth="1"/>
    <col min="8504" max="8738" width="8.88671875" style="278"/>
    <col min="8739" max="8739" width="2.44140625" style="278" customWidth="1"/>
    <col min="8740" max="8740" width="2.33203125" style="278" customWidth="1"/>
    <col min="8741" max="8741" width="1.109375" style="278" customWidth="1"/>
    <col min="8742" max="8742" width="22.6640625" style="278" customWidth="1"/>
    <col min="8743" max="8743" width="1.21875" style="278" customWidth="1"/>
    <col min="8744" max="8745" width="11.77734375" style="278" customWidth="1"/>
    <col min="8746" max="8746" width="1.77734375" style="278" customWidth="1"/>
    <col min="8747" max="8747" width="6.88671875" style="278" customWidth="1"/>
    <col min="8748" max="8748" width="4.44140625" style="278" customWidth="1"/>
    <col min="8749" max="8749" width="3.6640625" style="278" customWidth="1"/>
    <col min="8750" max="8750" width="0.77734375" style="278" customWidth="1"/>
    <col min="8751" max="8751" width="3.33203125" style="278" customWidth="1"/>
    <col min="8752" max="8752" width="3.6640625" style="278" customWidth="1"/>
    <col min="8753" max="8753" width="3" style="278" customWidth="1"/>
    <col min="8754" max="8754" width="3.6640625" style="278" customWidth="1"/>
    <col min="8755" max="8755" width="3.109375" style="278" customWidth="1"/>
    <col min="8756" max="8756" width="1.88671875" style="278" customWidth="1"/>
    <col min="8757" max="8758" width="2.21875" style="278" customWidth="1"/>
    <col min="8759" max="8759" width="7.21875" style="278" customWidth="1"/>
    <col min="8760" max="8994" width="8.88671875" style="278"/>
    <col min="8995" max="8995" width="2.44140625" style="278" customWidth="1"/>
    <col min="8996" max="8996" width="2.33203125" style="278" customWidth="1"/>
    <col min="8997" max="8997" width="1.109375" style="278" customWidth="1"/>
    <col min="8998" max="8998" width="22.6640625" style="278" customWidth="1"/>
    <col min="8999" max="8999" width="1.21875" style="278" customWidth="1"/>
    <col min="9000" max="9001" width="11.77734375" style="278" customWidth="1"/>
    <col min="9002" max="9002" width="1.77734375" style="278" customWidth="1"/>
    <col min="9003" max="9003" width="6.88671875" style="278" customWidth="1"/>
    <col min="9004" max="9004" width="4.44140625" style="278" customWidth="1"/>
    <col min="9005" max="9005" width="3.6640625" style="278" customWidth="1"/>
    <col min="9006" max="9006" width="0.77734375" style="278" customWidth="1"/>
    <col min="9007" max="9007" width="3.33203125" style="278" customWidth="1"/>
    <col min="9008" max="9008" width="3.6640625" style="278" customWidth="1"/>
    <col min="9009" max="9009" width="3" style="278" customWidth="1"/>
    <col min="9010" max="9010" width="3.6640625" style="278" customWidth="1"/>
    <col min="9011" max="9011" width="3.109375" style="278" customWidth="1"/>
    <col min="9012" max="9012" width="1.88671875" style="278" customWidth="1"/>
    <col min="9013" max="9014" width="2.21875" style="278" customWidth="1"/>
    <col min="9015" max="9015" width="7.21875" style="278" customWidth="1"/>
    <col min="9016" max="9250" width="8.88671875" style="278"/>
    <col min="9251" max="9251" width="2.44140625" style="278" customWidth="1"/>
    <col min="9252" max="9252" width="2.33203125" style="278" customWidth="1"/>
    <col min="9253" max="9253" width="1.109375" style="278" customWidth="1"/>
    <col min="9254" max="9254" width="22.6640625" style="278" customWidth="1"/>
    <col min="9255" max="9255" width="1.21875" style="278" customWidth="1"/>
    <col min="9256" max="9257" width="11.77734375" style="278" customWidth="1"/>
    <col min="9258" max="9258" width="1.77734375" style="278" customWidth="1"/>
    <col min="9259" max="9259" width="6.88671875" style="278" customWidth="1"/>
    <col min="9260" max="9260" width="4.44140625" style="278" customWidth="1"/>
    <col min="9261" max="9261" width="3.6640625" style="278" customWidth="1"/>
    <col min="9262" max="9262" width="0.77734375" style="278" customWidth="1"/>
    <col min="9263" max="9263" width="3.33203125" style="278" customWidth="1"/>
    <col min="9264" max="9264" width="3.6640625" style="278" customWidth="1"/>
    <col min="9265" max="9265" width="3" style="278" customWidth="1"/>
    <col min="9266" max="9266" width="3.6640625" style="278" customWidth="1"/>
    <col min="9267" max="9267" width="3.109375" style="278" customWidth="1"/>
    <col min="9268" max="9268" width="1.88671875" style="278" customWidth="1"/>
    <col min="9269" max="9270" width="2.21875" style="278" customWidth="1"/>
    <col min="9271" max="9271" width="7.21875" style="278" customWidth="1"/>
    <col min="9272" max="9506" width="8.88671875" style="278"/>
    <col min="9507" max="9507" width="2.44140625" style="278" customWidth="1"/>
    <col min="9508" max="9508" width="2.33203125" style="278" customWidth="1"/>
    <col min="9509" max="9509" width="1.109375" style="278" customWidth="1"/>
    <col min="9510" max="9510" width="22.6640625" style="278" customWidth="1"/>
    <col min="9511" max="9511" width="1.21875" style="278" customWidth="1"/>
    <col min="9512" max="9513" width="11.77734375" style="278" customWidth="1"/>
    <col min="9514" max="9514" width="1.77734375" style="278" customWidth="1"/>
    <col min="9515" max="9515" width="6.88671875" style="278" customWidth="1"/>
    <col min="9516" max="9516" width="4.44140625" style="278" customWidth="1"/>
    <col min="9517" max="9517" width="3.6640625" style="278" customWidth="1"/>
    <col min="9518" max="9518" width="0.77734375" style="278" customWidth="1"/>
    <col min="9519" max="9519" width="3.33203125" style="278" customWidth="1"/>
    <col min="9520" max="9520" width="3.6640625" style="278" customWidth="1"/>
    <col min="9521" max="9521" width="3" style="278" customWidth="1"/>
    <col min="9522" max="9522" width="3.6640625" style="278" customWidth="1"/>
    <col min="9523" max="9523" width="3.109375" style="278" customWidth="1"/>
    <col min="9524" max="9524" width="1.88671875" style="278" customWidth="1"/>
    <col min="9525" max="9526" width="2.21875" style="278" customWidth="1"/>
    <col min="9527" max="9527" width="7.21875" style="278" customWidth="1"/>
    <col min="9528" max="9762" width="8.88671875" style="278"/>
    <col min="9763" max="9763" width="2.44140625" style="278" customWidth="1"/>
    <col min="9764" max="9764" width="2.33203125" style="278" customWidth="1"/>
    <col min="9765" max="9765" width="1.109375" style="278" customWidth="1"/>
    <col min="9766" max="9766" width="22.6640625" style="278" customWidth="1"/>
    <col min="9767" max="9767" width="1.21875" style="278" customWidth="1"/>
    <col min="9768" max="9769" width="11.77734375" style="278" customWidth="1"/>
    <col min="9770" max="9770" width="1.77734375" style="278" customWidth="1"/>
    <col min="9771" max="9771" width="6.88671875" style="278" customWidth="1"/>
    <col min="9772" max="9772" width="4.44140625" style="278" customWidth="1"/>
    <col min="9773" max="9773" width="3.6640625" style="278" customWidth="1"/>
    <col min="9774" max="9774" width="0.77734375" style="278" customWidth="1"/>
    <col min="9775" max="9775" width="3.33203125" style="278" customWidth="1"/>
    <col min="9776" max="9776" width="3.6640625" style="278" customWidth="1"/>
    <col min="9777" max="9777" width="3" style="278" customWidth="1"/>
    <col min="9778" max="9778" width="3.6640625" style="278" customWidth="1"/>
    <col min="9779" max="9779" width="3.109375" style="278" customWidth="1"/>
    <col min="9780" max="9780" width="1.88671875" style="278" customWidth="1"/>
    <col min="9781" max="9782" width="2.21875" style="278" customWidth="1"/>
    <col min="9783" max="9783" width="7.21875" style="278" customWidth="1"/>
    <col min="9784" max="10018" width="8.88671875" style="278"/>
    <col min="10019" max="10019" width="2.44140625" style="278" customWidth="1"/>
    <col min="10020" max="10020" width="2.33203125" style="278" customWidth="1"/>
    <col min="10021" max="10021" width="1.109375" style="278" customWidth="1"/>
    <col min="10022" max="10022" width="22.6640625" style="278" customWidth="1"/>
    <col min="10023" max="10023" width="1.21875" style="278" customWidth="1"/>
    <col min="10024" max="10025" width="11.77734375" style="278" customWidth="1"/>
    <col min="10026" max="10026" width="1.77734375" style="278" customWidth="1"/>
    <col min="10027" max="10027" width="6.88671875" style="278" customWidth="1"/>
    <col min="10028" max="10028" width="4.44140625" style="278" customWidth="1"/>
    <col min="10029" max="10029" width="3.6640625" style="278" customWidth="1"/>
    <col min="10030" max="10030" width="0.77734375" style="278" customWidth="1"/>
    <col min="10031" max="10031" width="3.33203125" style="278" customWidth="1"/>
    <col min="10032" max="10032" width="3.6640625" style="278" customWidth="1"/>
    <col min="10033" max="10033" width="3" style="278" customWidth="1"/>
    <col min="10034" max="10034" width="3.6640625" style="278" customWidth="1"/>
    <col min="10035" max="10035" width="3.109375" style="278" customWidth="1"/>
    <col min="10036" max="10036" width="1.88671875" style="278" customWidth="1"/>
    <col min="10037" max="10038" width="2.21875" style="278" customWidth="1"/>
    <col min="10039" max="10039" width="7.21875" style="278" customWidth="1"/>
    <col min="10040" max="10274" width="8.88671875" style="278"/>
    <col min="10275" max="10275" width="2.44140625" style="278" customWidth="1"/>
    <col min="10276" max="10276" width="2.33203125" style="278" customWidth="1"/>
    <col min="10277" max="10277" width="1.109375" style="278" customWidth="1"/>
    <col min="10278" max="10278" width="22.6640625" style="278" customWidth="1"/>
    <col min="10279" max="10279" width="1.21875" style="278" customWidth="1"/>
    <col min="10280" max="10281" width="11.77734375" style="278" customWidth="1"/>
    <col min="10282" max="10282" width="1.77734375" style="278" customWidth="1"/>
    <col min="10283" max="10283" width="6.88671875" style="278" customWidth="1"/>
    <col min="10284" max="10284" width="4.44140625" style="278" customWidth="1"/>
    <col min="10285" max="10285" width="3.6640625" style="278" customWidth="1"/>
    <col min="10286" max="10286" width="0.77734375" style="278" customWidth="1"/>
    <col min="10287" max="10287" width="3.33203125" style="278" customWidth="1"/>
    <col min="10288" max="10288" width="3.6640625" style="278" customWidth="1"/>
    <col min="10289" max="10289" width="3" style="278" customWidth="1"/>
    <col min="10290" max="10290" width="3.6640625" style="278" customWidth="1"/>
    <col min="10291" max="10291" width="3.109375" style="278" customWidth="1"/>
    <col min="10292" max="10292" width="1.88671875" style="278" customWidth="1"/>
    <col min="10293" max="10294" width="2.21875" style="278" customWidth="1"/>
    <col min="10295" max="10295" width="7.21875" style="278" customWidth="1"/>
    <col min="10296" max="10530" width="8.88671875" style="278"/>
    <col min="10531" max="10531" width="2.44140625" style="278" customWidth="1"/>
    <col min="10532" max="10532" width="2.33203125" style="278" customWidth="1"/>
    <col min="10533" max="10533" width="1.109375" style="278" customWidth="1"/>
    <col min="10534" max="10534" width="22.6640625" style="278" customWidth="1"/>
    <col min="10535" max="10535" width="1.21875" style="278" customWidth="1"/>
    <col min="10536" max="10537" width="11.77734375" style="278" customWidth="1"/>
    <col min="10538" max="10538" width="1.77734375" style="278" customWidth="1"/>
    <col min="10539" max="10539" width="6.88671875" style="278" customWidth="1"/>
    <col min="10540" max="10540" width="4.44140625" style="278" customWidth="1"/>
    <col min="10541" max="10541" width="3.6640625" style="278" customWidth="1"/>
    <col min="10542" max="10542" width="0.77734375" style="278" customWidth="1"/>
    <col min="10543" max="10543" width="3.33203125" style="278" customWidth="1"/>
    <col min="10544" max="10544" width="3.6640625" style="278" customWidth="1"/>
    <col min="10545" max="10545" width="3" style="278" customWidth="1"/>
    <col min="10546" max="10546" width="3.6640625" style="278" customWidth="1"/>
    <col min="10547" max="10547" width="3.109375" style="278" customWidth="1"/>
    <col min="10548" max="10548" width="1.88671875" style="278" customWidth="1"/>
    <col min="10549" max="10550" width="2.21875" style="278" customWidth="1"/>
    <col min="10551" max="10551" width="7.21875" style="278" customWidth="1"/>
    <col min="10552" max="10786" width="8.88671875" style="278"/>
    <col min="10787" max="10787" width="2.44140625" style="278" customWidth="1"/>
    <col min="10788" max="10788" width="2.33203125" style="278" customWidth="1"/>
    <col min="10789" max="10789" width="1.109375" style="278" customWidth="1"/>
    <col min="10790" max="10790" width="22.6640625" style="278" customWidth="1"/>
    <col min="10791" max="10791" width="1.21875" style="278" customWidth="1"/>
    <col min="10792" max="10793" width="11.77734375" style="278" customWidth="1"/>
    <col min="10794" max="10794" width="1.77734375" style="278" customWidth="1"/>
    <col min="10795" max="10795" width="6.88671875" style="278" customWidth="1"/>
    <col min="10796" max="10796" width="4.44140625" style="278" customWidth="1"/>
    <col min="10797" max="10797" width="3.6640625" style="278" customWidth="1"/>
    <col min="10798" max="10798" width="0.77734375" style="278" customWidth="1"/>
    <col min="10799" max="10799" width="3.33203125" style="278" customWidth="1"/>
    <col min="10800" max="10800" width="3.6640625" style="278" customWidth="1"/>
    <col min="10801" max="10801" width="3" style="278" customWidth="1"/>
    <col min="10802" max="10802" width="3.6640625" style="278" customWidth="1"/>
    <col min="10803" max="10803" width="3.109375" style="278" customWidth="1"/>
    <col min="10804" max="10804" width="1.88671875" style="278" customWidth="1"/>
    <col min="10805" max="10806" width="2.21875" style="278" customWidth="1"/>
    <col min="10807" max="10807" width="7.21875" style="278" customWidth="1"/>
    <col min="10808" max="11042" width="8.88671875" style="278"/>
    <col min="11043" max="11043" width="2.44140625" style="278" customWidth="1"/>
    <col min="11044" max="11044" width="2.33203125" style="278" customWidth="1"/>
    <col min="11045" max="11045" width="1.109375" style="278" customWidth="1"/>
    <col min="11046" max="11046" width="22.6640625" style="278" customWidth="1"/>
    <col min="11047" max="11047" width="1.21875" style="278" customWidth="1"/>
    <col min="11048" max="11049" width="11.77734375" style="278" customWidth="1"/>
    <col min="11050" max="11050" width="1.77734375" style="278" customWidth="1"/>
    <col min="11051" max="11051" width="6.88671875" style="278" customWidth="1"/>
    <col min="11052" max="11052" width="4.44140625" style="278" customWidth="1"/>
    <col min="11053" max="11053" width="3.6640625" style="278" customWidth="1"/>
    <col min="11054" max="11054" width="0.77734375" style="278" customWidth="1"/>
    <col min="11055" max="11055" width="3.33203125" style="278" customWidth="1"/>
    <col min="11056" max="11056" width="3.6640625" style="278" customWidth="1"/>
    <col min="11057" max="11057" width="3" style="278" customWidth="1"/>
    <col min="11058" max="11058" width="3.6640625" style="278" customWidth="1"/>
    <col min="11059" max="11059" width="3.109375" style="278" customWidth="1"/>
    <col min="11060" max="11060" width="1.88671875" style="278" customWidth="1"/>
    <col min="11061" max="11062" width="2.21875" style="278" customWidth="1"/>
    <col min="11063" max="11063" width="7.21875" style="278" customWidth="1"/>
    <col min="11064" max="11298" width="8.88671875" style="278"/>
    <col min="11299" max="11299" width="2.44140625" style="278" customWidth="1"/>
    <col min="11300" max="11300" width="2.33203125" style="278" customWidth="1"/>
    <col min="11301" max="11301" width="1.109375" style="278" customWidth="1"/>
    <col min="11302" max="11302" width="22.6640625" style="278" customWidth="1"/>
    <col min="11303" max="11303" width="1.21875" style="278" customWidth="1"/>
    <col min="11304" max="11305" width="11.77734375" style="278" customWidth="1"/>
    <col min="11306" max="11306" width="1.77734375" style="278" customWidth="1"/>
    <col min="11307" max="11307" width="6.88671875" style="278" customWidth="1"/>
    <col min="11308" max="11308" width="4.44140625" style="278" customWidth="1"/>
    <col min="11309" max="11309" width="3.6640625" style="278" customWidth="1"/>
    <col min="11310" max="11310" width="0.77734375" style="278" customWidth="1"/>
    <col min="11311" max="11311" width="3.33203125" style="278" customWidth="1"/>
    <col min="11312" max="11312" width="3.6640625" style="278" customWidth="1"/>
    <col min="11313" max="11313" width="3" style="278" customWidth="1"/>
    <col min="11314" max="11314" width="3.6640625" style="278" customWidth="1"/>
    <col min="11315" max="11315" width="3.109375" style="278" customWidth="1"/>
    <col min="11316" max="11316" width="1.88671875" style="278" customWidth="1"/>
    <col min="11317" max="11318" width="2.21875" style="278" customWidth="1"/>
    <col min="11319" max="11319" width="7.21875" style="278" customWidth="1"/>
    <col min="11320" max="11554" width="8.88671875" style="278"/>
    <col min="11555" max="11555" width="2.44140625" style="278" customWidth="1"/>
    <col min="11556" max="11556" width="2.33203125" style="278" customWidth="1"/>
    <col min="11557" max="11557" width="1.109375" style="278" customWidth="1"/>
    <col min="11558" max="11558" width="22.6640625" style="278" customWidth="1"/>
    <col min="11559" max="11559" width="1.21875" style="278" customWidth="1"/>
    <col min="11560" max="11561" width="11.77734375" style="278" customWidth="1"/>
    <col min="11562" max="11562" width="1.77734375" style="278" customWidth="1"/>
    <col min="11563" max="11563" width="6.88671875" style="278" customWidth="1"/>
    <col min="11564" max="11564" width="4.44140625" style="278" customWidth="1"/>
    <col min="11565" max="11565" width="3.6640625" style="278" customWidth="1"/>
    <col min="11566" max="11566" width="0.77734375" style="278" customWidth="1"/>
    <col min="11567" max="11567" width="3.33203125" style="278" customWidth="1"/>
    <col min="11568" max="11568" width="3.6640625" style="278" customWidth="1"/>
    <col min="11569" max="11569" width="3" style="278" customWidth="1"/>
    <col min="11570" max="11570" width="3.6640625" style="278" customWidth="1"/>
    <col min="11571" max="11571" width="3.109375" style="278" customWidth="1"/>
    <col min="11572" max="11572" width="1.88671875" style="278" customWidth="1"/>
    <col min="11573" max="11574" width="2.21875" style="278" customWidth="1"/>
    <col min="11575" max="11575" width="7.21875" style="278" customWidth="1"/>
    <col min="11576" max="11810" width="8.88671875" style="278"/>
    <col min="11811" max="11811" width="2.44140625" style="278" customWidth="1"/>
    <col min="11812" max="11812" width="2.33203125" style="278" customWidth="1"/>
    <col min="11813" max="11813" width="1.109375" style="278" customWidth="1"/>
    <col min="11814" max="11814" width="22.6640625" style="278" customWidth="1"/>
    <col min="11815" max="11815" width="1.21875" style="278" customWidth="1"/>
    <col min="11816" max="11817" width="11.77734375" style="278" customWidth="1"/>
    <col min="11818" max="11818" width="1.77734375" style="278" customWidth="1"/>
    <col min="11819" max="11819" width="6.88671875" style="278" customWidth="1"/>
    <col min="11820" max="11820" width="4.44140625" style="278" customWidth="1"/>
    <col min="11821" max="11821" width="3.6640625" style="278" customWidth="1"/>
    <col min="11822" max="11822" width="0.77734375" style="278" customWidth="1"/>
    <col min="11823" max="11823" width="3.33203125" style="278" customWidth="1"/>
    <col min="11824" max="11824" width="3.6640625" style="278" customWidth="1"/>
    <col min="11825" max="11825" width="3" style="278" customWidth="1"/>
    <col min="11826" max="11826" width="3.6640625" style="278" customWidth="1"/>
    <col min="11827" max="11827" width="3.109375" style="278" customWidth="1"/>
    <col min="11828" max="11828" width="1.88671875" style="278" customWidth="1"/>
    <col min="11829" max="11830" width="2.21875" style="278" customWidth="1"/>
    <col min="11831" max="11831" width="7.21875" style="278" customWidth="1"/>
    <col min="11832" max="12066" width="8.88671875" style="278"/>
    <col min="12067" max="12067" width="2.44140625" style="278" customWidth="1"/>
    <col min="12068" max="12068" width="2.33203125" style="278" customWidth="1"/>
    <col min="12069" max="12069" width="1.109375" style="278" customWidth="1"/>
    <col min="12070" max="12070" width="22.6640625" style="278" customWidth="1"/>
    <col min="12071" max="12071" width="1.21875" style="278" customWidth="1"/>
    <col min="12072" max="12073" width="11.77734375" style="278" customWidth="1"/>
    <col min="12074" max="12074" width="1.77734375" style="278" customWidth="1"/>
    <col min="12075" max="12075" width="6.88671875" style="278" customWidth="1"/>
    <col min="12076" max="12076" width="4.44140625" style="278" customWidth="1"/>
    <col min="12077" max="12077" width="3.6640625" style="278" customWidth="1"/>
    <col min="12078" max="12078" width="0.77734375" style="278" customWidth="1"/>
    <col min="12079" max="12079" width="3.33203125" style="278" customWidth="1"/>
    <col min="12080" max="12080" width="3.6640625" style="278" customWidth="1"/>
    <col min="12081" max="12081" width="3" style="278" customWidth="1"/>
    <col min="12082" max="12082" width="3.6640625" style="278" customWidth="1"/>
    <col min="12083" max="12083" width="3.109375" style="278" customWidth="1"/>
    <col min="12084" max="12084" width="1.88671875" style="278" customWidth="1"/>
    <col min="12085" max="12086" width="2.21875" style="278" customWidth="1"/>
    <col min="12087" max="12087" width="7.21875" style="278" customWidth="1"/>
    <col min="12088" max="12322" width="8.88671875" style="278"/>
    <col min="12323" max="12323" width="2.44140625" style="278" customWidth="1"/>
    <col min="12324" max="12324" width="2.33203125" style="278" customWidth="1"/>
    <col min="12325" max="12325" width="1.109375" style="278" customWidth="1"/>
    <col min="12326" max="12326" width="22.6640625" style="278" customWidth="1"/>
    <col min="12327" max="12327" width="1.21875" style="278" customWidth="1"/>
    <col min="12328" max="12329" width="11.77734375" style="278" customWidth="1"/>
    <col min="12330" max="12330" width="1.77734375" style="278" customWidth="1"/>
    <col min="12331" max="12331" width="6.88671875" style="278" customWidth="1"/>
    <col min="12332" max="12332" width="4.44140625" style="278" customWidth="1"/>
    <col min="12333" max="12333" width="3.6640625" style="278" customWidth="1"/>
    <col min="12334" max="12334" width="0.77734375" style="278" customWidth="1"/>
    <col min="12335" max="12335" width="3.33203125" style="278" customWidth="1"/>
    <col min="12336" max="12336" width="3.6640625" style="278" customWidth="1"/>
    <col min="12337" max="12337" width="3" style="278" customWidth="1"/>
    <col min="12338" max="12338" width="3.6640625" style="278" customWidth="1"/>
    <col min="12339" max="12339" width="3.109375" style="278" customWidth="1"/>
    <col min="12340" max="12340" width="1.88671875" style="278" customWidth="1"/>
    <col min="12341" max="12342" width="2.21875" style="278" customWidth="1"/>
    <col min="12343" max="12343" width="7.21875" style="278" customWidth="1"/>
    <col min="12344" max="12578" width="8.88671875" style="278"/>
    <col min="12579" max="12579" width="2.44140625" style="278" customWidth="1"/>
    <col min="12580" max="12580" width="2.33203125" style="278" customWidth="1"/>
    <col min="12581" max="12581" width="1.109375" style="278" customWidth="1"/>
    <col min="12582" max="12582" width="22.6640625" style="278" customWidth="1"/>
    <col min="12583" max="12583" width="1.21875" style="278" customWidth="1"/>
    <col min="12584" max="12585" width="11.77734375" style="278" customWidth="1"/>
    <col min="12586" max="12586" width="1.77734375" style="278" customWidth="1"/>
    <col min="12587" max="12587" width="6.88671875" style="278" customWidth="1"/>
    <col min="12588" max="12588" width="4.44140625" style="278" customWidth="1"/>
    <col min="12589" max="12589" width="3.6640625" style="278" customWidth="1"/>
    <col min="12590" max="12590" width="0.77734375" style="278" customWidth="1"/>
    <col min="12591" max="12591" width="3.33203125" style="278" customWidth="1"/>
    <col min="12592" max="12592" width="3.6640625" style="278" customWidth="1"/>
    <col min="12593" max="12593" width="3" style="278" customWidth="1"/>
    <col min="12594" max="12594" width="3.6640625" style="278" customWidth="1"/>
    <col min="12595" max="12595" width="3.109375" style="278" customWidth="1"/>
    <col min="12596" max="12596" width="1.88671875" style="278" customWidth="1"/>
    <col min="12597" max="12598" width="2.21875" style="278" customWidth="1"/>
    <col min="12599" max="12599" width="7.21875" style="278" customWidth="1"/>
    <col min="12600" max="12834" width="8.88671875" style="278"/>
    <col min="12835" max="12835" width="2.44140625" style="278" customWidth="1"/>
    <col min="12836" max="12836" width="2.33203125" style="278" customWidth="1"/>
    <col min="12837" max="12837" width="1.109375" style="278" customWidth="1"/>
    <col min="12838" max="12838" width="22.6640625" style="278" customWidth="1"/>
    <col min="12839" max="12839" width="1.21875" style="278" customWidth="1"/>
    <col min="12840" max="12841" width="11.77734375" style="278" customWidth="1"/>
    <col min="12842" max="12842" width="1.77734375" style="278" customWidth="1"/>
    <col min="12843" max="12843" width="6.88671875" style="278" customWidth="1"/>
    <col min="12844" max="12844" width="4.44140625" style="278" customWidth="1"/>
    <col min="12845" max="12845" width="3.6640625" style="278" customWidth="1"/>
    <col min="12846" max="12846" width="0.77734375" style="278" customWidth="1"/>
    <col min="12847" max="12847" width="3.33203125" style="278" customWidth="1"/>
    <col min="12848" max="12848" width="3.6640625" style="278" customWidth="1"/>
    <col min="12849" max="12849" width="3" style="278" customWidth="1"/>
    <col min="12850" max="12850" width="3.6640625" style="278" customWidth="1"/>
    <col min="12851" max="12851" width="3.109375" style="278" customWidth="1"/>
    <col min="12852" max="12852" width="1.88671875" style="278" customWidth="1"/>
    <col min="12853" max="12854" width="2.21875" style="278" customWidth="1"/>
    <col min="12855" max="12855" width="7.21875" style="278" customWidth="1"/>
    <col min="12856" max="13090" width="8.88671875" style="278"/>
    <col min="13091" max="13091" width="2.44140625" style="278" customWidth="1"/>
    <col min="13092" max="13092" width="2.33203125" style="278" customWidth="1"/>
    <col min="13093" max="13093" width="1.109375" style="278" customWidth="1"/>
    <col min="13094" max="13094" width="22.6640625" style="278" customWidth="1"/>
    <col min="13095" max="13095" width="1.21875" style="278" customWidth="1"/>
    <col min="13096" max="13097" width="11.77734375" style="278" customWidth="1"/>
    <col min="13098" max="13098" width="1.77734375" style="278" customWidth="1"/>
    <col min="13099" max="13099" width="6.88671875" style="278" customWidth="1"/>
    <col min="13100" max="13100" width="4.44140625" style="278" customWidth="1"/>
    <col min="13101" max="13101" width="3.6640625" style="278" customWidth="1"/>
    <col min="13102" max="13102" width="0.77734375" style="278" customWidth="1"/>
    <col min="13103" max="13103" width="3.33203125" style="278" customWidth="1"/>
    <col min="13104" max="13104" width="3.6640625" style="278" customWidth="1"/>
    <col min="13105" max="13105" width="3" style="278" customWidth="1"/>
    <col min="13106" max="13106" width="3.6640625" style="278" customWidth="1"/>
    <col min="13107" max="13107" width="3.109375" style="278" customWidth="1"/>
    <col min="13108" max="13108" width="1.88671875" style="278" customWidth="1"/>
    <col min="13109" max="13110" width="2.21875" style="278" customWidth="1"/>
    <col min="13111" max="13111" width="7.21875" style="278" customWidth="1"/>
    <col min="13112" max="13346" width="8.88671875" style="278"/>
    <col min="13347" max="13347" width="2.44140625" style="278" customWidth="1"/>
    <col min="13348" max="13348" width="2.33203125" style="278" customWidth="1"/>
    <col min="13349" max="13349" width="1.109375" style="278" customWidth="1"/>
    <col min="13350" max="13350" width="22.6640625" style="278" customWidth="1"/>
    <col min="13351" max="13351" width="1.21875" style="278" customWidth="1"/>
    <col min="13352" max="13353" width="11.77734375" style="278" customWidth="1"/>
    <col min="13354" max="13354" width="1.77734375" style="278" customWidth="1"/>
    <col min="13355" max="13355" width="6.88671875" style="278" customWidth="1"/>
    <col min="13356" max="13356" width="4.44140625" style="278" customWidth="1"/>
    <col min="13357" max="13357" width="3.6640625" style="278" customWidth="1"/>
    <col min="13358" max="13358" width="0.77734375" style="278" customWidth="1"/>
    <col min="13359" max="13359" width="3.33203125" style="278" customWidth="1"/>
    <col min="13360" max="13360" width="3.6640625" style="278" customWidth="1"/>
    <col min="13361" max="13361" width="3" style="278" customWidth="1"/>
    <col min="13362" max="13362" width="3.6640625" style="278" customWidth="1"/>
    <col min="13363" max="13363" width="3.109375" style="278" customWidth="1"/>
    <col min="13364" max="13364" width="1.88671875" style="278" customWidth="1"/>
    <col min="13365" max="13366" width="2.21875" style="278" customWidth="1"/>
    <col min="13367" max="13367" width="7.21875" style="278" customWidth="1"/>
    <col min="13368" max="13602" width="8.88671875" style="278"/>
    <col min="13603" max="13603" width="2.44140625" style="278" customWidth="1"/>
    <col min="13604" max="13604" width="2.33203125" style="278" customWidth="1"/>
    <col min="13605" max="13605" width="1.109375" style="278" customWidth="1"/>
    <col min="13606" max="13606" width="22.6640625" style="278" customWidth="1"/>
    <col min="13607" max="13607" width="1.21875" style="278" customWidth="1"/>
    <col min="13608" max="13609" width="11.77734375" style="278" customWidth="1"/>
    <col min="13610" max="13610" width="1.77734375" style="278" customWidth="1"/>
    <col min="13611" max="13611" width="6.88671875" style="278" customWidth="1"/>
    <col min="13612" max="13612" width="4.44140625" style="278" customWidth="1"/>
    <col min="13613" max="13613" width="3.6640625" style="278" customWidth="1"/>
    <col min="13614" max="13614" width="0.77734375" style="278" customWidth="1"/>
    <col min="13615" max="13615" width="3.33203125" style="278" customWidth="1"/>
    <col min="13616" max="13616" width="3.6640625" style="278" customWidth="1"/>
    <col min="13617" max="13617" width="3" style="278" customWidth="1"/>
    <col min="13618" max="13618" width="3.6640625" style="278" customWidth="1"/>
    <col min="13619" max="13619" width="3.109375" style="278" customWidth="1"/>
    <col min="13620" max="13620" width="1.88671875" style="278" customWidth="1"/>
    <col min="13621" max="13622" width="2.21875" style="278" customWidth="1"/>
    <col min="13623" max="13623" width="7.21875" style="278" customWidth="1"/>
    <col min="13624" max="13858" width="8.88671875" style="278"/>
    <col min="13859" max="13859" width="2.44140625" style="278" customWidth="1"/>
    <col min="13860" max="13860" width="2.33203125" style="278" customWidth="1"/>
    <col min="13861" max="13861" width="1.109375" style="278" customWidth="1"/>
    <col min="13862" max="13862" width="22.6640625" style="278" customWidth="1"/>
    <col min="13863" max="13863" width="1.21875" style="278" customWidth="1"/>
    <col min="13864" max="13865" width="11.77734375" style="278" customWidth="1"/>
    <col min="13866" max="13866" width="1.77734375" style="278" customWidth="1"/>
    <col min="13867" max="13867" width="6.88671875" style="278" customWidth="1"/>
    <col min="13868" max="13868" width="4.44140625" style="278" customWidth="1"/>
    <col min="13869" max="13869" width="3.6640625" style="278" customWidth="1"/>
    <col min="13870" max="13870" width="0.77734375" style="278" customWidth="1"/>
    <col min="13871" max="13871" width="3.33203125" style="278" customWidth="1"/>
    <col min="13872" max="13872" width="3.6640625" style="278" customWidth="1"/>
    <col min="13873" max="13873" width="3" style="278" customWidth="1"/>
    <col min="13874" max="13874" width="3.6640625" style="278" customWidth="1"/>
    <col min="13875" max="13875" width="3.109375" style="278" customWidth="1"/>
    <col min="13876" max="13876" width="1.88671875" style="278" customWidth="1"/>
    <col min="13877" max="13878" width="2.21875" style="278" customWidth="1"/>
    <col min="13879" max="13879" width="7.21875" style="278" customWidth="1"/>
    <col min="13880" max="14114" width="8.88671875" style="278"/>
    <col min="14115" max="14115" width="2.44140625" style="278" customWidth="1"/>
    <col min="14116" max="14116" width="2.33203125" style="278" customWidth="1"/>
    <col min="14117" max="14117" width="1.109375" style="278" customWidth="1"/>
    <col min="14118" max="14118" width="22.6640625" style="278" customWidth="1"/>
    <col min="14119" max="14119" width="1.21875" style="278" customWidth="1"/>
    <col min="14120" max="14121" width="11.77734375" style="278" customWidth="1"/>
    <col min="14122" max="14122" width="1.77734375" style="278" customWidth="1"/>
    <col min="14123" max="14123" width="6.88671875" style="278" customWidth="1"/>
    <col min="14124" max="14124" width="4.44140625" style="278" customWidth="1"/>
    <col min="14125" max="14125" width="3.6640625" style="278" customWidth="1"/>
    <col min="14126" max="14126" width="0.77734375" style="278" customWidth="1"/>
    <col min="14127" max="14127" width="3.33203125" style="278" customWidth="1"/>
    <col min="14128" max="14128" width="3.6640625" style="278" customWidth="1"/>
    <col min="14129" max="14129" width="3" style="278" customWidth="1"/>
    <col min="14130" max="14130" width="3.6640625" style="278" customWidth="1"/>
    <col min="14131" max="14131" width="3.109375" style="278" customWidth="1"/>
    <col min="14132" max="14132" width="1.88671875" style="278" customWidth="1"/>
    <col min="14133" max="14134" width="2.21875" style="278" customWidth="1"/>
    <col min="14135" max="14135" width="7.21875" style="278" customWidth="1"/>
    <col min="14136" max="14370" width="8.88671875" style="278"/>
    <col min="14371" max="14371" width="2.44140625" style="278" customWidth="1"/>
    <col min="14372" max="14372" width="2.33203125" style="278" customWidth="1"/>
    <col min="14373" max="14373" width="1.109375" style="278" customWidth="1"/>
    <col min="14374" max="14374" width="22.6640625" style="278" customWidth="1"/>
    <col min="14375" max="14375" width="1.21875" style="278" customWidth="1"/>
    <col min="14376" max="14377" width="11.77734375" style="278" customWidth="1"/>
    <col min="14378" max="14378" width="1.77734375" style="278" customWidth="1"/>
    <col min="14379" max="14379" width="6.88671875" style="278" customWidth="1"/>
    <col min="14380" max="14380" width="4.44140625" style="278" customWidth="1"/>
    <col min="14381" max="14381" width="3.6640625" style="278" customWidth="1"/>
    <col min="14382" max="14382" width="0.77734375" style="278" customWidth="1"/>
    <col min="14383" max="14383" width="3.33203125" style="278" customWidth="1"/>
    <col min="14384" max="14384" width="3.6640625" style="278" customWidth="1"/>
    <col min="14385" max="14385" width="3" style="278" customWidth="1"/>
    <col min="14386" max="14386" width="3.6640625" style="278" customWidth="1"/>
    <col min="14387" max="14387" width="3.109375" style="278" customWidth="1"/>
    <col min="14388" max="14388" width="1.88671875" style="278" customWidth="1"/>
    <col min="14389" max="14390" width="2.21875" style="278" customWidth="1"/>
    <col min="14391" max="14391" width="7.21875" style="278" customWidth="1"/>
    <col min="14392" max="14626" width="8.88671875" style="278"/>
    <col min="14627" max="14627" width="2.44140625" style="278" customWidth="1"/>
    <col min="14628" max="14628" width="2.33203125" style="278" customWidth="1"/>
    <col min="14629" max="14629" width="1.109375" style="278" customWidth="1"/>
    <col min="14630" max="14630" width="22.6640625" style="278" customWidth="1"/>
    <col min="14631" max="14631" width="1.21875" style="278" customWidth="1"/>
    <col min="14632" max="14633" width="11.77734375" style="278" customWidth="1"/>
    <col min="14634" max="14634" width="1.77734375" style="278" customWidth="1"/>
    <col min="14635" max="14635" width="6.88671875" style="278" customWidth="1"/>
    <col min="14636" max="14636" width="4.44140625" style="278" customWidth="1"/>
    <col min="14637" max="14637" width="3.6640625" style="278" customWidth="1"/>
    <col min="14638" max="14638" width="0.77734375" style="278" customWidth="1"/>
    <col min="14639" max="14639" width="3.33203125" style="278" customWidth="1"/>
    <col min="14640" max="14640" width="3.6640625" style="278" customWidth="1"/>
    <col min="14641" max="14641" width="3" style="278" customWidth="1"/>
    <col min="14642" max="14642" width="3.6640625" style="278" customWidth="1"/>
    <col min="14643" max="14643" width="3.109375" style="278" customWidth="1"/>
    <col min="14644" max="14644" width="1.88671875" style="278" customWidth="1"/>
    <col min="14645" max="14646" width="2.21875" style="278" customWidth="1"/>
    <col min="14647" max="14647" width="7.21875" style="278" customWidth="1"/>
    <col min="14648" max="14882" width="8.88671875" style="278"/>
    <col min="14883" max="14883" width="2.44140625" style="278" customWidth="1"/>
    <col min="14884" max="14884" width="2.33203125" style="278" customWidth="1"/>
    <col min="14885" max="14885" width="1.109375" style="278" customWidth="1"/>
    <col min="14886" max="14886" width="22.6640625" style="278" customWidth="1"/>
    <col min="14887" max="14887" width="1.21875" style="278" customWidth="1"/>
    <col min="14888" max="14889" width="11.77734375" style="278" customWidth="1"/>
    <col min="14890" max="14890" width="1.77734375" style="278" customWidth="1"/>
    <col min="14891" max="14891" width="6.88671875" style="278" customWidth="1"/>
    <col min="14892" max="14892" width="4.44140625" style="278" customWidth="1"/>
    <col min="14893" max="14893" width="3.6640625" style="278" customWidth="1"/>
    <col min="14894" max="14894" width="0.77734375" style="278" customWidth="1"/>
    <col min="14895" max="14895" width="3.33203125" style="278" customWidth="1"/>
    <col min="14896" max="14896" width="3.6640625" style="278" customWidth="1"/>
    <col min="14897" max="14897" width="3" style="278" customWidth="1"/>
    <col min="14898" max="14898" width="3.6640625" style="278" customWidth="1"/>
    <col min="14899" max="14899" width="3.109375" style="278" customWidth="1"/>
    <col min="14900" max="14900" width="1.88671875" style="278" customWidth="1"/>
    <col min="14901" max="14902" width="2.21875" style="278" customWidth="1"/>
    <col min="14903" max="14903" width="7.21875" style="278" customWidth="1"/>
    <col min="14904" max="15138" width="8.88671875" style="278"/>
    <col min="15139" max="15139" width="2.44140625" style="278" customWidth="1"/>
    <col min="15140" max="15140" width="2.33203125" style="278" customWidth="1"/>
    <col min="15141" max="15141" width="1.109375" style="278" customWidth="1"/>
    <col min="15142" max="15142" width="22.6640625" style="278" customWidth="1"/>
    <col min="15143" max="15143" width="1.21875" style="278" customWidth="1"/>
    <col min="15144" max="15145" width="11.77734375" style="278" customWidth="1"/>
    <col min="15146" max="15146" width="1.77734375" style="278" customWidth="1"/>
    <col min="15147" max="15147" width="6.88671875" style="278" customWidth="1"/>
    <col min="15148" max="15148" width="4.44140625" style="278" customWidth="1"/>
    <col min="15149" max="15149" width="3.6640625" style="278" customWidth="1"/>
    <col min="15150" max="15150" width="0.77734375" style="278" customWidth="1"/>
    <col min="15151" max="15151" width="3.33203125" style="278" customWidth="1"/>
    <col min="15152" max="15152" width="3.6640625" style="278" customWidth="1"/>
    <col min="15153" max="15153" width="3" style="278" customWidth="1"/>
    <col min="15154" max="15154" width="3.6640625" style="278" customWidth="1"/>
    <col min="15155" max="15155" width="3.109375" style="278" customWidth="1"/>
    <col min="15156" max="15156" width="1.88671875" style="278" customWidth="1"/>
    <col min="15157" max="15158" width="2.21875" style="278" customWidth="1"/>
    <col min="15159" max="15159" width="7.21875" style="278" customWidth="1"/>
    <col min="15160" max="15394" width="8.88671875" style="278"/>
    <col min="15395" max="15395" width="2.44140625" style="278" customWidth="1"/>
    <col min="15396" max="15396" width="2.33203125" style="278" customWidth="1"/>
    <col min="15397" max="15397" width="1.109375" style="278" customWidth="1"/>
    <col min="15398" max="15398" width="22.6640625" style="278" customWidth="1"/>
    <col min="15399" max="15399" width="1.21875" style="278" customWidth="1"/>
    <col min="15400" max="15401" width="11.77734375" style="278" customWidth="1"/>
    <col min="15402" max="15402" width="1.77734375" style="278" customWidth="1"/>
    <col min="15403" max="15403" width="6.88671875" style="278" customWidth="1"/>
    <col min="15404" max="15404" width="4.44140625" style="278" customWidth="1"/>
    <col min="15405" max="15405" width="3.6640625" style="278" customWidth="1"/>
    <col min="15406" max="15406" width="0.77734375" style="278" customWidth="1"/>
    <col min="15407" max="15407" width="3.33203125" style="278" customWidth="1"/>
    <col min="15408" max="15408" width="3.6640625" style="278" customWidth="1"/>
    <col min="15409" max="15409" width="3" style="278" customWidth="1"/>
    <col min="15410" max="15410" width="3.6640625" style="278" customWidth="1"/>
    <col min="15411" max="15411" width="3.109375" style="278" customWidth="1"/>
    <col min="15412" max="15412" width="1.88671875" style="278" customWidth="1"/>
    <col min="15413" max="15414" width="2.21875" style="278" customWidth="1"/>
    <col min="15415" max="15415" width="7.21875" style="278" customWidth="1"/>
    <col min="15416" max="15650" width="8.88671875" style="278"/>
    <col min="15651" max="15651" width="2.44140625" style="278" customWidth="1"/>
    <col min="15652" max="15652" width="2.33203125" style="278" customWidth="1"/>
    <col min="15653" max="15653" width="1.109375" style="278" customWidth="1"/>
    <col min="15654" max="15654" width="22.6640625" style="278" customWidth="1"/>
    <col min="15655" max="15655" width="1.21875" style="278" customWidth="1"/>
    <col min="15656" max="15657" width="11.77734375" style="278" customWidth="1"/>
    <col min="15658" max="15658" width="1.77734375" style="278" customWidth="1"/>
    <col min="15659" max="15659" width="6.88671875" style="278" customWidth="1"/>
    <col min="15660" max="15660" width="4.44140625" style="278" customWidth="1"/>
    <col min="15661" max="15661" width="3.6640625" style="278" customWidth="1"/>
    <col min="15662" max="15662" width="0.77734375" style="278" customWidth="1"/>
    <col min="15663" max="15663" width="3.33203125" style="278" customWidth="1"/>
    <col min="15664" max="15664" width="3.6640625" style="278" customWidth="1"/>
    <col min="15665" max="15665" width="3" style="278" customWidth="1"/>
    <col min="15666" max="15666" width="3.6640625" style="278" customWidth="1"/>
    <col min="15667" max="15667" width="3.109375" style="278" customWidth="1"/>
    <col min="15668" max="15668" width="1.88671875" style="278" customWidth="1"/>
    <col min="15669" max="15670" width="2.21875" style="278" customWidth="1"/>
    <col min="15671" max="15671" width="7.21875" style="278" customWidth="1"/>
    <col min="15672" max="15906" width="8.88671875" style="278"/>
    <col min="15907" max="15907" width="2.44140625" style="278" customWidth="1"/>
    <col min="15908" max="15908" width="2.33203125" style="278" customWidth="1"/>
    <col min="15909" max="15909" width="1.109375" style="278" customWidth="1"/>
    <col min="15910" max="15910" width="22.6640625" style="278" customWidth="1"/>
    <col min="15911" max="15911" width="1.21875" style="278" customWidth="1"/>
    <col min="15912" max="15913" width="11.77734375" style="278" customWidth="1"/>
    <col min="15914" max="15914" width="1.77734375" style="278" customWidth="1"/>
    <col min="15915" max="15915" width="6.88671875" style="278" customWidth="1"/>
    <col min="15916" max="15916" width="4.44140625" style="278" customWidth="1"/>
    <col min="15917" max="15917" width="3.6640625" style="278" customWidth="1"/>
    <col min="15918" max="15918" width="0.77734375" style="278" customWidth="1"/>
    <col min="15919" max="15919" width="3.33203125" style="278" customWidth="1"/>
    <col min="15920" max="15920" width="3.6640625" style="278" customWidth="1"/>
    <col min="15921" max="15921" width="3" style="278" customWidth="1"/>
    <col min="15922" max="15922" width="3.6640625" style="278" customWidth="1"/>
    <col min="15923" max="15923" width="3.109375" style="278" customWidth="1"/>
    <col min="15924" max="15924" width="1.88671875" style="278" customWidth="1"/>
    <col min="15925" max="15926" width="2.21875" style="278" customWidth="1"/>
    <col min="15927" max="15927" width="7.21875" style="278" customWidth="1"/>
    <col min="15928" max="16162" width="8.88671875" style="278"/>
    <col min="16163" max="16163" width="2.44140625" style="278" customWidth="1"/>
    <col min="16164" max="16164" width="2.33203125" style="278" customWidth="1"/>
    <col min="16165" max="16165" width="1.109375" style="278" customWidth="1"/>
    <col min="16166" max="16166" width="22.6640625" style="278" customWidth="1"/>
    <col min="16167" max="16167" width="1.21875" style="278" customWidth="1"/>
    <col min="16168" max="16169" width="11.77734375" style="278" customWidth="1"/>
    <col min="16170" max="16170" width="1.77734375" style="278" customWidth="1"/>
    <col min="16171" max="16171" width="6.88671875" style="278" customWidth="1"/>
    <col min="16172" max="16172" width="4.44140625" style="278" customWidth="1"/>
    <col min="16173" max="16173" width="3.6640625" style="278" customWidth="1"/>
    <col min="16174" max="16174" width="0.77734375" style="278" customWidth="1"/>
    <col min="16175" max="16175" width="3.33203125" style="278" customWidth="1"/>
    <col min="16176" max="16176" width="3.6640625" style="278" customWidth="1"/>
    <col min="16177" max="16177" width="3" style="278" customWidth="1"/>
    <col min="16178" max="16178" width="3.6640625" style="278" customWidth="1"/>
    <col min="16179" max="16179" width="3.109375" style="278" customWidth="1"/>
    <col min="16180" max="16180" width="1.88671875" style="278" customWidth="1"/>
    <col min="16181" max="16182" width="2.21875" style="278" customWidth="1"/>
    <col min="16183" max="16183" width="7.21875" style="278" customWidth="1"/>
    <col min="16184" max="16384" width="8.88671875" style="278"/>
  </cols>
  <sheetData>
    <row r="1" spans="2:79" ht="20.25" customHeight="1">
      <c r="B1" s="281" t="s">
        <v>3150</v>
      </c>
      <c r="BB1" s="281" t="s">
        <v>3150</v>
      </c>
    </row>
    <row r="2" spans="2:79" ht="8.4" customHeight="1">
      <c r="S2" s="327"/>
      <c r="T2" s="327"/>
      <c r="X2" s="327"/>
      <c r="AB2" s="437"/>
      <c r="BS2" s="327"/>
      <c r="BT2" s="327"/>
      <c r="BX2" s="327"/>
    </row>
    <row r="3" spans="2:79">
      <c r="Q3" s="328"/>
      <c r="R3" s="1199"/>
      <c r="S3" s="1200"/>
      <c r="T3" s="329" t="s">
        <v>2555</v>
      </c>
      <c r="U3" s="643"/>
      <c r="V3" s="329" t="s">
        <v>2556</v>
      </c>
      <c r="W3" s="643"/>
      <c r="X3" s="414" t="s">
        <v>2557</v>
      </c>
      <c r="BQ3" s="328"/>
      <c r="BR3" s="2259"/>
      <c r="BS3" s="2259"/>
      <c r="BT3" s="329" t="s">
        <v>2555</v>
      </c>
      <c r="BU3" s="330"/>
      <c r="BV3" s="329" t="s">
        <v>2556</v>
      </c>
      <c r="BW3" s="330"/>
      <c r="BX3" s="329" t="s">
        <v>2557</v>
      </c>
    </row>
    <row r="4" spans="2:79" ht="10.5" customHeight="1">
      <c r="T4" s="332"/>
      <c r="U4" s="332"/>
      <c r="V4" s="332"/>
      <c r="W4" s="332"/>
      <c r="X4" s="332"/>
      <c r="BT4" s="332"/>
      <c r="BU4" s="332"/>
      <c r="BV4" s="332"/>
      <c r="BW4" s="332"/>
      <c r="BX4" s="332"/>
    </row>
    <row r="5" spans="2:79" ht="18" customHeight="1">
      <c r="C5" s="278" t="s">
        <v>2558</v>
      </c>
      <c r="N5" s="278" t="s">
        <v>2559</v>
      </c>
      <c r="BC5" s="278" t="s">
        <v>2558</v>
      </c>
      <c r="BN5" s="278" t="s">
        <v>2559</v>
      </c>
    </row>
    <row r="6" spans="2:79" ht="15" customHeight="1">
      <c r="C6" s="278" t="s">
        <v>2597</v>
      </c>
      <c r="N6" s="2214" t="s">
        <v>2576</v>
      </c>
      <c r="O6" s="2258"/>
      <c r="P6" s="1947">
        <f>第1号!$L$9</f>
        <v>0</v>
      </c>
      <c r="Q6" s="1181"/>
      <c r="R6" s="1181"/>
      <c r="S6" s="1181"/>
      <c r="T6" s="1181"/>
      <c r="U6" s="1181"/>
      <c r="V6" s="1181"/>
      <c r="W6" s="1181"/>
      <c r="X6" s="1181"/>
      <c r="BC6" s="278" t="s">
        <v>2597</v>
      </c>
      <c r="BN6" s="2214" t="s">
        <v>2576</v>
      </c>
      <c r="BO6" s="2214"/>
      <c r="BP6" s="1947" t="s">
        <v>2978</v>
      </c>
      <c r="BQ6" s="1947"/>
      <c r="BR6" s="1947"/>
      <c r="BS6" s="1947"/>
      <c r="BT6" s="1947"/>
      <c r="BU6" s="1947"/>
      <c r="BV6" s="1947"/>
      <c r="BW6" s="1947"/>
      <c r="BX6" s="1947"/>
    </row>
    <row r="7" spans="2:79" ht="2.4" customHeight="1">
      <c r="E7" s="281"/>
      <c r="F7" s="281"/>
      <c r="G7" s="281"/>
      <c r="H7" s="281"/>
      <c r="I7" s="281"/>
      <c r="J7" s="281"/>
      <c r="O7" s="281"/>
      <c r="P7" s="205"/>
      <c r="Q7" s="205"/>
      <c r="R7" s="205"/>
      <c r="S7" s="205"/>
      <c r="T7" s="205"/>
      <c r="U7" s="205"/>
      <c r="V7" s="205"/>
      <c r="W7" s="205"/>
      <c r="X7" s="205"/>
      <c r="BE7" s="281"/>
      <c r="BF7" s="281"/>
      <c r="BG7" s="281"/>
      <c r="BH7" s="281"/>
      <c r="BI7" s="281"/>
      <c r="BJ7" s="281"/>
      <c r="BO7" s="281"/>
      <c r="BP7" s="205"/>
      <c r="BQ7" s="205"/>
      <c r="BR7" s="205"/>
      <c r="BS7" s="205"/>
      <c r="BT7" s="205"/>
      <c r="BU7" s="205"/>
      <c r="BV7" s="205"/>
      <c r="BW7" s="205"/>
      <c r="BX7" s="205"/>
    </row>
    <row r="8" spans="2:79" ht="15" customHeight="1">
      <c r="D8" s="281"/>
      <c r="E8" s="281"/>
      <c r="F8" s="281"/>
      <c r="G8" s="281"/>
      <c r="H8" s="281"/>
      <c r="I8" s="281"/>
      <c r="J8" s="281"/>
      <c r="N8" s="2214" t="s">
        <v>2561</v>
      </c>
      <c r="O8" s="2258"/>
      <c r="P8" s="1947">
        <f>第1号!$J$10</f>
        <v>0</v>
      </c>
      <c r="Q8" s="1181"/>
      <c r="R8" s="1181"/>
      <c r="S8" s="1181"/>
      <c r="T8" s="1181"/>
      <c r="U8" s="1181"/>
      <c r="V8" s="1181"/>
      <c r="W8" s="1181"/>
      <c r="X8" s="1181"/>
      <c r="Z8" s="278"/>
      <c r="AA8" s="278"/>
      <c r="BD8" s="281"/>
      <c r="BE8" s="281"/>
      <c r="BF8" s="281"/>
      <c r="BG8" s="281"/>
      <c r="BH8" s="281"/>
      <c r="BI8" s="281"/>
      <c r="BJ8" s="281"/>
      <c r="BN8" s="2214" t="s">
        <v>2561</v>
      </c>
      <c r="BO8" s="2214"/>
      <c r="BP8" s="1947" t="s">
        <v>2979</v>
      </c>
      <c r="BQ8" s="1947"/>
      <c r="BR8" s="1947"/>
      <c r="BS8" s="1947"/>
      <c r="BT8" s="1947"/>
      <c r="BU8" s="1947"/>
      <c r="BV8" s="1947"/>
      <c r="BW8" s="1947"/>
      <c r="BX8" s="1947"/>
      <c r="BZ8" s="278"/>
      <c r="CA8" s="278"/>
    </row>
    <row r="9" spans="2:79" ht="2.4" customHeight="1">
      <c r="O9" s="281"/>
      <c r="P9" s="205"/>
      <c r="Q9" s="205"/>
      <c r="R9" s="205"/>
      <c r="S9" s="205"/>
      <c r="T9" s="205"/>
      <c r="U9" s="205"/>
      <c r="V9" s="205"/>
      <c r="W9" s="205"/>
      <c r="X9" s="205"/>
      <c r="BO9" s="281"/>
      <c r="BP9" s="205"/>
      <c r="BQ9" s="205"/>
      <c r="BR9" s="205"/>
      <c r="BS9" s="205"/>
      <c r="BT9" s="205"/>
      <c r="BU9" s="205"/>
      <c r="BV9" s="205"/>
      <c r="BW9" s="205"/>
      <c r="BX9" s="205"/>
    </row>
    <row r="10" spans="2:79" ht="24" customHeight="1">
      <c r="N10" s="2319" t="s">
        <v>2442</v>
      </c>
      <c r="O10" s="2325"/>
      <c r="P10" s="1947">
        <f>第1号!$J$11</f>
        <v>0</v>
      </c>
      <c r="Q10" s="1181"/>
      <c r="R10" s="1181"/>
      <c r="S10" s="1181"/>
      <c r="T10" s="1947">
        <f>第1号!$M$11</f>
        <v>0</v>
      </c>
      <c r="U10" s="1181"/>
      <c r="V10" s="1181"/>
      <c r="W10" s="1181"/>
      <c r="X10" s="1181"/>
      <c r="AB10" s="334"/>
      <c r="BN10" s="2319" t="s">
        <v>2442</v>
      </c>
      <c r="BO10" s="2319"/>
      <c r="BP10" s="1947" t="s">
        <v>3229</v>
      </c>
      <c r="BQ10" s="1947"/>
      <c r="BR10" s="1947"/>
      <c r="BS10" s="1947"/>
      <c r="BT10" s="1947" t="s">
        <v>3230</v>
      </c>
      <c r="BU10" s="1947"/>
      <c r="BV10" s="1947"/>
      <c r="BW10" s="1947"/>
      <c r="BX10" s="1947"/>
    </row>
    <row r="11" spans="2:79" ht="7.8" customHeight="1">
      <c r="O11" s="281"/>
      <c r="P11" s="333"/>
      <c r="Q11" s="333"/>
      <c r="R11" s="333"/>
      <c r="S11" s="333"/>
      <c r="T11" s="333"/>
      <c r="U11" s="333"/>
      <c r="V11" s="333"/>
      <c r="W11" s="333"/>
      <c r="X11" s="333"/>
      <c r="BO11" s="281"/>
      <c r="BP11" s="333"/>
      <c r="BQ11" s="333"/>
      <c r="BR11" s="333"/>
      <c r="BS11" s="333"/>
      <c r="BT11" s="333"/>
      <c r="BU11" s="333"/>
      <c r="BV11" s="333"/>
      <c r="BW11" s="333"/>
      <c r="BX11" s="333"/>
    </row>
    <row r="12" spans="2:79" ht="20.399999999999999" customHeight="1">
      <c r="N12" s="278" t="s">
        <v>2598</v>
      </c>
      <c r="P12" s="281"/>
      <c r="Q12" s="281"/>
      <c r="R12" s="333"/>
      <c r="S12" s="333"/>
      <c r="T12" s="333"/>
      <c r="U12" s="333"/>
      <c r="V12" s="333"/>
      <c r="W12" s="333"/>
      <c r="X12" s="333"/>
      <c r="BN12" s="278" t="s">
        <v>2598</v>
      </c>
      <c r="BP12" s="281"/>
      <c r="BQ12" s="281"/>
      <c r="BR12" s="333"/>
      <c r="BS12" s="333"/>
      <c r="BT12" s="333"/>
      <c r="BU12" s="333"/>
      <c r="BV12" s="333"/>
      <c r="BW12" s="333"/>
      <c r="BX12" s="333"/>
    </row>
    <row r="13" spans="2:79" ht="2.4" customHeight="1">
      <c r="O13" s="281"/>
      <c r="P13" s="205"/>
      <c r="Q13" s="205"/>
      <c r="R13" s="205"/>
      <c r="S13" s="205"/>
      <c r="T13" s="205"/>
      <c r="U13" s="205"/>
      <c r="V13" s="205"/>
      <c r="W13" s="205"/>
      <c r="X13" s="205"/>
      <c r="AB13" s="334"/>
      <c r="BO13" s="281"/>
      <c r="BP13" s="205"/>
      <c r="BQ13" s="205"/>
      <c r="BR13" s="205"/>
      <c r="BS13" s="205"/>
      <c r="BT13" s="205"/>
      <c r="BU13" s="205"/>
      <c r="BV13" s="205"/>
      <c r="BW13" s="205"/>
      <c r="BX13" s="205"/>
    </row>
    <row r="14" spans="2:79" ht="15" customHeight="1">
      <c r="N14" s="2214" t="s">
        <v>2561</v>
      </c>
      <c r="O14" s="2214"/>
      <c r="P14" s="1947">
        <f>第1号!$J$16</f>
        <v>0</v>
      </c>
      <c r="Q14" s="1181"/>
      <c r="R14" s="1181"/>
      <c r="S14" s="1181"/>
      <c r="T14" s="1181"/>
      <c r="U14" s="1181"/>
      <c r="V14" s="1181"/>
      <c r="W14" s="1181"/>
      <c r="X14" s="1181"/>
      <c r="BN14" s="2214" t="s">
        <v>2561</v>
      </c>
      <c r="BO14" s="2214"/>
      <c r="BP14" s="1947" t="s">
        <v>3231</v>
      </c>
      <c r="BQ14" s="1947"/>
      <c r="BR14" s="1947"/>
      <c r="BS14" s="1947"/>
      <c r="BT14" s="1947"/>
      <c r="BU14" s="1947"/>
      <c r="BV14" s="1947"/>
      <c r="BW14" s="1947"/>
      <c r="BX14" s="1947"/>
    </row>
    <row r="15" spans="2:79" ht="2.4" customHeight="1">
      <c r="O15" s="281"/>
      <c r="P15" s="205"/>
      <c r="Q15" s="205"/>
      <c r="R15" s="205"/>
      <c r="S15" s="205"/>
      <c r="T15" s="205"/>
      <c r="U15" s="205"/>
      <c r="V15" s="205"/>
      <c r="W15" s="205"/>
      <c r="X15" s="205"/>
      <c r="BO15" s="281"/>
      <c r="BP15" s="205"/>
      <c r="BQ15" s="205"/>
      <c r="BR15" s="205"/>
      <c r="BS15" s="205"/>
      <c r="BT15" s="205"/>
      <c r="BU15" s="205"/>
      <c r="BV15" s="205"/>
      <c r="BW15" s="205"/>
      <c r="BX15" s="205"/>
    </row>
    <row r="16" spans="2:79" ht="24" customHeight="1">
      <c r="N16" s="2319" t="s">
        <v>2442</v>
      </c>
      <c r="O16" s="2319"/>
      <c r="P16" s="1947">
        <f>第1号!$J$17</f>
        <v>0</v>
      </c>
      <c r="Q16" s="1181"/>
      <c r="R16" s="1181"/>
      <c r="S16" s="1181"/>
      <c r="T16" s="1947">
        <f>第1号!$M$17</f>
        <v>0</v>
      </c>
      <c r="U16" s="1181"/>
      <c r="V16" s="1181"/>
      <c r="W16" s="1181"/>
      <c r="X16" s="1181"/>
      <c r="AB16" s="334"/>
      <c r="BN16" s="2319" t="s">
        <v>2442</v>
      </c>
      <c r="BO16" s="2319"/>
      <c r="BP16" s="1947" t="s">
        <v>3229</v>
      </c>
      <c r="BQ16" s="1947"/>
      <c r="BR16" s="1947"/>
      <c r="BS16" s="1947"/>
      <c r="BT16" s="1947" t="s">
        <v>3232</v>
      </c>
      <c r="BU16" s="1947"/>
      <c r="BV16" s="1947"/>
      <c r="BW16" s="1947"/>
      <c r="BX16" s="1947"/>
    </row>
    <row r="17" spans="1:79" ht="7.2" customHeight="1">
      <c r="O17" s="281"/>
      <c r="P17" s="333"/>
      <c r="Q17" s="333"/>
      <c r="R17" s="333"/>
      <c r="S17" s="333"/>
      <c r="T17" s="333"/>
      <c r="U17" s="333"/>
      <c r="V17" s="333"/>
      <c r="W17" s="333"/>
      <c r="X17" s="333"/>
      <c r="BO17" s="281"/>
      <c r="BP17" s="333"/>
      <c r="BQ17" s="333"/>
      <c r="BR17" s="333"/>
      <c r="BS17" s="333"/>
      <c r="BT17" s="333"/>
      <c r="BU17" s="333"/>
      <c r="BV17" s="333"/>
      <c r="BW17" s="333"/>
      <c r="BX17" s="333"/>
    </row>
    <row r="18" spans="1:79" ht="20.399999999999999" customHeight="1">
      <c r="N18" s="278" t="s">
        <v>2598</v>
      </c>
      <c r="P18" s="281"/>
      <c r="Q18" s="281"/>
      <c r="R18" s="333"/>
      <c r="S18" s="333"/>
      <c r="T18" s="333"/>
      <c r="U18" s="333"/>
      <c r="V18" s="333"/>
      <c r="W18" s="333"/>
      <c r="X18" s="333"/>
      <c r="BN18" s="278" t="s">
        <v>2598</v>
      </c>
      <c r="BP18" s="281"/>
      <c r="BQ18" s="281"/>
      <c r="BR18" s="333"/>
      <c r="BS18" s="333"/>
      <c r="BT18" s="333"/>
      <c r="BU18" s="333"/>
      <c r="BV18" s="333"/>
      <c r="BW18" s="333"/>
      <c r="BX18" s="333"/>
    </row>
    <row r="19" spans="1:79" ht="2.4" customHeight="1">
      <c r="O19" s="281"/>
      <c r="P19" s="205"/>
      <c r="Q19" s="205"/>
      <c r="R19" s="205"/>
      <c r="S19" s="205"/>
      <c r="T19" s="205"/>
      <c r="U19" s="205"/>
      <c r="V19" s="205"/>
      <c r="W19" s="205"/>
      <c r="X19" s="205"/>
      <c r="AB19" s="334"/>
      <c r="BO19" s="281"/>
      <c r="BP19" s="205"/>
      <c r="BQ19" s="205"/>
      <c r="BR19" s="205"/>
      <c r="BS19" s="205"/>
      <c r="BT19" s="205"/>
      <c r="BU19" s="205"/>
      <c r="BV19" s="205"/>
      <c r="BW19" s="205"/>
      <c r="BX19" s="205"/>
    </row>
    <row r="20" spans="1:79" ht="15" customHeight="1">
      <c r="N20" s="2214" t="s">
        <v>2561</v>
      </c>
      <c r="O20" s="2214"/>
      <c r="P20" s="1947">
        <f>第1号!$J$22</f>
        <v>0</v>
      </c>
      <c r="Q20" s="1181"/>
      <c r="R20" s="1181"/>
      <c r="S20" s="1181"/>
      <c r="T20" s="1181"/>
      <c r="U20" s="1181"/>
      <c r="V20" s="1181"/>
      <c r="W20" s="1181"/>
      <c r="X20" s="1181"/>
      <c r="BN20" s="2214" t="s">
        <v>2561</v>
      </c>
      <c r="BO20" s="2214"/>
      <c r="BP20" s="1947" t="s">
        <v>3233</v>
      </c>
      <c r="BQ20" s="1947"/>
      <c r="BR20" s="1947"/>
      <c r="BS20" s="1947"/>
      <c r="BT20" s="1947"/>
      <c r="BU20" s="1947"/>
      <c r="BV20" s="1947"/>
      <c r="BW20" s="1947"/>
      <c r="BX20" s="1947"/>
    </row>
    <row r="21" spans="1:79" ht="2.4" customHeight="1">
      <c r="O21" s="281"/>
      <c r="P21" s="205"/>
      <c r="Q21" s="205"/>
      <c r="R21" s="205"/>
      <c r="S21" s="205"/>
      <c r="T21" s="205"/>
      <c r="U21" s="205"/>
      <c r="V21" s="205"/>
      <c r="W21" s="205"/>
      <c r="X21" s="205"/>
      <c r="BO21" s="281"/>
      <c r="BP21" s="205"/>
      <c r="BQ21" s="205"/>
      <c r="BR21" s="205"/>
      <c r="BS21" s="205"/>
      <c r="BT21" s="205"/>
      <c r="BU21" s="205"/>
      <c r="BV21" s="205"/>
      <c r="BW21" s="205"/>
      <c r="BX21" s="205"/>
    </row>
    <row r="22" spans="1:79" ht="24" customHeight="1">
      <c r="N22" s="2319" t="s">
        <v>2442</v>
      </c>
      <c r="O22" s="2319"/>
      <c r="P22" s="1947">
        <f>第1号!$J$23</f>
        <v>0</v>
      </c>
      <c r="Q22" s="1181"/>
      <c r="R22" s="1181"/>
      <c r="S22" s="1181"/>
      <c r="T22" s="1947">
        <f>第1号!$M$23</f>
        <v>0</v>
      </c>
      <c r="U22" s="1181"/>
      <c r="V22" s="1181"/>
      <c r="W22" s="1181"/>
      <c r="X22" s="1181"/>
      <c r="AB22" s="334"/>
      <c r="BN22" s="2319" t="s">
        <v>2442</v>
      </c>
      <c r="BO22" s="2319"/>
      <c r="BP22" s="1947" t="s">
        <v>3229</v>
      </c>
      <c r="BQ22" s="1947"/>
      <c r="BR22" s="1947"/>
      <c r="BS22" s="1947"/>
      <c r="BT22" s="1947" t="s">
        <v>3234</v>
      </c>
      <c r="BU22" s="1947"/>
      <c r="BV22" s="1947"/>
      <c r="BW22" s="1947"/>
      <c r="BX22" s="1947"/>
    </row>
    <row r="23" spans="1:79" ht="7.2" customHeight="1">
      <c r="O23" s="281"/>
      <c r="P23" s="333"/>
      <c r="Q23" s="333"/>
      <c r="R23" s="333"/>
      <c r="S23" s="333"/>
      <c r="T23" s="333"/>
      <c r="U23" s="333"/>
      <c r="V23" s="333"/>
      <c r="W23" s="333"/>
      <c r="X23" s="333"/>
      <c r="BO23" s="281"/>
      <c r="BP23" s="333"/>
      <c r="BQ23" s="333"/>
      <c r="BR23" s="333"/>
      <c r="BS23" s="333"/>
      <c r="BT23" s="333"/>
      <c r="BU23" s="333"/>
      <c r="BV23" s="333"/>
      <c r="BW23" s="333"/>
      <c r="BX23" s="333"/>
    </row>
    <row r="24" spans="1:79" ht="20.399999999999999" customHeight="1">
      <c r="N24" s="278" t="s">
        <v>2392</v>
      </c>
      <c r="P24" s="281"/>
      <c r="Q24" s="281"/>
      <c r="R24" s="333"/>
      <c r="S24" s="333"/>
      <c r="T24" s="333"/>
      <c r="U24" s="333"/>
      <c r="V24" s="333"/>
      <c r="W24" s="333"/>
      <c r="X24" s="333"/>
      <c r="BN24" s="278" t="s">
        <v>2392</v>
      </c>
      <c r="BP24" s="281"/>
      <c r="BQ24" s="281"/>
      <c r="BR24" s="333"/>
      <c r="BS24" s="333"/>
      <c r="BT24" s="333"/>
      <c r="BU24" s="333"/>
      <c r="BV24" s="333"/>
      <c r="BW24" s="333"/>
      <c r="BX24" s="333"/>
    </row>
    <row r="25" spans="1:79" ht="2.4" customHeight="1">
      <c r="O25" s="281"/>
      <c r="P25" s="205"/>
      <c r="Q25" s="205"/>
      <c r="R25" s="205"/>
      <c r="S25" s="205"/>
      <c r="T25" s="205"/>
      <c r="U25" s="205"/>
      <c r="V25" s="205"/>
      <c r="W25" s="205"/>
      <c r="X25" s="205"/>
      <c r="AB25" s="334"/>
      <c r="BO25" s="281"/>
      <c r="BP25" s="205"/>
      <c r="BQ25" s="205"/>
      <c r="BR25" s="205"/>
      <c r="BS25" s="205"/>
      <c r="BT25" s="205"/>
      <c r="BU25" s="205"/>
      <c r="BV25" s="205"/>
      <c r="BW25" s="205"/>
      <c r="BX25" s="205"/>
    </row>
    <row r="26" spans="1:79" ht="15" customHeight="1">
      <c r="N26" s="2214" t="s">
        <v>2561</v>
      </c>
      <c r="O26" s="2214"/>
      <c r="P26" s="1947">
        <f>第1号!$J$28</f>
        <v>0</v>
      </c>
      <c r="Q26" s="1181"/>
      <c r="R26" s="1181"/>
      <c r="S26" s="1181"/>
      <c r="T26" s="1181"/>
      <c r="U26" s="1181"/>
      <c r="V26" s="1181"/>
      <c r="W26" s="1181"/>
      <c r="X26" s="1181"/>
      <c r="AB26" s="285"/>
      <c r="BN26" s="2214" t="s">
        <v>2561</v>
      </c>
      <c r="BO26" s="2214"/>
      <c r="BP26" s="1947" t="s">
        <v>3235</v>
      </c>
      <c r="BQ26" s="1947"/>
      <c r="BR26" s="1947"/>
      <c r="BS26" s="1947"/>
      <c r="BT26" s="1947"/>
      <c r="BU26" s="1947"/>
      <c r="BV26" s="1947"/>
      <c r="BW26" s="1947"/>
      <c r="BX26" s="1947"/>
    </row>
    <row r="27" spans="1:79" ht="2.4" customHeight="1">
      <c r="O27" s="281"/>
      <c r="P27" s="205"/>
      <c r="Q27" s="205"/>
      <c r="R27" s="205"/>
      <c r="S27" s="205"/>
      <c r="T27" s="205"/>
      <c r="U27" s="205"/>
      <c r="V27" s="205"/>
      <c r="W27" s="205"/>
      <c r="X27" s="205"/>
      <c r="BO27" s="281"/>
      <c r="BP27" s="205"/>
      <c r="BQ27" s="205"/>
      <c r="BR27" s="205"/>
      <c r="BS27" s="205"/>
      <c r="BT27" s="205"/>
      <c r="BU27" s="205"/>
      <c r="BV27" s="205"/>
      <c r="BW27" s="205"/>
      <c r="BX27" s="205"/>
    </row>
    <row r="28" spans="1:79" ht="24" customHeight="1">
      <c r="N28" s="2319" t="s">
        <v>2442</v>
      </c>
      <c r="O28" s="2319"/>
      <c r="P28" s="1947">
        <f>第1号!$J$29</f>
        <v>0</v>
      </c>
      <c r="Q28" s="1181"/>
      <c r="R28" s="1181"/>
      <c r="S28" s="1181"/>
      <c r="T28" s="1947">
        <f>第1号!$M$29</f>
        <v>0</v>
      </c>
      <c r="U28" s="1181"/>
      <c r="V28" s="1181"/>
      <c r="W28" s="1181"/>
      <c r="X28" s="1181"/>
      <c r="AB28" s="334"/>
      <c r="BN28" s="2319" t="s">
        <v>2442</v>
      </c>
      <c r="BO28" s="2319"/>
      <c r="BP28" s="1947" t="s">
        <v>3229</v>
      </c>
      <c r="BQ28" s="1947"/>
      <c r="BR28" s="1947"/>
      <c r="BS28" s="1947"/>
      <c r="BT28" s="1947" t="s">
        <v>3236</v>
      </c>
      <c r="BU28" s="1947"/>
      <c r="BV28" s="1947"/>
      <c r="BW28" s="1947"/>
      <c r="BX28" s="1947"/>
    </row>
    <row r="29" spans="1:79" s="335" customFormat="1" ht="6.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row>
    <row r="30" spans="1:79" ht="25.8">
      <c r="C30" s="2254" t="s">
        <v>2699</v>
      </c>
      <c r="D30" s="2254"/>
      <c r="E30" s="2254"/>
      <c r="F30" s="2254"/>
      <c r="G30" s="2254"/>
      <c r="H30" s="2254"/>
      <c r="I30" s="2254"/>
      <c r="J30" s="2254"/>
      <c r="K30" s="2254"/>
      <c r="L30" s="2254"/>
      <c r="M30" s="2254"/>
      <c r="N30" s="2254"/>
      <c r="O30" s="2254"/>
      <c r="P30" s="2254"/>
      <c r="Q30" s="2254"/>
      <c r="R30" s="2254"/>
      <c r="S30" s="2254"/>
      <c r="T30" s="2254"/>
      <c r="U30" s="2254"/>
      <c r="V30" s="2254"/>
      <c r="W30" s="2254"/>
      <c r="X30" s="2254"/>
      <c r="BC30" s="2254" t="s">
        <v>2699</v>
      </c>
      <c r="BD30" s="2254"/>
      <c r="BE30" s="2254"/>
      <c r="BF30" s="2254"/>
      <c r="BG30" s="2254"/>
      <c r="BH30" s="2254"/>
      <c r="BI30" s="2254"/>
      <c r="BJ30" s="2254"/>
      <c r="BK30" s="2254"/>
      <c r="BL30" s="2254"/>
      <c r="BM30" s="2254"/>
      <c r="BN30" s="2254"/>
      <c r="BO30" s="2254"/>
      <c r="BP30" s="2254"/>
      <c r="BQ30" s="2254"/>
      <c r="BR30" s="2254"/>
      <c r="BS30" s="2254"/>
      <c r="BT30" s="2254"/>
      <c r="BU30" s="2254"/>
      <c r="BV30" s="2254"/>
      <c r="BW30" s="2254"/>
      <c r="BX30" s="2254"/>
    </row>
    <row r="31" spans="1:79" ht="7.8" customHeight="1"/>
    <row r="32" spans="1:79" ht="18" customHeight="1">
      <c r="D32" s="2279"/>
      <c r="E32" s="2324"/>
      <c r="F32" s="329" t="s">
        <v>2555</v>
      </c>
      <c r="G32" s="402"/>
      <c r="H32" s="329" t="s">
        <v>2556</v>
      </c>
      <c r="I32" s="402"/>
      <c r="J32" s="2281" t="s">
        <v>2562</v>
      </c>
      <c r="K32" s="2281"/>
      <c r="L32" s="403"/>
      <c r="M32" s="2258" t="s">
        <v>2563</v>
      </c>
      <c r="N32" s="2258"/>
      <c r="O32" s="2258"/>
      <c r="P32" s="2279"/>
      <c r="Q32" s="2279"/>
      <c r="R32" s="2253" t="s">
        <v>2700</v>
      </c>
      <c r="S32" s="2253"/>
      <c r="T32" s="2253"/>
      <c r="U32" s="2253"/>
      <c r="V32" s="2253"/>
      <c r="W32" s="2253"/>
      <c r="X32" s="2253"/>
      <c r="Y32" s="2253"/>
      <c r="Z32" s="278"/>
      <c r="AB32" s="334"/>
      <c r="BD32" s="2279"/>
      <c r="BE32" s="2279"/>
      <c r="BF32" s="329" t="s">
        <v>2555</v>
      </c>
      <c r="BG32" s="402"/>
      <c r="BH32" s="329" t="s">
        <v>2556</v>
      </c>
      <c r="BI32" s="402"/>
      <c r="BJ32" s="2281" t="s">
        <v>2562</v>
      </c>
      <c r="BK32" s="2281"/>
      <c r="BL32" s="403"/>
      <c r="BM32" s="2258" t="s">
        <v>2563</v>
      </c>
      <c r="BN32" s="2258"/>
      <c r="BO32" s="2258"/>
      <c r="BP32" s="2279"/>
      <c r="BQ32" s="2279"/>
      <c r="BR32" s="2253" t="s">
        <v>2700</v>
      </c>
      <c r="BS32" s="2253"/>
      <c r="BT32" s="2253"/>
      <c r="BU32" s="2253"/>
      <c r="BV32" s="2253"/>
      <c r="BW32" s="2253"/>
      <c r="BX32" s="2253"/>
      <c r="BY32" s="2253"/>
      <c r="BZ32" s="278"/>
      <c r="CA32" s="278"/>
    </row>
    <row r="33" spans="1:79" ht="39" customHeight="1">
      <c r="C33" s="2203" t="s">
        <v>3228</v>
      </c>
      <c r="D33" s="2203"/>
      <c r="E33" s="2203"/>
      <c r="F33" s="2203"/>
      <c r="G33" s="2203"/>
      <c r="H33" s="2203"/>
      <c r="I33" s="2203"/>
      <c r="J33" s="2203"/>
      <c r="K33" s="2203"/>
      <c r="L33" s="2203"/>
      <c r="M33" s="2203"/>
      <c r="N33" s="2203"/>
      <c r="O33" s="2203"/>
      <c r="P33" s="2203"/>
      <c r="Q33" s="2203"/>
      <c r="R33" s="2203"/>
      <c r="S33" s="2203"/>
      <c r="T33" s="2203"/>
      <c r="U33" s="2203"/>
      <c r="V33" s="2203"/>
      <c r="W33" s="2203"/>
      <c r="X33" s="2203"/>
      <c r="BC33" s="2203" t="s">
        <v>3228</v>
      </c>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row>
    <row r="34" spans="1:79" ht="18" customHeight="1">
      <c r="C34" s="2234" t="s">
        <v>2565</v>
      </c>
      <c r="D34" s="2234"/>
      <c r="E34" s="2234"/>
      <c r="F34" s="2234"/>
      <c r="G34" s="2234"/>
      <c r="H34" s="2234"/>
      <c r="I34" s="2234"/>
      <c r="J34" s="2234"/>
      <c r="K34" s="2234"/>
      <c r="L34" s="2234"/>
      <c r="M34" s="2234"/>
      <c r="N34" s="2234"/>
      <c r="O34" s="2234"/>
      <c r="P34" s="2234"/>
      <c r="Q34" s="2234"/>
      <c r="R34" s="2234"/>
      <c r="S34" s="2234"/>
      <c r="T34" s="2234"/>
      <c r="U34" s="2234"/>
      <c r="V34" s="2234"/>
      <c r="W34" s="2234"/>
      <c r="X34" s="2234"/>
      <c r="BC34" s="2234" t="s">
        <v>2565</v>
      </c>
      <c r="BD34" s="2234"/>
      <c r="BE34" s="2234"/>
      <c r="BF34" s="2234"/>
      <c r="BG34" s="2234"/>
      <c r="BH34" s="2234"/>
      <c r="BI34" s="2234"/>
      <c r="BJ34" s="2234"/>
      <c r="BK34" s="2234"/>
      <c r="BL34" s="2234"/>
      <c r="BM34" s="2234"/>
      <c r="BN34" s="2234"/>
      <c r="BO34" s="2234"/>
      <c r="BP34" s="2234"/>
      <c r="BQ34" s="2234"/>
      <c r="BR34" s="2234"/>
      <c r="BS34" s="2234"/>
      <c r="BT34" s="2234"/>
      <c r="BU34" s="2234"/>
      <c r="BV34" s="2234"/>
      <c r="BW34" s="2234"/>
      <c r="BX34" s="2234"/>
    </row>
    <row r="35" spans="1:79" ht="27" customHeight="1">
      <c r="C35" s="341"/>
      <c r="D35" s="2205" t="s">
        <v>2566</v>
      </c>
      <c r="E35" s="2205"/>
      <c r="F35" s="2205"/>
      <c r="G35" s="2205"/>
      <c r="H35" s="2205"/>
      <c r="I35" s="2205"/>
      <c r="J35" s="2206"/>
      <c r="K35" s="372"/>
      <c r="L35" s="2285">
        <f>第1号!$G$36</f>
        <v>0</v>
      </c>
      <c r="M35" s="1327"/>
      <c r="N35" s="1327"/>
      <c r="O35" s="1327"/>
      <c r="P35" s="1327"/>
      <c r="Q35" s="1374">
        <f>第1号!$L$36</f>
        <v>0</v>
      </c>
      <c r="R35" s="1327"/>
      <c r="S35" s="1327"/>
      <c r="T35" s="1327"/>
      <c r="U35" s="1374" t="str">
        <f>第1号!$P$36</f>
        <v>　</v>
      </c>
      <c r="V35" s="1327"/>
      <c r="W35" s="1327"/>
      <c r="X35" s="1328"/>
      <c r="AA35" s="278"/>
      <c r="BC35" s="341"/>
      <c r="BD35" s="2205" t="s">
        <v>2566</v>
      </c>
      <c r="BE35" s="2205"/>
      <c r="BF35" s="2205"/>
      <c r="BG35" s="2205"/>
      <c r="BH35" s="2205"/>
      <c r="BI35" s="2205"/>
      <c r="BJ35" s="2206"/>
      <c r="BK35" s="372"/>
      <c r="BL35" s="2285" t="s">
        <v>3238</v>
      </c>
      <c r="BM35" s="2285"/>
      <c r="BN35" s="2285"/>
      <c r="BO35" s="2285"/>
      <c r="BP35" s="2285"/>
      <c r="BQ35" s="1374" t="s">
        <v>524</v>
      </c>
      <c r="BR35" s="1374"/>
      <c r="BS35" s="1374"/>
      <c r="BT35" s="1374"/>
      <c r="BU35" s="1374" t="s">
        <v>3239</v>
      </c>
      <c r="BV35" s="1374"/>
      <c r="BW35" s="1374"/>
      <c r="BX35" s="1375"/>
    </row>
    <row r="36" spans="1:79" ht="2.25" customHeight="1">
      <c r="C36" s="279"/>
      <c r="D36" s="281"/>
      <c r="E36" s="281"/>
      <c r="F36" s="281"/>
      <c r="G36" s="281"/>
      <c r="H36" s="281"/>
      <c r="I36" s="281"/>
      <c r="J36" s="342"/>
      <c r="K36" s="279"/>
      <c r="L36" s="343"/>
      <c r="M36" s="343"/>
      <c r="N36" s="343"/>
      <c r="O36" s="333"/>
      <c r="P36" s="344"/>
      <c r="Q36" s="340"/>
      <c r="R36" s="345"/>
      <c r="S36" s="340"/>
      <c r="T36" s="333"/>
      <c r="U36" s="340"/>
      <c r="V36" s="345"/>
      <c r="W36" s="281"/>
      <c r="X36" s="476"/>
      <c r="AA36" s="278"/>
      <c r="BC36" s="279"/>
      <c r="BD36" s="281"/>
      <c r="BE36" s="281"/>
      <c r="BF36" s="281"/>
      <c r="BG36" s="281"/>
      <c r="BH36" s="281"/>
      <c r="BI36" s="281"/>
      <c r="BJ36" s="342"/>
      <c r="BK36" s="279"/>
      <c r="BL36" s="343"/>
      <c r="BM36" s="343"/>
      <c r="BN36" s="343"/>
      <c r="BO36" s="333"/>
      <c r="BP36" s="344"/>
      <c r="BQ36" s="340"/>
      <c r="BR36" s="345"/>
      <c r="BS36" s="340"/>
      <c r="BT36" s="333"/>
      <c r="BU36" s="340"/>
      <c r="BV36" s="345"/>
      <c r="BW36" s="281"/>
      <c r="BX36" s="476"/>
    </row>
    <row r="37" spans="1:79" ht="18" customHeight="1">
      <c r="C37" s="279"/>
      <c r="D37" s="2218" t="s">
        <v>2567</v>
      </c>
      <c r="E37" s="2218"/>
      <c r="F37" s="2218"/>
      <c r="G37" s="2218"/>
      <c r="H37" s="2218"/>
      <c r="I37" s="2218"/>
      <c r="J37" s="2219"/>
      <c r="K37" s="281"/>
      <c r="L37" s="381" t="s">
        <v>2568</v>
      </c>
      <c r="M37" s="2235">
        <f>基本情報入力シート!$B$66</f>
        <v>0</v>
      </c>
      <c r="N37" s="2235"/>
      <c r="O37" s="2235"/>
      <c r="P37" s="2236"/>
      <c r="Q37" s="383" t="s">
        <v>2569</v>
      </c>
      <c r="R37" s="383"/>
      <c r="S37" s="383"/>
      <c r="T37" s="383"/>
      <c r="U37" s="383"/>
      <c r="V37" s="383"/>
      <c r="W37" s="383"/>
      <c r="X37" s="477"/>
      <c r="AA37" s="278"/>
      <c r="BC37" s="279"/>
      <c r="BD37" s="2218" t="s">
        <v>2567</v>
      </c>
      <c r="BE37" s="2218"/>
      <c r="BF37" s="2218"/>
      <c r="BG37" s="2218"/>
      <c r="BH37" s="2218"/>
      <c r="BI37" s="2218"/>
      <c r="BJ37" s="2219"/>
      <c r="BK37" s="281"/>
      <c r="BL37" s="381" t="s">
        <v>2568</v>
      </c>
      <c r="BM37" s="2235" t="s">
        <v>3240</v>
      </c>
      <c r="BN37" s="2235"/>
      <c r="BO37" s="2235"/>
      <c r="BP37" s="2235"/>
      <c r="BQ37" s="383" t="s">
        <v>2569</v>
      </c>
      <c r="BR37" s="383"/>
      <c r="BS37" s="383"/>
      <c r="BT37" s="383"/>
      <c r="BU37" s="383"/>
      <c r="BV37" s="383"/>
      <c r="BW37" s="383"/>
      <c r="BX37" s="477"/>
    </row>
    <row r="38" spans="1:79" ht="30" customHeight="1">
      <c r="C38" s="385"/>
      <c r="D38" s="2249" t="s">
        <v>2701</v>
      </c>
      <c r="E38" s="2249"/>
      <c r="F38" s="2249"/>
      <c r="G38" s="2249"/>
      <c r="H38" s="2249"/>
      <c r="I38" s="2249"/>
      <c r="J38" s="2250"/>
      <c r="K38" s="385"/>
      <c r="L38" s="2322"/>
      <c r="M38" s="2322"/>
      <c r="N38" s="2322"/>
      <c r="O38" s="2322"/>
      <c r="P38" s="2322"/>
      <c r="Q38" s="2322"/>
      <c r="R38" s="2322"/>
      <c r="S38" s="2322"/>
      <c r="T38" s="2322"/>
      <c r="U38" s="2322"/>
      <c r="V38" s="2322"/>
      <c r="W38" s="2322"/>
      <c r="X38" s="2323"/>
      <c r="BC38" s="385"/>
      <c r="BD38" s="2249" t="s">
        <v>2701</v>
      </c>
      <c r="BE38" s="2249"/>
      <c r="BF38" s="2249"/>
      <c r="BG38" s="2249"/>
      <c r="BH38" s="2249"/>
      <c r="BI38" s="2249"/>
      <c r="BJ38" s="2250"/>
      <c r="BK38" s="385"/>
      <c r="BL38" s="2322"/>
      <c r="BM38" s="2322"/>
      <c r="BN38" s="2322"/>
      <c r="BO38" s="2322"/>
      <c r="BP38" s="2322"/>
      <c r="BQ38" s="2322"/>
      <c r="BR38" s="2322"/>
      <c r="BS38" s="2322"/>
      <c r="BT38" s="2322"/>
      <c r="BU38" s="2322"/>
      <c r="BV38" s="2322"/>
      <c r="BW38" s="2322"/>
      <c r="BX38" s="2323"/>
    </row>
    <row r="39" spans="1:79" ht="30" customHeight="1">
      <c r="C39" s="385"/>
      <c r="D39" s="2237" t="s">
        <v>2702</v>
      </c>
      <c r="E39" s="2237"/>
      <c r="F39" s="2237"/>
      <c r="G39" s="2237"/>
      <c r="H39" s="2237"/>
      <c r="I39" s="2237"/>
      <c r="J39" s="2238"/>
      <c r="K39" s="404"/>
      <c r="L39" s="2304"/>
      <c r="M39" s="2304"/>
      <c r="N39" s="2304"/>
      <c r="O39" s="2304"/>
      <c r="P39" s="2304"/>
      <c r="Q39" s="2304"/>
      <c r="R39" s="2304"/>
      <c r="S39" s="2304"/>
      <c r="T39" s="2304"/>
      <c r="U39" s="2304"/>
      <c r="V39" s="2304"/>
      <c r="W39" s="2304"/>
      <c r="X39" s="2305"/>
      <c r="BC39" s="385"/>
      <c r="BD39" s="2237" t="s">
        <v>2702</v>
      </c>
      <c r="BE39" s="2237"/>
      <c r="BF39" s="2237"/>
      <c r="BG39" s="2237"/>
      <c r="BH39" s="2237"/>
      <c r="BI39" s="2237"/>
      <c r="BJ39" s="2238"/>
      <c r="BK39" s="404"/>
      <c r="BL39" s="2304"/>
      <c r="BM39" s="2304"/>
      <c r="BN39" s="2304"/>
      <c r="BO39" s="2304"/>
      <c r="BP39" s="2304"/>
      <c r="BQ39" s="2304"/>
      <c r="BR39" s="2304"/>
      <c r="BS39" s="2304"/>
      <c r="BT39" s="2304"/>
      <c r="BU39" s="2304"/>
      <c r="BV39" s="2304"/>
      <c r="BW39" s="2304"/>
      <c r="BX39" s="2305"/>
    </row>
    <row r="40" spans="1:79" ht="30" customHeight="1">
      <c r="C40" s="385"/>
      <c r="D40" s="2237" t="s">
        <v>2703</v>
      </c>
      <c r="E40" s="2237"/>
      <c r="F40" s="2237"/>
      <c r="G40" s="2237"/>
      <c r="H40" s="2237"/>
      <c r="I40" s="2237"/>
      <c r="J40" s="2238"/>
      <c r="K40" s="404"/>
      <c r="L40" s="2304"/>
      <c r="M40" s="2304"/>
      <c r="N40" s="2304"/>
      <c r="O40" s="2304"/>
      <c r="P40" s="2304"/>
      <c r="Q40" s="2304"/>
      <c r="R40" s="2304"/>
      <c r="S40" s="2304"/>
      <c r="T40" s="2304"/>
      <c r="U40" s="2304"/>
      <c r="V40" s="2304"/>
      <c r="W40" s="2304"/>
      <c r="X40" s="2305"/>
      <c r="BC40" s="385"/>
      <c r="BD40" s="2237" t="s">
        <v>2703</v>
      </c>
      <c r="BE40" s="2237"/>
      <c r="BF40" s="2237"/>
      <c r="BG40" s="2237"/>
      <c r="BH40" s="2237"/>
      <c r="BI40" s="2237"/>
      <c r="BJ40" s="2238"/>
      <c r="BK40" s="404"/>
      <c r="BL40" s="2304"/>
      <c r="BM40" s="2304"/>
      <c r="BN40" s="2304"/>
      <c r="BO40" s="2304"/>
      <c r="BP40" s="2304"/>
      <c r="BQ40" s="2304"/>
      <c r="BR40" s="2304"/>
      <c r="BS40" s="2304"/>
      <c r="BT40" s="2304"/>
      <c r="BU40" s="2304"/>
      <c r="BV40" s="2304"/>
      <c r="BW40" s="2304"/>
      <c r="BX40" s="2305"/>
    </row>
    <row r="41" spans="1:79" ht="30" customHeight="1">
      <c r="C41" s="341"/>
      <c r="D41" s="2241" t="s">
        <v>2704</v>
      </c>
      <c r="E41" s="2216"/>
      <c r="F41" s="2217"/>
      <c r="G41" s="2177" t="s">
        <v>2705</v>
      </c>
      <c r="H41" s="2261"/>
      <c r="I41" s="2261"/>
      <c r="J41" s="2262"/>
      <c r="K41" s="404"/>
      <c r="L41" s="2304"/>
      <c r="M41" s="2304"/>
      <c r="N41" s="2304"/>
      <c r="O41" s="2304"/>
      <c r="P41" s="2304"/>
      <c r="Q41" s="2304"/>
      <c r="R41" s="2304"/>
      <c r="S41" s="2304"/>
      <c r="T41" s="2304"/>
      <c r="U41" s="2304"/>
      <c r="V41" s="2304"/>
      <c r="W41" s="2304"/>
      <c r="X41" s="2305"/>
      <c r="BC41" s="341"/>
      <c r="BD41" s="2241" t="s">
        <v>2704</v>
      </c>
      <c r="BE41" s="2241"/>
      <c r="BF41" s="2242"/>
      <c r="BG41" s="2177" t="s">
        <v>2705</v>
      </c>
      <c r="BH41" s="2261"/>
      <c r="BI41" s="2261"/>
      <c r="BJ41" s="2262"/>
      <c r="BK41" s="404"/>
      <c r="BL41" s="2304"/>
      <c r="BM41" s="2304"/>
      <c r="BN41" s="2304"/>
      <c r="BO41" s="2304"/>
      <c r="BP41" s="2304"/>
      <c r="BQ41" s="2304"/>
      <c r="BR41" s="2304"/>
      <c r="BS41" s="2304"/>
      <c r="BT41" s="2304"/>
      <c r="BU41" s="2304"/>
      <c r="BV41" s="2304"/>
      <c r="BW41" s="2304"/>
      <c r="BX41" s="2305"/>
    </row>
    <row r="42" spans="1:79" ht="30" customHeight="1">
      <c r="C42" s="279"/>
      <c r="D42" s="2207"/>
      <c r="E42" s="2207"/>
      <c r="F42" s="2208"/>
      <c r="G42" s="2177" t="s">
        <v>2706</v>
      </c>
      <c r="H42" s="2261"/>
      <c r="I42" s="2261"/>
      <c r="J42" s="2262"/>
      <c r="K42" s="404"/>
      <c r="L42" s="2304"/>
      <c r="M42" s="2304"/>
      <c r="N42" s="2304"/>
      <c r="O42" s="2304"/>
      <c r="P42" s="2304"/>
      <c r="Q42" s="2304"/>
      <c r="R42" s="2304"/>
      <c r="S42" s="2304"/>
      <c r="T42" s="2304"/>
      <c r="U42" s="2304"/>
      <c r="V42" s="2304"/>
      <c r="W42" s="2304"/>
      <c r="X42" s="2305"/>
      <c r="BC42" s="279"/>
      <c r="BD42" s="2243"/>
      <c r="BE42" s="2243"/>
      <c r="BF42" s="2244"/>
      <c r="BG42" s="2177" t="s">
        <v>2706</v>
      </c>
      <c r="BH42" s="2261"/>
      <c r="BI42" s="2261"/>
      <c r="BJ42" s="2262"/>
      <c r="BK42" s="404"/>
      <c r="BL42" s="2304"/>
      <c r="BM42" s="2304"/>
      <c r="BN42" s="2304"/>
      <c r="BO42" s="2304"/>
      <c r="BP42" s="2304"/>
      <c r="BQ42" s="2304"/>
      <c r="BR42" s="2304"/>
      <c r="BS42" s="2304"/>
      <c r="BT42" s="2304"/>
      <c r="BU42" s="2304"/>
      <c r="BV42" s="2304"/>
      <c r="BW42" s="2304"/>
      <c r="BX42" s="2305"/>
    </row>
    <row r="43" spans="1:79" ht="30" customHeight="1">
      <c r="C43" s="365"/>
      <c r="D43" s="2218"/>
      <c r="E43" s="2218"/>
      <c r="F43" s="2219"/>
      <c r="G43" s="2177" t="s">
        <v>2707</v>
      </c>
      <c r="H43" s="2261"/>
      <c r="I43" s="2261"/>
      <c r="J43" s="2262"/>
      <c r="K43" s="404"/>
      <c r="L43" s="2304"/>
      <c r="M43" s="2304"/>
      <c r="N43" s="2304"/>
      <c r="O43" s="2304"/>
      <c r="P43" s="2304"/>
      <c r="Q43" s="2304"/>
      <c r="R43" s="2304"/>
      <c r="S43" s="2304"/>
      <c r="T43" s="2304"/>
      <c r="U43" s="2304"/>
      <c r="V43" s="2304"/>
      <c r="W43" s="2304"/>
      <c r="X43" s="2305"/>
      <c r="BC43" s="365"/>
      <c r="BD43" s="2245"/>
      <c r="BE43" s="2245"/>
      <c r="BF43" s="2246"/>
      <c r="BG43" s="2177" t="s">
        <v>2707</v>
      </c>
      <c r="BH43" s="2261"/>
      <c r="BI43" s="2261"/>
      <c r="BJ43" s="2262"/>
      <c r="BK43" s="404"/>
      <c r="BL43" s="2304"/>
      <c r="BM43" s="2304"/>
      <c r="BN43" s="2304"/>
      <c r="BO43" s="2304"/>
      <c r="BP43" s="2304"/>
      <c r="BQ43" s="2304"/>
      <c r="BR43" s="2304"/>
      <c r="BS43" s="2304"/>
      <c r="BT43" s="2304"/>
      <c r="BU43" s="2304"/>
      <c r="BV43" s="2304"/>
      <c r="BW43" s="2304"/>
      <c r="BX43" s="2305"/>
    </row>
    <row r="44" spans="1:79" ht="30" customHeight="1">
      <c r="C44" s="365"/>
      <c r="D44" s="2237" t="s">
        <v>3205</v>
      </c>
      <c r="E44" s="2237"/>
      <c r="F44" s="2237"/>
      <c r="G44" s="2237"/>
      <c r="H44" s="2237"/>
      <c r="I44" s="2237"/>
      <c r="J44" s="2238"/>
      <c r="K44" s="404"/>
      <c r="L44" s="2304"/>
      <c r="M44" s="2304"/>
      <c r="N44" s="2304"/>
      <c r="O44" s="2304"/>
      <c r="P44" s="2304"/>
      <c r="Q44" s="2304"/>
      <c r="R44" s="2304"/>
      <c r="S44" s="2304"/>
      <c r="T44" s="2304"/>
      <c r="U44" s="2304"/>
      <c r="V44" s="2304"/>
      <c r="W44" s="2304"/>
      <c r="X44" s="2305"/>
      <c r="BC44" s="365"/>
      <c r="BD44" s="2237" t="s">
        <v>3205</v>
      </c>
      <c r="BE44" s="2237"/>
      <c r="BF44" s="2237"/>
      <c r="BG44" s="2237"/>
      <c r="BH44" s="2237"/>
      <c r="BI44" s="2237"/>
      <c r="BJ44" s="2238"/>
      <c r="BK44" s="404"/>
      <c r="BL44" s="2304"/>
      <c r="BM44" s="2304"/>
      <c r="BN44" s="2304"/>
      <c r="BO44" s="2304"/>
      <c r="BP44" s="2304"/>
      <c r="BQ44" s="2304"/>
      <c r="BR44" s="2304"/>
      <c r="BS44" s="2304"/>
      <c r="BT44" s="2304"/>
      <c r="BU44" s="2304"/>
      <c r="BV44" s="2304"/>
      <c r="BW44" s="2304"/>
      <c r="BX44" s="2305"/>
    </row>
    <row r="45" spans="1:79" ht="30" customHeight="1">
      <c r="C45" s="385"/>
      <c r="D45" s="2237" t="s">
        <v>2708</v>
      </c>
      <c r="E45" s="2237"/>
      <c r="F45" s="2237"/>
      <c r="G45" s="2237"/>
      <c r="H45" s="2237"/>
      <c r="I45" s="2237"/>
      <c r="J45" s="2238"/>
      <c r="K45" s="404"/>
      <c r="L45" s="2320"/>
      <c r="M45" s="2321"/>
      <c r="N45" s="2321"/>
      <c r="O45" s="438" t="s">
        <v>2438</v>
      </c>
      <c r="P45" s="647"/>
      <c r="Q45" s="439" t="s">
        <v>2572</v>
      </c>
      <c r="R45" s="647"/>
      <c r="S45" s="438" t="s">
        <v>2573</v>
      </c>
      <c r="T45" s="404"/>
      <c r="U45" s="404"/>
      <c r="V45" s="404"/>
      <c r="W45" s="404"/>
      <c r="X45" s="406"/>
      <c r="BC45" s="385"/>
      <c r="BD45" s="2237" t="s">
        <v>2708</v>
      </c>
      <c r="BE45" s="2237"/>
      <c r="BF45" s="2237"/>
      <c r="BG45" s="2237"/>
      <c r="BH45" s="2237"/>
      <c r="BI45" s="2237"/>
      <c r="BJ45" s="2238"/>
      <c r="BK45" s="404"/>
      <c r="BL45" s="2320"/>
      <c r="BM45" s="2320"/>
      <c r="BN45" s="2320"/>
      <c r="BO45" s="438" t="s">
        <v>2438</v>
      </c>
      <c r="BP45" s="647"/>
      <c r="BQ45" s="439" t="s">
        <v>2572</v>
      </c>
      <c r="BR45" s="647"/>
      <c r="BS45" s="438" t="s">
        <v>2573</v>
      </c>
      <c r="BT45" s="404"/>
      <c r="BU45" s="404"/>
      <c r="BV45" s="404"/>
      <c r="BW45" s="404"/>
      <c r="BX45" s="406"/>
    </row>
    <row r="46" spans="1:79" ht="5.25" customHeight="1">
      <c r="C46" s="371"/>
      <c r="D46" s="372"/>
      <c r="E46" s="372"/>
      <c r="F46" s="372"/>
      <c r="G46" s="372"/>
      <c r="H46" s="372"/>
      <c r="I46" s="372"/>
      <c r="J46" s="372"/>
      <c r="K46" s="372"/>
      <c r="L46" s="372"/>
      <c r="M46" s="372"/>
      <c r="N46" s="372"/>
      <c r="O46" s="372"/>
      <c r="P46" s="372"/>
      <c r="Q46" s="372"/>
      <c r="R46" s="372"/>
      <c r="S46" s="371"/>
      <c r="T46" s="372"/>
      <c r="U46" s="278"/>
      <c r="V46" s="361"/>
      <c r="W46" s="361"/>
      <c r="X46" s="361"/>
      <c r="BC46" s="371"/>
      <c r="BD46" s="372"/>
      <c r="BE46" s="372"/>
      <c r="BF46" s="372"/>
      <c r="BG46" s="372"/>
      <c r="BH46" s="372"/>
      <c r="BI46" s="372"/>
      <c r="BJ46" s="372"/>
      <c r="BK46" s="372"/>
      <c r="BL46" s="372"/>
      <c r="BM46" s="372"/>
      <c r="BN46" s="372"/>
      <c r="BO46" s="372"/>
      <c r="BP46" s="372"/>
      <c r="BQ46" s="372"/>
      <c r="BR46" s="372"/>
      <c r="BS46" s="371"/>
      <c r="BT46" s="372"/>
      <c r="BU46" s="278"/>
      <c r="BV46" s="361"/>
      <c r="BW46" s="361"/>
      <c r="BX46" s="361"/>
    </row>
    <row r="47" spans="1:79" s="440" customFormat="1" ht="13.5" customHeight="1">
      <c r="A47" s="648"/>
      <c r="B47" s="648" t="s">
        <v>3206</v>
      </c>
      <c r="C47" s="648"/>
      <c r="D47" s="648"/>
      <c r="E47" s="648"/>
      <c r="F47" s="648"/>
      <c r="G47" s="648"/>
      <c r="H47" s="648"/>
      <c r="I47" s="648"/>
      <c r="J47" s="648"/>
      <c r="K47" s="648"/>
      <c r="L47" s="648"/>
      <c r="M47" s="648"/>
      <c r="N47" s="648"/>
      <c r="O47" s="648"/>
      <c r="P47" s="648"/>
      <c r="Q47" s="648"/>
      <c r="R47" s="648"/>
      <c r="S47" s="648"/>
      <c r="T47" s="648"/>
      <c r="U47" s="648"/>
      <c r="V47" s="649"/>
      <c r="W47" s="649"/>
      <c r="X47" s="649"/>
      <c r="Y47" s="649"/>
      <c r="Z47" s="649"/>
      <c r="AA47" s="649"/>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t="s">
        <v>3206</v>
      </c>
      <c r="BC47" s="648"/>
      <c r="BD47" s="648"/>
      <c r="BE47" s="648"/>
      <c r="BF47" s="648"/>
      <c r="BG47" s="648"/>
      <c r="BH47" s="648"/>
      <c r="BI47" s="648"/>
      <c r="BJ47" s="648"/>
      <c r="BK47" s="648"/>
      <c r="BL47" s="648"/>
      <c r="BM47" s="648"/>
      <c r="BN47" s="648"/>
      <c r="BO47" s="648"/>
      <c r="BP47" s="648"/>
      <c r="BQ47" s="648"/>
      <c r="BR47" s="648"/>
      <c r="BS47" s="648"/>
      <c r="BT47" s="648"/>
      <c r="BU47" s="648"/>
      <c r="BV47" s="649"/>
      <c r="BW47" s="649"/>
      <c r="BX47" s="649"/>
      <c r="BY47" s="649"/>
      <c r="BZ47" s="649"/>
      <c r="CA47" s="441"/>
    </row>
    <row r="48" spans="1:79" s="440" customFormat="1" ht="13.5" customHeight="1">
      <c r="A48" s="648"/>
      <c r="B48" s="648"/>
      <c r="C48" s="648"/>
      <c r="D48" s="648" t="s">
        <v>3204</v>
      </c>
      <c r="E48" s="648"/>
      <c r="F48" s="648"/>
      <c r="G48" s="648"/>
      <c r="H48" s="648"/>
      <c r="I48" s="648"/>
      <c r="J48" s="648"/>
      <c r="K48" s="648"/>
      <c r="L48" s="648"/>
      <c r="M48" s="648"/>
      <c r="N48" s="648"/>
      <c r="O48" s="648"/>
      <c r="P48" s="648"/>
      <c r="Q48" s="648"/>
      <c r="R48" s="648"/>
      <c r="S48" s="648"/>
      <c r="T48" s="648"/>
      <c r="U48" s="648"/>
      <c r="V48" s="649"/>
      <c r="W48" s="649"/>
      <c r="X48" s="649"/>
      <c r="Y48" s="649"/>
      <c r="Z48" s="649"/>
      <c r="AA48" s="649"/>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t="s">
        <v>3204</v>
      </c>
      <c r="BE48" s="648"/>
      <c r="BF48" s="648"/>
      <c r="BG48" s="648"/>
      <c r="BH48" s="648"/>
      <c r="BI48" s="648"/>
      <c r="BJ48" s="648"/>
      <c r="BK48" s="648"/>
      <c r="BL48" s="648"/>
      <c r="BM48" s="648"/>
      <c r="BN48" s="648"/>
      <c r="BO48" s="648"/>
      <c r="BP48" s="648"/>
      <c r="BQ48" s="648"/>
      <c r="BR48" s="648"/>
      <c r="BS48" s="648"/>
      <c r="BT48" s="648"/>
      <c r="BU48" s="648"/>
      <c r="BV48" s="649"/>
      <c r="BW48" s="649"/>
      <c r="BX48" s="649"/>
      <c r="BY48" s="649"/>
      <c r="BZ48" s="649"/>
      <c r="CA48" s="441"/>
    </row>
    <row r="49" spans="3:76" ht="13.5" customHeight="1">
      <c r="C49" s="436" t="s">
        <v>3211</v>
      </c>
      <c r="T49" s="327"/>
      <c r="X49" s="378"/>
      <c r="BC49" s="436" t="s">
        <v>3211</v>
      </c>
      <c r="BT49" s="327"/>
      <c r="BX49" s="378"/>
    </row>
  </sheetData>
  <sheetProtection algorithmName="SHA-512" hashValue="DMiwBRU+MBmaBWpnCr6wZ6u4M48S1Vd+xz4t0Gh7m/yr4BDglivbiaiKjvdjtHhbR5vCWjCUqhDKurK5ptGdIQ==" saltValue="EsOSLZn22P2dKbb4iYST7A==" spinCount="100000" sheet="1" formatCells="0" selectLockedCells="1"/>
  <mergeCells count="108">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 ref="BC33:BX33"/>
    <mergeCell ref="BC34:BX34"/>
    <mergeCell ref="BD35:BJ35"/>
    <mergeCell ref="BL35:BP35"/>
    <mergeCell ref="BQ35:BT35"/>
    <mergeCell ref="BU35:BX35"/>
    <mergeCell ref="BD37:BJ37"/>
    <mergeCell ref="BM37:BP37"/>
    <mergeCell ref="BD38:BJ38"/>
    <mergeCell ref="BL38:BX38"/>
    <mergeCell ref="BN28:BO28"/>
    <mergeCell ref="BP28:BS28"/>
    <mergeCell ref="BT28:BX28"/>
    <mergeCell ref="BC30:BX30"/>
    <mergeCell ref="BD32:BE32"/>
    <mergeCell ref="BJ32:BK32"/>
    <mergeCell ref="BM32:BO32"/>
    <mergeCell ref="BP32:BQ32"/>
    <mergeCell ref="BR32:BY32"/>
    <mergeCell ref="BN16:BO16"/>
    <mergeCell ref="BP16:BS16"/>
    <mergeCell ref="BT16:BX16"/>
    <mergeCell ref="BN20:BO20"/>
    <mergeCell ref="BP20:BX20"/>
    <mergeCell ref="BN22:BO22"/>
    <mergeCell ref="BP22:BS22"/>
    <mergeCell ref="BT22:BX22"/>
    <mergeCell ref="BN26:BO26"/>
    <mergeCell ref="BP26:BX26"/>
    <mergeCell ref="BR3:BS3"/>
    <mergeCell ref="BN6:BO6"/>
    <mergeCell ref="BP6:BX6"/>
    <mergeCell ref="BN8:BO8"/>
    <mergeCell ref="BP8:BX8"/>
    <mergeCell ref="BN10:BO10"/>
    <mergeCell ref="BP10:BS10"/>
    <mergeCell ref="BT10:BX10"/>
    <mergeCell ref="BN14:BO14"/>
    <mergeCell ref="BP14:BX14"/>
    <mergeCell ref="N10:O10"/>
    <mergeCell ref="P10:S10"/>
    <mergeCell ref="T10:X10"/>
    <mergeCell ref="N14:O14"/>
    <mergeCell ref="P14:X14"/>
    <mergeCell ref="N16:O16"/>
    <mergeCell ref="P16:S16"/>
    <mergeCell ref="T16:X16"/>
    <mergeCell ref="R3:S3"/>
    <mergeCell ref="N6:O6"/>
    <mergeCell ref="P6:X6"/>
    <mergeCell ref="N8:O8"/>
    <mergeCell ref="P8:X8"/>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基本情報入力シート!$J$63:$J$65</xm:f>
          </x14:formula1>
          <xm:sqref>R3:S3</xm:sqref>
        </x14:dataValidation>
        <x14:dataValidation type="list" allowBlank="1" showInputMessage="1" showErrorMessage="1">
          <x14:formula1>
            <xm:f>基本情報入力シート!$K$63:$K$74</xm:f>
          </x14:formula1>
          <xm:sqref>U3</xm:sqref>
        </x14:dataValidation>
        <x14:dataValidation type="list" allowBlank="1" showInputMessage="1" showErrorMessage="1">
          <x14:formula1>
            <xm:f>基本情報入力シート!$L$63:$L$93</xm:f>
          </x14:formula1>
          <xm:sqref>W3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0"/>
  <sheetViews>
    <sheetView showGridLines="0" workbookViewId="0">
      <selection sqref="A1:M1"/>
    </sheetView>
  </sheetViews>
  <sheetFormatPr defaultColWidth="8.88671875" defaultRowHeight="12"/>
  <cols>
    <col min="1" max="12" width="7.33203125" style="176" customWidth="1"/>
    <col min="13" max="13" width="4.33203125" style="176" customWidth="1"/>
    <col min="14" max="16384" width="8.88671875" style="176"/>
  </cols>
  <sheetData>
    <row r="1" spans="1:13" ht="59.4" customHeight="1">
      <c r="A1" s="2328" t="s">
        <v>2540</v>
      </c>
      <c r="B1" s="2329"/>
      <c r="C1" s="2329"/>
      <c r="D1" s="2329"/>
      <c r="E1" s="2329"/>
      <c r="F1" s="2329"/>
      <c r="G1" s="2329"/>
      <c r="H1" s="2329"/>
      <c r="I1" s="2329"/>
      <c r="J1" s="2329"/>
      <c r="K1" s="2329"/>
      <c r="L1" s="2329"/>
      <c r="M1" s="2329"/>
    </row>
    <row r="2" spans="1:13" ht="159.6" customHeight="1">
      <c r="A2" s="2330" t="s">
        <v>3270</v>
      </c>
      <c r="B2" s="2331"/>
      <c r="C2" s="2331"/>
      <c r="D2" s="2331"/>
      <c r="E2" s="2331"/>
      <c r="F2" s="2331"/>
      <c r="G2" s="2331"/>
      <c r="H2" s="2331"/>
      <c r="I2" s="2331"/>
      <c r="J2" s="2331"/>
      <c r="K2" s="2331"/>
      <c r="L2" s="2331"/>
      <c r="M2" s="2331"/>
    </row>
    <row r="3" spans="1:13" ht="37.799999999999997" customHeight="1">
      <c r="A3" s="178"/>
      <c r="B3" s="178"/>
      <c r="C3" s="178"/>
      <c r="D3" s="178"/>
      <c r="E3" s="178"/>
      <c r="F3" s="178"/>
      <c r="G3" s="178"/>
      <c r="H3" s="178"/>
      <c r="I3" s="178"/>
      <c r="J3" s="178"/>
      <c r="K3" s="178"/>
      <c r="L3" s="178"/>
    </row>
    <row r="4" spans="1:13" ht="37.799999999999997" customHeight="1">
      <c r="A4" s="179"/>
      <c r="B4" s="179"/>
      <c r="C4" s="179"/>
      <c r="D4" s="179"/>
    </row>
    <row r="5" spans="1:13" ht="37.799999999999997" customHeight="1">
      <c r="A5" s="180"/>
      <c r="B5" s="180"/>
      <c r="C5" s="180"/>
      <c r="D5" s="180"/>
      <c r="E5" s="180"/>
    </row>
    <row r="6" spans="1:13" ht="37.799999999999997" customHeight="1"/>
    <row r="7" spans="1:13" ht="37.799999999999997" customHeight="1"/>
    <row r="8" spans="1:13" ht="37.799999999999997" customHeight="1">
      <c r="A8" s="180"/>
      <c r="B8" s="180"/>
      <c r="C8" s="180"/>
      <c r="D8" s="180"/>
      <c r="E8" s="180"/>
    </row>
    <row r="9" spans="1:13" ht="37.799999999999997" customHeight="1">
      <c r="A9" s="2326" t="s">
        <v>2541</v>
      </c>
      <c r="B9" s="2327"/>
      <c r="C9" s="2327"/>
      <c r="D9" s="2327"/>
      <c r="E9" s="2327"/>
      <c r="F9" s="2327"/>
      <c r="G9" s="2327"/>
      <c r="H9" s="2327"/>
      <c r="I9" s="2327"/>
      <c r="J9" s="2327"/>
      <c r="K9" s="2327"/>
      <c r="L9" s="2327"/>
      <c r="M9" s="2327"/>
    </row>
    <row r="10" spans="1:13" ht="37.799999999999997" customHeight="1">
      <c r="A10" s="2327"/>
      <c r="B10" s="2327"/>
      <c r="C10" s="2327"/>
      <c r="D10" s="2327"/>
      <c r="E10" s="2327"/>
      <c r="F10" s="2327"/>
      <c r="G10" s="2327"/>
      <c r="H10" s="2327"/>
      <c r="I10" s="2327"/>
      <c r="J10" s="2327"/>
      <c r="K10" s="2327"/>
      <c r="L10" s="2327"/>
      <c r="M10" s="2327"/>
    </row>
    <row r="11" spans="1:13" ht="37.799999999999997" customHeight="1">
      <c r="A11" s="2327"/>
      <c r="B11" s="2327"/>
      <c r="C11" s="2327"/>
      <c r="D11" s="2327"/>
      <c r="E11" s="2327"/>
      <c r="F11" s="2327"/>
      <c r="G11" s="2327"/>
      <c r="H11" s="2327"/>
      <c r="I11" s="2327"/>
      <c r="J11" s="2327"/>
      <c r="K11" s="2327"/>
      <c r="L11" s="2327"/>
      <c r="M11" s="2327"/>
    </row>
    <row r="12" spans="1:13" ht="223.95" customHeight="1"/>
    <row r="13" spans="1:13" ht="49.2" customHeight="1"/>
    <row r="14" spans="1:13" ht="49.2" customHeight="1">
      <c r="A14" s="181"/>
      <c r="B14" s="181"/>
      <c r="C14" s="181"/>
      <c r="D14" s="181"/>
      <c r="E14" s="181"/>
      <c r="F14" s="181"/>
      <c r="H14" s="181"/>
      <c r="I14" s="181"/>
      <c r="J14" s="181"/>
      <c r="K14" s="181"/>
      <c r="L14" s="181"/>
      <c r="M14" s="181"/>
    </row>
    <row r="15" spans="1:13" s="177" customFormat="1" ht="29.4" customHeight="1">
      <c r="A15" s="182" t="s">
        <v>2542</v>
      </c>
      <c r="B15" s="183"/>
      <c r="C15" s="183"/>
      <c r="D15" s="183"/>
      <c r="E15" s="183"/>
      <c r="F15" s="183"/>
      <c r="G15" s="183"/>
      <c r="H15" s="183"/>
      <c r="I15" s="183"/>
      <c r="J15" s="183"/>
      <c r="K15" s="183"/>
      <c r="L15" s="183"/>
      <c r="M15" s="183"/>
    </row>
    <row r="16" spans="1:13" s="177" customFormat="1" ht="29.4" customHeight="1">
      <c r="A16" s="177" t="s">
        <v>2543</v>
      </c>
      <c r="C16" s="184"/>
      <c r="D16" s="184"/>
      <c r="E16" s="184"/>
      <c r="F16" s="184"/>
      <c r="G16" s="184"/>
      <c r="H16" s="184"/>
      <c r="I16" s="184"/>
      <c r="J16" s="184"/>
      <c r="K16" s="184"/>
    </row>
    <row r="17" spans="1:13" s="177" customFormat="1" ht="45" customHeight="1">
      <c r="A17" s="185" t="s">
        <v>2897</v>
      </c>
      <c r="B17" s="186"/>
      <c r="C17" s="186"/>
      <c r="D17" s="186"/>
      <c r="E17" s="186"/>
      <c r="F17" s="186"/>
      <c r="G17" s="186"/>
      <c r="H17" s="186"/>
      <c r="I17" s="186"/>
      <c r="J17" s="186"/>
      <c r="K17" s="186"/>
      <c r="L17" s="186"/>
      <c r="M17" s="186"/>
    </row>
    <row r="18" spans="1:13" ht="45" customHeight="1">
      <c r="A18" s="187"/>
      <c r="B18" s="187"/>
      <c r="C18" s="187"/>
      <c r="D18" s="187"/>
      <c r="E18" s="187"/>
      <c r="F18" s="187"/>
      <c r="G18" s="187"/>
      <c r="H18" s="187"/>
      <c r="I18" s="187"/>
      <c r="J18" s="187"/>
      <c r="K18" s="187"/>
      <c r="L18" s="187"/>
      <c r="M18" s="187"/>
    </row>
    <row r="19" spans="1:13" ht="45" customHeight="1"/>
    <row r="20" spans="1:13" s="177" customFormat="1" ht="45" customHeight="1">
      <c r="A20" s="182" t="s">
        <v>2544</v>
      </c>
    </row>
    <row r="21" spans="1:13" s="177" customFormat="1" ht="45" customHeight="1">
      <c r="A21" s="177" t="s">
        <v>2545</v>
      </c>
    </row>
    <row r="22" spans="1:13" s="177" customFormat="1" ht="27.6" customHeight="1">
      <c r="B22" s="188" t="s">
        <v>2546</v>
      </c>
      <c r="C22" s="189"/>
      <c r="D22" s="189"/>
      <c r="E22" s="189"/>
      <c r="F22" s="189"/>
      <c r="G22" s="189"/>
      <c r="H22" s="189"/>
      <c r="I22" s="189"/>
      <c r="J22" s="190"/>
      <c r="K22" s="191"/>
    </row>
    <row r="23" spans="1:13" ht="27.6" customHeight="1">
      <c r="B23" s="192" t="s">
        <v>2547</v>
      </c>
      <c r="C23" s="185"/>
      <c r="D23" s="185"/>
      <c r="E23" s="185"/>
      <c r="F23" s="185"/>
      <c r="G23" s="185"/>
      <c r="H23" s="185"/>
      <c r="I23" s="185"/>
      <c r="K23" s="193"/>
    </row>
    <row r="24" spans="1:13" ht="27.6" customHeight="1">
      <c r="B24" s="192" t="s">
        <v>2548</v>
      </c>
      <c r="C24" s="185"/>
      <c r="D24" s="185"/>
      <c r="E24" s="185"/>
      <c r="F24" s="185"/>
      <c r="G24" s="185"/>
      <c r="H24" s="185"/>
      <c r="I24" s="185"/>
      <c r="K24" s="193"/>
    </row>
    <row r="25" spans="1:13" ht="27.6" customHeight="1">
      <c r="B25" s="192" t="s">
        <v>2549</v>
      </c>
      <c r="C25" s="185"/>
      <c r="D25" s="185"/>
      <c r="E25" s="185"/>
      <c r="F25" s="185"/>
      <c r="G25" s="185"/>
      <c r="H25" s="185"/>
      <c r="I25" s="185"/>
      <c r="K25" s="193"/>
    </row>
    <row r="26" spans="1:13" ht="27.6" customHeight="1">
      <c r="B26" s="192" t="s">
        <v>2550</v>
      </c>
      <c r="C26" s="185"/>
      <c r="D26" s="185"/>
      <c r="E26" s="185"/>
      <c r="F26" s="185"/>
      <c r="G26" s="185"/>
      <c r="H26" s="185"/>
      <c r="I26" s="185"/>
      <c r="K26" s="193"/>
    </row>
    <row r="27" spans="1:13" ht="27.6" customHeight="1">
      <c r="B27" s="194" t="s">
        <v>2724</v>
      </c>
      <c r="C27" s="195"/>
      <c r="D27" s="195"/>
      <c r="E27" s="195"/>
      <c r="F27" s="195"/>
      <c r="G27" s="195"/>
      <c r="H27" s="195"/>
      <c r="I27" s="195"/>
      <c r="J27" s="196"/>
      <c r="K27" s="197"/>
    </row>
    <row r="28" spans="1:13" ht="27.6" customHeight="1"/>
    <row r="29" spans="1:13" s="185" customFormat="1" ht="22.2" customHeight="1">
      <c r="B29" s="185" t="s">
        <v>2551</v>
      </c>
    </row>
    <row r="30" spans="1:13" s="185" customFormat="1" ht="22.2" customHeight="1">
      <c r="B30" s="185" t="s">
        <v>2725</v>
      </c>
    </row>
    <row r="31" spans="1:13" s="185" customFormat="1" ht="22.2" customHeight="1">
      <c r="B31" s="185" t="s">
        <v>2552</v>
      </c>
    </row>
    <row r="32" spans="1:13" s="185" customFormat="1" ht="22.2" customHeight="1">
      <c r="B32" s="185" t="s">
        <v>2553</v>
      </c>
    </row>
    <row r="33" spans="2:2" s="185" customFormat="1" ht="22.2" customHeight="1">
      <c r="B33" s="185" t="s">
        <v>2554</v>
      </c>
    </row>
    <row r="34" spans="2:2" ht="45" customHeight="1"/>
    <row r="35" spans="2:2" ht="45" customHeight="1"/>
    <row r="36" spans="2:2" ht="45" customHeight="1"/>
    <row r="37" spans="2:2" ht="45" customHeight="1"/>
    <row r="38" spans="2:2" ht="45" customHeight="1"/>
    <row r="39" spans="2:2" ht="45" customHeight="1"/>
    <row r="40" spans="2:2" ht="45" customHeight="1"/>
  </sheetData>
  <mergeCells count="3">
    <mergeCell ref="A9:M11"/>
    <mergeCell ref="A1:M1"/>
    <mergeCell ref="A2:M2"/>
  </mergeCells>
  <phoneticPr fontId="65"/>
  <pageMargins left="0.70866141732283472" right="0.70866141732283472" top="0.74803149606299213" bottom="0.74803149606299213" header="0.31496062992125984" footer="0.31496062992125984"/>
  <pageSetup paperSize="9" scale="95" orientation="portrait" blackAndWhite="1" r:id="rId1"/>
  <rowBreaks count="1" manualBreakCount="1">
    <brk id="2"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G2118"/>
  <sheetViews>
    <sheetView showGridLines="0" view="pageBreakPreview" zoomScale="60" zoomScaleNormal="100" workbookViewId="0"/>
  </sheetViews>
  <sheetFormatPr defaultColWidth="16.5546875" defaultRowHeight="13.2"/>
  <cols>
    <col min="1" max="1" width="1.33203125" style="135" customWidth="1"/>
    <col min="2" max="2" width="24.6640625" style="135" bestFit="1" customWidth="1"/>
    <col min="3" max="6" width="16.5546875" style="135"/>
    <col min="7" max="7" width="51.6640625" style="135" customWidth="1"/>
    <col min="8" max="8" width="1.77734375" style="135" customWidth="1"/>
    <col min="9" max="16384" width="16.5546875" style="135"/>
  </cols>
  <sheetData>
    <row r="1" spans="2:7" ht="13.8" thickBot="1"/>
    <row r="2" spans="2:7">
      <c r="B2" s="146" t="s">
        <v>2095</v>
      </c>
      <c r="C2" s="1036" t="s">
        <v>2341</v>
      </c>
      <c r="D2" s="1036"/>
      <c r="E2" s="1036" t="s">
        <v>2342</v>
      </c>
      <c r="F2" s="1037"/>
    </row>
    <row r="3" spans="2:7">
      <c r="B3" s="147" t="s">
        <v>2338</v>
      </c>
      <c r="C3" s="1038" t="s">
        <v>2343</v>
      </c>
      <c r="D3" s="1038"/>
      <c r="E3" s="1038" t="s">
        <v>2347</v>
      </c>
      <c r="F3" s="1040"/>
    </row>
    <row r="4" spans="2:7">
      <c r="B4" s="147" t="s">
        <v>2335</v>
      </c>
      <c r="C4" s="1038" t="s">
        <v>2344</v>
      </c>
      <c r="D4" s="1038"/>
      <c r="E4" s="1038" t="s">
        <v>2348</v>
      </c>
      <c r="F4" s="1040"/>
    </row>
    <row r="5" spans="2:7">
      <c r="B5" s="147" t="s">
        <v>2337</v>
      </c>
      <c r="C5" s="1038" t="s">
        <v>2345</v>
      </c>
      <c r="D5" s="1038"/>
      <c r="E5" s="1038" t="s">
        <v>2348</v>
      </c>
      <c r="F5" s="1040"/>
    </row>
    <row r="6" spans="2:7" ht="13.8" thickBot="1">
      <c r="B6" s="148" t="s">
        <v>2336</v>
      </c>
      <c r="C6" s="1039" t="s">
        <v>2346</v>
      </c>
      <c r="D6" s="1039"/>
      <c r="E6" s="1039" t="s">
        <v>2349</v>
      </c>
      <c r="F6" s="1041"/>
    </row>
    <row r="7" spans="2:7">
      <c r="C7" s="139"/>
      <c r="D7" s="139"/>
      <c r="E7" s="139"/>
      <c r="F7" s="139"/>
    </row>
    <row r="8" spans="2:7">
      <c r="B8" s="140" t="s">
        <v>2353</v>
      </c>
      <c r="C8" s="1033" t="s">
        <v>2352</v>
      </c>
      <c r="D8" s="1034"/>
      <c r="E8" s="1034"/>
      <c r="F8" s="1034"/>
      <c r="G8" s="1035"/>
    </row>
    <row r="9" spans="2:7">
      <c r="B9" s="145" t="s">
        <v>2339</v>
      </c>
      <c r="C9" s="137" t="s">
        <v>2340</v>
      </c>
      <c r="D9" s="137" t="s">
        <v>540</v>
      </c>
      <c r="E9" s="137" t="s">
        <v>541</v>
      </c>
      <c r="F9" s="137" t="s">
        <v>542</v>
      </c>
      <c r="G9" s="137" t="s">
        <v>543</v>
      </c>
    </row>
    <row r="10" spans="2:7">
      <c r="B10" s="144" t="s">
        <v>2338</v>
      </c>
      <c r="C10" s="136" t="s">
        <v>544</v>
      </c>
      <c r="D10" s="136">
        <v>0</v>
      </c>
      <c r="E10" s="136">
        <v>0</v>
      </c>
      <c r="F10" s="136">
        <v>0</v>
      </c>
      <c r="G10" s="136" t="s">
        <v>545</v>
      </c>
    </row>
    <row r="11" spans="2:7">
      <c r="B11" s="144" t="s">
        <v>2338</v>
      </c>
      <c r="C11" s="136" t="s">
        <v>544</v>
      </c>
      <c r="D11" s="136">
        <v>1</v>
      </c>
      <c r="E11" s="136">
        <v>0</v>
      </c>
      <c r="F11" s="136">
        <v>0</v>
      </c>
      <c r="G11" s="136" t="s">
        <v>546</v>
      </c>
    </row>
    <row r="12" spans="2:7">
      <c r="B12" s="144" t="s">
        <v>2338</v>
      </c>
      <c r="C12" s="136" t="s">
        <v>544</v>
      </c>
      <c r="D12" s="136">
        <v>1</v>
      </c>
      <c r="E12" s="136">
        <v>10</v>
      </c>
      <c r="F12" s="136">
        <v>0</v>
      </c>
      <c r="G12" s="136" t="s">
        <v>547</v>
      </c>
    </row>
    <row r="13" spans="2:7">
      <c r="B13" s="144" t="s">
        <v>2338</v>
      </c>
      <c r="C13" s="136" t="s">
        <v>544</v>
      </c>
      <c r="D13" s="136">
        <v>1</v>
      </c>
      <c r="E13" s="136">
        <v>10</v>
      </c>
      <c r="F13" s="136">
        <v>100</v>
      </c>
      <c r="G13" s="136" t="s">
        <v>548</v>
      </c>
    </row>
    <row r="14" spans="2:7">
      <c r="B14" s="144" t="s">
        <v>2338</v>
      </c>
      <c r="C14" s="136" t="s">
        <v>544</v>
      </c>
      <c r="D14" s="136">
        <v>1</v>
      </c>
      <c r="E14" s="136">
        <v>10</v>
      </c>
      <c r="F14" s="136">
        <v>109</v>
      </c>
      <c r="G14" s="136" t="s">
        <v>549</v>
      </c>
    </row>
    <row r="15" spans="2:7">
      <c r="B15" s="144" t="s">
        <v>2338</v>
      </c>
      <c r="C15" s="136" t="s">
        <v>544</v>
      </c>
      <c r="D15" s="136">
        <v>1</v>
      </c>
      <c r="E15" s="136">
        <v>11</v>
      </c>
      <c r="F15" s="136">
        <v>0</v>
      </c>
      <c r="G15" s="136" t="s">
        <v>550</v>
      </c>
    </row>
    <row r="16" spans="2:7">
      <c r="B16" s="144" t="s">
        <v>2338</v>
      </c>
      <c r="C16" s="136" t="s">
        <v>544</v>
      </c>
      <c r="D16" s="136">
        <v>1</v>
      </c>
      <c r="E16" s="136">
        <v>11</v>
      </c>
      <c r="F16" s="136">
        <v>111</v>
      </c>
      <c r="G16" s="136" t="s">
        <v>551</v>
      </c>
    </row>
    <row r="17" spans="2:7">
      <c r="B17" s="144" t="s">
        <v>2338</v>
      </c>
      <c r="C17" s="136" t="s">
        <v>544</v>
      </c>
      <c r="D17" s="136">
        <v>1</v>
      </c>
      <c r="E17" s="136">
        <v>11</v>
      </c>
      <c r="F17" s="136">
        <v>112</v>
      </c>
      <c r="G17" s="136" t="s">
        <v>552</v>
      </c>
    </row>
    <row r="18" spans="2:7">
      <c r="B18" s="144" t="s">
        <v>2338</v>
      </c>
      <c r="C18" s="136" t="s">
        <v>544</v>
      </c>
      <c r="D18" s="136">
        <v>1</v>
      </c>
      <c r="E18" s="136">
        <v>11</v>
      </c>
      <c r="F18" s="136">
        <v>113</v>
      </c>
      <c r="G18" s="136" t="s">
        <v>553</v>
      </c>
    </row>
    <row r="19" spans="2:7">
      <c r="B19" s="144" t="s">
        <v>2338</v>
      </c>
      <c r="C19" s="136" t="s">
        <v>544</v>
      </c>
      <c r="D19" s="136">
        <v>1</v>
      </c>
      <c r="E19" s="136">
        <v>11</v>
      </c>
      <c r="F19" s="136">
        <v>114</v>
      </c>
      <c r="G19" s="136" t="s">
        <v>554</v>
      </c>
    </row>
    <row r="20" spans="2:7">
      <c r="B20" s="144" t="s">
        <v>2338</v>
      </c>
      <c r="C20" s="136" t="s">
        <v>544</v>
      </c>
      <c r="D20" s="136">
        <v>1</v>
      </c>
      <c r="E20" s="136">
        <v>11</v>
      </c>
      <c r="F20" s="136">
        <v>115</v>
      </c>
      <c r="G20" s="136" t="s">
        <v>555</v>
      </c>
    </row>
    <row r="21" spans="2:7">
      <c r="B21" s="144" t="s">
        <v>2338</v>
      </c>
      <c r="C21" s="136" t="s">
        <v>544</v>
      </c>
      <c r="D21" s="136">
        <v>1</v>
      </c>
      <c r="E21" s="136">
        <v>11</v>
      </c>
      <c r="F21" s="136">
        <v>116</v>
      </c>
      <c r="G21" s="136" t="s">
        <v>556</v>
      </c>
    </row>
    <row r="22" spans="2:7">
      <c r="B22" s="144" t="s">
        <v>2338</v>
      </c>
      <c r="C22" s="136" t="s">
        <v>544</v>
      </c>
      <c r="D22" s="136">
        <v>1</v>
      </c>
      <c r="E22" s="136">
        <v>11</v>
      </c>
      <c r="F22" s="136">
        <v>117</v>
      </c>
      <c r="G22" s="136" t="s">
        <v>557</v>
      </c>
    </row>
    <row r="23" spans="2:7">
      <c r="B23" s="144" t="s">
        <v>2338</v>
      </c>
      <c r="C23" s="136" t="s">
        <v>544</v>
      </c>
      <c r="D23" s="136">
        <v>1</v>
      </c>
      <c r="E23" s="136">
        <v>11</v>
      </c>
      <c r="F23" s="136">
        <v>119</v>
      </c>
      <c r="G23" s="136" t="s">
        <v>558</v>
      </c>
    </row>
    <row r="24" spans="2:7">
      <c r="B24" s="144" t="s">
        <v>2338</v>
      </c>
      <c r="C24" s="136" t="s">
        <v>544</v>
      </c>
      <c r="D24" s="136">
        <v>1</v>
      </c>
      <c r="E24" s="136">
        <v>12</v>
      </c>
      <c r="F24" s="136">
        <v>0</v>
      </c>
      <c r="G24" s="136" t="s">
        <v>559</v>
      </c>
    </row>
    <row r="25" spans="2:7">
      <c r="B25" s="144" t="s">
        <v>2338</v>
      </c>
      <c r="C25" s="136" t="s">
        <v>544</v>
      </c>
      <c r="D25" s="136">
        <v>1</v>
      </c>
      <c r="E25" s="136">
        <v>12</v>
      </c>
      <c r="F25" s="136">
        <v>121</v>
      </c>
      <c r="G25" s="136" t="s">
        <v>560</v>
      </c>
    </row>
    <row r="26" spans="2:7">
      <c r="B26" s="144" t="s">
        <v>2338</v>
      </c>
      <c r="C26" s="136" t="s">
        <v>544</v>
      </c>
      <c r="D26" s="136">
        <v>1</v>
      </c>
      <c r="E26" s="136">
        <v>12</v>
      </c>
      <c r="F26" s="136">
        <v>122</v>
      </c>
      <c r="G26" s="136" t="s">
        <v>561</v>
      </c>
    </row>
    <row r="27" spans="2:7">
      <c r="B27" s="144" t="s">
        <v>2338</v>
      </c>
      <c r="C27" s="136" t="s">
        <v>544</v>
      </c>
      <c r="D27" s="136">
        <v>1</v>
      </c>
      <c r="E27" s="136">
        <v>12</v>
      </c>
      <c r="F27" s="136">
        <v>123</v>
      </c>
      <c r="G27" s="136" t="s">
        <v>562</v>
      </c>
    </row>
    <row r="28" spans="2:7">
      <c r="B28" s="144" t="s">
        <v>2338</v>
      </c>
      <c r="C28" s="136" t="s">
        <v>544</v>
      </c>
      <c r="D28" s="136">
        <v>1</v>
      </c>
      <c r="E28" s="136">
        <v>12</v>
      </c>
      <c r="F28" s="136">
        <v>124</v>
      </c>
      <c r="G28" s="136" t="s">
        <v>563</v>
      </c>
    </row>
    <row r="29" spans="2:7">
      <c r="B29" s="144" t="s">
        <v>2338</v>
      </c>
      <c r="C29" s="136" t="s">
        <v>544</v>
      </c>
      <c r="D29" s="136">
        <v>1</v>
      </c>
      <c r="E29" s="136">
        <v>12</v>
      </c>
      <c r="F29" s="136">
        <v>125</v>
      </c>
      <c r="G29" s="136" t="s">
        <v>564</v>
      </c>
    </row>
    <row r="30" spans="2:7">
      <c r="B30" s="144" t="s">
        <v>2338</v>
      </c>
      <c r="C30" s="136" t="s">
        <v>544</v>
      </c>
      <c r="D30" s="136">
        <v>1</v>
      </c>
      <c r="E30" s="136">
        <v>12</v>
      </c>
      <c r="F30" s="136">
        <v>126</v>
      </c>
      <c r="G30" s="136" t="s">
        <v>565</v>
      </c>
    </row>
    <row r="31" spans="2:7">
      <c r="B31" s="144" t="s">
        <v>2338</v>
      </c>
      <c r="C31" s="136" t="s">
        <v>544</v>
      </c>
      <c r="D31" s="136">
        <v>1</v>
      </c>
      <c r="E31" s="136">
        <v>12</v>
      </c>
      <c r="F31" s="136">
        <v>129</v>
      </c>
      <c r="G31" s="136" t="s">
        <v>566</v>
      </c>
    </row>
    <row r="32" spans="2:7">
      <c r="B32" s="144" t="s">
        <v>2338</v>
      </c>
      <c r="C32" s="136" t="s">
        <v>544</v>
      </c>
      <c r="D32" s="136">
        <v>1</v>
      </c>
      <c r="E32" s="136">
        <v>13</v>
      </c>
      <c r="F32" s="136">
        <v>0</v>
      </c>
      <c r="G32" s="136" t="s">
        <v>567</v>
      </c>
    </row>
    <row r="33" spans="2:7">
      <c r="B33" s="144" t="s">
        <v>2338</v>
      </c>
      <c r="C33" s="136" t="s">
        <v>544</v>
      </c>
      <c r="D33" s="136">
        <v>1</v>
      </c>
      <c r="E33" s="136">
        <v>13</v>
      </c>
      <c r="F33" s="136">
        <v>131</v>
      </c>
      <c r="G33" s="136" t="s">
        <v>568</v>
      </c>
    </row>
    <row r="34" spans="2:7">
      <c r="B34" s="144" t="s">
        <v>2338</v>
      </c>
      <c r="C34" s="136" t="s">
        <v>544</v>
      </c>
      <c r="D34" s="136">
        <v>1</v>
      </c>
      <c r="E34" s="136">
        <v>13</v>
      </c>
      <c r="F34" s="136">
        <v>132</v>
      </c>
      <c r="G34" s="136" t="s">
        <v>569</v>
      </c>
    </row>
    <row r="35" spans="2:7">
      <c r="B35" s="144" t="s">
        <v>2338</v>
      </c>
      <c r="C35" s="136" t="s">
        <v>544</v>
      </c>
      <c r="D35" s="136">
        <v>1</v>
      </c>
      <c r="E35" s="136">
        <v>13</v>
      </c>
      <c r="F35" s="136">
        <v>133</v>
      </c>
      <c r="G35" s="136" t="s">
        <v>570</v>
      </c>
    </row>
    <row r="36" spans="2:7">
      <c r="B36" s="144" t="s">
        <v>2338</v>
      </c>
      <c r="C36" s="136" t="s">
        <v>544</v>
      </c>
      <c r="D36" s="136">
        <v>1</v>
      </c>
      <c r="E36" s="136">
        <v>13</v>
      </c>
      <c r="F36" s="136">
        <v>134</v>
      </c>
      <c r="G36" s="136" t="s">
        <v>571</v>
      </c>
    </row>
    <row r="37" spans="2:7">
      <c r="B37" s="144" t="s">
        <v>2338</v>
      </c>
      <c r="C37" s="136" t="s">
        <v>544</v>
      </c>
      <c r="D37" s="136">
        <v>1</v>
      </c>
      <c r="E37" s="136">
        <v>14</v>
      </c>
      <c r="F37" s="136">
        <v>0</v>
      </c>
      <c r="G37" s="136" t="s">
        <v>572</v>
      </c>
    </row>
    <row r="38" spans="2:7">
      <c r="B38" s="144" t="s">
        <v>2338</v>
      </c>
      <c r="C38" s="136" t="s">
        <v>544</v>
      </c>
      <c r="D38" s="136">
        <v>1</v>
      </c>
      <c r="E38" s="136">
        <v>14</v>
      </c>
      <c r="F38" s="136">
        <v>141</v>
      </c>
      <c r="G38" s="136" t="s">
        <v>572</v>
      </c>
    </row>
    <row r="39" spans="2:7">
      <c r="B39" s="144" t="s">
        <v>2338</v>
      </c>
      <c r="C39" s="136" t="s">
        <v>544</v>
      </c>
      <c r="D39" s="136">
        <v>2</v>
      </c>
      <c r="E39" s="136">
        <v>0</v>
      </c>
      <c r="F39" s="136">
        <v>0</v>
      </c>
      <c r="G39" s="136" t="s">
        <v>573</v>
      </c>
    </row>
    <row r="40" spans="2:7">
      <c r="B40" s="144" t="s">
        <v>2338</v>
      </c>
      <c r="C40" s="136" t="s">
        <v>544</v>
      </c>
      <c r="D40" s="136">
        <v>2</v>
      </c>
      <c r="E40" s="136">
        <v>20</v>
      </c>
      <c r="F40" s="136">
        <v>0</v>
      </c>
      <c r="G40" s="136" t="s">
        <v>574</v>
      </c>
    </row>
    <row r="41" spans="2:7">
      <c r="B41" s="144" t="s">
        <v>2338</v>
      </c>
      <c r="C41" s="136" t="s">
        <v>544</v>
      </c>
      <c r="D41" s="136">
        <v>2</v>
      </c>
      <c r="E41" s="136">
        <v>20</v>
      </c>
      <c r="F41" s="136">
        <v>200</v>
      </c>
      <c r="G41" s="136" t="s">
        <v>548</v>
      </c>
    </row>
    <row r="42" spans="2:7">
      <c r="B42" s="144" t="s">
        <v>2338</v>
      </c>
      <c r="C42" s="136" t="s">
        <v>544</v>
      </c>
      <c r="D42" s="136">
        <v>2</v>
      </c>
      <c r="E42" s="136">
        <v>20</v>
      </c>
      <c r="F42" s="136">
        <v>209</v>
      </c>
      <c r="G42" s="136" t="s">
        <v>549</v>
      </c>
    </row>
    <row r="43" spans="2:7">
      <c r="B43" s="144" t="s">
        <v>2338</v>
      </c>
      <c r="C43" s="136" t="s">
        <v>544</v>
      </c>
      <c r="D43" s="136">
        <v>2</v>
      </c>
      <c r="E43" s="136">
        <v>21</v>
      </c>
      <c r="F43" s="136">
        <v>0</v>
      </c>
      <c r="G43" s="136" t="s">
        <v>575</v>
      </c>
    </row>
    <row r="44" spans="2:7">
      <c r="B44" s="144" t="s">
        <v>2338</v>
      </c>
      <c r="C44" s="136" t="s">
        <v>544</v>
      </c>
      <c r="D44" s="136">
        <v>2</v>
      </c>
      <c r="E44" s="136">
        <v>21</v>
      </c>
      <c r="F44" s="136">
        <v>211</v>
      </c>
      <c r="G44" s="136" t="s">
        <v>575</v>
      </c>
    </row>
    <row r="45" spans="2:7">
      <c r="B45" s="144" t="s">
        <v>2338</v>
      </c>
      <c r="C45" s="136" t="s">
        <v>544</v>
      </c>
      <c r="D45" s="136">
        <v>2</v>
      </c>
      <c r="E45" s="136">
        <v>22</v>
      </c>
      <c r="F45" s="136">
        <v>0</v>
      </c>
      <c r="G45" s="136" t="s">
        <v>576</v>
      </c>
    </row>
    <row r="46" spans="2:7">
      <c r="B46" s="144" t="s">
        <v>2338</v>
      </c>
      <c r="C46" s="136" t="s">
        <v>544</v>
      </c>
      <c r="D46" s="136">
        <v>2</v>
      </c>
      <c r="E46" s="136">
        <v>22</v>
      </c>
      <c r="F46" s="136">
        <v>221</v>
      </c>
      <c r="G46" s="136" t="s">
        <v>576</v>
      </c>
    </row>
    <row r="47" spans="2:7">
      <c r="B47" s="144" t="s">
        <v>2338</v>
      </c>
      <c r="C47" s="136" t="s">
        <v>544</v>
      </c>
      <c r="D47" s="136">
        <v>2</v>
      </c>
      <c r="E47" s="136">
        <v>23</v>
      </c>
      <c r="F47" s="136">
        <v>0</v>
      </c>
      <c r="G47" s="136" t="s">
        <v>577</v>
      </c>
    </row>
    <row r="48" spans="2:7">
      <c r="B48" s="144" t="s">
        <v>2338</v>
      </c>
      <c r="C48" s="136" t="s">
        <v>544</v>
      </c>
      <c r="D48" s="136">
        <v>2</v>
      </c>
      <c r="E48" s="136">
        <v>23</v>
      </c>
      <c r="F48" s="136">
        <v>231</v>
      </c>
      <c r="G48" s="136" t="s">
        <v>578</v>
      </c>
    </row>
    <row r="49" spans="2:7">
      <c r="B49" s="144" t="s">
        <v>2338</v>
      </c>
      <c r="C49" s="136" t="s">
        <v>544</v>
      </c>
      <c r="D49" s="136">
        <v>2</v>
      </c>
      <c r="E49" s="136">
        <v>23</v>
      </c>
      <c r="F49" s="136">
        <v>239</v>
      </c>
      <c r="G49" s="136" t="s">
        <v>579</v>
      </c>
    </row>
    <row r="50" spans="2:7">
      <c r="B50" s="144" t="s">
        <v>2338</v>
      </c>
      <c r="C50" s="136" t="s">
        <v>544</v>
      </c>
      <c r="D50" s="136">
        <v>2</v>
      </c>
      <c r="E50" s="136">
        <v>24</v>
      </c>
      <c r="F50" s="136">
        <v>0</v>
      </c>
      <c r="G50" s="136" t="s">
        <v>580</v>
      </c>
    </row>
    <row r="51" spans="2:7">
      <c r="B51" s="144" t="s">
        <v>2338</v>
      </c>
      <c r="C51" s="136" t="s">
        <v>544</v>
      </c>
      <c r="D51" s="136">
        <v>2</v>
      </c>
      <c r="E51" s="136">
        <v>24</v>
      </c>
      <c r="F51" s="136">
        <v>241</v>
      </c>
      <c r="G51" s="136" t="s">
        <v>581</v>
      </c>
    </row>
    <row r="52" spans="2:7">
      <c r="B52" s="144" t="s">
        <v>2338</v>
      </c>
      <c r="C52" s="136" t="s">
        <v>544</v>
      </c>
      <c r="D52" s="136">
        <v>2</v>
      </c>
      <c r="E52" s="136">
        <v>24</v>
      </c>
      <c r="F52" s="136">
        <v>242</v>
      </c>
      <c r="G52" s="136" t="s">
        <v>582</v>
      </c>
    </row>
    <row r="53" spans="2:7">
      <c r="B53" s="144" t="s">
        <v>2338</v>
      </c>
      <c r="C53" s="136" t="s">
        <v>544</v>
      </c>
      <c r="D53" s="136">
        <v>2</v>
      </c>
      <c r="E53" s="136">
        <v>24</v>
      </c>
      <c r="F53" s="136">
        <v>243</v>
      </c>
      <c r="G53" s="136" t="s">
        <v>583</v>
      </c>
    </row>
    <row r="54" spans="2:7">
      <c r="B54" s="144" t="s">
        <v>2338</v>
      </c>
      <c r="C54" s="136" t="s">
        <v>544</v>
      </c>
      <c r="D54" s="136">
        <v>2</v>
      </c>
      <c r="E54" s="136">
        <v>24</v>
      </c>
      <c r="F54" s="136">
        <v>249</v>
      </c>
      <c r="G54" s="136" t="s">
        <v>584</v>
      </c>
    </row>
    <row r="55" spans="2:7">
      <c r="B55" s="144" t="s">
        <v>2338</v>
      </c>
      <c r="C55" s="136" t="s">
        <v>544</v>
      </c>
      <c r="D55" s="136">
        <v>2</v>
      </c>
      <c r="E55" s="136">
        <v>29</v>
      </c>
      <c r="F55" s="136">
        <v>0</v>
      </c>
      <c r="G55" s="136" t="s">
        <v>585</v>
      </c>
    </row>
    <row r="56" spans="2:7">
      <c r="B56" s="144" t="s">
        <v>2338</v>
      </c>
      <c r="C56" s="136" t="s">
        <v>544</v>
      </c>
      <c r="D56" s="136">
        <v>2</v>
      </c>
      <c r="E56" s="136">
        <v>29</v>
      </c>
      <c r="F56" s="136">
        <v>299</v>
      </c>
      <c r="G56" s="136" t="s">
        <v>585</v>
      </c>
    </row>
    <row r="57" spans="2:7">
      <c r="B57" s="144" t="s">
        <v>2338</v>
      </c>
      <c r="C57" s="136" t="s">
        <v>586</v>
      </c>
      <c r="D57" s="136">
        <v>0</v>
      </c>
      <c r="E57" s="136">
        <v>0</v>
      </c>
      <c r="F57" s="136">
        <v>0</v>
      </c>
      <c r="G57" s="136" t="s">
        <v>587</v>
      </c>
    </row>
    <row r="58" spans="2:7">
      <c r="B58" s="144" t="s">
        <v>2338</v>
      </c>
      <c r="C58" s="136" t="s">
        <v>586</v>
      </c>
      <c r="D58" s="136">
        <v>3</v>
      </c>
      <c r="E58" s="136">
        <v>0</v>
      </c>
      <c r="F58" s="136">
        <v>0</v>
      </c>
      <c r="G58" s="136" t="s">
        <v>588</v>
      </c>
    </row>
    <row r="59" spans="2:7">
      <c r="B59" s="144" t="s">
        <v>2338</v>
      </c>
      <c r="C59" s="136" t="s">
        <v>586</v>
      </c>
      <c r="D59" s="136">
        <v>3</v>
      </c>
      <c r="E59" s="136">
        <v>30</v>
      </c>
      <c r="F59" s="136">
        <v>0</v>
      </c>
      <c r="G59" s="136" t="s">
        <v>589</v>
      </c>
    </row>
    <row r="60" spans="2:7">
      <c r="B60" s="144" t="s">
        <v>2338</v>
      </c>
      <c r="C60" s="136" t="s">
        <v>586</v>
      </c>
      <c r="D60" s="136">
        <v>3</v>
      </c>
      <c r="E60" s="136">
        <v>30</v>
      </c>
      <c r="F60" s="136">
        <v>300</v>
      </c>
      <c r="G60" s="136" t="s">
        <v>548</v>
      </c>
    </row>
    <row r="61" spans="2:7">
      <c r="B61" s="144" t="s">
        <v>2338</v>
      </c>
      <c r="C61" s="136" t="s">
        <v>586</v>
      </c>
      <c r="D61" s="136">
        <v>3</v>
      </c>
      <c r="E61" s="136">
        <v>30</v>
      </c>
      <c r="F61" s="136">
        <v>309</v>
      </c>
      <c r="G61" s="136" t="s">
        <v>549</v>
      </c>
    </row>
    <row r="62" spans="2:7">
      <c r="B62" s="144" t="s">
        <v>2338</v>
      </c>
      <c r="C62" s="136" t="s">
        <v>586</v>
      </c>
      <c r="D62" s="136">
        <v>3</v>
      </c>
      <c r="E62" s="136">
        <v>31</v>
      </c>
      <c r="F62" s="136">
        <v>0</v>
      </c>
      <c r="G62" s="136" t="s">
        <v>590</v>
      </c>
    </row>
    <row r="63" spans="2:7">
      <c r="B63" s="144" t="s">
        <v>2338</v>
      </c>
      <c r="C63" s="136" t="s">
        <v>586</v>
      </c>
      <c r="D63" s="136">
        <v>3</v>
      </c>
      <c r="E63" s="136">
        <v>31</v>
      </c>
      <c r="F63" s="136">
        <v>311</v>
      </c>
      <c r="G63" s="136" t="s">
        <v>591</v>
      </c>
    </row>
    <row r="64" spans="2:7">
      <c r="B64" s="144" t="s">
        <v>2338</v>
      </c>
      <c r="C64" s="136" t="s">
        <v>586</v>
      </c>
      <c r="D64" s="136">
        <v>3</v>
      </c>
      <c r="E64" s="136">
        <v>31</v>
      </c>
      <c r="F64" s="136">
        <v>312</v>
      </c>
      <c r="G64" s="136" t="s">
        <v>592</v>
      </c>
    </row>
    <row r="65" spans="2:7">
      <c r="B65" s="144" t="s">
        <v>2338</v>
      </c>
      <c r="C65" s="136" t="s">
        <v>586</v>
      </c>
      <c r="D65" s="136">
        <v>3</v>
      </c>
      <c r="E65" s="136">
        <v>31</v>
      </c>
      <c r="F65" s="136">
        <v>313</v>
      </c>
      <c r="G65" s="136" t="s">
        <v>593</v>
      </c>
    </row>
    <row r="66" spans="2:7">
      <c r="B66" s="144" t="s">
        <v>2338</v>
      </c>
      <c r="C66" s="136" t="s">
        <v>586</v>
      </c>
      <c r="D66" s="136">
        <v>3</v>
      </c>
      <c r="E66" s="136">
        <v>31</v>
      </c>
      <c r="F66" s="136">
        <v>314</v>
      </c>
      <c r="G66" s="136" t="s">
        <v>594</v>
      </c>
    </row>
    <row r="67" spans="2:7">
      <c r="B67" s="144" t="s">
        <v>2338</v>
      </c>
      <c r="C67" s="136" t="s">
        <v>586</v>
      </c>
      <c r="D67" s="136">
        <v>3</v>
      </c>
      <c r="E67" s="136">
        <v>31</v>
      </c>
      <c r="F67" s="136">
        <v>315</v>
      </c>
      <c r="G67" s="136" t="s">
        <v>595</v>
      </c>
    </row>
    <row r="68" spans="2:7">
      <c r="B68" s="144" t="s">
        <v>2338</v>
      </c>
      <c r="C68" s="136" t="s">
        <v>586</v>
      </c>
      <c r="D68" s="136">
        <v>3</v>
      </c>
      <c r="E68" s="136">
        <v>31</v>
      </c>
      <c r="F68" s="136">
        <v>316</v>
      </c>
      <c r="G68" s="136" t="s">
        <v>596</v>
      </c>
    </row>
    <row r="69" spans="2:7">
      <c r="B69" s="144" t="s">
        <v>2338</v>
      </c>
      <c r="C69" s="136" t="s">
        <v>586</v>
      </c>
      <c r="D69" s="136">
        <v>3</v>
      </c>
      <c r="E69" s="136">
        <v>31</v>
      </c>
      <c r="F69" s="136">
        <v>317</v>
      </c>
      <c r="G69" s="136" t="s">
        <v>597</v>
      </c>
    </row>
    <row r="70" spans="2:7">
      <c r="B70" s="144" t="s">
        <v>2338</v>
      </c>
      <c r="C70" s="136" t="s">
        <v>586</v>
      </c>
      <c r="D70" s="136">
        <v>3</v>
      </c>
      <c r="E70" s="136">
        <v>31</v>
      </c>
      <c r="F70" s="136">
        <v>318</v>
      </c>
      <c r="G70" s="136" t="s">
        <v>598</v>
      </c>
    </row>
    <row r="71" spans="2:7">
      <c r="B71" s="144" t="s">
        <v>2338</v>
      </c>
      <c r="C71" s="136" t="s">
        <v>586</v>
      </c>
      <c r="D71" s="136">
        <v>3</v>
      </c>
      <c r="E71" s="136">
        <v>31</v>
      </c>
      <c r="F71" s="136">
        <v>319</v>
      </c>
      <c r="G71" s="136" t="s">
        <v>599</v>
      </c>
    </row>
    <row r="72" spans="2:7">
      <c r="B72" s="144" t="s">
        <v>2338</v>
      </c>
      <c r="C72" s="136" t="s">
        <v>586</v>
      </c>
      <c r="D72" s="136">
        <v>3</v>
      </c>
      <c r="E72" s="136">
        <v>32</v>
      </c>
      <c r="F72" s="136">
        <v>0</v>
      </c>
      <c r="G72" s="136" t="s">
        <v>600</v>
      </c>
    </row>
    <row r="73" spans="2:7">
      <c r="B73" s="144" t="s">
        <v>2338</v>
      </c>
      <c r="C73" s="136" t="s">
        <v>586</v>
      </c>
      <c r="D73" s="136">
        <v>3</v>
      </c>
      <c r="E73" s="136">
        <v>32</v>
      </c>
      <c r="F73" s="136">
        <v>321</v>
      </c>
      <c r="G73" s="136" t="s">
        <v>600</v>
      </c>
    </row>
    <row r="74" spans="2:7">
      <c r="B74" s="144" t="s">
        <v>2338</v>
      </c>
      <c r="C74" s="136" t="s">
        <v>586</v>
      </c>
      <c r="D74" s="136">
        <v>4</v>
      </c>
      <c r="E74" s="136">
        <v>0</v>
      </c>
      <c r="F74" s="136">
        <v>0</v>
      </c>
      <c r="G74" s="136" t="s">
        <v>601</v>
      </c>
    </row>
    <row r="75" spans="2:7">
      <c r="B75" s="144" t="s">
        <v>2338</v>
      </c>
      <c r="C75" s="136" t="s">
        <v>586</v>
      </c>
      <c r="D75" s="136">
        <v>4</v>
      </c>
      <c r="E75" s="136">
        <v>40</v>
      </c>
      <c r="F75" s="136">
        <v>0</v>
      </c>
      <c r="G75" s="136" t="s">
        <v>602</v>
      </c>
    </row>
    <row r="76" spans="2:7">
      <c r="B76" s="144" t="s">
        <v>2338</v>
      </c>
      <c r="C76" s="136" t="s">
        <v>586</v>
      </c>
      <c r="D76" s="136">
        <v>4</v>
      </c>
      <c r="E76" s="136">
        <v>40</v>
      </c>
      <c r="F76" s="136">
        <v>400</v>
      </c>
      <c r="G76" s="136" t="s">
        <v>548</v>
      </c>
    </row>
    <row r="77" spans="2:7">
      <c r="B77" s="144" t="s">
        <v>2338</v>
      </c>
      <c r="C77" s="136" t="s">
        <v>586</v>
      </c>
      <c r="D77" s="136">
        <v>4</v>
      </c>
      <c r="E77" s="136">
        <v>40</v>
      </c>
      <c r="F77" s="136">
        <v>409</v>
      </c>
      <c r="G77" s="136" t="s">
        <v>549</v>
      </c>
    </row>
    <row r="78" spans="2:7">
      <c r="B78" s="144" t="s">
        <v>2338</v>
      </c>
      <c r="C78" s="136" t="s">
        <v>586</v>
      </c>
      <c r="D78" s="136">
        <v>4</v>
      </c>
      <c r="E78" s="136">
        <v>41</v>
      </c>
      <c r="F78" s="136">
        <v>0</v>
      </c>
      <c r="G78" s="136" t="s">
        <v>603</v>
      </c>
    </row>
    <row r="79" spans="2:7">
      <c r="B79" s="144" t="s">
        <v>2338</v>
      </c>
      <c r="C79" s="136" t="s">
        <v>586</v>
      </c>
      <c r="D79" s="136">
        <v>4</v>
      </c>
      <c r="E79" s="136">
        <v>41</v>
      </c>
      <c r="F79" s="136">
        <v>411</v>
      </c>
      <c r="G79" s="136" t="s">
        <v>604</v>
      </c>
    </row>
    <row r="80" spans="2:7">
      <c r="B80" s="144" t="s">
        <v>2338</v>
      </c>
      <c r="C80" s="136" t="s">
        <v>586</v>
      </c>
      <c r="D80" s="136">
        <v>4</v>
      </c>
      <c r="E80" s="136">
        <v>41</v>
      </c>
      <c r="F80" s="136">
        <v>412</v>
      </c>
      <c r="G80" s="136" t="s">
        <v>605</v>
      </c>
    </row>
    <row r="81" spans="2:7">
      <c r="B81" s="144" t="s">
        <v>2338</v>
      </c>
      <c r="C81" s="136" t="s">
        <v>586</v>
      </c>
      <c r="D81" s="136">
        <v>4</v>
      </c>
      <c r="E81" s="136">
        <v>41</v>
      </c>
      <c r="F81" s="136">
        <v>413</v>
      </c>
      <c r="G81" s="136" t="s">
        <v>606</v>
      </c>
    </row>
    <row r="82" spans="2:7">
      <c r="B82" s="144" t="s">
        <v>2338</v>
      </c>
      <c r="C82" s="136" t="s">
        <v>586</v>
      </c>
      <c r="D82" s="136">
        <v>4</v>
      </c>
      <c r="E82" s="136">
        <v>41</v>
      </c>
      <c r="F82" s="136">
        <v>414</v>
      </c>
      <c r="G82" s="136" t="s">
        <v>607</v>
      </c>
    </row>
    <row r="83" spans="2:7">
      <c r="B83" s="144" t="s">
        <v>2338</v>
      </c>
      <c r="C83" s="136" t="s">
        <v>586</v>
      </c>
      <c r="D83" s="136">
        <v>4</v>
      </c>
      <c r="E83" s="136">
        <v>41</v>
      </c>
      <c r="F83" s="136">
        <v>415</v>
      </c>
      <c r="G83" s="136" t="s">
        <v>608</v>
      </c>
    </row>
    <row r="84" spans="2:7">
      <c r="B84" s="144" t="s">
        <v>2338</v>
      </c>
      <c r="C84" s="136" t="s">
        <v>586</v>
      </c>
      <c r="D84" s="136">
        <v>4</v>
      </c>
      <c r="E84" s="136">
        <v>41</v>
      </c>
      <c r="F84" s="136">
        <v>419</v>
      </c>
      <c r="G84" s="136" t="s">
        <v>609</v>
      </c>
    </row>
    <row r="85" spans="2:7">
      <c r="B85" s="144" t="s">
        <v>2338</v>
      </c>
      <c r="C85" s="136" t="s">
        <v>586</v>
      </c>
      <c r="D85" s="136">
        <v>4</v>
      </c>
      <c r="E85" s="136">
        <v>42</v>
      </c>
      <c r="F85" s="136">
        <v>0</v>
      </c>
      <c r="G85" s="136" t="s">
        <v>610</v>
      </c>
    </row>
    <row r="86" spans="2:7">
      <c r="B86" s="144" t="s">
        <v>2338</v>
      </c>
      <c r="C86" s="136" t="s">
        <v>586</v>
      </c>
      <c r="D86" s="136">
        <v>4</v>
      </c>
      <c r="E86" s="136">
        <v>42</v>
      </c>
      <c r="F86" s="136">
        <v>421</v>
      </c>
      <c r="G86" s="136" t="s">
        <v>610</v>
      </c>
    </row>
    <row r="87" spans="2:7">
      <c r="B87" s="144" t="s">
        <v>2338</v>
      </c>
      <c r="C87" s="136" t="s">
        <v>611</v>
      </c>
      <c r="D87" s="136">
        <v>0</v>
      </c>
      <c r="E87" s="136">
        <v>0</v>
      </c>
      <c r="F87" s="136">
        <v>0</v>
      </c>
      <c r="G87" s="136" t="s">
        <v>612</v>
      </c>
    </row>
    <row r="88" spans="2:7">
      <c r="B88" s="144" t="s">
        <v>2338</v>
      </c>
      <c r="C88" s="136" t="s">
        <v>611</v>
      </c>
      <c r="D88" s="136">
        <v>5</v>
      </c>
      <c r="E88" s="136">
        <v>0</v>
      </c>
      <c r="F88" s="136">
        <v>0</v>
      </c>
      <c r="G88" s="136" t="s">
        <v>612</v>
      </c>
    </row>
    <row r="89" spans="2:7">
      <c r="B89" s="144" t="s">
        <v>2338</v>
      </c>
      <c r="C89" s="136" t="s">
        <v>611</v>
      </c>
      <c r="D89" s="136">
        <v>5</v>
      </c>
      <c r="E89" s="136">
        <v>50</v>
      </c>
      <c r="F89" s="136">
        <v>0</v>
      </c>
      <c r="G89" s="136" t="s">
        <v>613</v>
      </c>
    </row>
    <row r="90" spans="2:7">
      <c r="B90" s="144" t="s">
        <v>2338</v>
      </c>
      <c r="C90" s="136" t="s">
        <v>611</v>
      </c>
      <c r="D90" s="136">
        <v>5</v>
      </c>
      <c r="E90" s="136">
        <v>50</v>
      </c>
      <c r="F90" s="136">
        <v>500</v>
      </c>
      <c r="G90" s="136" t="s">
        <v>548</v>
      </c>
    </row>
    <row r="91" spans="2:7">
      <c r="B91" s="144" t="s">
        <v>2338</v>
      </c>
      <c r="C91" s="136" t="s">
        <v>611</v>
      </c>
      <c r="D91" s="136">
        <v>5</v>
      </c>
      <c r="E91" s="136">
        <v>50</v>
      </c>
      <c r="F91" s="136">
        <v>509</v>
      </c>
      <c r="G91" s="136" t="s">
        <v>549</v>
      </c>
    </row>
    <row r="92" spans="2:7">
      <c r="B92" s="144" t="s">
        <v>2338</v>
      </c>
      <c r="C92" s="136" t="s">
        <v>611</v>
      </c>
      <c r="D92" s="136">
        <v>5</v>
      </c>
      <c r="E92" s="136">
        <v>51</v>
      </c>
      <c r="F92" s="136">
        <v>0</v>
      </c>
      <c r="G92" s="136" t="s">
        <v>614</v>
      </c>
    </row>
    <row r="93" spans="2:7">
      <c r="B93" s="144" t="s">
        <v>2338</v>
      </c>
      <c r="C93" s="136" t="s">
        <v>611</v>
      </c>
      <c r="D93" s="136">
        <v>5</v>
      </c>
      <c r="E93" s="136">
        <v>51</v>
      </c>
      <c r="F93" s="136">
        <v>511</v>
      </c>
      <c r="G93" s="136" t="s">
        <v>615</v>
      </c>
    </row>
    <row r="94" spans="2:7">
      <c r="B94" s="144" t="s">
        <v>2338</v>
      </c>
      <c r="C94" s="136" t="s">
        <v>611</v>
      </c>
      <c r="D94" s="136">
        <v>5</v>
      </c>
      <c r="E94" s="136">
        <v>51</v>
      </c>
      <c r="F94" s="136">
        <v>512</v>
      </c>
      <c r="G94" s="136" t="s">
        <v>616</v>
      </c>
    </row>
    <row r="95" spans="2:7">
      <c r="B95" s="144" t="s">
        <v>2338</v>
      </c>
      <c r="C95" s="136" t="s">
        <v>611</v>
      </c>
      <c r="D95" s="136">
        <v>5</v>
      </c>
      <c r="E95" s="136">
        <v>51</v>
      </c>
      <c r="F95" s="136">
        <v>513</v>
      </c>
      <c r="G95" s="136" t="s">
        <v>617</v>
      </c>
    </row>
    <row r="96" spans="2:7">
      <c r="B96" s="144" t="s">
        <v>2338</v>
      </c>
      <c r="C96" s="136" t="s">
        <v>611</v>
      </c>
      <c r="D96" s="136">
        <v>5</v>
      </c>
      <c r="E96" s="136">
        <v>51</v>
      </c>
      <c r="F96" s="136">
        <v>519</v>
      </c>
      <c r="G96" s="136" t="s">
        <v>618</v>
      </c>
    </row>
    <row r="97" spans="2:7">
      <c r="B97" s="144" t="s">
        <v>2338</v>
      </c>
      <c r="C97" s="136" t="s">
        <v>611</v>
      </c>
      <c r="D97" s="136">
        <v>5</v>
      </c>
      <c r="E97" s="136">
        <v>52</v>
      </c>
      <c r="F97" s="136">
        <v>0</v>
      </c>
      <c r="G97" s="136" t="s">
        <v>619</v>
      </c>
    </row>
    <row r="98" spans="2:7">
      <c r="B98" s="144" t="s">
        <v>2338</v>
      </c>
      <c r="C98" s="136" t="s">
        <v>611</v>
      </c>
      <c r="D98" s="136">
        <v>5</v>
      </c>
      <c r="E98" s="136">
        <v>52</v>
      </c>
      <c r="F98" s="136">
        <v>521</v>
      </c>
      <c r="G98" s="136" t="s">
        <v>620</v>
      </c>
    </row>
    <row r="99" spans="2:7">
      <c r="B99" s="144" t="s">
        <v>2338</v>
      </c>
      <c r="C99" s="136" t="s">
        <v>611</v>
      </c>
      <c r="D99" s="136">
        <v>5</v>
      </c>
      <c r="E99" s="136">
        <v>52</v>
      </c>
      <c r="F99" s="136">
        <v>522</v>
      </c>
      <c r="G99" s="136" t="s">
        <v>621</v>
      </c>
    </row>
    <row r="100" spans="2:7">
      <c r="B100" s="144" t="s">
        <v>2338</v>
      </c>
      <c r="C100" s="136" t="s">
        <v>611</v>
      </c>
      <c r="D100" s="136">
        <v>5</v>
      </c>
      <c r="E100" s="136">
        <v>53</v>
      </c>
      <c r="F100" s="136">
        <v>0</v>
      </c>
      <c r="G100" s="136" t="s">
        <v>622</v>
      </c>
    </row>
    <row r="101" spans="2:7">
      <c r="B101" s="144" t="s">
        <v>2338</v>
      </c>
      <c r="C101" s="136" t="s">
        <v>611</v>
      </c>
      <c r="D101" s="136">
        <v>5</v>
      </c>
      <c r="E101" s="136">
        <v>53</v>
      </c>
      <c r="F101" s="136">
        <v>531</v>
      </c>
      <c r="G101" s="136" t="s">
        <v>623</v>
      </c>
    </row>
    <row r="102" spans="2:7">
      <c r="B102" s="144" t="s">
        <v>2338</v>
      </c>
      <c r="C102" s="136" t="s">
        <v>611</v>
      </c>
      <c r="D102" s="136">
        <v>5</v>
      </c>
      <c r="E102" s="136">
        <v>53</v>
      </c>
      <c r="F102" s="136">
        <v>532</v>
      </c>
      <c r="G102" s="136" t="s">
        <v>624</v>
      </c>
    </row>
    <row r="103" spans="2:7">
      <c r="B103" s="144" t="s">
        <v>2338</v>
      </c>
      <c r="C103" s="136" t="s">
        <v>611</v>
      </c>
      <c r="D103" s="136">
        <v>5</v>
      </c>
      <c r="E103" s="136">
        <v>54</v>
      </c>
      <c r="F103" s="136">
        <v>0</v>
      </c>
      <c r="G103" s="136" t="s">
        <v>625</v>
      </c>
    </row>
    <row r="104" spans="2:7">
      <c r="B104" s="144" t="s">
        <v>2338</v>
      </c>
      <c r="C104" s="136" t="s">
        <v>611</v>
      </c>
      <c r="D104" s="136">
        <v>5</v>
      </c>
      <c r="E104" s="136">
        <v>54</v>
      </c>
      <c r="F104" s="136">
        <v>541</v>
      </c>
      <c r="G104" s="136" t="s">
        <v>626</v>
      </c>
    </row>
    <row r="105" spans="2:7">
      <c r="B105" s="144" t="s">
        <v>2338</v>
      </c>
      <c r="C105" s="136" t="s">
        <v>611</v>
      </c>
      <c r="D105" s="136">
        <v>5</v>
      </c>
      <c r="E105" s="136">
        <v>54</v>
      </c>
      <c r="F105" s="136">
        <v>542</v>
      </c>
      <c r="G105" s="136" t="s">
        <v>627</v>
      </c>
    </row>
    <row r="106" spans="2:7">
      <c r="B106" s="144" t="s">
        <v>2338</v>
      </c>
      <c r="C106" s="136" t="s">
        <v>611</v>
      </c>
      <c r="D106" s="136">
        <v>5</v>
      </c>
      <c r="E106" s="136">
        <v>54</v>
      </c>
      <c r="F106" s="136">
        <v>543</v>
      </c>
      <c r="G106" s="136" t="s">
        <v>628</v>
      </c>
    </row>
    <row r="107" spans="2:7">
      <c r="B107" s="144" t="s">
        <v>2338</v>
      </c>
      <c r="C107" s="136" t="s">
        <v>611</v>
      </c>
      <c r="D107" s="136">
        <v>5</v>
      </c>
      <c r="E107" s="136">
        <v>54</v>
      </c>
      <c r="F107" s="136">
        <v>544</v>
      </c>
      <c r="G107" s="136" t="s">
        <v>629</v>
      </c>
    </row>
    <row r="108" spans="2:7">
      <c r="B108" s="144" t="s">
        <v>2338</v>
      </c>
      <c r="C108" s="136" t="s">
        <v>611</v>
      </c>
      <c r="D108" s="136">
        <v>5</v>
      </c>
      <c r="E108" s="136">
        <v>54</v>
      </c>
      <c r="F108" s="136">
        <v>545</v>
      </c>
      <c r="G108" s="136" t="s">
        <v>630</v>
      </c>
    </row>
    <row r="109" spans="2:7">
      <c r="B109" s="144" t="s">
        <v>2338</v>
      </c>
      <c r="C109" s="136" t="s">
        <v>611</v>
      </c>
      <c r="D109" s="136">
        <v>5</v>
      </c>
      <c r="E109" s="136">
        <v>54</v>
      </c>
      <c r="F109" s="136">
        <v>546</v>
      </c>
      <c r="G109" s="136" t="s">
        <v>631</v>
      </c>
    </row>
    <row r="110" spans="2:7">
      <c r="B110" s="144" t="s">
        <v>2338</v>
      </c>
      <c r="C110" s="136" t="s">
        <v>611</v>
      </c>
      <c r="D110" s="136">
        <v>5</v>
      </c>
      <c r="E110" s="136">
        <v>54</v>
      </c>
      <c r="F110" s="136">
        <v>547</v>
      </c>
      <c r="G110" s="136" t="s">
        <v>632</v>
      </c>
    </row>
    <row r="111" spans="2:7">
      <c r="B111" s="144" t="s">
        <v>2338</v>
      </c>
      <c r="C111" s="136" t="s">
        <v>611</v>
      </c>
      <c r="D111" s="136">
        <v>5</v>
      </c>
      <c r="E111" s="136">
        <v>54</v>
      </c>
      <c r="F111" s="136">
        <v>548</v>
      </c>
      <c r="G111" s="136" t="s">
        <v>633</v>
      </c>
    </row>
    <row r="112" spans="2:7">
      <c r="B112" s="144" t="s">
        <v>2338</v>
      </c>
      <c r="C112" s="136" t="s">
        <v>611</v>
      </c>
      <c r="D112" s="136">
        <v>5</v>
      </c>
      <c r="E112" s="136">
        <v>54</v>
      </c>
      <c r="F112" s="136">
        <v>549</v>
      </c>
      <c r="G112" s="136" t="s">
        <v>634</v>
      </c>
    </row>
    <row r="113" spans="2:7">
      <c r="B113" s="144" t="s">
        <v>2338</v>
      </c>
      <c r="C113" s="136" t="s">
        <v>611</v>
      </c>
      <c r="D113" s="136">
        <v>5</v>
      </c>
      <c r="E113" s="136">
        <v>55</v>
      </c>
      <c r="F113" s="136">
        <v>0</v>
      </c>
      <c r="G113" s="136" t="s">
        <v>635</v>
      </c>
    </row>
    <row r="114" spans="2:7">
      <c r="B114" s="144" t="s">
        <v>2338</v>
      </c>
      <c r="C114" s="136" t="s">
        <v>611</v>
      </c>
      <c r="D114" s="136">
        <v>5</v>
      </c>
      <c r="E114" s="136">
        <v>55</v>
      </c>
      <c r="F114" s="136">
        <v>551</v>
      </c>
      <c r="G114" s="136" t="s">
        <v>636</v>
      </c>
    </row>
    <row r="115" spans="2:7">
      <c r="B115" s="144" t="s">
        <v>2338</v>
      </c>
      <c r="C115" s="136" t="s">
        <v>611</v>
      </c>
      <c r="D115" s="136">
        <v>5</v>
      </c>
      <c r="E115" s="136">
        <v>55</v>
      </c>
      <c r="F115" s="136">
        <v>552</v>
      </c>
      <c r="G115" s="136" t="s">
        <v>637</v>
      </c>
    </row>
    <row r="116" spans="2:7">
      <c r="B116" s="144" t="s">
        <v>2338</v>
      </c>
      <c r="C116" s="136" t="s">
        <v>611</v>
      </c>
      <c r="D116" s="136">
        <v>5</v>
      </c>
      <c r="E116" s="136">
        <v>55</v>
      </c>
      <c r="F116" s="136">
        <v>553</v>
      </c>
      <c r="G116" s="136" t="s">
        <v>638</v>
      </c>
    </row>
    <row r="117" spans="2:7">
      <c r="B117" s="144" t="s">
        <v>2338</v>
      </c>
      <c r="C117" s="136" t="s">
        <v>611</v>
      </c>
      <c r="D117" s="136">
        <v>5</v>
      </c>
      <c r="E117" s="136">
        <v>55</v>
      </c>
      <c r="F117" s="136">
        <v>554</v>
      </c>
      <c r="G117" s="136" t="s">
        <v>639</v>
      </c>
    </row>
    <row r="118" spans="2:7">
      <c r="B118" s="144" t="s">
        <v>2338</v>
      </c>
      <c r="C118" s="136" t="s">
        <v>611</v>
      </c>
      <c r="D118" s="136">
        <v>5</v>
      </c>
      <c r="E118" s="136">
        <v>55</v>
      </c>
      <c r="F118" s="136">
        <v>555</v>
      </c>
      <c r="G118" s="136" t="s">
        <v>640</v>
      </c>
    </row>
    <row r="119" spans="2:7">
      <c r="B119" s="144" t="s">
        <v>2338</v>
      </c>
      <c r="C119" s="136" t="s">
        <v>611</v>
      </c>
      <c r="D119" s="136">
        <v>5</v>
      </c>
      <c r="E119" s="136">
        <v>55</v>
      </c>
      <c r="F119" s="136">
        <v>556</v>
      </c>
      <c r="G119" s="136" t="s">
        <v>641</v>
      </c>
    </row>
    <row r="120" spans="2:7">
      <c r="B120" s="144" t="s">
        <v>2338</v>
      </c>
      <c r="C120" s="136" t="s">
        <v>611</v>
      </c>
      <c r="D120" s="136">
        <v>5</v>
      </c>
      <c r="E120" s="136">
        <v>55</v>
      </c>
      <c r="F120" s="136">
        <v>557</v>
      </c>
      <c r="G120" s="136" t="s">
        <v>642</v>
      </c>
    </row>
    <row r="121" spans="2:7">
      <c r="B121" s="144" t="s">
        <v>2338</v>
      </c>
      <c r="C121" s="136" t="s">
        <v>611</v>
      </c>
      <c r="D121" s="136">
        <v>5</v>
      </c>
      <c r="E121" s="136">
        <v>55</v>
      </c>
      <c r="F121" s="136">
        <v>559</v>
      </c>
      <c r="G121" s="136" t="s">
        <v>643</v>
      </c>
    </row>
    <row r="122" spans="2:7">
      <c r="B122" s="144" t="s">
        <v>2338</v>
      </c>
      <c r="C122" s="136" t="s">
        <v>611</v>
      </c>
      <c r="D122" s="136">
        <v>5</v>
      </c>
      <c r="E122" s="136">
        <v>59</v>
      </c>
      <c r="F122" s="136">
        <v>0</v>
      </c>
      <c r="G122" s="136" t="s">
        <v>644</v>
      </c>
    </row>
    <row r="123" spans="2:7">
      <c r="B123" s="144" t="s">
        <v>2338</v>
      </c>
      <c r="C123" s="136" t="s">
        <v>611</v>
      </c>
      <c r="D123" s="136">
        <v>5</v>
      </c>
      <c r="E123" s="136">
        <v>59</v>
      </c>
      <c r="F123" s="136">
        <v>591</v>
      </c>
      <c r="G123" s="136" t="s">
        <v>645</v>
      </c>
    </row>
    <row r="124" spans="2:7">
      <c r="B124" s="144" t="s">
        <v>2338</v>
      </c>
      <c r="C124" s="136" t="s">
        <v>611</v>
      </c>
      <c r="D124" s="136">
        <v>5</v>
      </c>
      <c r="E124" s="136">
        <v>59</v>
      </c>
      <c r="F124" s="136">
        <v>592</v>
      </c>
      <c r="G124" s="136" t="s">
        <v>646</v>
      </c>
    </row>
    <row r="125" spans="2:7">
      <c r="B125" s="144" t="s">
        <v>2338</v>
      </c>
      <c r="C125" s="136" t="s">
        <v>611</v>
      </c>
      <c r="D125" s="136">
        <v>5</v>
      </c>
      <c r="E125" s="136">
        <v>59</v>
      </c>
      <c r="F125" s="136">
        <v>593</v>
      </c>
      <c r="G125" s="136" t="s">
        <v>647</v>
      </c>
    </row>
    <row r="126" spans="2:7">
      <c r="B126" s="144" t="s">
        <v>2338</v>
      </c>
      <c r="C126" s="136" t="s">
        <v>611</v>
      </c>
      <c r="D126" s="136">
        <v>5</v>
      </c>
      <c r="E126" s="136">
        <v>59</v>
      </c>
      <c r="F126" s="136">
        <v>594</v>
      </c>
      <c r="G126" s="136" t="s">
        <v>648</v>
      </c>
    </row>
    <row r="127" spans="2:7">
      <c r="B127" s="144" t="s">
        <v>2338</v>
      </c>
      <c r="C127" s="136" t="s">
        <v>611</v>
      </c>
      <c r="D127" s="136">
        <v>5</v>
      </c>
      <c r="E127" s="136">
        <v>59</v>
      </c>
      <c r="F127" s="136">
        <v>599</v>
      </c>
      <c r="G127" s="136" t="s">
        <v>649</v>
      </c>
    </row>
    <row r="128" spans="2:7">
      <c r="B128" s="144" t="s">
        <v>2338</v>
      </c>
      <c r="C128" s="136" t="s">
        <v>650</v>
      </c>
      <c r="D128" s="136">
        <v>0</v>
      </c>
      <c r="E128" s="136">
        <v>0</v>
      </c>
      <c r="F128" s="136">
        <v>0</v>
      </c>
      <c r="G128" s="136" t="s">
        <v>651</v>
      </c>
    </row>
    <row r="129" spans="2:7">
      <c r="B129" s="144" t="s">
        <v>2338</v>
      </c>
      <c r="C129" s="136" t="s">
        <v>650</v>
      </c>
      <c r="D129" s="136">
        <v>6</v>
      </c>
      <c r="E129" s="136">
        <v>0</v>
      </c>
      <c r="F129" s="136">
        <v>0</v>
      </c>
      <c r="G129" s="136" t="s">
        <v>652</v>
      </c>
    </row>
    <row r="130" spans="2:7">
      <c r="B130" s="144" t="s">
        <v>2338</v>
      </c>
      <c r="C130" s="136" t="s">
        <v>650</v>
      </c>
      <c r="D130" s="136">
        <v>6</v>
      </c>
      <c r="E130" s="136">
        <v>60</v>
      </c>
      <c r="F130" s="136">
        <v>0</v>
      </c>
      <c r="G130" s="136" t="s">
        <v>653</v>
      </c>
    </row>
    <row r="131" spans="2:7">
      <c r="B131" s="144" t="s">
        <v>2338</v>
      </c>
      <c r="C131" s="136" t="s">
        <v>650</v>
      </c>
      <c r="D131" s="136">
        <v>6</v>
      </c>
      <c r="E131" s="136">
        <v>60</v>
      </c>
      <c r="F131" s="136">
        <v>600</v>
      </c>
      <c r="G131" s="136" t="s">
        <v>548</v>
      </c>
    </row>
    <row r="132" spans="2:7">
      <c r="B132" s="144" t="s">
        <v>2338</v>
      </c>
      <c r="C132" s="136" t="s">
        <v>650</v>
      </c>
      <c r="D132" s="136">
        <v>6</v>
      </c>
      <c r="E132" s="136">
        <v>60</v>
      </c>
      <c r="F132" s="136">
        <v>609</v>
      </c>
      <c r="G132" s="136" t="s">
        <v>549</v>
      </c>
    </row>
    <row r="133" spans="2:7">
      <c r="B133" s="144" t="s">
        <v>2338</v>
      </c>
      <c r="C133" s="136" t="s">
        <v>650</v>
      </c>
      <c r="D133" s="136">
        <v>6</v>
      </c>
      <c r="E133" s="136">
        <v>61</v>
      </c>
      <c r="F133" s="136">
        <v>0</v>
      </c>
      <c r="G133" s="136" t="s">
        <v>654</v>
      </c>
    </row>
    <row r="134" spans="2:7">
      <c r="B134" s="144" t="s">
        <v>2338</v>
      </c>
      <c r="C134" s="136" t="s">
        <v>650</v>
      </c>
      <c r="D134" s="136">
        <v>6</v>
      </c>
      <c r="E134" s="136">
        <v>61</v>
      </c>
      <c r="F134" s="136">
        <v>611</v>
      </c>
      <c r="G134" s="136" t="s">
        <v>654</v>
      </c>
    </row>
    <row r="135" spans="2:7">
      <c r="B135" s="144" t="s">
        <v>2338</v>
      </c>
      <c r="C135" s="136" t="s">
        <v>650</v>
      </c>
      <c r="D135" s="136">
        <v>6</v>
      </c>
      <c r="E135" s="136">
        <v>62</v>
      </c>
      <c r="F135" s="136">
        <v>0</v>
      </c>
      <c r="G135" s="136" t="s">
        <v>655</v>
      </c>
    </row>
    <row r="136" spans="2:7">
      <c r="B136" s="144" t="s">
        <v>2338</v>
      </c>
      <c r="C136" s="136" t="s">
        <v>650</v>
      </c>
      <c r="D136" s="136">
        <v>6</v>
      </c>
      <c r="E136" s="136">
        <v>62</v>
      </c>
      <c r="F136" s="136">
        <v>621</v>
      </c>
      <c r="G136" s="136" t="s">
        <v>656</v>
      </c>
    </row>
    <row r="137" spans="2:7">
      <c r="B137" s="144" t="s">
        <v>2338</v>
      </c>
      <c r="C137" s="136" t="s">
        <v>650</v>
      </c>
      <c r="D137" s="136">
        <v>6</v>
      </c>
      <c r="E137" s="136">
        <v>62</v>
      </c>
      <c r="F137" s="136">
        <v>622</v>
      </c>
      <c r="G137" s="136" t="s">
        <v>657</v>
      </c>
    </row>
    <row r="138" spans="2:7">
      <c r="B138" s="144" t="s">
        <v>2338</v>
      </c>
      <c r="C138" s="136" t="s">
        <v>650</v>
      </c>
      <c r="D138" s="136">
        <v>6</v>
      </c>
      <c r="E138" s="136">
        <v>62</v>
      </c>
      <c r="F138" s="136">
        <v>623</v>
      </c>
      <c r="G138" s="136" t="s">
        <v>658</v>
      </c>
    </row>
    <row r="139" spans="2:7">
      <c r="B139" s="144" t="s">
        <v>2338</v>
      </c>
      <c r="C139" s="136" t="s">
        <v>650</v>
      </c>
      <c r="D139" s="136">
        <v>6</v>
      </c>
      <c r="E139" s="136">
        <v>63</v>
      </c>
      <c r="F139" s="136">
        <v>0</v>
      </c>
      <c r="G139" s="136" t="s">
        <v>659</v>
      </c>
    </row>
    <row r="140" spans="2:7">
      <c r="B140" s="144" t="s">
        <v>2338</v>
      </c>
      <c r="C140" s="136" t="s">
        <v>650</v>
      </c>
      <c r="D140" s="136">
        <v>6</v>
      </c>
      <c r="E140" s="136">
        <v>63</v>
      </c>
      <c r="F140" s="136">
        <v>631</v>
      </c>
      <c r="G140" s="136" t="s">
        <v>659</v>
      </c>
    </row>
    <row r="141" spans="2:7">
      <c r="B141" s="144" t="s">
        <v>2338</v>
      </c>
      <c r="C141" s="136" t="s">
        <v>650</v>
      </c>
      <c r="D141" s="136">
        <v>6</v>
      </c>
      <c r="E141" s="136">
        <v>64</v>
      </c>
      <c r="F141" s="136">
        <v>0</v>
      </c>
      <c r="G141" s="136" t="s">
        <v>660</v>
      </c>
    </row>
    <row r="142" spans="2:7">
      <c r="B142" s="144" t="s">
        <v>2338</v>
      </c>
      <c r="C142" s="136" t="s">
        <v>650</v>
      </c>
      <c r="D142" s="136">
        <v>6</v>
      </c>
      <c r="E142" s="136">
        <v>64</v>
      </c>
      <c r="F142" s="136">
        <v>641</v>
      </c>
      <c r="G142" s="136" t="s">
        <v>660</v>
      </c>
    </row>
    <row r="143" spans="2:7">
      <c r="B143" s="144" t="s">
        <v>2338</v>
      </c>
      <c r="C143" s="136" t="s">
        <v>650</v>
      </c>
      <c r="D143" s="136">
        <v>6</v>
      </c>
      <c r="E143" s="136">
        <v>65</v>
      </c>
      <c r="F143" s="136">
        <v>0</v>
      </c>
      <c r="G143" s="136" t="s">
        <v>661</v>
      </c>
    </row>
    <row r="144" spans="2:7">
      <c r="B144" s="144" t="s">
        <v>2338</v>
      </c>
      <c r="C144" s="136" t="s">
        <v>650</v>
      </c>
      <c r="D144" s="136">
        <v>6</v>
      </c>
      <c r="E144" s="136">
        <v>65</v>
      </c>
      <c r="F144" s="136">
        <v>651</v>
      </c>
      <c r="G144" s="136" t="s">
        <v>661</v>
      </c>
    </row>
    <row r="145" spans="2:7">
      <c r="B145" s="144" t="s">
        <v>2338</v>
      </c>
      <c r="C145" s="136" t="s">
        <v>650</v>
      </c>
      <c r="D145" s="136">
        <v>6</v>
      </c>
      <c r="E145" s="136">
        <v>66</v>
      </c>
      <c r="F145" s="136">
        <v>0</v>
      </c>
      <c r="G145" s="136" t="s">
        <v>662</v>
      </c>
    </row>
    <row r="146" spans="2:7">
      <c r="B146" s="144" t="s">
        <v>2338</v>
      </c>
      <c r="C146" s="136" t="s">
        <v>650</v>
      </c>
      <c r="D146" s="136">
        <v>6</v>
      </c>
      <c r="E146" s="136">
        <v>66</v>
      </c>
      <c r="F146" s="136">
        <v>661</v>
      </c>
      <c r="G146" s="136" t="s">
        <v>662</v>
      </c>
    </row>
    <row r="147" spans="2:7">
      <c r="B147" s="144" t="s">
        <v>2338</v>
      </c>
      <c r="C147" s="136" t="s">
        <v>650</v>
      </c>
      <c r="D147" s="136">
        <v>7</v>
      </c>
      <c r="E147" s="136">
        <v>0</v>
      </c>
      <c r="F147" s="136">
        <v>0</v>
      </c>
      <c r="G147" s="136" t="s">
        <v>663</v>
      </c>
    </row>
    <row r="148" spans="2:7">
      <c r="B148" s="144" t="s">
        <v>2338</v>
      </c>
      <c r="C148" s="136" t="s">
        <v>650</v>
      </c>
      <c r="D148" s="136">
        <v>7</v>
      </c>
      <c r="E148" s="136">
        <v>70</v>
      </c>
      <c r="F148" s="136">
        <v>0</v>
      </c>
      <c r="G148" s="136" t="s">
        <v>664</v>
      </c>
    </row>
    <row r="149" spans="2:7">
      <c r="B149" s="144" t="s">
        <v>2338</v>
      </c>
      <c r="C149" s="136" t="s">
        <v>650</v>
      </c>
      <c r="D149" s="136">
        <v>7</v>
      </c>
      <c r="E149" s="136">
        <v>70</v>
      </c>
      <c r="F149" s="136">
        <v>700</v>
      </c>
      <c r="G149" s="136" t="s">
        <v>548</v>
      </c>
    </row>
    <row r="150" spans="2:7">
      <c r="B150" s="144" t="s">
        <v>2338</v>
      </c>
      <c r="C150" s="136" t="s">
        <v>650</v>
      </c>
      <c r="D150" s="136">
        <v>7</v>
      </c>
      <c r="E150" s="136">
        <v>70</v>
      </c>
      <c r="F150" s="136">
        <v>709</v>
      </c>
      <c r="G150" s="136" t="s">
        <v>549</v>
      </c>
    </row>
    <row r="151" spans="2:7">
      <c r="B151" s="144" t="s">
        <v>2338</v>
      </c>
      <c r="C151" s="136" t="s">
        <v>650</v>
      </c>
      <c r="D151" s="136">
        <v>7</v>
      </c>
      <c r="E151" s="136">
        <v>71</v>
      </c>
      <c r="F151" s="136">
        <v>0</v>
      </c>
      <c r="G151" s="136" t="s">
        <v>665</v>
      </c>
    </row>
    <row r="152" spans="2:7">
      <c r="B152" s="144" t="s">
        <v>2338</v>
      </c>
      <c r="C152" s="136" t="s">
        <v>650</v>
      </c>
      <c r="D152" s="136">
        <v>7</v>
      </c>
      <c r="E152" s="136">
        <v>71</v>
      </c>
      <c r="F152" s="136">
        <v>711</v>
      </c>
      <c r="G152" s="136" t="s">
        <v>666</v>
      </c>
    </row>
    <row r="153" spans="2:7">
      <c r="B153" s="144" t="s">
        <v>2338</v>
      </c>
      <c r="C153" s="136" t="s">
        <v>650</v>
      </c>
      <c r="D153" s="136">
        <v>7</v>
      </c>
      <c r="E153" s="136">
        <v>71</v>
      </c>
      <c r="F153" s="136">
        <v>712</v>
      </c>
      <c r="G153" s="136" t="s">
        <v>667</v>
      </c>
    </row>
    <row r="154" spans="2:7">
      <c r="B154" s="144" t="s">
        <v>2338</v>
      </c>
      <c r="C154" s="136" t="s">
        <v>650</v>
      </c>
      <c r="D154" s="136">
        <v>7</v>
      </c>
      <c r="E154" s="136">
        <v>72</v>
      </c>
      <c r="F154" s="136">
        <v>0</v>
      </c>
      <c r="G154" s="136" t="s">
        <v>668</v>
      </c>
    </row>
    <row r="155" spans="2:7">
      <c r="B155" s="144" t="s">
        <v>2338</v>
      </c>
      <c r="C155" s="136" t="s">
        <v>650</v>
      </c>
      <c r="D155" s="136">
        <v>7</v>
      </c>
      <c r="E155" s="136">
        <v>72</v>
      </c>
      <c r="F155" s="136">
        <v>721</v>
      </c>
      <c r="G155" s="136" t="s">
        <v>669</v>
      </c>
    </row>
    <row r="156" spans="2:7">
      <c r="B156" s="144" t="s">
        <v>2338</v>
      </c>
      <c r="C156" s="136" t="s">
        <v>650</v>
      </c>
      <c r="D156" s="136">
        <v>7</v>
      </c>
      <c r="E156" s="136">
        <v>72</v>
      </c>
      <c r="F156" s="136">
        <v>722</v>
      </c>
      <c r="G156" s="136" t="s">
        <v>670</v>
      </c>
    </row>
    <row r="157" spans="2:7">
      <c r="B157" s="144" t="s">
        <v>2338</v>
      </c>
      <c r="C157" s="136" t="s">
        <v>650</v>
      </c>
      <c r="D157" s="136">
        <v>7</v>
      </c>
      <c r="E157" s="136">
        <v>72</v>
      </c>
      <c r="F157" s="136">
        <v>723</v>
      </c>
      <c r="G157" s="136" t="s">
        <v>671</v>
      </c>
    </row>
    <row r="158" spans="2:7">
      <c r="B158" s="144" t="s">
        <v>2338</v>
      </c>
      <c r="C158" s="136" t="s">
        <v>650</v>
      </c>
      <c r="D158" s="136">
        <v>7</v>
      </c>
      <c r="E158" s="136">
        <v>73</v>
      </c>
      <c r="F158" s="136">
        <v>0</v>
      </c>
      <c r="G158" s="136" t="s">
        <v>672</v>
      </c>
    </row>
    <row r="159" spans="2:7">
      <c r="B159" s="144" t="s">
        <v>2338</v>
      </c>
      <c r="C159" s="136" t="s">
        <v>650</v>
      </c>
      <c r="D159" s="136">
        <v>7</v>
      </c>
      <c r="E159" s="136">
        <v>73</v>
      </c>
      <c r="F159" s="136">
        <v>731</v>
      </c>
      <c r="G159" s="136" t="s">
        <v>673</v>
      </c>
    </row>
    <row r="160" spans="2:7">
      <c r="B160" s="144" t="s">
        <v>2338</v>
      </c>
      <c r="C160" s="136" t="s">
        <v>650</v>
      </c>
      <c r="D160" s="136">
        <v>7</v>
      </c>
      <c r="E160" s="136">
        <v>73</v>
      </c>
      <c r="F160" s="136">
        <v>732</v>
      </c>
      <c r="G160" s="136" t="s">
        <v>674</v>
      </c>
    </row>
    <row r="161" spans="2:7">
      <c r="B161" s="144" t="s">
        <v>2338</v>
      </c>
      <c r="C161" s="136" t="s">
        <v>650</v>
      </c>
      <c r="D161" s="136">
        <v>7</v>
      </c>
      <c r="E161" s="136">
        <v>74</v>
      </c>
      <c r="F161" s="136">
        <v>0</v>
      </c>
      <c r="G161" s="136" t="s">
        <v>675</v>
      </c>
    </row>
    <row r="162" spans="2:7">
      <c r="B162" s="144" t="s">
        <v>2338</v>
      </c>
      <c r="C162" s="136" t="s">
        <v>650</v>
      </c>
      <c r="D162" s="136">
        <v>7</v>
      </c>
      <c r="E162" s="136">
        <v>74</v>
      </c>
      <c r="F162" s="136">
        <v>741</v>
      </c>
      <c r="G162" s="136" t="s">
        <v>676</v>
      </c>
    </row>
    <row r="163" spans="2:7">
      <c r="B163" s="144" t="s">
        <v>2338</v>
      </c>
      <c r="C163" s="136" t="s">
        <v>650</v>
      </c>
      <c r="D163" s="136">
        <v>7</v>
      </c>
      <c r="E163" s="136">
        <v>74</v>
      </c>
      <c r="F163" s="136">
        <v>742</v>
      </c>
      <c r="G163" s="136" t="s">
        <v>677</v>
      </c>
    </row>
    <row r="164" spans="2:7">
      <c r="B164" s="144" t="s">
        <v>2338</v>
      </c>
      <c r="C164" s="136" t="s">
        <v>650</v>
      </c>
      <c r="D164" s="136">
        <v>7</v>
      </c>
      <c r="E164" s="136">
        <v>74</v>
      </c>
      <c r="F164" s="136">
        <v>743</v>
      </c>
      <c r="G164" s="136" t="s">
        <v>678</v>
      </c>
    </row>
    <row r="165" spans="2:7">
      <c r="B165" s="144" t="s">
        <v>2338</v>
      </c>
      <c r="C165" s="136" t="s">
        <v>650</v>
      </c>
      <c r="D165" s="136">
        <v>7</v>
      </c>
      <c r="E165" s="136">
        <v>74</v>
      </c>
      <c r="F165" s="136">
        <v>744</v>
      </c>
      <c r="G165" s="136" t="s">
        <v>679</v>
      </c>
    </row>
    <row r="166" spans="2:7">
      <c r="B166" s="144" t="s">
        <v>2338</v>
      </c>
      <c r="C166" s="136" t="s">
        <v>650</v>
      </c>
      <c r="D166" s="136">
        <v>7</v>
      </c>
      <c r="E166" s="136">
        <v>75</v>
      </c>
      <c r="F166" s="136">
        <v>0</v>
      </c>
      <c r="G166" s="136" t="s">
        <v>680</v>
      </c>
    </row>
    <row r="167" spans="2:7">
      <c r="B167" s="144" t="s">
        <v>2338</v>
      </c>
      <c r="C167" s="136" t="s">
        <v>650</v>
      </c>
      <c r="D167" s="136">
        <v>7</v>
      </c>
      <c r="E167" s="136">
        <v>75</v>
      </c>
      <c r="F167" s="136">
        <v>751</v>
      </c>
      <c r="G167" s="136" t="s">
        <v>680</v>
      </c>
    </row>
    <row r="168" spans="2:7">
      <c r="B168" s="144" t="s">
        <v>2338</v>
      </c>
      <c r="C168" s="136" t="s">
        <v>650</v>
      </c>
      <c r="D168" s="136">
        <v>7</v>
      </c>
      <c r="E168" s="136">
        <v>76</v>
      </c>
      <c r="F168" s="136">
        <v>0</v>
      </c>
      <c r="G168" s="136" t="s">
        <v>681</v>
      </c>
    </row>
    <row r="169" spans="2:7">
      <c r="B169" s="144" t="s">
        <v>2338</v>
      </c>
      <c r="C169" s="136" t="s">
        <v>650</v>
      </c>
      <c r="D169" s="136">
        <v>7</v>
      </c>
      <c r="E169" s="136">
        <v>76</v>
      </c>
      <c r="F169" s="136">
        <v>761</v>
      </c>
      <c r="G169" s="136" t="s">
        <v>682</v>
      </c>
    </row>
    <row r="170" spans="2:7">
      <c r="B170" s="144" t="s">
        <v>2338</v>
      </c>
      <c r="C170" s="136" t="s">
        <v>650</v>
      </c>
      <c r="D170" s="136">
        <v>7</v>
      </c>
      <c r="E170" s="136">
        <v>76</v>
      </c>
      <c r="F170" s="136">
        <v>762</v>
      </c>
      <c r="G170" s="136" t="s">
        <v>683</v>
      </c>
    </row>
    <row r="171" spans="2:7">
      <c r="B171" s="144" t="s">
        <v>2338</v>
      </c>
      <c r="C171" s="136" t="s">
        <v>650</v>
      </c>
      <c r="D171" s="136">
        <v>7</v>
      </c>
      <c r="E171" s="136">
        <v>76</v>
      </c>
      <c r="F171" s="136">
        <v>763</v>
      </c>
      <c r="G171" s="136" t="s">
        <v>684</v>
      </c>
    </row>
    <row r="172" spans="2:7">
      <c r="B172" s="144" t="s">
        <v>2338</v>
      </c>
      <c r="C172" s="136" t="s">
        <v>650</v>
      </c>
      <c r="D172" s="136">
        <v>7</v>
      </c>
      <c r="E172" s="136">
        <v>77</v>
      </c>
      <c r="F172" s="136">
        <v>0</v>
      </c>
      <c r="G172" s="136" t="s">
        <v>685</v>
      </c>
    </row>
    <row r="173" spans="2:7">
      <c r="B173" s="144" t="s">
        <v>2338</v>
      </c>
      <c r="C173" s="136" t="s">
        <v>650</v>
      </c>
      <c r="D173" s="136">
        <v>7</v>
      </c>
      <c r="E173" s="136">
        <v>77</v>
      </c>
      <c r="F173" s="136">
        <v>771</v>
      </c>
      <c r="G173" s="136" t="s">
        <v>686</v>
      </c>
    </row>
    <row r="174" spans="2:7">
      <c r="B174" s="144" t="s">
        <v>2338</v>
      </c>
      <c r="C174" s="136" t="s">
        <v>650</v>
      </c>
      <c r="D174" s="136">
        <v>7</v>
      </c>
      <c r="E174" s="136">
        <v>77</v>
      </c>
      <c r="F174" s="136">
        <v>772</v>
      </c>
      <c r="G174" s="136" t="s">
        <v>687</v>
      </c>
    </row>
    <row r="175" spans="2:7">
      <c r="B175" s="144" t="s">
        <v>2338</v>
      </c>
      <c r="C175" s="136" t="s">
        <v>650</v>
      </c>
      <c r="D175" s="136">
        <v>7</v>
      </c>
      <c r="E175" s="136">
        <v>78</v>
      </c>
      <c r="F175" s="136">
        <v>0</v>
      </c>
      <c r="G175" s="136" t="s">
        <v>688</v>
      </c>
    </row>
    <row r="176" spans="2:7">
      <c r="B176" s="144" t="s">
        <v>2338</v>
      </c>
      <c r="C176" s="136" t="s">
        <v>650</v>
      </c>
      <c r="D176" s="136">
        <v>7</v>
      </c>
      <c r="E176" s="136">
        <v>78</v>
      </c>
      <c r="F176" s="136">
        <v>781</v>
      </c>
      <c r="G176" s="136" t="s">
        <v>689</v>
      </c>
    </row>
    <row r="177" spans="2:7">
      <c r="B177" s="144" t="s">
        <v>2338</v>
      </c>
      <c r="C177" s="136" t="s">
        <v>650</v>
      </c>
      <c r="D177" s="136">
        <v>7</v>
      </c>
      <c r="E177" s="136">
        <v>78</v>
      </c>
      <c r="F177" s="136">
        <v>782</v>
      </c>
      <c r="G177" s="136" t="s">
        <v>690</v>
      </c>
    </row>
    <row r="178" spans="2:7">
      <c r="B178" s="144" t="s">
        <v>2338</v>
      </c>
      <c r="C178" s="136" t="s">
        <v>650</v>
      </c>
      <c r="D178" s="136">
        <v>7</v>
      </c>
      <c r="E178" s="136">
        <v>79</v>
      </c>
      <c r="F178" s="136">
        <v>0</v>
      </c>
      <c r="G178" s="136" t="s">
        <v>691</v>
      </c>
    </row>
    <row r="179" spans="2:7">
      <c r="B179" s="144" t="s">
        <v>2338</v>
      </c>
      <c r="C179" s="136" t="s">
        <v>650</v>
      </c>
      <c r="D179" s="136">
        <v>7</v>
      </c>
      <c r="E179" s="136">
        <v>79</v>
      </c>
      <c r="F179" s="136">
        <v>791</v>
      </c>
      <c r="G179" s="136" t="s">
        <v>692</v>
      </c>
    </row>
    <row r="180" spans="2:7">
      <c r="B180" s="144" t="s">
        <v>2338</v>
      </c>
      <c r="C180" s="136" t="s">
        <v>650</v>
      </c>
      <c r="D180" s="136">
        <v>7</v>
      </c>
      <c r="E180" s="136">
        <v>79</v>
      </c>
      <c r="F180" s="136">
        <v>792</v>
      </c>
      <c r="G180" s="136" t="s">
        <v>693</v>
      </c>
    </row>
    <row r="181" spans="2:7">
      <c r="B181" s="144" t="s">
        <v>2338</v>
      </c>
      <c r="C181" s="136" t="s">
        <v>650</v>
      </c>
      <c r="D181" s="136">
        <v>7</v>
      </c>
      <c r="E181" s="136">
        <v>79</v>
      </c>
      <c r="F181" s="136">
        <v>793</v>
      </c>
      <c r="G181" s="136" t="s">
        <v>694</v>
      </c>
    </row>
    <row r="182" spans="2:7">
      <c r="B182" s="144" t="s">
        <v>2338</v>
      </c>
      <c r="C182" s="136" t="s">
        <v>650</v>
      </c>
      <c r="D182" s="136">
        <v>7</v>
      </c>
      <c r="E182" s="136">
        <v>79</v>
      </c>
      <c r="F182" s="136">
        <v>794</v>
      </c>
      <c r="G182" s="136" t="s">
        <v>695</v>
      </c>
    </row>
    <row r="183" spans="2:7">
      <c r="B183" s="144" t="s">
        <v>2338</v>
      </c>
      <c r="C183" s="136" t="s">
        <v>650</v>
      </c>
      <c r="D183" s="136">
        <v>7</v>
      </c>
      <c r="E183" s="136">
        <v>79</v>
      </c>
      <c r="F183" s="136">
        <v>795</v>
      </c>
      <c r="G183" s="136" t="s">
        <v>696</v>
      </c>
    </row>
    <row r="184" spans="2:7">
      <c r="B184" s="144" t="s">
        <v>2338</v>
      </c>
      <c r="C184" s="136" t="s">
        <v>650</v>
      </c>
      <c r="D184" s="136">
        <v>7</v>
      </c>
      <c r="E184" s="136">
        <v>79</v>
      </c>
      <c r="F184" s="136">
        <v>796</v>
      </c>
      <c r="G184" s="136" t="s">
        <v>697</v>
      </c>
    </row>
    <row r="185" spans="2:7">
      <c r="B185" s="144" t="s">
        <v>2338</v>
      </c>
      <c r="C185" s="136" t="s">
        <v>650</v>
      </c>
      <c r="D185" s="136">
        <v>7</v>
      </c>
      <c r="E185" s="136">
        <v>79</v>
      </c>
      <c r="F185" s="136">
        <v>799</v>
      </c>
      <c r="G185" s="136" t="s">
        <v>698</v>
      </c>
    </row>
    <row r="186" spans="2:7">
      <c r="B186" s="144" t="s">
        <v>2338</v>
      </c>
      <c r="C186" s="136" t="s">
        <v>650</v>
      </c>
      <c r="D186" s="136">
        <v>8</v>
      </c>
      <c r="E186" s="136">
        <v>0</v>
      </c>
      <c r="F186" s="136">
        <v>0</v>
      </c>
      <c r="G186" s="136" t="s">
        <v>699</v>
      </c>
    </row>
    <row r="187" spans="2:7">
      <c r="B187" s="144" t="s">
        <v>2338</v>
      </c>
      <c r="C187" s="136" t="s">
        <v>650</v>
      </c>
      <c r="D187" s="136">
        <v>8</v>
      </c>
      <c r="E187" s="136">
        <v>80</v>
      </c>
      <c r="F187" s="136">
        <v>0</v>
      </c>
      <c r="G187" s="136" t="s">
        <v>700</v>
      </c>
    </row>
    <row r="188" spans="2:7">
      <c r="B188" s="144" t="s">
        <v>2338</v>
      </c>
      <c r="C188" s="136" t="s">
        <v>650</v>
      </c>
      <c r="D188" s="136">
        <v>8</v>
      </c>
      <c r="E188" s="136">
        <v>80</v>
      </c>
      <c r="F188" s="136">
        <v>800</v>
      </c>
      <c r="G188" s="136" t="s">
        <v>548</v>
      </c>
    </row>
    <row r="189" spans="2:7">
      <c r="B189" s="144" t="s">
        <v>2338</v>
      </c>
      <c r="C189" s="136" t="s">
        <v>650</v>
      </c>
      <c r="D189" s="136">
        <v>8</v>
      </c>
      <c r="E189" s="136">
        <v>80</v>
      </c>
      <c r="F189" s="136">
        <v>809</v>
      </c>
      <c r="G189" s="136" t="s">
        <v>549</v>
      </c>
    </row>
    <row r="190" spans="2:7">
      <c r="B190" s="144" t="s">
        <v>2338</v>
      </c>
      <c r="C190" s="136" t="s">
        <v>650</v>
      </c>
      <c r="D190" s="136">
        <v>8</v>
      </c>
      <c r="E190" s="136">
        <v>81</v>
      </c>
      <c r="F190" s="136">
        <v>0</v>
      </c>
      <c r="G190" s="136" t="s">
        <v>701</v>
      </c>
    </row>
    <row r="191" spans="2:7">
      <c r="B191" s="144" t="s">
        <v>2338</v>
      </c>
      <c r="C191" s="136" t="s">
        <v>650</v>
      </c>
      <c r="D191" s="136">
        <v>8</v>
      </c>
      <c r="E191" s="136">
        <v>81</v>
      </c>
      <c r="F191" s="136">
        <v>811</v>
      </c>
      <c r="G191" s="136" t="s">
        <v>702</v>
      </c>
    </row>
    <row r="192" spans="2:7">
      <c r="B192" s="144" t="s">
        <v>2338</v>
      </c>
      <c r="C192" s="136" t="s">
        <v>650</v>
      </c>
      <c r="D192" s="136">
        <v>8</v>
      </c>
      <c r="E192" s="136">
        <v>81</v>
      </c>
      <c r="F192" s="136">
        <v>812</v>
      </c>
      <c r="G192" s="136" t="s">
        <v>703</v>
      </c>
    </row>
    <row r="193" spans="2:7">
      <c r="B193" s="144" t="s">
        <v>2338</v>
      </c>
      <c r="C193" s="136" t="s">
        <v>650</v>
      </c>
      <c r="D193" s="136">
        <v>8</v>
      </c>
      <c r="E193" s="136">
        <v>82</v>
      </c>
      <c r="F193" s="136">
        <v>0</v>
      </c>
      <c r="G193" s="136" t="s">
        <v>704</v>
      </c>
    </row>
    <row r="194" spans="2:7">
      <c r="B194" s="144" t="s">
        <v>2338</v>
      </c>
      <c r="C194" s="136" t="s">
        <v>650</v>
      </c>
      <c r="D194" s="136">
        <v>8</v>
      </c>
      <c r="E194" s="136">
        <v>82</v>
      </c>
      <c r="F194" s="136">
        <v>821</v>
      </c>
      <c r="G194" s="136" t="s">
        <v>705</v>
      </c>
    </row>
    <row r="195" spans="2:7">
      <c r="B195" s="144" t="s">
        <v>2338</v>
      </c>
      <c r="C195" s="136" t="s">
        <v>650</v>
      </c>
      <c r="D195" s="136">
        <v>8</v>
      </c>
      <c r="E195" s="136">
        <v>82</v>
      </c>
      <c r="F195" s="136">
        <v>822</v>
      </c>
      <c r="G195" s="136" t="s">
        <v>706</v>
      </c>
    </row>
    <row r="196" spans="2:7">
      <c r="B196" s="144" t="s">
        <v>2338</v>
      </c>
      <c r="C196" s="136" t="s">
        <v>650</v>
      </c>
      <c r="D196" s="136">
        <v>8</v>
      </c>
      <c r="E196" s="136">
        <v>82</v>
      </c>
      <c r="F196" s="136">
        <v>823</v>
      </c>
      <c r="G196" s="136" t="s">
        <v>707</v>
      </c>
    </row>
    <row r="197" spans="2:7">
      <c r="B197" s="144" t="s">
        <v>2338</v>
      </c>
      <c r="C197" s="136" t="s">
        <v>650</v>
      </c>
      <c r="D197" s="136">
        <v>8</v>
      </c>
      <c r="E197" s="136">
        <v>83</v>
      </c>
      <c r="F197" s="136">
        <v>0</v>
      </c>
      <c r="G197" s="136" t="s">
        <v>708</v>
      </c>
    </row>
    <row r="198" spans="2:7">
      <c r="B198" s="144" t="s">
        <v>2338</v>
      </c>
      <c r="C198" s="136" t="s">
        <v>650</v>
      </c>
      <c r="D198" s="136">
        <v>8</v>
      </c>
      <c r="E198" s="136">
        <v>83</v>
      </c>
      <c r="F198" s="136">
        <v>831</v>
      </c>
      <c r="G198" s="136" t="s">
        <v>709</v>
      </c>
    </row>
    <row r="199" spans="2:7">
      <c r="B199" s="144" t="s">
        <v>2338</v>
      </c>
      <c r="C199" s="136" t="s">
        <v>650</v>
      </c>
      <c r="D199" s="136">
        <v>8</v>
      </c>
      <c r="E199" s="136">
        <v>83</v>
      </c>
      <c r="F199" s="136">
        <v>832</v>
      </c>
      <c r="G199" s="136" t="s">
        <v>710</v>
      </c>
    </row>
    <row r="200" spans="2:7">
      <c r="B200" s="144" t="s">
        <v>2338</v>
      </c>
      <c r="C200" s="136" t="s">
        <v>650</v>
      </c>
      <c r="D200" s="136">
        <v>8</v>
      </c>
      <c r="E200" s="136">
        <v>83</v>
      </c>
      <c r="F200" s="136">
        <v>833</v>
      </c>
      <c r="G200" s="136" t="s">
        <v>711</v>
      </c>
    </row>
    <row r="201" spans="2:7">
      <c r="B201" s="144" t="s">
        <v>2338</v>
      </c>
      <c r="C201" s="136" t="s">
        <v>650</v>
      </c>
      <c r="D201" s="136">
        <v>8</v>
      </c>
      <c r="E201" s="136">
        <v>83</v>
      </c>
      <c r="F201" s="136">
        <v>839</v>
      </c>
      <c r="G201" s="136" t="s">
        <v>712</v>
      </c>
    </row>
    <row r="202" spans="2:7">
      <c r="B202" s="144" t="s">
        <v>2338</v>
      </c>
      <c r="C202" s="136" t="s">
        <v>650</v>
      </c>
      <c r="D202" s="136">
        <v>8</v>
      </c>
      <c r="E202" s="136">
        <v>84</v>
      </c>
      <c r="F202" s="136">
        <v>0</v>
      </c>
      <c r="G202" s="136" t="s">
        <v>713</v>
      </c>
    </row>
    <row r="203" spans="2:7">
      <c r="B203" s="144" t="s">
        <v>2338</v>
      </c>
      <c r="C203" s="136" t="s">
        <v>650</v>
      </c>
      <c r="D203" s="136">
        <v>8</v>
      </c>
      <c r="E203" s="136">
        <v>84</v>
      </c>
      <c r="F203" s="136">
        <v>841</v>
      </c>
      <c r="G203" s="136" t="s">
        <v>714</v>
      </c>
    </row>
    <row r="204" spans="2:7">
      <c r="B204" s="144" t="s">
        <v>2338</v>
      </c>
      <c r="C204" s="136" t="s">
        <v>650</v>
      </c>
      <c r="D204" s="136">
        <v>8</v>
      </c>
      <c r="E204" s="136">
        <v>84</v>
      </c>
      <c r="F204" s="136">
        <v>842</v>
      </c>
      <c r="G204" s="136" t="s">
        <v>715</v>
      </c>
    </row>
    <row r="205" spans="2:7">
      <c r="B205" s="144" t="s">
        <v>2338</v>
      </c>
      <c r="C205" s="136" t="s">
        <v>650</v>
      </c>
      <c r="D205" s="136">
        <v>8</v>
      </c>
      <c r="E205" s="136">
        <v>89</v>
      </c>
      <c r="F205" s="136">
        <v>0</v>
      </c>
      <c r="G205" s="136" t="s">
        <v>716</v>
      </c>
    </row>
    <row r="206" spans="2:7">
      <c r="B206" s="144" t="s">
        <v>2338</v>
      </c>
      <c r="C206" s="136" t="s">
        <v>650</v>
      </c>
      <c r="D206" s="136">
        <v>8</v>
      </c>
      <c r="E206" s="136">
        <v>89</v>
      </c>
      <c r="F206" s="136">
        <v>891</v>
      </c>
      <c r="G206" s="136" t="s">
        <v>717</v>
      </c>
    </row>
    <row r="207" spans="2:7">
      <c r="B207" s="144" t="s">
        <v>2338</v>
      </c>
      <c r="C207" s="136" t="s">
        <v>650</v>
      </c>
      <c r="D207" s="136">
        <v>8</v>
      </c>
      <c r="E207" s="136">
        <v>89</v>
      </c>
      <c r="F207" s="136">
        <v>892</v>
      </c>
      <c r="G207" s="136" t="s">
        <v>718</v>
      </c>
    </row>
    <row r="208" spans="2:7">
      <c r="B208" s="144" t="s">
        <v>2338</v>
      </c>
      <c r="C208" s="136" t="s">
        <v>650</v>
      </c>
      <c r="D208" s="136">
        <v>8</v>
      </c>
      <c r="E208" s="136">
        <v>89</v>
      </c>
      <c r="F208" s="136">
        <v>893</v>
      </c>
      <c r="G208" s="136" t="s">
        <v>719</v>
      </c>
    </row>
    <row r="209" spans="2:7">
      <c r="B209" s="144" t="s">
        <v>2338</v>
      </c>
      <c r="C209" s="136" t="s">
        <v>650</v>
      </c>
      <c r="D209" s="136">
        <v>8</v>
      </c>
      <c r="E209" s="136">
        <v>89</v>
      </c>
      <c r="F209" s="136">
        <v>894</v>
      </c>
      <c r="G209" s="136" t="s">
        <v>720</v>
      </c>
    </row>
    <row r="210" spans="2:7">
      <c r="B210" s="144" t="s">
        <v>2338</v>
      </c>
      <c r="C210" s="136" t="s">
        <v>721</v>
      </c>
      <c r="D210" s="136">
        <v>0</v>
      </c>
      <c r="E210" s="136">
        <v>0</v>
      </c>
      <c r="F210" s="136">
        <v>0</v>
      </c>
      <c r="G210" s="136" t="s">
        <v>722</v>
      </c>
    </row>
    <row r="211" spans="2:7">
      <c r="B211" s="144" t="s">
        <v>2338</v>
      </c>
      <c r="C211" s="136" t="s">
        <v>721</v>
      </c>
      <c r="D211" s="136">
        <v>9</v>
      </c>
      <c r="E211" s="136">
        <v>0</v>
      </c>
      <c r="F211" s="136">
        <v>0</v>
      </c>
      <c r="G211" s="136" t="s">
        <v>723</v>
      </c>
    </row>
    <row r="212" spans="2:7">
      <c r="B212" s="144" t="s">
        <v>2338</v>
      </c>
      <c r="C212" s="136" t="s">
        <v>721</v>
      </c>
      <c r="D212" s="136">
        <v>9</v>
      </c>
      <c r="E212" s="136">
        <v>90</v>
      </c>
      <c r="F212" s="136">
        <v>0</v>
      </c>
      <c r="G212" s="136" t="s">
        <v>724</v>
      </c>
    </row>
    <row r="213" spans="2:7">
      <c r="B213" s="144" t="s">
        <v>2338</v>
      </c>
      <c r="C213" s="136" t="s">
        <v>721</v>
      </c>
      <c r="D213" s="136">
        <v>9</v>
      </c>
      <c r="E213" s="136">
        <v>90</v>
      </c>
      <c r="F213" s="136">
        <v>900</v>
      </c>
      <c r="G213" s="136" t="s">
        <v>548</v>
      </c>
    </row>
    <row r="214" spans="2:7">
      <c r="B214" s="144" t="s">
        <v>2338</v>
      </c>
      <c r="C214" s="136" t="s">
        <v>721</v>
      </c>
      <c r="D214" s="136">
        <v>9</v>
      </c>
      <c r="E214" s="136">
        <v>90</v>
      </c>
      <c r="F214" s="136">
        <v>909</v>
      </c>
      <c r="G214" s="136" t="s">
        <v>549</v>
      </c>
    </row>
    <row r="215" spans="2:7">
      <c r="B215" s="144" t="s">
        <v>2338</v>
      </c>
      <c r="C215" s="136" t="s">
        <v>721</v>
      </c>
      <c r="D215" s="136">
        <v>9</v>
      </c>
      <c r="E215" s="136">
        <v>91</v>
      </c>
      <c r="F215" s="136">
        <v>0</v>
      </c>
      <c r="G215" s="136" t="s">
        <v>725</v>
      </c>
    </row>
    <row r="216" spans="2:7">
      <c r="B216" s="144" t="s">
        <v>2338</v>
      </c>
      <c r="C216" s="136" t="s">
        <v>721</v>
      </c>
      <c r="D216" s="136">
        <v>9</v>
      </c>
      <c r="E216" s="136">
        <v>91</v>
      </c>
      <c r="F216" s="136">
        <v>911</v>
      </c>
      <c r="G216" s="136" t="s">
        <v>726</v>
      </c>
    </row>
    <row r="217" spans="2:7">
      <c r="B217" s="144" t="s">
        <v>2338</v>
      </c>
      <c r="C217" s="136" t="s">
        <v>721</v>
      </c>
      <c r="D217" s="136">
        <v>9</v>
      </c>
      <c r="E217" s="136">
        <v>91</v>
      </c>
      <c r="F217" s="136">
        <v>912</v>
      </c>
      <c r="G217" s="136" t="s">
        <v>727</v>
      </c>
    </row>
    <row r="218" spans="2:7">
      <c r="B218" s="144" t="s">
        <v>2338</v>
      </c>
      <c r="C218" s="136" t="s">
        <v>721</v>
      </c>
      <c r="D218" s="136">
        <v>9</v>
      </c>
      <c r="E218" s="136">
        <v>91</v>
      </c>
      <c r="F218" s="136">
        <v>913</v>
      </c>
      <c r="G218" s="136" t="s">
        <v>728</v>
      </c>
    </row>
    <row r="219" spans="2:7">
      <c r="B219" s="144" t="s">
        <v>2338</v>
      </c>
      <c r="C219" s="136" t="s">
        <v>721</v>
      </c>
      <c r="D219" s="136">
        <v>9</v>
      </c>
      <c r="E219" s="136">
        <v>91</v>
      </c>
      <c r="F219" s="136">
        <v>914</v>
      </c>
      <c r="G219" s="136" t="s">
        <v>729</v>
      </c>
    </row>
    <row r="220" spans="2:7">
      <c r="B220" s="144" t="s">
        <v>2338</v>
      </c>
      <c r="C220" s="136" t="s">
        <v>721</v>
      </c>
      <c r="D220" s="136">
        <v>9</v>
      </c>
      <c r="E220" s="136">
        <v>91</v>
      </c>
      <c r="F220" s="136">
        <v>919</v>
      </c>
      <c r="G220" s="136" t="s">
        <v>730</v>
      </c>
    </row>
    <row r="221" spans="2:7">
      <c r="B221" s="144" t="s">
        <v>2338</v>
      </c>
      <c r="C221" s="136" t="s">
        <v>721</v>
      </c>
      <c r="D221" s="136">
        <v>9</v>
      </c>
      <c r="E221" s="136">
        <v>92</v>
      </c>
      <c r="F221" s="136">
        <v>0</v>
      </c>
      <c r="G221" s="136" t="s">
        <v>731</v>
      </c>
    </row>
    <row r="222" spans="2:7">
      <c r="B222" s="144" t="s">
        <v>2338</v>
      </c>
      <c r="C222" s="136" t="s">
        <v>721</v>
      </c>
      <c r="D222" s="136">
        <v>9</v>
      </c>
      <c r="E222" s="136">
        <v>92</v>
      </c>
      <c r="F222" s="136">
        <v>921</v>
      </c>
      <c r="G222" s="136" t="s">
        <v>732</v>
      </c>
    </row>
    <row r="223" spans="2:7">
      <c r="B223" s="144" t="s">
        <v>2338</v>
      </c>
      <c r="C223" s="136" t="s">
        <v>721</v>
      </c>
      <c r="D223" s="136">
        <v>9</v>
      </c>
      <c r="E223" s="136">
        <v>92</v>
      </c>
      <c r="F223" s="136">
        <v>922</v>
      </c>
      <c r="G223" s="136" t="s">
        <v>733</v>
      </c>
    </row>
    <row r="224" spans="2:7">
      <c r="B224" s="144" t="s">
        <v>2338</v>
      </c>
      <c r="C224" s="136" t="s">
        <v>721</v>
      </c>
      <c r="D224" s="136">
        <v>9</v>
      </c>
      <c r="E224" s="136">
        <v>92</v>
      </c>
      <c r="F224" s="136">
        <v>923</v>
      </c>
      <c r="G224" s="136" t="s">
        <v>734</v>
      </c>
    </row>
    <row r="225" spans="2:7">
      <c r="B225" s="144" t="s">
        <v>2338</v>
      </c>
      <c r="C225" s="136" t="s">
        <v>721</v>
      </c>
      <c r="D225" s="136">
        <v>9</v>
      </c>
      <c r="E225" s="136">
        <v>92</v>
      </c>
      <c r="F225" s="136">
        <v>924</v>
      </c>
      <c r="G225" s="136" t="s">
        <v>735</v>
      </c>
    </row>
    <row r="226" spans="2:7">
      <c r="B226" s="144" t="s">
        <v>2338</v>
      </c>
      <c r="C226" s="136" t="s">
        <v>721</v>
      </c>
      <c r="D226" s="136">
        <v>9</v>
      </c>
      <c r="E226" s="136">
        <v>92</v>
      </c>
      <c r="F226" s="136">
        <v>925</v>
      </c>
      <c r="G226" s="136" t="s">
        <v>736</v>
      </c>
    </row>
    <row r="227" spans="2:7">
      <c r="B227" s="144" t="s">
        <v>2338</v>
      </c>
      <c r="C227" s="136" t="s">
        <v>721</v>
      </c>
      <c r="D227" s="136">
        <v>9</v>
      </c>
      <c r="E227" s="136">
        <v>92</v>
      </c>
      <c r="F227" s="136">
        <v>926</v>
      </c>
      <c r="G227" s="136" t="s">
        <v>737</v>
      </c>
    </row>
    <row r="228" spans="2:7">
      <c r="B228" s="144" t="s">
        <v>2338</v>
      </c>
      <c r="C228" s="136" t="s">
        <v>721</v>
      </c>
      <c r="D228" s="136">
        <v>9</v>
      </c>
      <c r="E228" s="136">
        <v>92</v>
      </c>
      <c r="F228" s="136">
        <v>929</v>
      </c>
      <c r="G228" s="136" t="s">
        <v>738</v>
      </c>
    </row>
    <row r="229" spans="2:7">
      <c r="B229" s="144" t="s">
        <v>2338</v>
      </c>
      <c r="C229" s="136" t="s">
        <v>721</v>
      </c>
      <c r="D229" s="136">
        <v>9</v>
      </c>
      <c r="E229" s="136">
        <v>93</v>
      </c>
      <c r="F229" s="136">
        <v>0</v>
      </c>
      <c r="G229" s="136" t="s">
        <v>739</v>
      </c>
    </row>
    <row r="230" spans="2:7">
      <c r="B230" s="144" t="s">
        <v>2338</v>
      </c>
      <c r="C230" s="136" t="s">
        <v>721</v>
      </c>
      <c r="D230" s="136">
        <v>9</v>
      </c>
      <c r="E230" s="136">
        <v>93</v>
      </c>
      <c r="F230" s="136">
        <v>931</v>
      </c>
      <c r="G230" s="136" t="s">
        <v>740</v>
      </c>
    </row>
    <row r="231" spans="2:7">
      <c r="B231" s="144" t="s">
        <v>2338</v>
      </c>
      <c r="C231" s="136" t="s">
        <v>721</v>
      </c>
      <c r="D231" s="136">
        <v>9</v>
      </c>
      <c r="E231" s="136">
        <v>93</v>
      </c>
      <c r="F231" s="136">
        <v>932</v>
      </c>
      <c r="G231" s="136" t="s">
        <v>741</v>
      </c>
    </row>
    <row r="232" spans="2:7">
      <c r="B232" s="144" t="s">
        <v>2338</v>
      </c>
      <c r="C232" s="136" t="s">
        <v>721</v>
      </c>
      <c r="D232" s="136">
        <v>9</v>
      </c>
      <c r="E232" s="136">
        <v>94</v>
      </c>
      <c r="F232" s="136">
        <v>0</v>
      </c>
      <c r="G232" s="136" t="s">
        <v>742</v>
      </c>
    </row>
    <row r="233" spans="2:7">
      <c r="B233" s="144" t="s">
        <v>2338</v>
      </c>
      <c r="C233" s="136" t="s">
        <v>721</v>
      </c>
      <c r="D233" s="136">
        <v>9</v>
      </c>
      <c r="E233" s="136">
        <v>94</v>
      </c>
      <c r="F233" s="136">
        <v>941</v>
      </c>
      <c r="G233" s="136" t="s">
        <v>743</v>
      </c>
    </row>
    <row r="234" spans="2:7">
      <c r="B234" s="144" t="s">
        <v>2338</v>
      </c>
      <c r="C234" s="136" t="s">
        <v>721</v>
      </c>
      <c r="D234" s="136">
        <v>9</v>
      </c>
      <c r="E234" s="136">
        <v>94</v>
      </c>
      <c r="F234" s="136">
        <v>942</v>
      </c>
      <c r="G234" s="136" t="s">
        <v>744</v>
      </c>
    </row>
    <row r="235" spans="2:7">
      <c r="B235" s="144" t="s">
        <v>2338</v>
      </c>
      <c r="C235" s="136" t="s">
        <v>721</v>
      </c>
      <c r="D235" s="136">
        <v>9</v>
      </c>
      <c r="E235" s="136">
        <v>94</v>
      </c>
      <c r="F235" s="136">
        <v>943</v>
      </c>
      <c r="G235" s="136" t="s">
        <v>745</v>
      </c>
    </row>
    <row r="236" spans="2:7">
      <c r="B236" s="144" t="s">
        <v>2338</v>
      </c>
      <c r="C236" s="136" t="s">
        <v>721</v>
      </c>
      <c r="D236" s="136">
        <v>9</v>
      </c>
      <c r="E236" s="136">
        <v>94</v>
      </c>
      <c r="F236" s="136">
        <v>944</v>
      </c>
      <c r="G236" s="136" t="s">
        <v>746</v>
      </c>
    </row>
    <row r="237" spans="2:7">
      <c r="B237" s="144" t="s">
        <v>2338</v>
      </c>
      <c r="C237" s="136" t="s">
        <v>721</v>
      </c>
      <c r="D237" s="136">
        <v>9</v>
      </c>
      <c r="E237" s="136">
        <v>94</v>
      </c>
      <c r="F237" s="136">
        <v>949</v>
      </c>
      <c r="G237" s="136" t="s">
        <v>747</v>
      </c>
    </row>
    <row r="238" spans="2:7">
      <c r="B238" s="144" t="s">
        <v>2338</v>
      </c>
      <c r="C238" s="136" t="s">
        <v>721</v>
      </c>
      <c r="D238" s="136">
        <v>9</v>
      </c>
      <c r="E238" s="136">
        <v>95</v>
      </c>
      <c r="F238" s="136">
        <v>0</v>
      </c>
      <c r="G238" s="136" t="s">
        <v>748</v>
      </c>
    </row>
    <row r="239" spans="2:7">
      <c r="B239" s="144" t="s">
        <v>2338</v>
      </c>
      <c r="C239" s="136" t="s">
        <v>721</v>
      </c>
      <c r="D239" s="136">
        <v>9</v>
      </c>
      <c r="E239" s="136">
        <v>95</v>
      </c>
      <c r="F239" s="136">
        <v>951</v>
      </c>
      <c r="G239" s="136" t="s">
        <v>749</v>
      </c>
    </row>
    <row r="240" spans="2:7">
      <c r="B240" s="144" t="s">
        <v>2338</v>
      </c>
      <c r="C240" s="136" t="s">
        <v>721</v>
      </c>
      <c r="D240" s="136">
        <v>9</v>
      </c>
      <c r="E240" s="136">
        <v>95</v>
      </c>
      <c r="F240" s="136">
        <v>952</v>
      </c>
      <c r="G240" s="136" t="s">
        <v>750</v>
      </c>
    </row>
    <row r="241" spans="2:7">
      <c r="B241" s="144" t="s">
        <v>2338</v>
      </c>
      <c r="C241" s="136" t="s">
        <v>721</v>
      </c>
      <c r="D241" s="136">
        <v>9</v>
      </c>
      <c r="E241" s="136">
        <v>95</v>
      </c>
      <c r="F241" s="136">
        <v>953</v>
      </c>
      <c r="G241" s="136" t="s">
        <v>751</v>
      </c>
    </row>
    <row r="242" spans="2:7">
      <c r="B242" s="144" t="s">
        <v>2338</v>
      </c>
      <c r="C242" s="136" t="s">
        <v>721</v>
      </c>
      <c r="D242" s="136">
        <v>9</v>
      </c>
      <c r="E242" s="136">
        <v>96</v>
      </c>
      <c r="F242" s="136">
        <v>0</v>
      </c>
      <c r="G242" s="136" t="s">
        <v>752</v>
      </c>
    </row>
    <row r="243" spans="2:7">
      <c r="B243" s="144" t="s">
        <v>2338</v>
      </c>
      <c r="C243" s="136" t="s">
        <v>721</v>
      </c>
      <c r="D243" s="136">
        <v>9</v>
      </c>
      <c r="E243" s="136">
        <v>96</v>
      </c>
      <c r="F243" s="136">
        <v>961</v>
      </c>
      <c r="G243" s="136" t="s">
        <v>753</v>
      </c>
    </row>
    <row r="244" spans="2:7">
      <c r="B244" s="144" t="s">
        <v>2338</v>
      </c>
      <c r="C244" s="136" t="s">
        <v>721</v>
      </c>
      <c r="D244" s="136">
        <v>9</v>
      </c>
      <c r="E244" s="136">
        <v>96</v>
      </c>
      <c r="F244" s="136">
        <v>962</v>
      </c>
      <c r="G244" s="136" t="s">
        <v>754</v>
      </c>
    </row>
    <row r="245" spans="2:7">
      <c r="B245" s="144" t="s">
        <v>2338</v>
      </c>
      <c r="C245" s="136" t="s">
        <v>721</v>
      </c>
      <c r="D245" s="136">
        <v>9</v>
      </c>
      <c r="E245" s="136">
        <v>96</v>
      </c>
      <c r="F245" s="136">
        <v>969</v>
      </c>
      <c r="G245" s="136" t="s">
        <v>755</v>
      </c>
    </row>
    <row r="246" spans="2:7">
      <c r="B246" s="144" t="s">
        <v>2338</v>
      </c>
      <c r="C246" s="136" t="s">
        <v>721</v>
      </c>
      <c r="D246" s="136">
        <v>9</v>
      </c>
      <c r="E246" s="136">
        <v>97</v>
      </c>
      <c r="F246" s="136">
        <v>0</v>
      </c>
      <c r="G246" s="136" t="s">
        <v>756</v>
      </c>
    </row>
    <row r="247" spans="2:7">
      <c r="B247" s="144" t="s">
        <v>2338</v>
      </c>
      <c r="C247" s="136" t="s">
        <v>721</v>
      </c>
      <c r="D247" s="136">
        <v>9</v>
      </c>
      <c r="E247" s="136">
        <v>97</v>
      </c>
      <c r="F247" s="136">
        <v>971</v>
      </c>
      <c r="G247" s="136" t="s">
        <v>757</v>
      </c>
    </row>
    <row r="248" spans="2:7">
      <c r="B248" s="144" t="s">
        <v>2338</v>
      </c>
      <c r="C248" s="136" t="s">
        <v>721</v>
      </c>
      <c r="D248" s="136">
        <v>9</v>
      </c>
      <c r="E248" s="136">
        <v>97</v>
      </c>
      <c r="F248" s="136">
        <v>972</v>
      </c>
      <c r="G248" s="136" t="s">
        <v>758</v>
      </c>
    </row>
    <row r="249" spans="2:7">
      <c r="B249" s="144" t="s">
        <v>2338</v>
      </c>
      <c r="C249" s="136" t="s">
        <v>721</v>
      </c>
      <c r="D249" s="136">
        <v>9</v>
      </c>
      <c r="E249" s="136">
        <v>97</v>
      </c>
      <c r="F249" s="136">
        <v>973</v>
      </c>
      <c r="G249" s="136" t="s">
        <v>759</v>
      </c>
    </row>
    <row r="250" spans="2:7">
      <c r="B250" s="144" t="s">
        <v>2338</v>
      </c>
      <c r="C250" s="136" t="s">
        <v>721</v>
      </c>
      <c r="D250" s="136">
        <v>9</v>
      </c>
      <c r="E250" s="136">
        <v>97</v>
      </c>
      <c r="F250" s="136">
        <v>974</v>
      </c>
      <c r="G250" s="136" t="s">
        <v>760</v>
      </c>
    </row>
    <row r="251" spans="2:7">
      <c r="B251" s="144" t="s">
        <v>2338</v>
      </c>
      <c r="C251" s="136" t="s">
        <v>721</v>
      </c>
      <c r="D251" s="136">
        <v>9</v>
      </c>
      <c r="E251" s="136">
        <v>97</v>
      </c>
      <c r="F251" s="136">
        <v>979</v>
      </c>
      <c r="G251" s="136" t="s">
        <v>761</v>
      </c>
    </row>
    <row r="252" spans="2:7">
      <c r="B252" s="144" t="s">
        <v>2338</v>
      </c>
      <c r="C252" s="136" t="s">
        <v>721</v>
      </c>
      <c r="D252" s="136">
        <v>9</v>
      </c>
      <c r="E252" s="136">
        <v>98</v>
      </c>
      <c r="F252" s="136">
        <v>0</v>
      </c>
      <c r="G252" s="136" t="s">
        <v>762</v>
      </c>
    </row>
    <row r="253" spans="2:7">
      <c r="B253" s="144" t="s">
        <v>2338</v>
      </c>
      <c r="C253" s="136" t="s">
        <v>721</v>
      </c>
      <c r="D253" s="136">
        <v>9</v>
      </c>
      <c r="E253" s="136">
        <v>98</v>
      </c>
      <c r="F253" s="136">
        <v>981</v>
      </c>
      <c r="G253" s="136" t="s">
        <v>763</v>
      </c>
    </row>
    <row r="254" spans="2:7">
      <c r="B254" s="144" t="s">
        <v>2338</v>
      </c>
      <c r="C254" s="136" t="s">
        <v>721</v>
      </c>
      <c r="D254" s="136">
        <v>9</v>
      </c>
      <c r="E254" s="136">
        <v>98</v>
      </c>
      <c r="F254" s="136">
        <v>982</v>
      </c>
      <c r="G254" s="136" t="s">
        <v>764</v>
      </c>
    </row>
    <row r="255" spans="2:7">
      <c r="B255" s="144" t="s">
        <v>2338</v>
      </c>
      <c r="C255" s="136" t="s">
        <v>721</v>
      </c>
      <c r="D255" s="136">
        <v>9</v>
      </c>
      <c r="E255" s="136">
        <v>99</v>
      </c>
      <c r="F255" s="136">
        <v>0</v>
      </c>
      <c r="G255" s="136" t="s">
        <v>765</v>
      </c>
    </row>
    <row r="256" spans="2:7">
      <c r="B256" s="144" t="s">
        <v>2338</v>
      </c>
      <c r="C256" s="136" t="s">
        <v>721</v>
      </c>
      <c r="D256" s="136">
        <v>9</v>
      </c>
      <c r="E256" s="136">
        <v>99</v>
      </c>
      <c r="F256" s="136">
        <v>991</v>
      </c>
      <c r="G256" s="136" t="s">
        <v>766</v>
      </c>
    </row>
    <row r="257" spans="2:7">
      <c r="B257" s="144" t="s">
        <v>2338</v>
      </c>
      <c r="C257" s="136" t="s">
        <v>721</v>
      </c>
      <c r="D257" s="136">
        <v>9</v>
      </c>
      <c r="E257" s="136">
        <v>99</v>
      </c>
      <c r="F257" s="136">
        <v>992</v>
      </c>
      <c r="G257" s="136" t="s">
        <v>767</v>
      </c>
    </row>
    <row r="258" spans="2:7">
      <c r="B258" s="144" t="s">
        <v>2338</v>
      </c>
      <c r="C258" s="136" t="s">
        <v>721</v>
      </c>
      <c r="D258" s="136">
        <v>9</v>
      </c>
      <c r="E258" s="136">
        <v>99</v>
      </c>
      <c r="F258" s="136">
        <v>993</v>
      </c>
      <c r="G258" s="136" t="s">
        <v>768</v>
      </c>
    </row>
    <row r="259" spans="2:7">
      <c r="B259" s="144" t="s">
        <v>2338</v>
      </c>
      <c r="C259" s="136" t="s">
        <v>721</v>
      </c>
      <c r="D259" s="136">
        <v>9</v>
      </c>
      <c r="E259" s="136">
        <v>99</v>
      </c>
      <c r="F259" s="136">
        <v>994</v>
      </c>
      <c r="G259" s="136" t="s">
        <v>769</v>
      </c>
    </row>
    <row r="260" spans="2:7">
      <c r="B260" s="144" t="s">
        <v>2338</v>
      </c>
      <c r="C260" s="136" t="s">
        <v>721</v>
      </c>
      <c r="D260" s="136">
        <v>9</v>
      </c>
      <c r="E260" s="136">
        <v>99</v>
      </c>
      <c r="F260" s="136">
        <v>995</v>
      </c>
      <c r="G260" s="136" t="s">
        <v>770</v>
      </c>
    </row>
    <row r="261" spans="2:7">
      <c r="B261" s="144" t="s">
        <v>2338</v>
      </c>
      <c r="C261" s="136" t="s">
        <v>721</v>
      </c>
      <c r="D261" s="136">
        <v>9</v>
      </c>
      <c r="E261" s="136">
        <v>99</v>
      </c>
      <c r="F261" s="136">
        <v>996</v>
      </c>
      <c r="G261" s="136" t="s">
        <v>771</v>
      </c>
    </row>
    <row r="262" spans="2:7">
      <c r="B262" s="144" t="s">
        <v>2338</v>
      </c>
      <c r="C262" s="136" t="s">
        <v>721</v>
      </c>
      <c r="D262" s="136">
        <v>9</v>
      </c>
      <c r="E262" s="136">
        <v>99</v>
      </c>
      <c r="F262" s="136">
        <v>997</v>
      </c>
      <c r="G262" s="136" t="s">
        <v>772</v>
      </c>
    </row>
    <row r="263" spans="2:7">
      <c r="B263" s="144" t="s">
        <v>2338</v>
      </c>
      <c r="C263" s="136" t="s">
        <v>721</v>
      </c>
      <c r="D263" s="136">
        <v>9</v>
      </c>
      <c r="E263" s="136">
        <v>99</v>
      </c>
      <c r="F263" s="136">
        <v>998</v>
      </c>
      <c r="G263" s="136" t="s">
        <v>773</v>
      </c>
    </row>
    <row r="264" spans="2:7">
      <c r="B264" s="144" t="s">
        <v>2338</v>
      </c>
      <c r="C264" s="136" t="s">
        <v>721</v>
      </c>
      <c r="D264" s="136">
        <v>9</v>
      </c>
      <c r="E264" s="136">
        <v>99</v>
      </c>
      <c r="F264" s="136">
        <v>999</v>
      </c>
      <c r="G264" s="136" t="s">
        <v>774</v>
      </c>
    </row>
    <row r="265" spans="2:7">
      <c r="B265" s="144" t="s">
        <v>2338</v>
      </c>
      <c r="C265" s="136" t="s">
        <v>721</v>
      </c>
      <c r="D265" s="136">
        <v>10</v>
      </c>
      <c r="E265" s="136">
        <v>0</v>
      </c>
      <c r="F265" s="136">
        <v>0</v>
      </c>
      <c r="G265" s="136" t="s">
        <v>775</v>
      </c>
    </row>
    <row r="266" spans="2:7">
      <c r="B266" s="144" t="s">
        <v>2338</v>
      </c>
      <c r="C266" s="136" t="s">
        <v>721</v>
      </c>
      <c r="D266" s="136">
        <v>10</v>
      </c>
      <c r="E266" s="136">
        <v>100</v>
      </c>
      <c r="F266" s="136">
        <v>0</v>
      </c>
      <c r="G266" s="136" t="s">
        <v>776</v>
      </c>
    </row>
    <row r="267" spans="2:7">
      <c r="B267" s="144" t="s">
        <v>2338</v>
      </c>
      <c r="C267" s="136" t="s">
        <v>721</v>
      </c>
      <c r="D267" s="136">
        <v>10</v>
      </c>
      <c r="E267" s="136">
        <v>100</v>
      </c>
      <c r="F267" s="136">
        <v>1000</v>
      </c>
      <c r="G267" s="136" t="s">
        <v>548</v>
      </c>
    </row>
    <row r="268" spans="2:7">
      <c r="B268" s="144" t="s">
        <v>2338</v>
      </c>
      <c r="C268" s="136" t="s">
        <v>721</v>
      </c>
      <c r="D268" s="136">
        <v>10</v>
      </c>
      <c r="E268" s="136">
        <v>100</v>
      </c>
      <c r="F268" s="136">
        <v>1009</v>
      </c>
      <c r="G268" s="136" t="s">
        <v>549</v>
      </c>
    </row>
    <row r="269" spans="2:7">
      <c r="B269" s="144" t="s">
        <v>2338</v>
      </c>
      <c r="C269" s="136" t="s">
        <v>721</v>
      </c>
      <c r="D269" s="136">
        <v>10</v>
      </c>
      <c r="E269" s="136">
        <v>101</v>
      </c>
      <c r="F269" s="136">
        <v>0</v>
      </c>
      <c r="G269" s="136" t="s">
        <v>777</v>
      </c>
    </row>
    <row r="270" spans="2:7">
      <c r="B270" s="144" t="s">
        <v>2338</v>
      </c>
      <c r="C270" s="136" t="s">
        <v>721</v>
      </c>
      <c r="D270" s="136">
        <v>10</v>
      </c>
      <c r="E270" s="136">
        <v>101</v>
      </c>
      <c r="F270" s="136">
        <v>1011</v>
      </c>
      <c r="G270" s="136" t="s">
        <v>777</v>
      </c>
    </row>
    <row r="271" spans="2:7">
      <c r="B271" s="144" t="s">
        <v>2338</v>
      </c>
      <c r="C271" s="136" t="s">
        <v>721</v>
      </c>
      <c r="D271" s="136">
        <v>10</v>
      </c>
      <c r="E271" s="136">
        <v>102</v>
      </c>
      <c r="F271" s="136">
        <v>0</v>
      </c>
      <c r="G271" s="136" t="s">
        <v>778</v>
      </c>
    </row>
    <row r="272" spans="2:7">
      <c r="B272" s="144" t="s">
        <v>2338</v>
      </c>
      <c r="C272" s="136" t="s">
        <v>721</v>
      </c>
      <c r="D272" s="136">
        <v>10</v>
      </c>
      <c r="E272" s="136">
        <v>102</v>
      </c>
      <c r="F272" s="136">
        <v>1021</v>
      </c>
      <c r="G272" s="136" t="s">
        <v>779</v>
      </c>
    </row>
    <row r="273" spans="2:7">
      <c r="B273" s="144" t="s">
        <v>2338</v>
      </c>
      <c r="C273" s="136" t="s">
        <v>721</v>
      </c>
      <c r="D273" s="136">
        <v>10</v>
      </c>
      <c r="E273" s="136">
        <v>102</v>
      </c>
      <c r="F273" s="136">
        <v>1022</v>
      </c>
      <c r="G273" s="136" t="s">
        <v>780</v>
      </c>
    </row>
    <row r="274" spans="2:7">
      <c r="B274" s="144" t="s">
        <v>2338</v>
      </c>
      <c r="C274" s="136" t="s">
        <v>721</v>
      </c>
      <c r="D274" s="136">
        <v>10</v>
      </c>
      <c r="E274" s="136">
        <v>102</v>
      </c>
      <c r="F274" s="136">
        <v>1023</v>
      </c>
      <c r="G274" s="136" t="s">
        <v>781</v>
      </c>
    </row>
    <row r="275" spans="2:7">
      <c r="B275" s="144" t="s">
        <v>2338</v>
      </c>
      <c r="C275" s="136" t="s">
        <v>721</v>
      </c>
      <c r="D275" s="136">
        <v>10</v>
      </c>
      <c r="E275" s="136">
        <v>102</v>
      </c>
      <c r="F275" s="136">
        <v>1024</v>
      </c>
      <c r="G275" s="136" t="s">
        <v>782</v>
      </c>
    </row>
    <row r="276" spans="2:7">
      <c r="B276" s="144" t="s">
        <v>2338</v>
      </c>
      <c r="C276" s="136" t="s">
        <v>721</v>
      </c>
      <c r="D276" s="136">
        <v>10</v>
      </c>
      <c r="E276" s="136">
        <v>103</v>
      </c>
      <c r="F276" s="136">
        <v>0</v>
      </c>
      <c r="G276" s="136" t="s">
        <v>783</v>
      </c>
    </row>
    <row r="277" spans="2:7">
      <c r="B277" s="144" t="s">
        <v>2338</v>
      </c>
      <c r="C277" s="136" t="s">
        <v>721</v>
      </c>
      <c r="D277" s="136">
        <v>10</v>
      </c>
      <c r="E277" s="136">
        <v>103</v>
      </c>
      <c r="F277" s="136">
        <v>1031</v>
      </c>
      <c r="G277" s="136" t="s">
        <v>784</v>
      </c>
    </row>
    <row r="278" spans="2:7">
      <c r="B278" s="144" t="s">
        <v>2338</v>
      </c>
      <c r="C278" s="136" t="s">
        <v>721</v>
      </c>
      <c r="D278" s="136">
        <v>10</v>
      </c>
      <c r="E278" s="136">
        <v>103</v>
      </c>
      <c r="F278" s="136">
        <v>1032</v>
      </c>
      <c r="G278" s="136" t="s">
        <v>785</v>
      </c>
    </row>
    <row r="279" spans="2:7">
      <c r="B279" s="144" t="s">
        <v>2338</v>
      </c>
      <c r="C279" s="136" t="s">
        <v>721</v>
      </c>
      <c r="D279" s="136">
        <v>10</v>
      </c>
      <c r="E279" s="136">
        <v>104</v>
      </c>
      <c r="F279" s="136">
        <v>0</v>
      </c>
      <c r="G279" s="136" t="s">
        <v>786</v>
      </c>
    </row>
    <row r="280" spans="2:7">
      <c r="B280" s="144" t="s">
        <v>2338</v>
      </c>
      <c r="C280" s="136" t="s">
        <v>721</v>
      </c>
      <c r="D280" s="136">
        <v>10</v>
      </c>
      <c r="E280" s="136">
        <v>104</v>
      </c>
      <c r="F280" s="136">
        <v>1041</v>
      </c>
      <c r="G280" s="136" t="s">
        <v>786</v>
      </c>
    </row>
    <row r="281" spans="2:7">
      <c r="B281" s="144" t="s">
        <v>2338</v>
      </c>
      <c r="C281" s="136" t="s">
        <v>721</v>
      </c>
      <c r="D281" s="136">
        <v>10</v>
      </c>
      <c r="E281" s="136">
        <v>105</v>
      </c>
      <c r="F281" s="136">
        <v>0</v>
      </c>
      <c r="G281" s="136" t="s">
        <v>787</v>
      </c>
    </row>
    <row r="282" spans="2:7">
      <c r="B282" s="144" t="s">
        <v>2338</v>
      </c>
      <c r="C282" s="136" t="s">
        <v>721</v>
      </c>
      <c r="D282" s="136">
        <v>10</v>
      </c>
      <c r="E282" s="136">
        <v>105</v>
      </c>
      <c r="F282" s="136">
        <v>1051</v>
      </c>
      <c r="G282" s="136" t="s">
        <v>788</v>
      </c>
    </row>
    <row r="283" spans="2:7">
      <c r="B283" s="144" t="s">
        <v>2338</v>
      </c>
      <c r="C283" s="136" t="s">
        <v>721</v>
      </c>
      <c r="D283" s="136">
        <v>10</v>
      </c>
      <c r="E283" s="136">
        <v>105</v>
      </c>
      <c r="F283" s="136">
        <v>1052</v>
      </c>
      <c r="G283" s="136" t="s">
        <v>789</v>
      </c>
    </row>
    <row r="284" spans="2:7">
      <c r="B284" s="144" t="s">
        <v>2338</v>
      </c>
      <c r="C284" s="136" t="s">
        <v>721</v>
      </c>
      <c r="D284" s="136">
        <v>10</v>
      </c>
      <c r="E284" s="136">
        <v>106</v>
      </c>
      <c r="F284" s="136">
        <v>0</v>
      </c>
      <c r="G284" s="136" t="s">
        <v>790</v>
      </c>
    </row>
    <row r="285" spans="2:7">
      <c r="B285" s="144" t="s">
        <v>2338</v>
      </c>
      <c r="C285" s="136" t="s">
        <v>721</v>
      </c>
      <c r="D285" s="136">
        <v>10</v>
      </c>
      <c r="E285" s="136">
        <v>106</v>
      </c>
      <c r="F285" s="136">
        <v>1061</v>
      </c>
      <c r="G285" s="136" t="s">
        <v>791</v>
      </c>
    </row>
    <row r="286" spans="2:7">
      <c r="B286" s="144" t="s">
        <v>2338</v>
      </c>
      <c r="C286" s="136" t="s">
        <v>721</v>
      </c>
      <c r="D286" s="136">
        <v>10</v>
      </c>
      <c r="E286" s="136">
        <v>106</v>
      </c>
      <c r="F286" s="136">
        <v>1062</v>
      </c>
      <c r="G286" s="136" t="s">
        <v>792</v>
      </c>
    </row>
    <row r="287" spans="2:7">
      <c r="B287" s="144" t="s">
        <v>2338</v>
      </c>
      <c r="C287" s="136" t="s">
        <v>721</v>
      </c>
      <c r="D287" s="136">
        <v>10</v>
      </c>
      <c r="E287" s="136">
        <v>106</v>
      </c>
      <c r="F287" s="136">
        <v>1063</v>
      </c>
      <c r="G287" s="136" t="s">
        <v>793</v>
      </c>
    </row>
    <row r="288" spans="2:7">
      <c r="B288" s="144" t="s">
        <v>2338</v>
      </c>
      <c r="C288" s="136" t="s">
        <v>721</v>
      </c>
      <c r="D288" s="136">
        <v>11</v>
      </c>
      <c r="E288" s="136">
        <v>0</v>
      </c>
      <c r="F288" s="136">
        <v>0</v>
      </c>
      <c r="G288" s="136" t="s">
        <v>794</v>
      </c>
    </row>
    <row r="289" spans="2:7">
      <c r="B289" s="144" t="s">
        <v>2338</v>
      </c>
      <c r="C289" s="136" t="s">
        <v>721</v>
      </c>
      <c r="D289" s="136">
        <v>11</v>
      </c>
      <c r="E289" s="136">
        <v>110</v>
      </c>
      <c r="F289" s="136">
        <v>0</v>
      </c>
      <c r="G289" s="136" t="s">
        <v>795</v>
      </c>
    </row>
    <row r="290" spans="2:7">
      <c r="B290" s="144" t="s">
        <v>2338</v>
      </c>
      <c r="C290" s="136" t="s">
        <v>721</v>
      </c>
      <c r="D290" s="136">
        <v>11</v>
      </c>
      <c r="E290" s="136">
        <v>110</v>
      </c>
      <c r="F290" s="136">
        <v>1100</v>
      </c>
      <c r="G290" s="136" t="s">
        <v>548</v>
      </c>
    </row>
    <row r="291" spans="2:7">
      <c r="B291" s="144" t="s">
        <v>2338</v>
      </c>
      <c r="C291" s="136" t="s">
        <v>721</v>
      </c>
      <c r="D291" s="136">
        <v>11</v>
      </c>
      <c r="E291" s="136">
        <v>110</v>
      </c>
      <c r="F291" s="136">
        <v>1109</v>
      </c>
      <c r="G291" s="136" t="s">
        <v>549</v>
      </c>
    </row>
    <row r="292" spans="2:7">
      <c r="B292" s="144" t="s">
        <v>2338</v>
      </c>
      <c r="C292" s="136" t="s">
        <v>721</v>
      </c>
      <c r="D292" s="136">
        <v>11</v>
      </c>
      <c r="E292" s="136">
        <v>111</v>
      </c>
      <c r="F292" s="136">
        <v>0</v>
      </c>
      <c r="G292" s="136" t="s">
        <v>796</v>
      </c>
    </row>
    <row r="293" spans="2:7">
      <c r="B293" s="144" t="s">
        <v>2338</v>
      </c>
      <c r="C293" s="136" t="s">
        <v>721</v>
      </c>
      <c r="D293" s="136">
        <v>11</v>
      </c>
      <c r="E293" s="136">
        <v>111</v>
      </c>
      <c r="F293" s="136">
        <v>1111</v>
      </c>
      <c r="G293" s="136" t="s">
        <v>797</v>
      </c>
    </row>
    <row r="294" spans="2:7">
      <c r="B294" s="144" t="s">
        <v>2338</v>
      </c>
      <c r="C294" s="136" t="s">
        <v>721</v>
      </c>
      <c r="D294" s="136">
        <v>11</v>
      </c>
      <c r="E294" s="136">
        <v>111</v>
      </c>
      <c r="F294" s="136">
        <v>1112</v>
      </c>
      <c r="G294" s="136" t="s">
        <v>798</v>
      </c>
    </row>
    <row r="295" spans="2:7">
      <c r="B295" s="144" t="s">
        <v>2338</v>
      </c>
      <c r="C295" s="136" t="s">
        <v>721</v>
      </c>
      <c r="D295" s="136">
        <v>11</v>
      </c>
      <c r="E295" s="136">
        <v>111</v>
      </c>
      <c r="F295" s="136">
        <v>1113</v>
      </c>
      <c r="G295" s="136" t="s">
        <v>799</v>
      </c>
    </row>
    <row r="296" spans="2:7">
      <c r="B296" s="144" t="s">
        <v>2338</v>
      </c>
      <c r="C296" s="136" t="s">
        <v>721</v>
      </c>
      <c r="D296" s="136">
        <v>11</v>
      </c>
      <c r="E296" s="136">
        <v>111</v>
      </c>
      <c r="F296" s="136">
        <v>1114</v>
      </c>
      <c r="G296" s="136" t="s">
        <v>800</v>
      </c>
    </row>
    <row r="297" spans="2:7">
      <c r="B297" s="144" t="s">
        <v>2338</v>
      </c>
      <c r="C297" s="136" t="s">
        <v>721</v>
      </c>
      <c r="D297" s="136">
        <v>11</v>
      </c>
      <c r="E297" s="136">
        <v>111</v>
      </c>
      <c r="F297" s="136">
        <v>1115</v>
      </c>
      <c r="G297" s="136" t="s">
        <v>801</v>
      </c>
    </row>
    <row r="298" spans="2:7">
      <c r="B298" s="144" t="s">
        <v>2338</v>
      </c>
      <c r="C298" s="136" t="s">
        <v>721</v>
      </c>
      <c r="D298" s="136">
        <v>11</v>
      </c>
      <c r="E298" s="136">
        <v>111</v>
      </c>
      <c r="F298" s="136">
        <v>1116</v>
      </c>
      <c r="G298" s="136" t="s">
        <v>802</v>
      </c>
    </row>
    <row r="299" spans="2:7">
      <c r="B299" s="144" t="s">
        <v>2338</v>
      </c>
      <c r="C299" s="136" t="s">
        <v>721</v>
      </c>
      <c r="D299" s="136">
        <v>11</v>
      </c>
      <c r="E299" s="136">
        <v>111</v>
      </c>
      <c r="F299" s="136">
        <v>1117</v>
      </c>
      <c r="G299" s="136" t="s">
        <v>803</v>
      </c>
    </row>
    <row r="300" spans="2:7">
      <c r="B300" s="144" t="s">
        <v>2338</v>
      </c>
      <c r="C300" s="136" t="s">
        <v>721</v>
      </c>
      <c r="D300" s="136">
        <v>11</v>
      </c>
      <c r="E300" s="136">
        <v>111</v>
      </c>
      <c r="F300" s="136">
        <v>1118</v>
      </c>
      <c r="G300" s="136" t="s">
        <v>804</v>
      </c>
    </row>
    <row r="301" spans="2:7">
      <c r="B301" s="144" t="s">
        <v>2338</v>
      </c>
      <c r="C301" s="136" t="s">
        <v>721</v>
      </c>
      <c r="D301" s="136">
        <v>11</v>
      </c>
      <c r="E301" s="136">
        <v>111</v>
      </c>
      <c r="F301" s="136">
        <v>1119</v>
      </c>
      <c r="G301" s="136" t="s">
        <v>805</v>
      </c>
    </row>
    <row r="302" spans="2:7">
      <c r="B302" s="144" t="s">
        <v>2338</v>
      </c>
      <c r="C302" s="136" t="s">
        <v>721</v>
      </c>
      <c r="D302" s="136">
        <v>11</v>
      </c>
      <c r="E302" s="136">
        <v>112</v>
      </c>
      <c r="F302" s="136">
        <v>0</v>
      </c>
      <c r="G302" s="136" t="s">
        <v>806</v>
      </c>
    </row>
    <row r="303" spans="2:7">
      <c r="B303" s="144" t="s">
        <v>2338</v>
      </c>
      <c r="C303" s="136" t="s">
        <v>721</v>
      </c>
      <c r="D303" s="136">
        <v>11</v>
      </c>
      <c r="E303" s="136">
        <v>112</v>
      </c>
      <c r="F303" s="136">
        <v>1121</v>
      </c>
      <c r="G303" s="136" t="s">
        <v>807</v>
      </c>
    </row>
    <row r="304" spans="2:7">
      <c r="B304" s="144" t="s">
        <v>2338</v>
      </c>
      <c r="C304" s="136" t="s">
        <v>721</v>
      </c>
      <c r="D304" s="136">
        <v>11</v>
      </c>
      <c r="E304" s="136">
        <v>112</v>
      </c>
      <c r="F304" s="136">
        <v>1122</v>
      </c>
      <c r="G304" s="136" t="s">
        <v>808</v>
      </c>
    </row>
    <row r="305" spans="2:7">
      <c r="B305" s="144" t="s">
        <v>2338</v>
      </c>
      <c r="C305" s="136" t="s">
        <v>721</v>
      </c>
      <c r="D305" s="136">
        <v>11</v>
      </c>
      <c r="E305" s="136">
        <v>112</v>
      </c>
      <c r="F305" s="136">
        <v>1123</v>
      </c>
      <c r="G305" s="136" t="s">
        <v>809</v>
      </c>
    </row>
    <row r="306" spans="2:7">
      <c r="B306" s="144" t="s">
        <v>2338</v>
      </c>
      <c r="C306" s="136" t="s">
        <v>721</v>
      </c>
      <c r="D306" s="136">
        <v>11</v>
      </c>
      <c r="E306" s="136">
        <v>112</v>
      </c>
      <c r="F306" s="136">
        <v>1124</v>
      </c>
      <c r="G306" s="136" t="s">
        <v>810</v>
      </c>
    </row>
    <row r="307" spans="2:7">
      <c r="B307" s="144" t="s">
        <v>2338</v>
      </c>
      <c r="C307" s="136" t="s">
        <v>721</v>
      </c>
      <c r="D307" s="136">
        <v>11</v>
      </c>
      <c r="E307" s="136">
        <v>112</v>
      </c>
      <c r="F307" s="136">
        <v>1125</v>
      </c>
      <c r="G307" s="136" t="s">
        <v>811</v>
      </c>
    </row>
    <row r="308" spans="2:7">
      <c r="B308" s="144" t="s">
        <v>2338</v>
      </c>
      <c r="C308" s="136" t="s">
        <v>721</v>
      </c>
      <c r="D308" s="136">
        <v>11</v>
      </c>
      <c r="E308" s="136">
        <v>112</v>
      </c>
      <c r="F308" s="136">
        <v>1129</v>
      </c>
      <c r="G308" s="136" t="s">
        <v>812</v>
      </c>
    </row>
    <row r="309" spans="2:7">
      <c r="B309" s="144" t="s">
        <v>2338</v>
      </c>
      <c r="C309" s="136" t="s">
        <v>721</v>
      </c>
      <c r="D309" s="136">
        <v>11</v>
      </c>
      <c r="E309" s="136">
        <v>113</v>
      </c>
      <c r="F309" s="136">
        <v>0</v>
      </c>
      <c r="G309" s="136" t="s">
        <v>813</v>
      </c>
    </row>
    <row r="310" spans="2:7">
      <c r="B310" s="144" t="s">
        <v>2338</v>
      </c>
      <c r="C310" s="136" t="s">
        <v>721</v>
      </c>
      <c r="D310" s="136">
        <v>11</v>
      </c>
      <c r="E310" s="136">
        <v>113</v>
      </c>
      <c r="F310" s="136">
        <v>1131</v>
      </c>
      <c r="G310" s="136" t="s">
        <v>814</v>
      </c>
    </row>
    <row r="311" spans="2:7">
      <c r="B311" s="144" t="s">
        <v>2338</v>
      </c>
      <c r="C311" s="136" t="s">
        <v>721</v>
      </c>
      <c r="D311" s="136">
        <v>11</v>
      </c>
      <c r="E311" s="136">
        <v>113</v>
      </c>
      <c r="F311" s="136">
        <v>1132</v>
      </c>
      <c r="G311" s="136" t="s">
        <v>815</v>
      </c>
    </row>
    <row r="312" spans="2:7">
      <c r="B312" s="144" t="s">
        <v>2338</v>
      </c>
      <c r="C312" s="136" t="s">
        <v>721</v>
      </c>
      <c r="D312" s="136">
        <v>11</v>
      </c>
      <c r="E312" s="136">
        <v>113</v>
      </c>
      <c r="F312" s="136">
        <v>1133</v>
      </c>
      <c r="G312" s="136" t="s">
        <v>816</v>
      </c>
    </row>
    <row r="313" spans="2:7">
      <c r="B313" s="144" t="s">
        <v>2338</v>
      </c>
      <c r="C313" s="136" t="s">
        <v>721</v>
      </c>
      <c r="D313" s="136">
        <v>11</v>
      </c>
      <c r="E313" s="136">
        <v>114</v>
      </c>
      <c r="F313" s="136">
        <v>0</v>
      </c>
      <c r="G313" s="136" t="s">
        <v>817</v>
      </c>
    </row>
    <row r="314" spans="2:7">
      <c r="B314" s="144" t="s">
        <v>2338</v>
      </c>
      <c r="C314" s="136" t="s">
        <v>721</v>
      </c>
      <c r="D314" s="136">
        <v>11</v>
      </c>
      <c r="E314" s="136">
        <v>114</v>
      </c>
      <c r="F314" s="136">
        <v>1141</v>
      </c>
      <c r="G314" s="136" t="s">
        <v>818</v>
      </c>
    </row>
    <row r="315" spans="2:7">
      <c r="B315" s="144" t="s">
        <v>2338</v>
      </c>
      <c r="C315" s="136" t="s">
        <v>721</v>
      </c>
      <c r="D315" s="136">
        <v>11</v>
      </c>
      <c r="E315" s="136">
        <v>114</v>
      </c>
      <c r="F315" s="136">
        <v>1142</v>
      </c>
      <c r="G315" s="136" t="s">
        <v>819</v>
      </c>
    </row>
    <row r="316" spans="2:7">
      <c r="B316" s="144" t="s">
        <v>2338</v>
      </c>
      <c r="C316" s="136" t="s">
        <v>721</v>
      </c>
      <c r="D316" s="136">
        <v>11</v>
      </c>
      <c r="E316" s="136">
        <v>114</v>
      </c>
      <c r="F316" s="136">
        <v>1143</v>
      </c>
      <c r="G316" s="136" t="s">
        <v>820</v>
      </c>
    </row>
    <row r="317" spans="2:7">
      <c r="B317" s="144" t="s">
        <v>2338</v>
      </c>
      <c r="C317" s="136" t="s">
        <v>721</v>
      </c>
      <c r="D317" s="136">
        <v>11</v>
      </c>
      <c r="E317" s="136">
        <v>114</v>
      </c>
      <c r="F317" s="136">
        <v>1144</v>
      </c>
      <c r="G317" s="136" t="s">
        <v>821</v>
      </c>
    </row>
    <row r="318" spans="2:7">
      <c r="B318" s="144" t="s">
        <v>2338</v>
      </c>
      <c r="C318" s="136" t="s">
        <v>721</v>
      </c>
      <c r="D318" s="136">
        <v>11</v>
      </c>
      <c r="E318" s="136">
        <v>114</v>
      </c>
      <c r="F318" s="136">
        <v>1145</v>
      </c>
      <c r="G318" s="136" t="s">
        <v>822</v>
      </c>
    </row>
    <row r="319" spans="2:7">
      <c r="B319" s="144" t="s">
        <v>2338</v>
      </c>
      <c r="C319" s="136" t="s">
        <v>721</v>
      </c>
      <c r="D319" s="136">
        <v>11</v>
      </c>
      <c r="E319" s="136">
        <v>114</v>
      </c>
      <c r="F319" s="136">
        <v>1146</v>
      </c>
      <c r="G319" s="136" t="s">
        <v>823</v>
      </c>
    </row>
    <row r="320" spans="2:7">
      <c r="B320" s="144" t="s">
        <v>2338</v>
      </c>
      <c r="C320" s="136" t="s">
        <v>721</v>
      </c>
      <c r="D320" s="136">
        <v>11</v>
      </c>
      <c r="E320" s="136">
        <v>114</v>
      </c>
      <c r="F320" s="136">
        <v>1147</v>
      </c>
      <c r="G320" s="136" t="s">
        <v>824</v>
      </c>
    </row>
    <row r="321" spans="2:7">
      <c r="B321" s="144" t="s">
        <v>2338</v>
      </c>
      <c r="C321" s="136" t="s">
        <v>721</v>
      </c>
      <c r="D321" s="136">
        <v>11</v>
      </c>
      <c r="E321" s="136">
        <v>114</v>
      </c>
      <c r="F321" s="136">
        <v>1148</v>
      </c>
      <c r="G321" s="136" t="s">
        <v>825</v>
      </c>
    </row>
    <row r="322" spans="2:7">
      <c r="B322" s="144" t="s">
        <v>2338</v>
      </c>
      <c r="C322" s="136" t="s">
        <v>721</v>
      </c>
      <c r="D322" s="136">
        <v>11</v>
      </c>
      <c r="E322" s="136">
        <v>115</v>
      </c>
      <c r="F322" s="136">
        <v>0</v>
      </c>
      <c r="G322" s="136" t="s">
        <v>826</v>
      </c>
    </row>
    <row r="323" spans="2:7">
      <c r="B323" s="144" t="s">
        <v>2338</v>
      </c>
      <c r="C323" s="136" t="s">
        <v>721</v>
      </c>
      <c r="D323" s="136">
        <v>11</v>
      </c>
      <c r="E323" s="136">
        <v>115</v>
      </c>
      <c r="F323" s="136">
        <v>1151</v>
      </c>
      <c r="G323" s="136" t="s">
        <v>827</v>
      </c>
    </row>
    <row r="324" spans="2:7">
      <c r="B324" s="144" t="s">
        <v>2338</v>
      </c>
      <c r="C324" s="136" t="s">
        <v>721</v>
      </c>
      <c r="D324" s="136">
        <v>11</v>
      </c>
      <c r="E324" s="136">
        <v>115</v>
      </c>
      <c r="F324" s="136">
        <v>1152</v>
      </c>
      <c r="G324" s="136" t="s">
        <v>828</v>
      </c>
    </row>
    <row r="325" spans="2:7">
      <c r="B325" s="144" t="s">
        <v>2338</v>
      </c>
      <c r="C325" s="136" t="s">
        <v>721</v>
      </c>
      <c r="D325" s="136">
        <v>11</v>
      </c>
      <c r="E325" s="136">
        <v>115</v>
      </c>
      <c r="F325" s="136">
        <v>1153</v>
      </c>
      <c r="G325" s="136" t="s">
        <v>829</v>
      </c>
    </row>
    <row r="326" spans="2:7">
      <c r="B326" s="144" t="s">
        <v>2338</v>
      </c>
      <c r="C326" s="136" t="s">
        <v>721</v>
      </c>
      <c r="D326" s="136">
        <v>11</v>
      </c>
      <c r="E326" s="136">
        <v>115</v>
      </c>
      <c r="F326" s="136">
        <v>1154</v>
      </c>
      <c r="G326" s="136" t="s">
        <v>830</v>
      </c>
    </row>
    <row r="327" spans="2:7">
      <c r="B327" s="144" t="s">
        <v>2338</v>
      </c>
      <c r="C327" s="136" t="s">
        <v>721</v>
      </c>
      <c r="D327" s="136">
        <v>11</v>
      </c>
      <c r="E327" s="136">
        <v>115</v>
      </c>
      <c r="F327" s="136">
        <v>1155</v>
      </c>
      <c r="G327" s="136" t="s">
        <v>831</v>
      </c>
    </row>
    <row r="328" spans="2:7">
      <c r="B328" s="144" t="s">
        <v>2338</v>
      </c>
      <c r="C328" s="136" t="s">
        <v>721</v>
      </c>
      <c r="D328" s="136">
        <v>11</v>
      </c>
      <c r="E328" s="136">
        <v>115</v>
      </c>
      <c r="F328" s="136">
        <v>1156</v>
      </c>
      <c r="G328" s="136" t="s">
        <v>832</v>
      </c>
    </row>
    <row r="329" spans="2:7">
      <c r="B329" s="144" t="s">
        <v>2338</v>
      </c>
      <c r="C329" s="136" t="s">
        <v>721</v>
      </c>
      <c r="D329" s="136">
        <v>11</v>
      </c>
      <c r="E329" s="136">
        <v>115</v>
      </c>
      <c r="F329" s="136">
        <v>1157</v>
      </c>
      <c r="G329" s="136" t="s">
        <v>833</v>
      </c>
    </row>
    <row r="330" spans="2:7">
      <c r="B330" s="144" t="s">
        <v>2338</v>
      </c>
      <c r="C330" s="136" t="s">
        <v>721</v>
      </c>
      <c r="D330" s="136">
        <v>11</v>
      </c>
      <c r="E330" s="136">
        <v>115</v>
      </c>
      <c r="F330" s="136">
        <v>1158</v>
      </c>
      <c r="G330" s="136" t="s">
        <v>834</v>
      </c>
    </row>
    <row r="331" spans="2:7">
      <c r="B331" s="144" t="s">
        <v>2338</v>
      </c>
      <c r="C331" s="136" t="s">
        <v>721</v>
      </c>
      <c r="D331" s="136">
        <v>11</v>
      </c>
      <c r="E331" s="136">
        <v>115</v>
      </c>
      <c r="F331" s="136">
        <v>1159</v>
      </c>
      <c r="G331" s="136" t="s">
        <v>835</v>
      </c>
    </row>
    <row r="332" spans="2:7">
      <c r="B332" s="144" t="s">
        <v>2338</v>
      </c>
      <c r="C332" s="136" t="s">
        <v>721</v>
      </c>
      <c r="D332" s="136">
        <v>11</v>
      </c>
      <c r="E332" s="136">
        <v>116</v>
      </c>
      <c r="F332" s="136">
        <v>0</v>
      </c>
      <c r="G332" s="136" t="s">
        <v>836</v>
      </c>
    </row>
    <row r="333" spans="2:7">
      <c r="B333" s="144" t="s">
        <v>2338</v>
      </c>
      <c r="C333" s="136" t="s">
        <v>721</v>
      </c>
      <c r="D333" s="136">
        <v>11</v>
      </c>
      <c r="E333" s="136">
        <v>116</v>
      </c>
      <c r="F333" s="136">
        <v>1161</v>
      </c>
      <c r="G333" s="136" t="s">
        <v>837</v>
      </c>
    </row>
    <row r="334" spans="2:7">
      <c r="B334" s="144" t="s">
        <v>2338</v>
      </c>
      <c r="C334" s="136" t="s">
        <v>721</v>
      </c>
      <c r="D334" s="136">
        <v>11</v>
      </c>
      <c r="E334" s="136">
        <v>116</v>
      </c>
      <c r="F334" s="136">
        <v>1162</v>
      </c>
      <c r="G334" s="136" t="s">
        <v>838</v>
      </c>
    </row>
    <row r="335" spans="2:7">
      <c r="B335" s="144" t="s">
        <v>2338</v>
      </c>
      <c r="C335" s="136" t="s">
        <v>721</v>
      </c>
      <c r="D335" s="136">
        <v>11</v>
      </c>
      <c r="E335" s="136">
        <v>116</v>
      </c>
      <c r="F335" s="136">
        <v>1163</v>
      </c>
      <c r="G335" s="136" t="s">
        <v>839</v>
      </c>
    </row>
    <row r="336" spans="2:7">
      <c r="B336" s="144" t="s">
        <v>2338</v>
      </c>
      <c r="C336" s="136" t="s">
        <v>721</v>
      </c>
      <c r="D336" s="136">
        <v>11</v>
      </c>
      <c r="E336" s="136">
        <v>116</v>
      </c>
      <c r="F336" s="136">
        <v>1164</v>
      </c>
      <c r="G336" s="136" t="s">
        <v>840</v>
      </c>
    </row>
    <row r="337" spans="2:7">
      <c r="B337" s="144" t="s">
        <v>2338</v>
      </c>
      <c r="C337" s="136" t="s">
        <v>721</v>
      </c>
      <c r="D337" s="136">
        <v>11</v>
      </c>
      <c r="E337" s="136">
        <v>116</v>
      </c>
      <c r="F337" s="136">
        <v>1165</v>
      </c>
      <c r="G337" s="136" t="s">
        <v>841</v>
      </c>
    </row>
    <row r="338" spans="2:7">
      <c r="B338" s="144" t="s">
        <v>2338</v>
      </c>
      <c r="C338" s="136" t="s">
        <v>721</v>
      </c>
      <c r="D338" s="136">
        <v>11</v>
      </c>
      <c r="E338" s="136">
        <v>116</v>
      </c>
      <c r="F338" s="136">
        <v>1166</v>
      </c>
      <c r="G338" s="136" t="s">
        <v>842</v>
      </c>
    </row>
    <row r="339" spans="2:7">
      <c r="B339" s="144" t="s">
        <v>2338</v>
      </c>
      <c r="C339" s="136" t="s">
        <v>721</v>
      </c>
      <c r="D339" s="136">
        <v>11</v>
      </c>
      <c r="E339" s="136">
        <v>116</v>
      </c>
      <c r="F339" s="136">
        <v>1167</v>
      </c>
      <c r="G339" s="136" t="s">
        <v>843</v>
      </c>
    </row>
    <row r="340" spans="2:7">
      <c r="B340" s="144" t="s">
        <v>2338</v>
      </c>
      <c r="C340" s="136" t="s">
        <v>721</v>
      </c>
      <c r="D340" s="136">
        <v>11</v>
      </c>
      <c r="E340" s="136">
        <v>116</v>
      </c>
      <c r="F340" s="136">
        <v>1168</v>
      </c>
      <c r="G340" s="136" t="s">
        <v>844</v>
      </c>
    </row>
    <row r="341" spans="2:7">
      <c r="B341" s="144" t="s">
        <v>2338</v>
      </c>
      <c r="C341" s="136" t="s">
        <v>721</v>
      </c>
      <c r="D341" s="136">
        <v>11</v>
      </c>
      <c r="E341" s="136">
        <v>116</v>
      </c>
      <c r="F341" s="136">
        <v>1169</v>
      </c>
      <c r="G341" s="136" t="s">
        <v>845</v>
      </c>
    </row>
    <row r="342" spans="2:7">
      <c r="B342" s="144" t="s">
        <v>2338</v>
      </c>
      <c r="C342" s="136" t="s">
        <v>721</v>
      </c>
      <c r="D342" s="136">
        <v>11</v>
      </c>
      <c r="E342" s="136">
        <v>117</v>
      </c>
      <c r="F342" s="136">
        <v>0</v>
      </c>
      <c r="G342" s="136" t="s">
        <v>846</v>
      </c>
    </row>
    <row r="343" spans="2:7">
      <c r="B343" s="144" t="s">
        <v>2338</v>
      </c>
      <c r="C343" s="136" t="s">
        <v>721</v>
      </c>
      <c r="D343" s="136">
        <v>11</v>
      </c>
      <c r="E343" s="136">
        <v>117</v>
      </c>
      <c r="F343" s="136">
        <v>1171</v>
      </c>
      <c r="G343" s="136" t="s">
        <v>847</v>
      </c>
    </row>
    <row r="344" spans="2:7">
      <c r="B344" s="144" t="s">
        <v>2338</v>
      </c>
      <c r="C344" s="136" t="s">
        <v>721</v>
      </c>
      <c r="D344" s="136">
        <v>11</v>
      </c>
      <c r="E344" s="136">
        <v>117</v>
      </c>
      <c r="F344" s="136">
        <v>1172</v>
      </c>
      <c r="G344" s="136" t="s">
        <v>848</v>
      </c>
    </row>
    <row r="345" spans="2:7">
      <c r="B345" s="144" t="s">
        <v>2338</v>
      </c>
      <c r="C345" s="136" t="s">
        <v>721</v>
      </c>
      <c r="D345" s="136">
        <v>11</v>
      </c>
      <c r="E345" s="136">
        <v>117</v>
      </c>
      <c r="F345" s="136">
        <v>1173</v>
      </c>
      <c r="G345" s="136" t="s">
        <v>849</v>
      </c>
    </row>
    <row r="346" spans="2:7">
      <c r="B346" s="144" t="s">
        <v>2338</v>
      </c>
      <c r="C346" s="136" t="s">
        <v>721</v>
      </c>
      <c r="D346" s="136">
        <v>11</v>
      </c>
      <c r="E346" s="136">
        <v>117</v>
      </c>
      <c r="F346" s="136">
        <v>1174</v>
      </c>
      <c r="G346" s="136" t="s">
        <v>850</v>
      </c>
    </row>
    <row r="347" spans="2:7">
      <c r="B347" s="144" t="s">
        <v>2338</v>
      </c>
      <c r="C347" s="136" t="s">
        <v>721</v>
      </c>
      <c r="D347" s="136">
        <v>11</v>
      </c>
      <c r="E347" s="136">
        <v>118</v>
      </c>
      <c r="F347" s="136">
        <v>0</v>
      </c>
      <c r="G347" s="136" t="s">
        <v>851</v>
      </c>
    </row>
    <row r="348" spans="2:7">
      <c r="B348" s="144" t="s">
        <v>2338</v>
      </c>
      <c r="C348" s="136" t="s">
        <v>721</v>
      </c>
      <c r="D348" s="136">
        <v>11</v>
      </c>
      <c r="E348" s="136">
        <v>118</v>
      </c>
      <c r="F348" s="136">
        <v>1181</v>
      </c>
      <c r="G348" s="136" t="s">
        <v>852</v>
      </c>
    </row>
    <row r="349" spans="2:7">
      <c r="B349" s="144" t="s">
        <v>2338</v>
      </c>
      <c r="C349" s="136" t="s">
        <v>721</v>
      </c>
      <c r="D349" s="136">
        <v>11</v>
      </c>
      <c r="E349" s="136">
        <v>118</v>
      </c>
      <c r="F349" s="136">
        <v>1182</v>
      </c>
      <c r="G349" s="136" t="s">
        <v>853</v>
      </c>
    </row>
    <row r="350" spans="2:7">
      <c r="B350" s="144" t="s">
        <v>2338</v>
      </c>
      <c r="C350" s="136" t="s">
        <v>721</v>
      </c>
      <c r="D350" s="136">
        <v>11</v>
      </c>
      <c r="E350" s="136">
        <v>118</v>
      </c>
      <c r="F350" s="136">
        <v>1183</v>
      </c>
      <c r="G350" s="136" t="s">
        <v>854</v>
      </c>
    </row>
    <row r="351" spans="2:7">
      <c r="B351" s="144" t="s">
        <v>2338</v>
      </c>
      <c r="C351" s="136" t="s">
        <v>721</v>
      </c>
      <c r="D351" s="136">
        <v>11</v>
      </c>
      <c r="E351" s="136">
        <v>118</v>
      </c>
      <c r="F351" s="136">
        <v>1184</v>
      </c>
      <c r="G351" s="136" t="s">
        <v>855</v>
      </c>
    </row>
    <row r="352" spans="2:7">
      <c r="B352" s="144" t="s">
        <v>2338</v>
      </c>
      <c r="C352" s="136" t="s">
        <v>721</v>
      </c>
      <c r="D352" s="136">
        <v>11</v>
      </c>
      <c r="E352" s="136">
        <v>118</v>
      </c>
      <c r="F352" s="136">
        <v>1185</v>
      </c>
      <c r="G352" s="136" t="s">
        <v>856</v>
      </c>
    </row>
    <row r="353" spans="2:7">
      <c r="B353" s="144" t="s">
        <v>2338</v>
      </c>
      <c r="C353" s="136" t="s">
        <v>721</v>
      </c>
      <c r="D353" s="136">
        <v>11</v>
      </c>
      <c r="E353" s="136">
        <v>118</v>
      </c>
      <c r="F353" s="136">
        <v>1186</v>
      </c>
      <c r="G353" s="136" t="s">
        <v>857</v>
      </c>
    </row>
    <row r="354" spans="2:7">
      <c r="B354" s="144" t="s">
        <v>2338</v>
      </c>
      <c r="C354" s="136" t="s">
        <v>721</v>
      </c>
      <c r="D354" s="136">
        <v>11</v>
      </c>
      <c r="E354" s="136">
        <v>118</v>
      </c>
      <c r="F354" s="136">
        <v>1189</v>
      </c>
      <c r="G354" s="136" t="s">
        <v>858</v>
      </c>
    </row>
    <row r="355" spans="2:7">
      <c r="B355" s="144" t="s">
        <v>2338</v>
      </c>
      <c r="C355" s="136" t="s">
        <v>721</v>
      </c>
      <c r="D355" s="136">
        <v>11</v>
      </c>
      <c r="E355" s="136">
        <v>119</v>
      </c>
      <c r="F355" s="136">
        <v>0</v>
      </c>
      <c r="G355" s="136" t="s">
        <v>859</v>
      </c>
    </row>
    <row r="356" spans="2:7">
      <c r="B356" s="144" t="s">
        <v>2338</v>
      </c>
      <c r="C356" s="136" t="s">
        <v>721</v>
      </c>
      <c r="D356" s="136">
        <v>11</v>
      </c>
      <c r="E356" s="136">
        <v>119</v>
      </c>
      <c r="F356" s="136">
        <v>1191</v>
      </c>
      <c r="G356" s="136" t="s">
        <v>860</v>
      </c>
    </row>
    <row r="357" spans="2:7">
      <c r="B357" s="144" t="s">
        <v>2338</v>
      </c>
      <c r="C357" s="136" t="s">
        <v>721</v>
      </c>
      <c r="D357" s="136">
        <v>11</v>
      </c>
      <c r="E357" s="136">
        <v>119</v>
      </c>
      <c r="F357" s="136">
        <v>1192</v>
      </c>
      <c r="G357" s="136" t="s">
        <v>861</v>
      </c>
    </row>
    <row r="358" spans="2:7">
      <c r="B358" s="144" t="s">
        <v>2338</v>
      </c>
      <c r="C358" s="136" t="s">
        <v>721</v>
      </c>
      <c r="D358" s="136">
        <v>11</v>
      </c>
      <c r="E358" s="136">
        <v>119</v>
      </c>
      <c r="F358" s="136">
        <v>1193</v>
      </c>
      <c r="G358" s="136" t="s">
        <v>862</v>
      </c>
    </row>
    <row r="359" spans="2:7">
      <c r="B359" s="144" t="s">
        <v>2338</v>
      </c>
      <c r="C359" s="136" t="s">
        <v>721</v>
      </c>
      <c r="D359" s="136">
        <v>11</v>
      </c>
      <c r="E359" s="136">
        <v>119</v>
      </c>
      <c r="F359" s="136">
        <v>1194</v>
      </c>
      <c r="G359" s="136" t="s">
        <v>863</v>
      </c>
    </row>
    <row r="360" spans="2:7">
      <c r="B360" s="144" t="s">
        <v>2338</v>
      </c>
      <c r="C360" s="136" t="s">
        <v>721</v>
      </c>
      <c r="D360" s="136">
        <v>11</v>
      </c>
      <c r="E360" s="136">
        <v>119</v>
      </c>
      <c r="F360" s="136">
        <v>1195</v>
      </c>
      <c r="G360" s="136" t="s">
        <v>864</v>
      </c>
    </row>
    <row r="361" spans="2:7">
      <c r="B361" s="144" t="s">
        <v>2338</v>
      </c>
      <c r="C361" s="136" t="s">
        <v>721</v>
      </c>
      <c r="D361" s="136">
        <v>11</v>
      </c>
      <c r="E361" s="136">
        <v>119</v>
      </c>
      <c r="F361" s="136">
        <v>1196</v>
      </c>
      <c r="G361" s="136" t="s">
        <v>865</v>
      </c>
    </row>
    <row r="362" spans="2:7">
      <c r="B362" s="144" t="s">
        <v>2338</v>
      </c>
      <c r="C362" s="136" t="s">
        <v>721</v>
      </c>
      <c r="D362" s="136">
        <v>11</v>
      </c>
      <c r="E362" s="136">
        <v>119</v>
      </c>
      <c r="F362" s="136">
        <v>1197</v>
      </c>
      <c r="G362" s="136" t="s">
        <v>866</v>
      </c>
    </row>
    <row r="363" spans="2:7">
      <c r="B363" s="144" t="s">
        <v>2338</v>
      </c>
      <c r="C363" s="136" t="s">
        <v>721</v>
      </c>
      <c r="D363" s="136">
        <v>11</v>
      </c>
      <c r="E363" s="136">
        <v>119</v>
      </c>
      <c r="F363" s="136">
        <v>1198</v>
      </c>
      <c r="G363" s="136" t="s">
        <v>867</v>
      </c>
    </row>
    <row r="364" spans="2:7">
      <c r="B364" s="144" t="s">
        <v>2338</v>
      </c>
      <c r="C364" s="136" t="s">
        <v>721</v>
      </c>
      <c r="D364" s="136">
        <v>11</v>
      </c>
      <c r="E364" s="136">
        <v>119</v>
      </c>
      <c r="F364" s="136">
        <v>1199</v>
      </c>
      <c r="G364" s="136" t="s">
        <v>868</v>
      </c>
    </row>
    <row r="365" spans="2:7">
      <c r="B365" s="144" t="s">
        <v>2338</v>
      </c>
      <c r="C365" s="136" t="s">
        <v>721</v>
      </c>
      <c r="D365" s="136">
        <v>12</v>
      </c>
      <c r="E365" s="136">
        <v>0</v>
      </c>
      <c r="F365" s="136">
        <v>0</v>
      </c>
      <c r="G365" s="136" t="s">
        <v>869</v>
      </c>
    </row>
    <row r="366" spans="2:7">
      <c r="B366" s="144" t="s">
        <v>2338</v>
      </c>
      <c r="C366" s="136" t="s">
        <v>721</v>
      </c>
      <c r="D366" s="136">
        <v>12</v>
      </c>
      <c r="E366" s="136">
        <v>120</v>
      </c>
      <c r="F366" s="136">
        <v>0</v>
      </c>
      <c r="G366" s="136" t="s">
        <v>870</v>
      </c>
    </row>
    <row r="367" spans="2:7">
      <c r="B367" s="144" t="s">
        <v>2338</v>
      </c>
      <c r="C367" s="136" t="s">
        <v>721</v>
      </c>
      <c r="D367" s="136">
        <v>12</v>
      </c>
      <c r="E367" s="136">
        <v>120</v>
      </c>
      <c r="F367" s="136">
        <v>1200</v>
      </c>
      <c r="G367" s="136" t="s">
        <v>548</v>
      </c>
    </row>
    <row r="368" spans="2:7">
      <c r="B368" s="144" t="s">
        <v>2338</v>
      </c>
      <c r="C368" s="136" t="s">
        <v>721</v>
      </c>
      <c r="D368" s="136">
        <v>12</v>
      </c>
      <c r="E368" s="136">
        <v>120</v>
      </c>
      <c r="F368" s="136">
        <v>1209</v>
      </c>
      <c r="G368" s="136" t="s">
        <v>549</v>
      </c>
    </row>
    <row r="369" spans="2:7">
      <c r="B369" s="144" t="s">
        <v>2338</v>
      </c>
      <c r="C369" s="136" t="s">
        <v>721</v>
      </c>
      <c r="D369" s="136">
        <v>12</v>
      </c>
      <c r="E369" s="136">
        <v>121</v>
      </c>
      <c r="F369" s="136">
        <v>0</v>
      </c>
      <c r="G369" s="136" t="s">
        <v>871</v>
      </c>
    </row>
    <row r="370" spans="2:7">
      <c r="B370" s="144" t="s">
        <v>2338</v>
      </c>
      <c r="C370" s="136" t="s">
        <v>721</v>
      </c>
      <c r="D370" s="136">
        <v>12</v>
      </c>
      <c r="E370" s="136">
        <v>121</v>
      </c>
      <c r="F370" s="136">
        <v>1211</v>
      </c>
      <c r="G370" s="136" t="s">
        <v>872</v>
      </c>
    </row>
    <row r="371" spans="2:7">
      <c r="B371" s="144" t="s">
        <v>2338</v>
      </c>
      <c r="C371" s="136" t="s">
        <v>721</v>
      </c>
      <c r="D371" s="136">
        <v>12</v>
      </c>
      <c r="E371" s="136">
        <v>121</v>
      </c>
      <c r="F371" s="136">
        <v>1212</v>
      </c>
      <c r="G371" s="136" t="s">
        <v>873</v>
      </c>
    </row>
    <row r="372" spans="2:7">
      <c r="B372" s="144" t="s">
        <v>2338</v>
      </c>
      <c r="C372" s="136" t="s">
        <v>721</v>
      </c>
      <c r="D372" s="136">
        <v>12</v>
      </c>
      <c r="E372" s="136">
        <v>121</v>
      </c>
      <c r="F372" s="136">
        <v>1213</v>
      </c>
      <c r="G372" s="136" t="s">
        <v>874</v>
      </c>
    </row>
    <row r="373" spans="2:7">
      <c r="B373" s="144" t="s">
        <v>2338</v>
      </c>
      <c r="C373" s="136" t="s">
        <v>721</v>
      </c>
      <c r="D373" s="136">
        <v>12</v>
      </c>
      <c r="E373" s="136">
        <v>121</v>
      </c>
      <c r="F373" s="136">
        <v>1219</v>
      </c>
      <c r="G373" s="136" t="s">
        <v>875</v>
      </c>
    </row>
    <row r="374" spans="2:7">
      <c r="B374" s="144" t="s">
        <v>2338</v>
      </c>
      <c r="C374" s="136" t="s">
        <v>721</v>
      </c>
      <c r="D374" s="136">
        <v>12</v>
      </c>
      <c r="E374" s="136">
        <v>122</v>
      </c>
      <c r="F374" s="136">
        <v>0</v>
      </c>
      <c r="G374" s="136" t="s">
        <v>876</v>
      </c>
    </row>
    <row r="375" spans="2:7">
      <c r="B375" s="144" t="s">
        <v>2338</v>
      </c>
      <c r="C375" s="136" t="s">
        <v>721</v>
      </c>
      <c r="D375" s="136">
        <v>12</v>
      </c>
      <c r="E375" s="136">
        <v>122</v>
      </c>
      <c r="F375" s="136">
        <v>1221</v>
      </c>
      <c r="G375" s="136" t="s">
        <v>877</v>
      </c>
    </row>
    <row r="376" spans="2:7">
      <c r="B376" s="144" t="s">
        <v>2338</v>
      </c>
      <c r="C376" s="136" t="s">
        <v>721</v>
      </c>
      <c r="D376" s="136">
        <v>12</v>
      </c>
      <c r="E376" s="136">
        <v>122</v>
      </c>
      <c r="F376" s="136">
        <v>1222</v>
      </c>
      <c r="G376" s="136" t="s">
        <v>878</v>
      </c>
    </row>
    <row r="377" spans="2:7">
      <c r="B377" s="144" t="s">
        <v>2338</v>
      </c>
      <c r="C377" s="136" t="s">
        <v>721</v>
      </c>
      <c r="D377" s="136">
        <v>12</v>
      </c>
      <c r="E377" s="136">
        <v>122</v>
      </c>
      <c r="F377" s="136">
        <v>1223</v>
      </c>
      <c r="G377" s="136" t="s">
        <v>879</v>
      </c>
    </row>
    <row r="378" spans="2:7">
      <c r="B378" s="144" t="s">
        <v>2338</v>
      </c>
      <c r="C378" s="136" t="s">
        <v>721</v>
      </c>
      <c r="D378" s="136">
        <v>12</v>
      </c>
      <c r="E378" s="136">
        <v>122</v>
      </c>
      <c r="F378" s="136">
        <v>1224</v>
      </c>
      <c r="G378" s="136" t="s">
        <v>880</v>
      </c>
    </row>
    <row r="379" spans="2:7">
      <c r="B379" s="144" t="s">
        <v>2338</v>
      </c>
      <c r="C379" s="136" t="s">
        <v>721</v>
      </c>
      <c r="D379" s="136">
        <v>12</v>
      </c>
      <c r="E379" s="136">
        <v>122</v>
      </c>
      <c r="F379" s="136">
        <v>1225</v>
      </c>
      <c r="G379" s="136" t="s">
        <v>881</v>
      </c>
    </row>
    <row r="380" spans="2:7">
      <c r="B380" s="144" t="s">
        <v>2338</v>
      </c>
      <c r="C380" s="136" t="s">
        <v>721</v>
      </c>
      <c r="D380" s="136">
        <v>12</v>
      </c>
      <c r="E380" s="136">
        <v>122</v>
      </c>
      <c r="F380" s="136">
        <v>1226</v>
      </c>
      <c r="G380" s="136" t="s">
        <v>882</v>
      </c>
    </row>
    <row r="381" spans="2:7">
      <c r="B381" s="144" t="s">
        <v>2338</v>
      </c>
      <c r="C381" s="136" t="s">
        <v>721</v>
      </c>
      <c r="D381" s="136">
        <v>12</v>
      </c>
      <c r="E381" s="136">
        <v>122</v>
      </c>
      <c r="F381" s="136">
        <v>1227</v>
      </c>
      <c r="G381" s="136" t="s">
        <v>883</v>
      </c>
    </row>
    <row r="382" spans="2:7">
      <c r="B382" s="144" t="s">
        <v>2338</v>
      </c>
      <c r="C382" s="136" t="s">
        <v>721</v>
      </c>
      <c r="D382" s="136">
        <v>12</v>
      </c>
      <c r="E382" s="136">
        <v>122</v>
      </c>
      <c r="F382" s="136">
        <v>1228</v>
      </c>
      <c r="G382" s="136" t="s">
        <v>884</v>
      </c>
    </row>
    <row r="383" spans="2:7">
      <c r="B383" s="144" t="s">
        <v>2338</v>
      </c>
      <c r="C383" s="136" t="s">
        <v>721</v>
      </c>
      <c r="D383" s="136">
        <v>12</v>
      </c>
      <c r="E383" s="136">
        <v>123</v>
      </c>
      <c r="F383" s="136">
        <v>0</v>
      </c>
      <c r="G383" s="136" t="s">
        <v>885</v>
      </c>
    </row>
    <row r="384" spans="2:7">
      <c r="B384" s="144" t="s">
        <v>2338</v>
      </c>
      <c r="C384" s="136" t="s">
        <v>721</v>
      </c>
      <c r="D384" s="136">
        <v>12</v>
      </c>
      <c r="E384" s="136">
        <v>123</v>
      </c>
      <c r="F384" s="136">
        <v>1231</v>
      </c>
      <c r="G384" s="136" t="s">
        <v>886</v>
      </c>
    </row>
    <row r="385" spans="2:7">
      <c r="B385" s="144" t="s">
        <v>2338</v>
      </c>
      <c r="C385" s="136" t="s">
        <v>721</v>
      </c>
      <c r="D385" s="136">
        <v>12</v>
      </c>
      <c r="E385" s="136">
        <v>123</v>
      </c>
      <c r="F385" s="136">
        <v>1232</v>
      </c>
      <c r="G385" s="136" t="s">
        <v>887</v>
      </c>
    </row>
    <row r="386" spans="2:7">
      <c r="B386" s="144" t="s">
        <v>2338</v>
      </c>
      <c r="C386" s="136" t="s">
        <v>721</v>
      </c>
      <c r="D386" s="136">
        <v>12</v>
      </c>
      <c r="E386" s="136">
        <v>123</v>
      </c>
      <c r="F386" s="136">
        <v>1233</v>
      </c>
      <c r="G386" s="136" t="s">
        <v>888</v>
      </c>
    </row>
    <row r="387" spans="2:7">
      <c r="B387" s="144" t="s">
        <v>2338</v>
      </c>
      <c r="C387" s="136" t="s">
        <v>721</v>
      </c>
      <c r="D387" s="136">
        <v>12</v>
      </c>
      <c r="E387" s="136">
        <v>129</v>
      </c>
      <c r="F387" s="136">
        <v>0</v>
      </c>
      <c r="G387" s="136" t="s">
        <v>889</v>
      </c>
    </row>
    <row r="388" spans="2:7">
      <c r="B388" s="144" t="s">
        <v>2338</v>
      </c>
      <c r="C388" s="136" t="s">
        <v>721</v>
      </c>
      <c r="D388" s="136">
        <v>12</v>
      </c>
      <c r="E388" s="136">
        <v>129</v>
      </c>
      <c r="F388" s="136">
        <v>1291</v>
      </c>
      <c r="G388" s="136" t="s">
        <v>890</v>
      </c>
    </row>
    <row r="389" spans="2:7">
      <c r="B389" s="144" t="s">
        <v>2338</v>
      </c>
      <c r="C389" s="136" t="s">
        <v>721</v>
      </c>
      <c r="D389" s="136">
        <v>12</v>
      </c>
      <c r="E389" s="136">
        <v>129</v>
      </c>
      <c r="F389" s="136">
        <v>1292</v>
      </c>
      <c r="G389" s="136" t="s">
        <v>891</v>
      </c>
    </row>
    <row r="390" spans="2:7">
      <c r="B390" s="144" t="s">
        <v>2338</v>
      </c>
      <c r="C390" s="136" t="s">
        <v>721</v>
      </c>
      <c r="D390" s="136">
        <v>12</v>
      </c>
      <c r="E390" s="136">
        <v>129</v>
      </c>
      <c r="F390" s="136">
        <v>1299</v>
      </c>
      <c r="G390" s="136" t="s">
        <v>892</v>
      </c>
    </row>
    <row r="391" spans="2:7">
      <c r="B391" s="144" t="s">
        <v>2338</v>
      </c>
      <c r="C391" s="136" t="s">
        <v>721</v>
      </c>
      <c r="D391" s="136">
        <v>13</v>
      </c>
      <c r="E391" s="136">
        <v>0</v>
      </c>
      <c r="F391" s="136">
        <v>0</v>
      </c>
      <c r="G391" s="136" t="s">
        <v>893</v>
      </c>
    </row>
    <row r="392" spans="2:7">
      <c r="B392" s="144" t="s">
        <v>2338</v>
      </c>
      <c r="C392" s="136" t="s">
        <v>721</v>
      </c>
      <c r="D392" s="136">
        <v>13</v>
      </c>
      <c r="E392" s="136">
        <v>130</v>
      </c>
      <c r="F392" s="136">
        <v>0</v>
      </c>
      <c r="G392" s="136" t="s">
        <v>894</v>
      </c>
    </row>
    <row r="393" spans="2:7">
      <c r="B393" s="144" t="s">
        <v>2338</v>
      </c>
      <c r="C393" s="136" t="s">
        <v>721</v>
      </c>
      <c r="D393" s="136">
        <v>13</v>
      </c>
      <c r="E393" s="136">
        <v>130</v>
      </c>
      <c r="F393" s="136">
        <v>1300</v>
      </c>
      <c r="G393" s="136" t="s">
        <v>548</v>
      </c>
    </row>
    <row r="394" spans="2:7">
      <c r="B394" s="144" t="s">
        <v>2338</v>
      </c>
      <c r="C394" s="136" t="s">
        <v>721</v>
      </c>
      <c r="D394" s="136">
        <v>13</v>
      </c>
      <c r="E394" s="136">
        <v>130</v>
      </c>
      <c r="F394" s="136">
        <v>1309</v>
      </c>
      <c r="G394" s="136" t="s">
        <v>549</v>
      </c>
    </row>
    <row r="395" spans="2:7">
      <c r="B395" s="144" t="s">
        <v>2338</v>
      </c>
      <c r="C395" s="136" t="s">
        <v>721</v>
      </c>
      <c r="D395" s="136">
        <v>13</v>
      </c>
      <c r="E395" s="136">
        <v>131</v>
      </c>
      <c r="F395" s="136">
        <v>0</v>
      </c>
      <c r="G395" s="136" t="s">
        <v>895</v>
      </c>
    </row>
    <row r="396" spans="2:7">
      <c r="B396" s="144" t="s">
        <v>2338</v>
      </c>
      <c r="C396" s="136" t="s">
        <v>721</v>
      </c>
      <c r="D396" s="136">
        <v>13</v>
      </c>
      <c r="E396" s="136">
        <v>131</v>
      </c>
      <c r="F396" s="136">
        <v>1311</v>
      </c>
      <c r="G396" s="136" t="s">
        <v>896</v>
      </c>
    </row>
    <row r="397" spans="2:7">
      <c r="B397" s="144" t="s">
        <v>2338</v>
      </c>
      <c r="C397" s="136" t="s">
        <v>721</v>
      </c>
      <c r="D397" s="136">
        <v>13</v>
      </c>
      <c r="E397" s="136">
        <v>131</v>
      </c>
      <c r="F397" s="136">
        <v>1312</v>
      </c>
      <c r="G397" s="136" t="s">
        <v>897</v>
      </c>
    </row>
    <row r="398" spans="2:7">
      <c r="B398" s="144" t="s">
        <v>2338</v>
      </c>
      <c r="C398" s="136" t="s">
        <v>721</v>
      </c>
      <c r="D398" s="136">
        <v>13</v>
      </c>
      <c r="E398" s="136">
        <v>131</v>
      </c>
      <c r="F398" s="136">
        <v>1313</v>
      </c>
      <c r="G398" s="136" t="s">
        <v>898</v>
      </c>
    </row>
    <row r="399" spans="2:7">
      <c r="B399" s="144" t="s">
        <v>2338</v>
      </c>
      <c r="C399" s="136" t="s">
        <v>721</v>
      </c>
      <c r="D399" s="136">
        <v>13</v>
      </c>
      <c r="E399" s="136">
        <v>132</v>
      </c>
      <c r="F399" s="136">
        <v>0</v>
      </c>
      <c r="G399" s="136" t="s">
        <v>899</v>
      </c>
    </row>
    <row r="400" spans="2:7">
      <c r="B400" s="144" t="s">
        <v>2338</v>
      </c>
      <c r="C400" s="136" t="s">
        <v>721</v>
      </c>
      <c r="D400" s="136">
        <v>13</v>
      </c>
      <c r="E400" s="136">
        <v>132</v>
      </c>
      <c r="F400" s="136">
        <v>1321</v>
      </c>
      <c r="G400" s="136" t="s">
        <v>899</v>
      </c>
    </row>
    <row r="401" spans="2:7">
      <c r="B401" s="144" t="s">
        <v>2338</v>
      </c>
      <c r="C401" s="136" t="s">
        <v>721</v>
      </c>
      <c r="D401" s="136">
        <v>13</v>
      </c>
      <c r="E401" s="136">
        <v>133</v>
      </c>
      <c r="F401" s="136">
        <v>0</v>
      </c>
      <c r="G401" s="136" t="s">
        <v>900</v>
      </c>
    </row>
    <row r="402" spans="2:7">
      <c r="B402" s="144" t="s">
        <v>2338</v>
      </c>
      <c r="C402" s="136" t="s">
        <v>721</v>
      </c>
      <c r="D402" s="136">
        <v>13</v>
      </c>
      <c r="E402" s="136">
        <v>133</v>
      </c>
      <c r="F402" s="136">
        <v>1331</v>
      </c>
      <c r="G402" s="136" t="s">
        <v>900</v>
      </c>
    </row>
    <row r="403" spans="2:7">
      <c r="B403" s="144" t="s">
        <v>2338</v>
      </c>
      <c r="C403" s="136" t="s">
        <v>721</v>
      </c>
      <c r="D403" s="136">
        <v>13</v>
      </c>
      <c r="E403" s="136">
        <v>139</v>
      </c>
      <c r="F403" s="136">
        <v>0</v>
      </c>
      <c r="G403" s="136" t="s">
        <v>901</v>
      </c>
    </row>
    <row r="404" spans="2:7">
      <c r="B404" s="144" t="s">
        <v>2338</v>
      </c>
      <c r="C404" s="136" t="s">
        <v>721</v>
      </c>
      <c r="D404" s="136">
        <v>13</v>
      </c>
      <c r="E404" s="136">
        <v>139</v>
      </c>
      <c r="F404" s="136">
        <v>1391</v>
      </c>
      <c r="G404" s="136" t="s">
        <v>902</v>
      </c>
    </row>
    <row r="405" spans="2:7">
      <c r="B405" s="144" t="s">
        <v>2338</v>
      </c>
      <c r="C405" s="136" t="s">
        <v>721</v>
      </c>
      <c r="D405" s="136">
        <v>13</v>
      </c>
      <c r="E405" s="136">
        <v>139</v>
      </c>
      <c r="F405" s="136">
        <v>1392</v>
      </c>
      <c r="G405" s="136" t="s">
        <v>903</v>
      </c>
    </row>
    <row r="406" spans="2:7">
      <c r="B406" s="144" t="s">
        <v>2338</v>
      </c>
      <c r="C406" s="136" t="s">
        <v>721</v>
      </c>
      <c r="D406" s="136">
        <v>13</v>
      </c>
      <c r="E406" s="136">
        <v>139</v>
      </c>
      <c r="F406" s="136">
        <v>1393</v>
      </c>
      <c r="G406" s="136" t="s">
        <v>904</v>
      </c>
    </row>
    <row r="407" spans="2:7">
      <c r="B407" s="144" t="s">
        <v>2338</v>
      </c>
      <c r="C407" s="136" t="s">
        <v>721</v>
      </c>
      <c r="D407" s="136">
        <v>13</v>
      </c>
      <c r="E407" s="136">
        <v>139</v>
      </c>
      <c r="F407" s="136">
        <v>1399</v>
      </c>
      <c r="G407" s="136" t="s">
        <v>905</v>
      </c>
    </row>
    <row r="408" spans="2:7">
      <c r="B408" s="144" t="s">
        <v>2338</v>
      </c>
      <c r="C408" s="136" t="s">
        <v>721</v>
      </c>
      <c r="D408" s="136">
        <v>14</v>
      </c>
      <c r="E408" s="136">
        <v>0</v>
      </c>
      <c r="F408" s="136">
        <v>0</v>
      </c>
      <c r="G408" s="136" t="s">
        <v>906</v>
      </c>
    </row>
    <row r="409" spans="2:7">
      <c r="B409" s="144" t="s">
        <v>2338</v>
      </c>
      <c r="C409" s="136" t="s">
        <v>721</v>
      </c>
      <c r="D409" s="136">
        <v>14</v>
      </c>
      <c r="E409" s="136">
        <v>140</v>
      </c>
      <c r="F409" s="136">
        <v>0</v>
      </c>
      <c r="G409" s="136" t="s">
        <v>907</v>
      </c>
    </row>
    <row r="410" spans="2:7">
      <c r="B410" s="144" t="s">
        <v>2338</v>
      </c>
      <c r="C410" s="136" t="s">
        <v>721</v>
      </c>
      <c r="D410" s="136">
        <v>14</v>
      </c>
      <c r="E410" s="136">
        <v>140</v>
      </c>
      <c r="F410" s="136">
        <v>1400</v>
      </c>
      <c r="G410" s="136" t="s">
        <v>548</v>
      </c>
    </row>
    <row r="411" spans="2:7">
      <c r="B411" s="144" t="s">
        <v>2338</v>
      </c>
      <c r="C411" s="136" t="s">
        <v>721</v>
      </c>
      <c r="D411" s="136">
        <v>14</v>
      </c>
      <c r="E411" s="136">
        <v>140</v>
      </c>
      <c r="F411" s="136">
        <v>1409</v>
      </c>
      <c r="G411" s="136" t="s">
        <v>549</v>
      </c>
    </row>
    <row r="412" spans="2:7">
      <c r="B412" s="144" t="s">
        <v>2338</v>
      </c>
      <c r="C412" s="136" t="s">
        <v>721</v>
      </c>
      <c r="D412" s="136">
        <v>14</v>
      </c>
      <c r="E412" s="136">
        <v>141</v>
      </c>
      <c r="F412" s="136">
        <v>0</v>
      </c>
      <c r="G412" s="136" t="s">
        <v>908</v>
      </c>
    </row>
    <row r="413" spans="2:7">
      <c r="B413" s="144" t="s">
        <v>2338</v>
      </c>
      <c r="C413" s="136" t="s">
        <v>721</v>
      </c>
      <c r="D413" s="136">
        <v>14</v>
      </c>
      <c r="E413" s="136">
        <v>141</v>
      </c>
      <c r="F413" s="136">
        <v>1411</v>
      </c>
      <c r="G413" s="136" t="s">
        <v>908</v>
      </c>
    </row>
    <row r="414" spans="2:7">
      <c r="B414" s="144" t="s">
        <v>2338</v>
      </c>
      <c r="C414" s="136" t="s">
        <v>721</v>
      </c>
      <c r="D414" s="136">
        <v>14</v>
      </c>
      <c r="E414" s="136">
        <v>142</v>
      </c>
      <c r="F414" s="136">
        <v>0</v>
      </c>
      <c r="G414" s="136" t="s">
        <v>909</v>
      </c>
    </row>
    <row r="415" spans="2:7">
      <c r="B415" s="144" t="s">
        <v>2338</v>
      </c>
      <c r="C415" s="136" t="s">
        <v>721</v>
      </c>
      <c r="D415" s="136">
        <v>14</v>
      </c>
      <c r="E415" s="136">
        <v>142</v>
      </c>
      <c r="F415" s="136">
        <v>1421</v>
      </c>
      <c r="G415" s="136" t="s">
        <v>910</v>
      </c>
    </row>
    <row r="416" spans="2:7">
      <c r="B416" s="144" t="s">
        <v>2338</v>
      </c>
      <c r="C416" s="136" t="s">
        <v>721</v>
      </c>
      <c r="D416" s="136">
        <v>14</v>
      </c>
      <c r="E416" s="136">
        <v>142</v>
      </c>
      <c r="F416" s="136">
        <v>1422</v>
      </c>
      <c r="G416" s="136" t="s">
        <v>911</v>
      </c>
    </row>
    <row r="417" spans="2:7">
      <c r="B417" s="144" t="s">
        <v>2338</v>
      </c>
      <c r="C417" s="136" t="s">
        <v>721</v>
      </c>
      <c r="D417" s="136">
        <v>14</v>
      </c>
      <c r="E417" s="136">
        <v>142</v>
      </c>
      <c r="F417" s="136">
        <v>1423</v>
      </c>
      <c r="G417" s="136" t="s">
        <v>912</v>
      </c>
    </row>
    <row r="418" spans="2:7">
      <c r="B418" s="144" t="s">
        <v>2338</v>
      </c>
      <c r="C418" s="136" t="s">
        <v>721</v>
      </c>
      <c r="D418" s="136">
        <v>14</v>
      </c>
      <c r="E418" s="136">
        <v>142</v>
      </c>
      <c r="F418" s="136">
        <v>1424</v>
      </c>
      <c r="G418" s="136" t="s">
        <v>913</v>
      </c>
    </row>
    <row r="419" spans="2:7">
      <c r="B419" s="144" t="s">
        <v>2338</v>
      </c>
      <c r="C419" s="136" t="s">
        <v>721</v>
      </c>
      <c r="D419" s="136">
        <v>14</v>
      </c>
      <c r="E419" s="136">
        <v>143</v>
      </c>
      <c r="F419" s="136">
        <v>0</v>
      </c>
      <c r="G419" s="136" t="s">
        <v>914</v>
      </c>
    </row>
    <row r="420" spans="2:7">
      <c r="B420" s="144" t="s">
        <v>2338</v>
      </c>
      <c r="C420" s="136" t="s">
        <v>721</v>
      </c>
      <c r="D420" s="136">
        <v>14</v>
      </c>
      <c r="E420" s="136">
        <v>143</v>
      </c>
      <c r="F420" s="136">
        <v>1431</v>
      </c>
      <c r="G420" s="136" t="s">
        <v>915</v>
      </c>
    </row>
    <row r="421" spans="2:7">
      <c r="B421" s="144" t="s">
        <v>2338</v>
      </c>
      <c r="C421" s="136" t="s">
        <v>721</v>
      </c>
      <c r="D421" s="136">
        <v>14</v>
      </c>
      <c r="E421" s="136">
        <v>143</v>
      </c>
      <c r="F421" s="136">
        <v>1432</v>
      </c>
      <c r="G421" s="136" t="s">
        <v>916</v>
      </c>
    </row>
    <row r="422" spans="2:7">
      <c r="B422" s="144" t="s">
        <v>2338</v>
      </c>
      <c r="C422" s="136" t="s">
        <v>721</v>
      </c>
      <c r="D422" s="136">
        <v>14</v>
      </c>
      <c r="E422" s="136">
        <v>143</v>
      </c>
      <c r="F422" s="136">
        <v>1433</v>
      </c>
      <c r="G422" s="136" t="s">
        <v>917</v>
      </c>
    </row>
    <row r="423" spans="2:7">
      <c r="B423" s="144" t="s">
        <v>2338</v>
      </c>
      <c r="C423" s="136" t="s">
        <v>721</v>
      </c>
      <c r="D423" s="136">
        <v>14</v>
      </c>
      <c r="E423" s="136">
        <v>144</v>
      </c>
      <c r="F423" s="136">
        <v>0</v>
      </c>
      <c r="G423" s="136" t="s">
        <v>918</v>
      </c>
    </row>
    <row r="424" spans="2:7">
      <c r="B424" s="144" t="s">
        <v>2338</v>
      </c>
      <c r="C424" s="136" t="s">
        <v>721</v>
      </c>
      <c r="D424" s="136">
        <v>14</v>
      </c>
      <c r="E424" s="136">
        <v>144</v>
      </c>
      <c r="F424" s="136">
        <v>1441</v>
      </c>
      <c r="G424" s="136" t="s">
        <v>919</v>
      </c>
    </row>
    <row r="425" spans="2:7">
      <c r="B425" s="144" t="s">
        <v>2338</v>
      </c>
      <c r="C425" s="136" t="s">
        <v>721</v>
      </c>
      <c r="D425" s="136">
        <v>14</v>
      </c>
      <c r="E425" s="136">
        <v>144</v>
      </c>
      <c r="F425" s="136">
        <v>1442</v>
      </c>
      <c r="G425" s="136" t="s">
        <v>920</v>
      </c>
    </row>
    <row r="426" spans="2:7">
      <c r="B426" s="144" t="s">
        <v>2338</v>
      </c>
      <c r="C426" s="136" t="s">
        <v>721</v>
      </c>
      <c r="D426" s="136">
        <v>14</v>
      </c>
      <c r="E426" s="136">
        <v>144</v>
      </c>
      <c r="F426" s="136">
        <v>1449</v>
      </c>
      <c r="G426" s="136" t="s">
        <v>921</v>
      </c>
    </row>
    <row r="427" spans="2:7">
      <c r="B427" s="144" t="s">
        <v>2338</v>
      </c>
      <c r="C427" s="136" t="s">
        <v>721</v>
      </c>
      <c r="D427" s="136">
        <v>14</v>
      </c>
      <c r="E427" s="136">
        <v>145</v>
      </c>
      <c r="F427" s="136">
        <v>0</v>
      </c>
      <c r="G427" s="136" t="s">
        <v>922</v>
      </c>
    </row>
    <row r="428" spans="2:7">
      <c r="B428" s="144" t="s">
        <v>2338</v>
      </c>
      <c r="C428" s="136" t="s">
        <v>721</v>
      </c>
      <c r="D428" s="136">
        <v>14</v>
      </c>
      <c r="E428" s="136">
        <v>145</v>
      </c>
      <c r="F428" s="136">
        <v>1451</v>
      </c>
      <c r="G428" s="136" t="s">
        <v>923</v>
      </c>
    </row>
    <row r="429" spans="2:7">
      <c r="B429" s="144" t="s">
        <v>2338</v>
      </c>
      <c r="C429" s="136" t="s">
        <v>721</v>
      </c>
      <c r="D429" s="136">
        <v>14</v>
      </c>
      <c r="E429" s="136">
        <v>145</v>
      </c>
      <c r="F429" s="136">
        <v>1452</v>
      </c>
      <c r="G429" s="136" t="s">
        <v>924</v>
      </c>
    </row>
    <row r="430" spans="2:7">
      <c r="B430" s="144" t="s">
        <v>2338</v>
      </c>
      <c r="C430" s="136" t="s">
        <v>721</v>
      </c>
      <c r="D430" s="136">
        <v>14</v>
      </c>
      <c r="E430" s="136">
        <v>145</v>
      </c>
      <c r="F430" s="136">
        <v>1453</v>
      </c>
      <c r="G430" s="136" t="s">
        <v>925</v>
      </c>
    </row>
    <row r="431" spans="2:7">
      <c r="B431" s="144" t="s">
        <v>2338</v>
      </c>
      <c r="C431" s="136" t="s">
        <v>721</v>
      </c>
      <c r="D431" s="136">
        <v>14</v>
      </c>
      <c r="E431" s="136">
        <v>145</v>
      </c>
      <c r="F431" s="136">
        <v>1454</v>
      </c>
      <c r="G431" s="136" t="s">
        <v>926</v>
      </c>
    </row>
    <row r="432" spans="2:7">
      <c r="B432" s="144" t="s">
        <v>2338</v>
      </c>
      <c r="C432" s="136" t="s">
        <v>721</v>
      </c>
      <c r="D432" s="136">
        <v>14</v>
      </c>
      <c r="E432" s="136">
        <v>149</v>
      </c>
      <c r="F432" s="136">
        <v>0</v>
      </c>
      <c r="G432" s="136" t="s">
        <v>927</v>
      </c>
    </row>
    <row r="433" spans="2:7">
      <c r="B433" s="144" t="s">
        <v>2338</v>
      </c>
      <c r="C433" s="136" t="s">
        <v>721</v>
      </c>
      <c r="D433" s="136">
        <v>14</v>
      </c>
      <c r="E433" s="136">
        <v>149</v>
      </c>
      <c r="F433" s="136">
        <v>1499</v>
      </c>
      <c r="G433" s="136" t="s">
        <v>927</v>
      </c>
    </row>
    <row r="434" spans="2:7">
      <c r="B434" s="144" t="s">
        <v>2338</v>
      </c>
      <c r="C434" s="136" t="s">
        <v>721</v>
      </c>
      <c r="D434" s="136">
        <v>15</v>
      </c>
      <c r="E434" s="136">
        <v>0</v>
      </c>
      <c r="F434" s="136">
        <v>0</v>
      </c>
      <c r="G434" s="136" t="s">
        <v>928</v>
      </c>
    </row>
    <row r="435" spans="2:7">
      <c r="B435" s="144" t="s">
        <v>2338</v>
      </c>
      <c r="C435" s="136" t="s">
        <v>721</v>
      </c>
      <c r="D435" s="136">
        <v>15</v>
      </c>
      <c r="E435" s="136">
        <v>150</v>
      </c>
      <c r="F435" s="136">
        <v>0</v>
      </c>
      <c r="G435" s="136" t="s">
        <v>929</v>
      </c>
    </row>
    <row r="436" spans="2:7">
      <c r="B436" s="144" t="s">
        <v>2338</v>
      </c>
      <c r="C436" s="136" t="s">
        <v>721</v>
      </c>
      <c r="D436" s="136">
        <v>15</v>
      </c>
      <c r="E436" s="136">
        <v>150</v>
      </c>
      <c r="F436" s="136">
        <v>1500</v>
      </c>
      <c r="G436" s="136" t="s">
        <v>548</v>
      </c>
    </row>
    <row r="437" spans="2:7">
      <c r="B437" s="144" t="s">
        <v>2338</v>
      </c>
      <c r="C437" s="136" t="s">
        <v>721</v>
      </c>
      <c r="D437" s="136">
        <v>15</v>
      </c>
      <c r="E437" s="136">
        <v>150</v>
      </c>
      <c r="F437" s="136">
        <v>1509</v>
      </c>
      <c r="G437" s="136" t="s">
        <v>549</v>
      </c>
    </row>
    <row r="438" spans="2:7">
      <c r="B438" s="144" t="s">
        <v>2338</v>
      </c>
      <c r="C438" s="136" t="s">
        <v>721</v>
      </c>
      <c r="D438" s="136">
        <v>15</v>
      </c>
      <c r="E438" s="136">
        <v>151</v>
      </c>
      <c r="F438" s="136">
        <v>0</v>
      </c>
      <c r="G438" s="136" t="s">
        <v>930</v>
      </c>
    </row>
    <row r="439" spans="2:7">
      <c r="B439" s="144" t="s">
        <v>2338</v>
      </c>
      <c r="C439" s="136" t="s">
        <v>721</v>
      </c>
      <c r="D439" s="136">
        <v>15</v>
      </c>
      <c r="E439" s="136">
        <v>151</v>
      </c>
      <c r="F439" s="136">
        <v>1511</v>
      </c>
      <c r="G439" s="136" t="s">
        <v>931</v>
      </c>
    </row>
    <row r="440" spans="2:7">
      <c r="B440" s="144" t="s">
        <v>2338</v>
      </c>
      <c r="C440" s="136" t="s">
        <v>721</v>
      </c>
      <c r="D440" s="136">
        <v>15</v>
      </c>
      <c r="E440" s="136">
        <v>151</v>
      </c>
      <c r="F440" s="136">
        <v>1512</v>
      </c>
      <c r="G440" s="136" t="s">
        <v>932</v>
      </c>
    </row>
    <row r="441" spans="2:7">
      <c r="B441" s="144" t="s">
        <v>2338</v>
      </c>
      <c r="C441" s="136" t="s">
        <v>721</v>
      </c>
      <c r="D441" s="136">
        <v>15</v>
      </c>
      <c r="E441" s="136">
        <v>151</v>
      </c>
      <c r="F441" s="136">
        <v>1513</v>
      </c>
      <c r="G441" s="136" t="s">
        <v>933</v>
      </c>
    </row>
    <row r="442" spans="2:7">
      <c r="B442" s="144" t="s">
        <v>2338</v>
      </c>
      <c r="C442" s="136" t="s">
        <v>721</v>
      </c>
      <c r="D442" s="136">
        <v>15</v>
      </c>
      <c r="E442" s="136">
        <v>152</v>
      </c>
      <c r="F442" s="136">
        <v>0</v>
      </c>
      <c r="G442" s="136" t="s">
        <v>934</v>
      </c>
    </row>
    <row r="443" spans="2:7">
      <c r="B443" s="144" t="s">
        <v>2338</v>
      </c>
      <c r="C443" s="136" t="s">
        <v>721</v>
      </c>
      <c r="D443" s="136">
        <v>15</v>
      </c>
      <c r="E443" s="136">
        <v>152</v>
      </c>
      <c r="F443" s="136">
        <v>1521</v>
      </c>
      <c r="G443" s="136" t="s">
        <v>934</v>
      </c>
    </row>
    <row r="444" spans="2:7">
      <c r="B444" s="144" t="s">
        <v>2338</v>
      </c>
      <c r="C444" s="136" t="s">
        <v>721</v>
      </c>
      <c r="D444" s="136">
        <v>15</v>
      </c>
      <c r="E444" s="136">
        <v>153</v>
      </c>
      <c r="F444" s="136">
        <v>0</v>
      </c>
      <c r="G444" s="136" t="s">
        <v>935</v>
      </c>
    </row>
    <row r="445" spans="2:7">
      <c r="B445" s="144" t="s">
        <v>2338</v>
      </c>
      <c r="C445" s="136" t="s">
        <v>721</v>
      </c>
      <c r="D445" s="136">
        <v>15</v>
      </c>
      <c r="E445" s="136">
        <v>153</v>
      </c>
      <c r="F445" s="136">
        <v>1531</v>
      </c>
      <c r="G445" s="136" t="s">
        <v>936</v>
      </c>
    </row>
    <row r="446" spans="2:7">
      <c r="B446" s="144" t="s">
        <v>2338</v>
      </c>
      <c r="C446" s="136" t="s">
        <v>721</v>
      </c>
      <c r="D446" s="136">
        <v>15</v>
      </c>
      <c r="E446" s="136">
        <v>153</v>
      </c>
      <c r="F446" s="136">
        <v>1532</v>
      </c>
      <c r="G446" s="136" t="s">
        <v>937</v>
      </c>
    </row>
    <row r="447" spans="2:7">
      <c r="B447" s="144" t="s">
        <v>2338</v>
      </c>
      <c r="C447" s="136" t="s">
        <v>721</v>
      </c>
      <c r="D447" s="136">
        <v>15</v>
      </c>
      <c r="E447" s="136">
        <v>159</v>
      </c>
      <c r="F447" s="136">
        <v>0</v>
      </c>
      <c r="G447" s="136" t="s">
        <v>938</v>
      </c>
    </row>
    <row r="448" spans="2:7">
      <c r="B448" s="144" t="s">
        <v>2338</v>
      </c>
      <c r="C448" s="136" t="s">
        <v>721</v>
      </c>
      <c r="D448" s="136">
        <v>15</v>
      </c>
      <c r="E448" s="136">
        <v>159</v>
      </c>
      <c r="F448" s="136">
        <v>1591</v>
      </c>
      <c r="G448" s="136" t="s">
        <v>938</v>
      </c>
    </row>
    <row r="449" spans="2:7">
      <c r="B449" s="144" t="s">
        <v>2338</v>
      </c>
      <c r="C449" s="136" t="s">
        <v>721</v>
      </c>
      <c r="D449" s="136">
        <v>16</v>
      </c>
      <c r="E449" s="136">
        <v>0</v>
      </c>
      <c r="F449" s="136">
        <v>0</v>
      </c>
      <c r="G449" s="136" t="s">
        <v>939</v>
      </c>
    </row>
    <row r="450" spans="2:7">
      <c r="B450" s="144" t="s">
        <v>2338</v>
      </c>
      <c r="C450" s="136" t="s">
        <v>721</v>
      </c>
      <c r="D450" s="136">
        <v>16</v>
      </c>
      <c r="E450" s="136">
        <v>160</v>
      </c>
      <c r="F450" s="136">
        <v>0</v>
      </c>
      <c r="G450" s="136" t="s">
        <v>940</v>
      </c>
    </row>
    <row r="451" spans="2:7">
      <c r="B451" s="144" t="s">
        <v>2338</v>
      </c>
      <c r="C451" s="136" t="s">
        <v>721</v>
      </c>
      <c r="D451" s="136">
        <v>16</v>
      </c>
      <c r="E451" s="136">
        <v>160</v>
      </c>
      <c r="F451" s="136">
        <v>1600</v>
      </c>
      <c r="G451" s="136" t="s">
        <v>548</v>
      </c>
    </row>
    <row r="452" spans="2:7">
      <c r="B452" s="144" t="s">
        <v>2338</v>
      </c>
      <c r="C452" s="136" t="s">
        <v>721</v>
      </c>
      <c r="D452" s="136">
        <v>16</v>
      </c>
      <c r="E452" s="136">
        <v>160</v>
      </c>
      <c r="F452" s="136">
        <v>1609</v>
      </c>
      <c r="G452" s="136" t="s">
        <v>549</v>
      </c>
    </row>
    <row r="453" spans="2:7">
      <c r="B453" s="144" t="s">
        <v>2338</v>
      </c>
      <c r="C453" s="136" t="s">
        <v>721</v>
      </c>
      <c r="D453" s="136">
        <v>16</v>
      </c>
      <c r="E453" s="136">
        <v>161</v>
      </c>
      <c r="F453" s="136">
        <v>0</v>
      </c>
      <c r="G453" s="136" t="s">
        <v>941</v>
      </c>
    </row>
    <row r="454" spans="2:7">
      <c r="B454" s="144" t="s">
        <v>2338</v>
      </c>
      <c r="C454" s="136" t="s">
        <v>721</v>
      </c>
      <c r="D454" s="136">
        <v>16</v>
      </c>
      <c r="E454" s="136">
        <v>161</v>
      </c>
      <c r="F454" s="136">
        <v>1611</v>
      </c>
      <c r="G454" s="136" t="s">
        <v>942</v>
      </c>
    </row>
    <row r="455" spans="2:7">
      <c r="B455" s="144" t="s">
        <v>2338</v>
      </c>
      <c r="C455" s="136" t="s">
        <v>721</v>
      </c>
      <c r="D455" s="136">
        <v>16</v>
      </c>
      <c r="E455" s="136">
        <v>161</v>
      </c>
      <c r="F455" s="136">
        <v>1612</v>
      </c>
      <c r="G455" s="136" t="s">
        <v>943</v>
      </c>
    </row>
    <row r="456" spans="2:7">
      <c r="B456" s="144" t="s">
        <v>2338</v>
      </c>
      <c r="C456" s="136" t="s">
        <v>721</v>
      </c>
      <c r="D456" s="136">
        <v>16</v>
      </c>
      <c r="E456" s="136">
        <v>161</v>
      </c>
      <c r="F456" s="136">
        <v>1619</v>
      </c>
      <c r="G456" s="136" t="s">
        <v>944</v>
      </c>
    </row>
    <row r="457" spans="2:7">
      <c r="B457" s="144" t="s">
        <v>2338</v>
      </c>
      <c r="C457" s="136" t="s">
        <v>721</v>
      </c>
      <c r="D457" s="136">
        <v>16</v>
      </c>
      <c r="E457" s="136">
        <v>162</v>
      </c>
      <c r="F457" s="136">
        <v>0</v>
      </c>
      <c r="G457" s="136" t="s">
        <v>945</v>
      </c>
    </row>
    <row r="458" spans="2:7">
      <c r="B458" s="144" t="s">
        <v>2338</v>
      </c>
      <c r="C458" s="136" t="s">
        <v>721</v>
      </c>
      <c r="D458" s="136">
        <v>16</v>
      </c>
      <c r="E458" s="136">
        <v>162</v>
      </c>
      <c r="F458" s="136">
        <v>1621</v>
      </c>
      <c r="G458" s="136" t="s">
        <v>946</v>
      </c>
    </row>
    <row r="459" spans="2:7">
      <c r="B459" s="144" t="s">
        <v>2338</v>
      </c>
      <c r="C459" s="136" t="s">
        <v>721</v>
      </c>
      <c r="D459" s="136">
        <v>16</v>
      </c>
      <c r="E459" s="136">
        <v>162</v>
      </c>
      <c r="F459" s="136">
        <v>1622</v>
      </c>
      <c r="G459" s="136" t="s">
        <v>947</v>
      </c>
    </row>
    <row r="460" spans="2:7">
      <c r="B460" s="144" t="s">
        <v>2338</v>
      </c>
      <c r="C460" s="136" t="s">
        <v>721</v>
      </c>
      <c r="D460" s="136">
        <v>16</v>
      </c>
      <c r="E460" s="136">
        <v>162</v>
      </c>
      <c r="F460" s="136">
        <v>1623</v>
      </c>
      <c r="G460" s="136" t="s">
        <v>948</v>
      </c>
    </row>
    <row r="461" spans="2:7">
      <c r="B461" s="144" t="s">
        <v>2338</v>
      </c>
      <c r="C461" s="136" t="s">
        <v>721</v>
      </c>
      <c r="D461" s="136">
        <v>16</v>
      </c>
      <c r="E461" s="136">
        <v>162</v>
      </c>
      <c r="F461" s="136">
        <v>1624</v>
      </c>
      <c r="G461" s="136" t="s">
        <v>949</v>
      </c>
    </row>
    <row r="462" spans="2:7">
      <c r="B462" s="144" t="s">
        <v>2338</v>
      </c>
      <c r="C462" s="136" t="s">
        <v>721</v>
      </c>
      <c r="D462" s="136">
        <v>16</v>
      </c>
      <c r="E462" s="136">
        <v>162</v>
      </c>
      <c r="F462" s="136">
        <v>1629</v>
      </c>
      <c r="G462" s="136" t="s">
        <v>950</v>
      </c>
    </row>
    <row r="463" spans="2:7">
      <c r="B463" s="144" t="s">
        <v>2338</v>
      </c>
      <c r="C463" s="136" t="s">
        <v>721</v>
      </c>
      <c r="D463" s="136">
        <v>16</v>
      </c>
      <c r="E463" s="136">
        <v>163</v>
      </c>
      <c r="F463" s="136">
        <v>0</v>
      </c>
      <c r="G463" s="136" t="s">
        <v>951</v>
      </c>
    </row>
    <row r="464" spans="2:7">
      <c r="B464" s="144" t="s">
        <v>2338</v>
      </c>
      <c r="C464" s="136" t="s">
        <v>721</v>
      </c>
      <c r="D464" s="136">
        <v>16</v>
      </c>
      <c r="E464" s="136">
        <v>163</v>
      </c>
      <c r="F464" s="136">
        <v>1631</v>
      </c>
      <c r="G464" s="136" t="s">
        <v>952</v>
      </c>
    </row>
    <row r="465" spans="2:7">
      <c r="B465" s="144" t="s">
        <v>2338</v>
      </c>
      <c r="C465" s="136" t="s">
        <v>721</v>
      </c>
      <c r="D465" s="136">
        <v>16</v>
      </c>
      <c r="E465" s="136">
        <v>163</v>
      </c>
      <c r="F465" s="136">
        <v>1632</v>
      </c>
      <c r="G465" s="136" t="s">
        <v>953</v>
      </c>
    </row>
    <row r="466" spans="2:7">
      <c r="B466" s="144" t="s">
        <v>2338</v>
      </c>
      <c r="C466" s="136" t="s">
        <v>721</v>
      </c>
      <c r="D466" s="136">
        <v>16</v>
      </c>
      <c r="E466" s="136">
        <v>163</v>
      </c>
      <c r="F466" s="136">
        <v>1633</v>
      </c>
      <c r="G466" s="136" t="s">
        <v>954</v>
      </c>
    </row>
    <row r="467" spans="2:7">
      <c r="B467" s="144" t="s">
        <v>2338</v>
      </c>
      <c r="C467" s="136" t="s">
        <v>721</v>
      </c>
      <c r="D467" s="136">
        <v>16</v>
      </c>
      <c r="E467" s="136">
        <v>163</v>
      </c>
      <c r="F467" s="136">
        <v>1634</v>
      </c>
      <c r="G467" s="136" t="s">
        <v>955</v>
      </c>
    </row>
    <row r="468" spans="2:7">
      <c r="B468" s="144" t="s">
        <v>2338</v>
      </c>
      <c r="C468" s="136" t="s">
        <v>721</v>
      </c>
      <c r="D468" s="136">
        <v>16</v>
      </c>
      <c r="E468" s="136">
        <v>163</v>
      </c>
      <c r="F468" s="136">
        <v>1635</v>
      </c>
      <c r="G468" s="136" t="s">
        <v>956</v>
      </c>
    </row>
    <row r="469" spans="2:7">
      <c r="B469" s="144" t="s">
        <v>2338</v>
      </c>
      <c r="C469" s="136" t="s">
        <v>721</v>
      </c>
      <c r="D469" s="136">
        <v>16</v>
      </c>
      <c r="E469" s="136">
        <v>163</v>
      </c>
      <c r="F469" s="136">
        <v>1636</v>
      </c>
      <c r="G469" s="136" t="s">
        <v>957</v>
      </c>
    </row>
    <row r="470" spans="2:7">
      <c r="B470" s="144" t="s">
        <v>2338</v>
      </c>
      <c r="C470" s="136" t="s">
        <v>721</v>
      </c>
      <c r="D470" s="136">
        <v>16</v>
      </c>
      <c r="E470" s="136">
        <v>163</v>
      </c>
      <c r="F470" s="136">
        <v>1639</v>
      </c>
      <c r="G470" s="136" t="s">
        <v>958</v>
      </c>
    </row>
    <row r="471" spans="2:7">
      <c r="B471" s="144" t="s">
        <v>2338</v>
      </c>
      <c r="C471" s="136" t="s">
        <v>721</v>
      </c>
      <c r="D471" s="136">
        <v>16</v>
      </c>
      <c r="E471" s="136">
        <v>164</v>
      </c>
      <c r="F471" s="136">
        <v>0</v>
      </c>
      <c r="G471" s="136" t="s">
        <v>959</v>
      </c>
    </row>
    <row r="472" spans="2:7">
      <c r="B472" s="144" t="s">
        <v>2338</v>
      </c>
      <c r="C472" s="136" t="s">
        <v>721</v>
      </c>
      <c r="D472" s="136">
        <v>16</v>
      </c>
      <c r="E472" s="136">
        <v>164</v>
      </c>
      <c r="F472" s="136">
        <v>1641</v>
      </c>
      <c r="G472" s="136" t="s">
        <v>960</v>
      </c>
    </row>
    <row r="473" spans="2:7">
      <c r="B473" s="144" t="s">
        <v>2338</v>
      </c>
      <c r="C473" s="136" t="s">
        <v>721</v>
      </c>
      <c r="D473" s="136">
        <v>16</v>
      </c>
      <c r="E473" s="136">
        <v>164</v>
      </c>
      <c r="F473" s="136">
        <v>1642</v>
      </c>
      <c r="G473" s="136" t="s">
        <v>961</v>
      </c>
    </row>
    <row r="474" spans="2:7">
      <c r="B474" s="144" t="s">
        <v>2338</v>
      </c>
      <c r="C474" s="136" t="s">
        <v>721</v>
      </c>
      <c r="D474" s="136">
        <v>16</v>
      </c>
      <c r="E474" s="136">
        <v>164</v>
      </c>
      <c r="F474" s="136">
        <v>1643</v>
      </c>
      <c r="G474" s="136" t="s">
        <v>962</v>
      </c>
    </row>
    <row r="475" spans="2:7">
      <c r="B475" s="144" t="s">
        <v>2338</v>
      </c>
      <c r="C475" s="136" t="s">
        <v>721</v>
      </c>
      <c r="D475" s="136">
        <v>16</v>
      </c>
      <c r="E475" s="136">
        <v>164</v>
      </c>
      <c r="F475" s="136">
        <v>1644</v>
      </c>
      <c r="G475" s="136" t="s">
        <v>963</v>
      </c>
    </row>
    <row r="476" spans="2:7">
      <c r="B476" s="144" t="s">
        <v>2338</v>
      </c>
      <c r="C476" s="136" t="s">
        <v>721</v>
      </c>
      <c r="D476" s="136">
        <v>16</v>
      </c>
      <c r="E476" s="136">
        <v>164</v>
      </c>
      <c r="F476" s="136">
        <v>1645</v>
      </c>
      <c r="G476" s="136" t="s">
        <v>964</v>
      </c>
    </row>
    <row r="477" spans="2:7">
      <c r="B477" s="144" t="s">
        <v>2338</v>
      </c>
      <c r="C477" s="136" t="s">
        <v>721</v>
      </c>
      <c r="D477" s="136">
        <v>16</v>
      </c>
      <c r="E477" s="136">
        <v>164</v>
      </c>
      <c r="F477" s="136">
        <v>1646</v>
      </c>
      <c r="G477" s="136" t="s">
        <v>965</v>
      </c>
    </row>
    <row r="478" spans="2:7">
      <c r="B478" s="144" t="s">
        <v>2338</v>
      </c>
      <c r="C478" s="136" t="s">
        <v>721</v>
      </c>
      <c r="D478" s="136">
        <v>16</v>
      </c>
      <c r="E478" s="136">
        <v>164</v>
      </c>
      <c r="F478" s="136">
        <v>1647</v>
      </c>
      <c r="G478" s="136" t="s">
        <v>966</v>
      </c>
    </row>
    <row r="479" spans="2:7">
      <c r="B479" s="144" t="s">
        <v>2338</v>
      </c>
      <c r="C479" s="136" t="s">
        <v>721</v>
      </c>
      <c r="D479" s="136">
        <v>16</v>
      </c>
      <c r="E479" s="136">
        <v>165</v>
      </c>
      <c r="F479" s="136">
        <v>0</v>
      </c>
      <c r="G479" s="136" t="s">
        <v>967</v>
      </c>
    </row>
    <row r="480" spans="2:7">
      <c r="B480" s="144" t="s">
        <v>2338</v>
      </c>
      <c r="C480" s="136" t="s">
        <v>721</v>
      </c>
      <c r="D480" s="136">
        <v>16</v>
      </c>
      <c r="E480" s="136">
        <v>165</v>
      </c>
      <c r="F480" s="136">
        <v>1651</v>
      </c>
      <c r="G480" s="136" t="s">
        <v>968</v>
      </c>
    </row>
    <row r="481" spans="2:7">
      <c r="B481" s="144" t="s">
        <v>2338</v>
      </c>
      <c r="C481" s="136" t="s">
        <v>721</v>
      </c>
      <c r="D481" s="136">
        <v>16</v>
      </c>
      <c r="E481" s="136">
        <v>165</v>
      </c>
      <c r="F481" s="136">
        <v>1652</v>
      </c>
      <c r="G481" s="136" t="s">
        <v>969</v>
      </c>
    </row>
    <row r="482" spans="2:7">
      <c r="B482" s="144" t="s">
        <v>2338</v>
      </c>
      <c r="C482" s="136" t="s">
        <v>721</v>
      </c>
      <c r="D482" s="136">
        <v>16</v>
      </c>
      <c r="E482" s="136">
        <v>165</v>
      </c>
      <c r="F482" s="136">
        <v>1653</v>
      </c>
      <c r="G482" s="136" t="s">
        <v>970</v>
      </c>
    </row>
    <row r="483" spans="2:7">
      <c r="B483" s="144" t="s">
        <v>2338</v>
      </c>
      <c r="C483" s="136" t="s">
        <v>721</v>
      </c>
      <c r="D483" s="136">
        <v>16</v>
      </c>
      <c r="E483" s="136">
        <v>165</v>
      </c>
      <c r="F483" s="136">
        <v>1654</v>
      </c>
      <c r="G483" s="136" t="s">
        <v>971</v>
      </c>
    </row>
    <row r="484" spans="2:7">
      <c r="B484" s="144" t="s">
        <v>2338</v>
      </c>
      <c r="C484" s="136" t="s">
        <v>721</v>
      </c>
      <c r="D484" s="136">
        <v>16</v>
      </c>
      <c r="E484" s="136">
        <v>165</v>
      </c>
      <c r="F484" s="136">
        <v>1655</v>
      </c>
      <c r="G484" s="136" t="s">
        <v>972</v>
      </c>
    </row>
    <row r="485" spans="2:7">
      <c r="B485" s="144" t="s">
        <v>2338</v>
      </c>
      <c r="C485" s="136" t="s">
        <v>721</v>
      </c>
      <c r="D485" s="136">
        <v>16</v>
      </c>
      <c r="E485" s="136">
        <v>166</v>
      </c>
      <c r="F485" s="136">
        <v>0</v>
      </c>
      <c r="G485" s="136" t="s">
        <v>973</v>
      </c>
    </row>
    <row r="486" spans="2:7">
      <c r="B486" s="144" t="s">
        <v>2338</v>
      </c>
      <c r="C486" s="136" t="s">
        <v>721</v>
      </c>
      <c r="D486" s="136">
        <v>16</v>
      </c>
      <c r="E486" s="136">
        <v>166</v>
      </c>
      <c r="F486" s="136">
        <v>1661</v>
      </c>
      <c r="G486" s="136" t="s">
        <v>974</v>
      </c>
    </row>
    <row r="487" spans="2:7">
      <c r="B487" s="144" t="s">
        <v>2338</v>
      </c>
      <c r="C487" s="136" t="s">
        <v>721</v>
      </c>
      <c r="D487" s="136">
        <v>16</v>
      </c>
      <c r="E487" s="136">
        <v>166</v>
      </c>
      <c r="F487" s="136">
        <v>1662</v>
      </c>
      <c r="G487" s="136" t="s">
        <v>975</v>
      </c>
    </row>
    <row r="488" spans="2:7">
      <c r="B488" s="144" t="s">
        <v>2338</v>
      </c>
      <c r="C488" s="136" t="s">
        <v>721</v>
      </c>
      <c r="D488" s="136">
        <v>16</v>
      </c>
      <c r="E488" s="136">
        <v>166</v>
      </c>
      <c r="F488" s="136">
        <v>1669</v>
      </c>
      <c r="G488" s="136" t="s">
        <v>976</v>
      </c>
    </row>
    <row r="489" spans="2:7">
      <c r="B489" s="144" t="s">
        <v>2338</v>
      </c>
      <c r="C489" s="136" t="s">
        <v>721</v>
      </c>
      <c r="D489" s="136">
        <v>16</v>
      </c>
      <c r="E489" s="136">
        <v>169</v>
      </c>
      <c r="F489" s="136">
        <v>0</v>
      </c>
      <c r="G489" s="136" t="s">
        <v>977</v>
      </c>
    </row>
    <row r="490" spans="2:7">
      <c r="B490" s="144" t="s">
        <v>2338</v>
      </c>
      <c r="C490" s="136" t="s">
        <v>721</v>
      </c>
      <c r="D490" s="136">
        <v>16</v>
      </c>
      <c r="E490" s="136">
        <v>169</v>
      </c>
      <c r="F490" s="136">
        <v>1691</v>
      </c>
      <c r="G490" s="136" t="s">
        <v>978</v>
      </c>
    </row>
    <row r="491" spans="2:7">
      <c r="B491" s="144" t="s">
        <v>2338</v>
      </c>
      <c r="C491" s="136" t="s">
        <v>721</v>
      </c>
      <c r="D491" s="136">
        <v>16</v>
      </c>
      <c r="E491" s="136">
        <v>169</v>
      </c>
      <c r="F491" s="136">
        <v>1692</v>
      </c>
      <c r="G491" s="136" t="s">
        <v>979</v>
      </c>
    </row>
    <row r="492" spans="2:7">
      <c r="B492" s="144" t="s">
        <v>2338</v>
      </c>
      <c r="C492" s="136" t="s">
        <v>721</v>
      </c>
      <c r="D492" s="136">
        <v>16</v>
      </c>
      <c r="E492" s="136">
        <v>169</v>
      </c>
      <c r="F492" s="136">
        <v>1693</v>
      </c>
      <c r="G492" s="136" t="s">
        <v>980</v>
      </c>
    </row>
    <row r="493" spans="2:7">
      <c r="B493" s="144" t="s">
        <v>2338</v>
      </c>
      <c r="C493" s="136" t="s">
        <v>721</v>
      </c>
      <c r="D493" s="136">
        <v>16</v>
      </c>
      <c r="E493" s="136">
        <v>169</v>
      </c>
      <c r="F493" s="136">
        <v>1694</v>
      </c>
      <c r="G493" s="136" t="s">
        <v>981</v>
      </c>
    </row>
    <row r="494" spans="2:7">
      <c r="B494" s="144" t="s">
        <v>2338</v>
      </c>
      <c r="C494" s="136" t="s">
        <v>721</v>
      </c>
      <c r="D494" s="136">
        <v>16</v>
      </c>
      <c r="E494" s="136">
        <v>169</v>
      </c>
      <c r="F494" s="136">
        <v>1695</v>
      </c>
      <c r="G494" s="136" t="s">
        <v>982</v>
      </c>
    </row>
    <row r="495" spans="2:7">
      <c r="B495" s="144" t="s">
        <v>2338</v>
      </c>
      <c r="C495" s="136" t="s">
        <v>721</v>
      </c>
      <c r="D495" s="136">
        <v>16</v>
      </c>
      <c r="E495" s="136">
        <v>169</v>
      </c>
      <c r="F495" s="136">
        <v>1696</v>
      </c>
      <c r="G495" s="136" t="s">
        <v>983</v>
      </c>
    </row>
    <row r="496" spans="2:7">
      <c r="B496" s="144" t="s">
        <v>2338</v>
      </c>
      <c r="C496" s="136" t="s">
        <v>721</v>
      </c>
      <c r="D496" s="136">
        <v>16</v>
      </c>
      <c r="E496" s="136">
        <v>169</v>
      </c>
      <c r="F496" s="136">
        <v>1697</v>
      </c>
      <c r="G496" s="136" t="s">
        <v>984</v>
      </c>
    </row>
    <row r="497" spans="2:7">
      <c r="B497" s="144" t="s">
        <v>2338</v>
      </c>
      <c r="C497" s="136" t="s">
        <v>721</v>
      </c>
      <c r="D497" s="136">
        <v>16</v>
      </c>
      <c r="E497" s="136">
        <v>169</v>
      </c>
      <c r="F497" s="136">
        <v>1699</v>
      </c>
      <c r="G497" s="136" t="s">
        <v>985</v>
      </c>
    </row>
    <row r="498" spans="2:7">
      <c r="B498" s="144" t="s">
        <v>2338</v>
      </c>
      <c r="C498" s="136" t="s">
        <v>721</v>
      </c>
      <c r="D498" s="136">
        <v>17</v>
      </c>
      <c r="E498" s="136">
        <v>0</v>
      </c>
      <c r="F498" s="136">
        <v>0</v>
      </c>
      <c r="G498" s="136" t="s">
        <v>986</v>
      </c>
    </row>
    <row r="499" spans="2:7">
      <c r="B499" s="144" t="s">
        <v>2338</v>
      </c>
      <c r="C499" s="136" t="s">
        <v>721</v>
      </c>
      <c r="D499" s="136">
        <v>17</v>
      </c>
      <c r="E499" s="136">
        <v>170</v>
      </c>
      <c r="F499" s="136">
        <v>0</v>
      </c>
      <c r="G499" s="136" t="s">
        <v>987</v>
      </c>
    </row>
    <row r="500" spans="2:7">
      <c r="B500" s="144" t="s">
        <v>2338</v>
      </c>
      <c r="C500" s="136" t="s">
        <v>721</v>
      </c>
      <c r="D500" s="136">
        <v>17</v>
      </c>
      <c r="E500" s="136">
        <v>170</v>
      </c>
      <c r="F500" s="136">
        <v>1700</v>
      </c>
      <c r="G500" s="136" t="s">
        <v>548</v>
      </c>
    </row>
    <row r="501" spans="2:7">
      <c r="B501" s="144" t="s">
        <v>2338</v>
      </c>
      <c r="C501" s="136" t="s">
        <v>721</v>
      </c>
      <c r="D501" s="136">
        <v>17</v>
      </c>
      <c r="E501" s="136">
        <v>170</v>
      </c>
      <c r="F501" s="136">
        <v>1709</v>
      </c>
      <c r="G501" s="136" t="s">
        <v>549</v>
      </c>
    </row>
    <row r="502" spans="2:7">
      <c r="B502" s="144" t="s">
        <v>2338</v>
      </c>
      <c r="C502" s="136" t="s">
        <v>721</v>
      </c>
      <c r="D502" s="136">
        <v>17</v>
      </c>
      <c r="E502" s="136">
        <v>171</v>
      </c>
      <c r="F502" s="136">
        <v>0</v>
      </c>
      <c r="G502" s="136" t="s">
        <v>988</v>
      </c>
    </row>
    <row r="503" spans="2:7">
      <c r="B503" s="144" t="s">
        <v>2338</v>
      </c>
      <c r="C503" s="136" t="s">
        <v>721</v>
      </c>
      <c r="D503" s="136">
        <v>17</v>
      </c>
      <c r="E503" s="136">
        <v>171</v>
      </c>
      <c r="F503" s="136">
        <v>1711</v>
      </c>
      <c r="G503" s="136" t="s">
        <v>988</v>
      </c>
    </row>
    <row r="504" spans="2:7">
      <c r="B504" s="144" t="s">
        <v>2338</v>
      </c>
      <c r="C504" s="136" t="s">
        <v>721</v>
      </c>
      <c r="D504" s="136">
        <v>17</v>
      </c>
      <c r="E504" s="136">
        <v>172</v>
      </c>
      <c r="F504" s="136">
        <v>0</v>
      </c>
      <c r="G504" s="136" t="s">
        <v>989</v>
      </c>
    </row>
    <row r="505" spans="2:7">
      <c r="B505" s="144" t="s">
        <v>2338</v>
      </c>
      <c r="C505" s="136" t="s">
        <v>721</v>
      </c>
      <c r="D505" s="136">
        <v>17</v>
      </c>
      <c r="E505" s="136">
        <v>172</v>
      </c>
      <c r="F505" s="136">
        <v>1721</v>
      </c>
      <c r="G505" s="136" t="s">
        <v>989</v>
      </c>
    </row>
    <row r="506" spans="2:7">
      <c r="B506" s="144" t="s">
        <v>2338</v>
      </c>
      <c r="C506" s="136" t="s">
        <v>721</v>
      </c>
      <c r="D506" s="136">
        <v>17</v>
      </c>
      <c r="E506" s="136">
        <v>173</v>
      </c>
      <c r="F506" s="136">
        <v>0</v>
      </c>
      <c r="G506" s="136" t="s">
        <v>990</v>
      </c>
    </row>
    <row r="507" spans="2:7">
      <c r="B507" s="144" t="s">
        <v>2338</v>
      </c>
      <c r="C507" s="136" t="s">
        <v>721</v>
      </c>
      <c r="D507" s="136">
        <v>17</v>
      </c>
      <c r="E507" s="136">
        <v>173</v>
      </c>
      <c r="F507" s="136">
        <v>1731</v>
      </c>
      <c r="G507" s="136" t="s">
        <v>990</v>
      </c>
    </row>
    <row r="508" spans="2:7">
      <c r="B508" s="144" t="s">
        <v>2338</v>
      </c>
      <c r="C508" s="136" t="s">
        <v>721</v>
      </c>
      <c r="D508" s="136">
        <v>17</v>
      </c>
      <c r="E508" s="136">
        <v>174</v>
      </c>
      <c r="F508" s="136">
        <v>0</v>
      </c>
      <c r="G508" s="136" t="s">
        <v>991</v>
      </c>
    </row>
    <row r="509" spans="2:7">
      <c r="B509" s="144" t="s">
        <v>2338</v>
      </c>
      <c r="C509" s="136" t="s">
        <v>721</v>
      </c>
      <c r="D509" s="136">
        <v>17</v>
      </c>
      <c r="E509" s="136">
        <v>174</v>
      </c>
      <c r="F509" s="136">
        <v>1741</v>
      </c>
      <c r="G509" s="136" t="s">
        <v>991</v>
      </c>
    </row>
    <row r="510" spans="2:7">
      <c r="B510" s="144" t="s">
        <v>2338</v>
      </c>
      <c r="C510" s="136" t="s">
        <v>721</v>
      </c>
      <c r="D510" s="136">
        <v>17</v>
      </c>
      <c r="E510" s="136">
        <v>179</v>
      </c>
      <c r="F510" s="136">
        <v>0</v>
      </c>
      <c r="G510" s="136" t="s">
        <v>992</v>
      </c>
    </row>
    <row r="511" spans="2:7">
      <c r="B511" s="144" t="s">
        <v>2338</v>
      </c>
      <c r="C511" s="136" t="s">
        <v>721</v>
      </c>
      <c r="D511" s="136">
        <v>17</v>
      </c>
      <c r="E511" s="136">
        <v>179</v>
      </c>
      <c r="F511" s="136">
        <v>1799</v>
      </c>
      <c r="G511" s="136" t="s">
        <v>992</v>
      </c>
    </row>
    <row r="512" spans="2:7">
      <c r="B512" s="144" t="s">
        <v>2338</v>
      </c>
      <c r="C512" s="136" t="s">
        <v>721</v>
      </c>
      <c r="D512" s="136">
        <v>18</v>
      </c>
      <c r="E512" s="136">
        <v>0</v>
      </c>
      <c r="F512" s="136">
        <v>0</v>
      </c>
      <c r="G512" s="136" t="s">
        <v>993</v>
      </c>
    </row>
    <row r="513" spans="2:7">
      <c r="B513" s="144" t="s">
        <v>2338</v>
      </c>
      <c r="C513" s="136" t="s">
        <v>721</v>
      </c>
      <c r="D513" s="136">
        <v>18</v>
      </c>
      <c r="E513" s="136">
        <v>180</v>
      </c>
      <c r="F513" s="136">
        <v>0</v>
      </c>
      <c r="G513" s="136" t="s">
        <v>994</v>
      </c>
    </row>
    <row r="514" spans="2:7">
      <c r="B514" s="144" t="s">
        <v>2338</v>
      </c>
      <c r="C514" s="136" t="s">
        <v>721</v>
      </c>
      <c r="D514" s="136">
        <v>18</v>
      </c>
      <c r="E514" s="136">
        <v>180</v>
      </c>
      <c r="F514" s="136">
        <v>1800</v>
      </c>
      <c r="G514" s="136" t="s">
        <v>548</v>
      </c>
    </row>
    <row r="515" spans="2:7">
      <c r="B515" s="144" t="s">
        <v>2338</v>
      </c>
      <c r="C515" s="136" t="s">
        <v>721</v>
      </c>
      <c r="D515" s="136">
        <v>18</v>
      </c>
      <c r="E515" s="136">
        <v>180</v>
      </c>
      <c r="F515" s="136">
        <v>1809</v>
      </c>
      <c r="G515" s="136" t="s">
        <v>549</v>
      </c>
    </row>
    <row r="516" spans="2:7">
      <c r="B516" s="144" t="s">
        <v>2338</v>
      </c>
      <c r="C516" s="136" t="s">
        <v>721</v>
      </c>
      <c r="D516" s="136">
        <v>18</v>
      </c>
      <c r="E516" s="136">
        <v>181</v>
      </c>
      <c r="F516" s="136">
        <v>0</v>
      </c>
      <c r="G516" s="136" t="s">
        <v>995</v>
      </c>
    </row>
    <row r="517" spans="2:7">
      <c r="B517" s="144" t="s">
        <v>2338</v>
      </c>
      <c r="C517" s="136" t="s">
        <v>721</v>
      </c>
      <c r="D517" s="136">
        <v>18</v>
      </c>
      <c r="E517" s="136">
        <v>181</v>
      </c>
      <c r="F517" s="136">
        <v>1811</v>
      </c>
      <c r="G517" s="136" t="s">
        <v>996</v>
      </c>
    </row>
    <row r="518" spans="2:7">
      <c r="B518" s="144" t="s">
        <v>2338</v>
      </c>
      <c r="C518" s="136" t="s">
        <v>721</v>
      </c>
      <c r="D518" s="136">
        <v>18</v>
      </c>
      <c r="E518" s="136">
        <v>181</v>
      </c>
      <c r="F518" s="136">
        <v>1812</v>
      </c>
      <c r="G518" s="136" t="s">
        <v>997</v>
      </c>
    </row>
    <row r="519" spans="2:7">
      <c r="B519" s="144" t="s">
        <v>2338</v>
      </c>
      <c r="C519" s="136" t="s">
        <v>721</v>
      </c>
      <c r="D519" s="136">
        <v>18</v>
      </c>
      <c r="E519" s="136">
        <v>181</v>
      </c>
      <c r="F519" s="136">
        <v>1813</v>
      </c>
      <c r="G519" s="136" t="s">
        <v>998</v>
      </c>
    </row>
    <row r="520" spans="2:7">
      <c r="B520" s="144" t="s">
        <v>2338</v>
      </c>
      <c r="C520" s="136" t="s">
        <v>721</v>
      </c>
      <c r="D520" s="136">
        <v>18</v>
      </c>
      <c r="E520" s="136">
        <v>181</v>
      </c>
      <c r="F520" s="136">
        <v>1814</v>
      </c>
      <c r="G520" s="136" t="s">
        <v>999</v>
      </c>
    </row>
    <row r="521" spans="2:7">
      <c r="B521" s="144" t="s">
        <v>2338</v>
      </c>
      <c r="C521" s="136" t="s">
        <v>721</v>
      </c>
      <c r="D521" s="136">
        <v>18</v>
      </c>
      <c r="E521" s="136">
        <v>181</v>
      </c>
      <c r="F521" s="136">
        <v>1815</v>
      </c>
      <c r="G521" s="136" t="s">
        <v>1000</v>
      </c>
    </row>
    <row r="522" spans="2:7">
      <c r="B522" s="144" t="s">
        <v>2338</v>
      </c>
      <c r="C522" s="136" t="s">
        <v>721</v>
      </c>
      <c r="D522" s="136">
        <v>18</v>
      </c>
      <c r="E522" s="136">
        <v>182</v>
      </c>
      <c r="F522" s="136">
        <v>0</v>
      </c>
      <c r="G522" s="136" t="s">
        <v>1001</v>
      </c>
    </row>
    <row r="523" spans="2:7">
      <c r="B523" s="144" t="s">
        <v>2338</v>
      </c>
      <c r="C523" s="136" t="s">
        <v>721</v>
      </c>
      <c r="D523" s="136">
        <v>18</v>
      </c>
      <c r="E523" s="136">
        <v>182</v>
      </c>
      <c r="F523" s="136">
        <v>1821</v>
      </c>
      <c r="G523" s="136" t="s">
        <v>1002</v>
      </c>
    </row>
    <row r="524" spans="2:7">
      <c r="B524" s="144" t="s">
        <v>2338</v>
      </c>
      <c r="C524" s="136" t="s">
        <v>721</v>
      </c>
      <c r="D524" s="136">
        <v>18</v>
      </c>
      <c r="E524" s="136">
        <v>182</v>
      </c>
      <c r="F524" s="136">
        <v>1822</v>
      </c>
      <c r="G524" s="136" t="s">
        <v>1003</v>
      </c>
    </row>
    <row r="525" spans="2:7">
      <c r="B525" s="144" t="s">
        <v>2338</v>
      </c>
      <c r="C525" s="136" t="s">
        <v>721</v>
      </c>
      <c r="D525" s="136">
        <v>18</v>
      </c>
      <c r="E525" s="136">
        <v>182</v>
      </c>
      <c r="F525" s="136">
        <v>1823</v>
      </c>
      <c r="G525" s="136" t="s">
        <v>1004</v>
      </c>
    </row>
    <row r="526" spans="2:7">
      <c r="B526" s="144" t="s">
        <v>2338</v>
      </c>
      <c r="C526" s="136" t="s">
        <v>721</v>
      </c>
      <c r="D526" s="136">
        <v>18</v>
      </c>
      <c r="E526" s="136">
        <v>182</v>
      </c>
      <c r="F526" s="136">
        <v>1824</v>
      </c>
      <c r="G526" s="136" t="s">
        <v>1005</v>
      </c>
    </row>
    <row r="527" spans="2:7">
      <c r="B527" s="144" t="s">
        <v>2338</v>
      </c>
      <c r="C527" s="136" t="s">
        <v>721</v>
      </c>
      <c r="D527" s="136">
        <v>18</v>
      </c>
      <c r="E527" s="136">
        <v>182</v>
      </c>
      <c r="F527" s="136">
        <v>1825</v>
      </c>
      <c r="G527" s="136" t="s">
        <v>1006</v>
      </c>
    </row>
    <row r="528" spans="2:7">
      <c r="B528" s="144" t="s">
        <v>2338</v>
      </c>
      <c r="C528" s="136" t="s">
        <v>721</v>
      </c>
      <c r="D528" s="136">
        <v>18</v>
      </c>
      <c r="E528" s="136">
        <v>183</v>
      </c>
      <c r="F528" s="136">
        <v>0</v>
      </c>
      <c r="G528" s="136" t="s">
        <v>1007</v>
      </c>
    </row>
    <row r="529" spans="2:7">
      <c r="B529" s="144" t="s">
        <v>2338</v>
      </c>
      <c r="C529" s="136" t="s">
        <v>721</v>
      </c>
      <c r="D529" s="136">
        <v>18</v>
      </c>
      <c r="E529" s="136">
        <v>183</v>
      </c>
      <c r="F529" s="136">
        <v>1831</v>
      </c>
      <c r="G529" s="136" t="s">
        <v>1008</v>
      </c>
    </row>
    <row r="530" spans="2:7">
      <c r="B530" s="144" t="s">
        <v>2338</v>
      </c>
      <c r="C530" s="136" t="s">
        <v>721</v>
      </c>
      <c r="D530" s="136">
        <v>18</v>
      </c>
      <c r="E530" s="136">
        <v>183</v>
      </c>
      <c r="F530" s="136">
        <v>1832</v>
      </c>
      <c r="G530" s="136" t="s">
        <v>1009</v>
      </c>
    </row>
    <row r="531" spans="2:7">
      <c r="B531" s="144" t="s">
        <v>2338</v>
      </c>
      <c r="C531" s="136" t="s">
        <v>721</v>
      </c>
      <c r="D531" s="136">
        <v>18</v>
      </c>
      <c r="E531" s="136">
        <v>183</v>
      </c>
      <c r="F531" s="136">
        <v>1833</v>
      </c>
      <c r="G531" s="136" t="s">
        <v>1010</v>
      </c>
    </row>
    <row r="532" spans="2:7">
      <c r="B532" s="144" t="s">
        <v>2338</v>
      </c>
      <c r="C532" s="136" t="s">
        <v>721</v>
      </c>
      <c r="D532" s="136">
        <v>18</v>
      </c>
      <c r="E532" s="136">
        <v>183</v>
      </c>
      <c r="F532" s="136">
        <v>1834</v>
      </c>
      <c r="G532" s="136" t="s">
        <v>1011</v>
      </c>
    </row>
    <row r="533" spans="2:7">
      <c r="B533" s="144" t="s">
        <v>2338</v>
      </c>
      <c r="C533" s="136" t="s">
        <v>721</v>
      </c>
      <c r="D533" s="136">
        <v>18</v>
      </c>
      <c r="E533" s="136">
        <v>184</v>
      </c>
      <c r="F533" s="136">
        <v>0</v>
      </c>
      <c r="G533" s="136" t="s">
        <v>1012</v>
      </c>
    </row>
    <row r="534" spans="2:7">
      <c r="B534" s="144" t="s">
        <v>2338</v>
      </c>
      <c r="C534" s="136" t="s">
        <v>721</v>
      </c>
      <c r="D534" s="136">
        <v>18</v>
      </c>
      <c r="E534" s="136">
        <v>184</v>
      </c>
      <c r="F534" s="136">
        <v>1841</v>
      </c>
      <c r="G534" s="136" t="s">
        <v>1013</v>
      </c>
    </row>
    <row r="535" spans="2:7">
      <c r="B535" s="144" t="s">
        <v>2338</v>
      </c>
      <c r="C535" s="136" t="s">
        <v>721</v>
      </c>
      <c r="D535" s="136">
        <v>18</v>
      </c>
      <c r="E535" s="136">
        <v>184</v>
      </c>
      <c r="F535" s="136">
        <v>1842</v>
      </c>
      <c r="G535" s="136" t="s">
        <v>1014</v>
      </c>
    </row>
    <row r="536" spans="2:7">
      <c r="B536" s="144" t="s">
        <v>2338</v>
      </c>
      <c r="C536" s="136" t="s">
        <v>721</v>
      </c>
      <c r="D536" s="136">
        <v>18</v>
      </c>
      <c r="E536" s="136">
        <v>184</v>
      </c>
      <c r="F536" s="136">
        <v>1843</v>
      </c>
      <c r="G536" s="136" t="s">
        <v>1015</v>
      </c>
    </row>
    <row r="537" spans="2:7">
      <c r="B537" s="144" t="s">
        <v>2338</v>
      </c>
      <c r="C537" s="136" t="s">
        <v>721</v>
      </c>
      <c r="D537" s="136">
        <v>18</v>
      </c>
      <c r="E537" s="136">
        <v>184</v>
      </c>
      <c r="F537" s="136">
        <v>1844</v>
      </c>
      <c r="G537" s="136" t="s">
        <v>1016</v>
      </c>
    </row>
    <row r="538" spans="2:7">
      <c r="B538" s="144" t="s">
        <v>2338</v>
      </c>
      <c r="C538" s="136" t="s">
        <v>721</v>
      </c>
      <c r="D538" s="136">
        <v>18</v>
      </c>
      <c r="E538" s="136">
        <v>184</v>
      </c>
      <c r="F538" s="136">
        <v>1845</v>
      </c>
      <c r="G538" s="136" t="s">
        <v>1017</v>
      </c>
    </row>
    <row r="539" spans="2:7">
      <c r="B539" s="144" t="s">
        <v>2338</v>
      </c>
      <c r="C539" s="136" t="s">
        <v>721</v>
      </c>
      <c r="D539" s="136">
        <v>18</v>
      </c>
      <c r="E539" s="136">
        <v>185</v>
      </c>
      <c r="F539" s="136">
        <v>0</v>
      </c>
      <c r="G539" s="136" t="s">
        <v>1018</v>
      </c>
    </row>
    <row r="540" spans="2:7">
      <c r="B540" s="144" t="s">
        <v>2338</v>
      </c>
      <c r="C540" s="136" t="s">
        <v>721</v>
      </c>
      <c r="D540" s="136">
        <v>18</v>
      </c>
      <c r="E540" s="136">
        <v>185</v>
      </c>
      <c r="F540" s="136">
        <v>1851</v>
      </c>
      <c r="G540" s="136" t="s">
        <v>1019</v>
      </c>
    </row>
    <row r="541" spans="2:7">
      <c r="B541" s="144" t="s">
        <v>2338</v>
      </c>
      <c r="C541" s="136" t="s">
        <v>721</v>
      </c>
      <c r="D541" s="136">
        <v>18</v>
      </c>
      <c r="E541" s="136">
        <v>185</v>
      </c>
      <c r="F541" s="136">
        <v>1852</v>
      </c>
      <c r="G541" s="136" t="s">
        <v>1020</v>
      </c>
    </row>
    <row r="542" spans="2:7">
      <c r="B542" s="144" t="s">
        <v>2338</v>
      </c>
      <c r="C542" s="136" t="s">
        <v>721</v>
      </c>
      <c r="D542" s="136">
        <v>18</v>
      </c>
      <c r="E542" s="136">
        <v>189</v>
      </c>
      <c r="F542" s="136">
        <v>0</v>
      </c>
      <c r="G542" s="136" t="s">
        <v>1021</v>
      </c>
    </row>
    <row r="543" spans="2:7">
      <c r="B543" s="144" t="s">
        <v>2338</v>
      </c>
      <c r="C543" s="136" t="s">
        <v>721</v>
      </c>
      <c r="D543" s="136">
        <v>18</v>
      </c>
      <c r="E543" s="136">
        <v>189</v>
      </c>
      <c r="F543" s="136">
        <v>1891</v>
      </c>
      <c r="G543" s="136" t="s">
        <v>1022</v>
      </c>
    </row>
    <row r="544" spans="2:7">
      <c r="B544" s="144" t="s">
        <v>2338</v>
      </c>
      <c r="C544" s="136" t="s">
        <v>721</v>
      </c>
      <c r="D544" s="136">
        <v>18</v>
      </c>
      <c r="E544" s="136">
        <v>189</v>
      </c>
      <c r="F544" s="136">
        <v>1892</v>
      </c>
      <c r="G544" s="136" t="s">
        <v>1023</v>
      </c>
    </row>
    <row r="545" spans="2:7">
      <c r="B545" s="144" t="s">
        <v>2338</v>
      </c>
      <c r="C545" s="136" t="s">
        <v>721</v>
      </c>
      <c r="D545" s="136">
        <v>18</v>
      </c>
      <c r="E545" s="136">
        <v>189</v>
      </c>
      <c r="F545" s="136">
        <v>1897</v>
      </c>
      <c r="G545" s="136" t="s">
        <v>1024</v>
      </c>
    </row>
    <row r="546" spans="2:7">
      <c r="B546" s="144" t="s">
        <v>2338</v>
      </c>
      <c r="C546" s="136" t="s">
        <v>721</v>
      </c>
      <c r="D546" s="136">
        <v>18</v>
      </c>
      <c r="E546" s="136">
        <v>189</v>
      </c>
      <c r="F546" s="136">
        <v>1898</v>
      </c>
      <c r="G546" s="136" t="s">
        <v>1025</v>
      </c>
    </row>
    <row r="547" spans="2:7">
      <c r="B547" s="144" t="s">
        <v>2338</v>
      </c>
      <c r="C547" s="136" t="s">
        <v>721</v>
      </c>
      <c r="D547" s="136">
        <v>19</v>
      </c>
      <c r="E547" s="136">
        <v>0</v>
      </c>
      <c r="F547" s="136">
        <v>0</v>
      </c>
      <c r="G547" s="136" t="s">
        <v>1026</v>
      </c>
    </row>
    <row r="548" spans="2:7">
      <c r="B548" s="144" t="s">
        <v>2338</v>
      </c>
      <c r="C548" s="136" t="s">
        <v>721</v>
      </c>
      <c r="D548" s="136">
        <v>19</v>
      </c>
      <c r="E548" s="136">
        <v>190</v>
      </c>
      <c r="F548" s="136">
        <v>0</v>
      </c>
      <c r="G548" s="136" t="s">
        <v>1027</v>
      </c>
    </row>
    <row r="549" spans="2:7">
      <c r="B549" s="144" t="s">
        <v>2338</v>
      </c>
      <c r="C549" s="136" t="s">
        <v>721</v>
      </c>
      <c r="D549" s="136">
        <v>19</v>
      </c>
      <c r="E549" s="136">
        <v>190</v>
      </c>
      <c r="F549" s="136">
        <v>1900</v>
      </c>
      <c r="G549" s="136" t="s">
        <v>548</v>
      </c>
    </row>
    <row r="550" spans="2:7">
      <c r="B550" s="144" t="s">
        <v>2338</v>
      </c>
      <c r="C550" s="136" t="s">
        <v>721</v>
      </c>
      <c r="D550" s="136">
        <v>19</v>
      </c>
      <c r="E550" s="136">
        <v>190</v>
      </c>
      <c r="F550" s="136">
        <v>1909</v>
      </c>
      <c r="G550" s="136" t="s">
        <v>549</v>
      </c>
    </row>
    <row r="551" spans="2:7">
      <c r="B551" s="144" t="s">
        <v>2338</v>
      </c>
      <c r="C551" s="136" t="s">
        <v>721</v>
      </c>
      <c r="D551" s="136">
        <v>19</v>
      </c>
      <c r="E551" s="136">
        <v>191</v>
      </c>
      <c r="F551" s="136">
        <v>0</v>
      </c>
      <c r="G551" s="136" t="s">
        <v>1028</v>
      </c>
    </row>
    <row r="552" spans="2:7">
      <c r="B552" s="144" t="s">
        <v>2338</v>
      </c>
      <c r="C552" s="136" t="s">
        <v>721</v>
      </c>
      <c r="D552" s="136">
        <v>19</v>
      </c>
      <c r="E552" s="136">
        <v>191</v>
      </c>
      <c r="F552" s="136">
        <v>1911</v>
      </c>
      <c r="G552" s="136" t="s">
        <v>1029</v>
      </c>
    </row>
    <row r="553" spans="2:7">
      <c r="B553" s="144" t="s">
        <v>2338</v>
      </c>
      <c r="C553" s="136" t="s">
        <v>721</v>
      </c>
      <c r="D553" s="136">
        <v>19</v>
      </c>
      <c r="E553" s="136">
        <v>191</v>
      </c>
      <c r="F553" s="136">
        <v>1919</v>
      </c>
      <c r="G553" s="136" t="s">
        <v>1030</v>
      </c>
    </row>
    <row r="554" spans="2:7">
      <c r="B554" s="144" t="s">
        <v>2338</v>
      </c>
      <c r="C554" s="136" t="s">
        <v>721</v>
      </c>
      <c r="D554" s="136">
        <v>19</v>
      </c>
      <c r="E554" s="136">
        <v>192</v>
      </c>
      <c r="F554" s="136">
        <v>0</v>
      </c>
      <c r="G554" s="136" t="s">
        <v>1031</v>
      </c>
    </row>
    <row r="555" spans="2:7">
      <c r="B555" s="144" t="s">
        <v>2338</v>
      </c>
      <c r="C555" s="136" t="s">
        <v>721</v>
      </c>
      <c r="D555" s="136">
        <v>19</v>
      </c>
      <c r="E555" s="136">
        <v>192</v>
      </c>
      <c r="F555" s="136">
        <v>1921</v>
      </c>
      <c r="G555" s="136" t="s">
        <v>1032</v>
      </c>
    </row>
    <row r="556" spans="2:7">
      <c r="B556" s="144" t="s">
        <v>2338</v>
      </c>
      <c r="C556" s="136" t="s">
        <v>721</v>
      </c>
      <c r="D556" s="136">
        <v>19</v>
      </c>
      <c r="E556" s="136">
        <v>192</v>
      </c>
      <c r="F556" s="136">
        <v>1922</v>
      </c>
      <c r="G556" s="136" t="s">
        <v>1033</v>
      </c>
    </row>
    <row r="557" spans="2:7">
      <c r="B557" s="144" t="s">
        <v>2338</v>
      </c>
      <c r="C557" s="136" t="s">
        <v>721</v>
      </c>
      <c r="D557" s="136">
        <v>19</v>
      </c>
      <c r="E557" s="136">
        <v>193</v>
      </c>
      <c r="F557" s="136">
        <v>0</v>
      </c>
      <c r="G557" s="136" t="s">
        <v>1034</v>
      </c>
    </row>
    <row r="558" spans="2:7">
      <c r="B558" s="144" t="s">
        <v>2338</v>
      </c>
      <c r="C558" s="136" t="s">
        <v>721</v>
      </c>
      <c r="D558" s="136">
        <v>19</v>
      </c>
      <c r="E558" s="136">
        <v>193</v>
      </c>
      <c r="F558" s="136">
        <v>1931</v>
      </c>
      <c r="G558" s="136" t="s">
        <v>1035</v>
      </c>
    </row>
    <row r="559" spans="2:7">
      <c r="B559" s="144" t="s">
        <v>2338</v>
      </c>
      <c r="C559" s="136" t="s">
        <v>721</v>
      </c>
      <c r="D559" s="136">
        <v>19</v>
      </c>
      <c r="E559" s="136">
        <v>193</v>
      </c>
      <c r="F559" s="136">
        <v>1932</v>
      </c>
      <c r="G559" s="136" t="s">
        <v>1036</v>
      </c>
    </row>
    <row r="560" spans="2:7">
      <c r="B560" s="144" t="s">
        <v>2338</v>
      </c>
      <c r="C560" s="136" t="s">
        <v>721</v>
      </c>
      <c r="D560" s="136">
        <v>19</v>
      </c>
      <c r="E560" s="136">
        <v>193</v>
      </c>
      <c r="F560" s="136">
        <v>1933</v>
      </c>
      <c r="G560" s="136" t="s">
        <v>1037</v>
      </c>
    </row>
    <row r="561" spans="2:7">
      <c r="B561" s="144" t="s">
        <v>2338</v>
      </c>
      <c r="C561" s="136" t="s">
        <v>721</v>
      </c>
      <c r="D561" s="136">
        <v>19</v>
      </c>
      <c r="E561" s="136">
        <v>199</v>
      </c>
      <c r="F561" s="136">
        <v>0</v>
      </c>
      <c r="G561" s="136" t="s">
        <v>1038</v>
      </c>
    </row>
    <row r="562" spans="2:7">
      <c r="B562" s="144" t="s">
        <v>2338</v>
      </c>
      <c r="C562" s="136" t="s">
        <v>721</v>
      </c>
      <c r="D562" s="136">
        <v>19</v>
      </c>
      <c r="E562" s="136">
        <v>199</v>
      </c>
      <c r="F562" s="136">
        <v>1991</v>
      </c>
      <c r="G562" s="136" t="s">
        <v>1039</v>
      </c>
    </row>
    <row r="563" spans="2:7">
      <c r="B563" s="144" t="s">
        <v>2338</v>
      </c>
      <c r="C563" s="136" t="s">
        <v>721</v>
      </c>
      <c r="D563" s="136">
        <v>19</v>
      </c>
      <c r="E563" s="136">
        <v>199</v>
      </c>
      <c r="F563" s="136">
        <v>1992</v>
      </c>
      <c r="G563" s="136" t="s">
        <v>1040</v>
      </c>
    </row>
    <row r="564" spans="2:7">
      <c r="B564" s="144" t="s">
        <v>2338</v>
      </c>
      <c r="C564" s="136" t="s">
        <v>721</v>
      </c>
      <c r="D564" s="136">
        <v>19</v>
      </c>
      <c r="E564" s="136">
        <v>199</v>
      </c>
      <c r="F564" s="136">
        <v>1993</v>
      </c>
      <c r="G564" s="136" t="s">
        <v>1041</v>
      </c>
    </row>
    <row r="565" spans="2:7">
      <c r="B565" s="144" t="s">
        <v>2338</v>
      </c>
      <c r="C565" s="136" t="s">
        <v>721</v>
      </c>
      <c r="D565" s="136">
        <v>19</v>
      </c>
      <c r="E565" s="136">
        <v>199</v>
      </c>
      <c r="F565" s="136">
        <v>1994</v>
      </c>
      <c r="G565" s="136" t="s">
        <v>1042</v>
      </c>
    </row>
    <row r="566" spans="2:7">
      <c r="B566" s="144" t="s">
        <v>2338</v>
      </c>
      <c r="C566" s="136" t="s">
        <v>721</v>
      </c>
      <c r="D566" s="136">
        <v>19</v>
      </c>
      <c r="E566" s="136">
        <v>199</v>
      </c>
      <c r="F566" s="136">
        <v>1995</v>
      </c>
      <c r="G566" s="136" t="s">
        <v>1043</v>
      </c>
    </row>
    <row r="567" spans="2:7">
      <c r="B567" s="144" t="s">
        <v>2338</v>
      </c>
      <c r="C567" s="136" t="s">
        <v>721</v>
      </c>
      <c r="D567" s="136">
        <v>19</v>
      </c>
      <c r="E567" s="136">
        <v>199</v>
      </c>
      <c r="F567" s="136">
        <v>1999</v>
      </c>
      <c r="G567" s="136" t="s">
        <v>1044</v>
      </c>
    </row>
    <row r="568" spans="2:7">
      <c r="B568" s="144" t="s">
        <v>2338</v>
      </c>
      <c r="C568" s="136" t="s">
        <v>721</v>
      </c>
      <c r="D568" s="136">
        <v>20</v>
      </c>
      <c r="E568" s="136">
        <v>0</v>
      </c>
      <c r="F568" s="136">
        <v>0</v>
      </c>
      <c r="G568" s="136" t="s">
        <v>1045</v>
      </c>
    </row>
    <row r="569" spans="2:7">
      <c r="B569" s="144" t="s">
        <v>2338</v>
      </c>
      <c r="C569" s="136" t="s">
        <v>721</v>
      </c>
      <c r="D569" s="136">
        <v>20</v>
      </c>
      <c r="E569" s="136">
        <v>200</v>
      </c>
      <c r="F569" s="136">
        <v>0</v>
      </c>
      <c r="G569" s="136" t="s">
        <v>1046</v>
      </c>
    </row>
    <row r="570" spans="2:7">
      <c r="B570" s="144" t="s">
        <v>2338</v>
      </c>
      <c r="C570" s="136" t="s">
        <v>721</v>
      </c>
      <c r="D570" s="136">
        <v>20</v>
      </c>
      <c r="E570" s="136">
        <v>200</v>
      </c>
      <c r="F570" s="136">
        <v>2000</v>
      </c>
      <c r="G570" s="136" t="s">
        <v>548</v>
      </c>
    </row>
    <row r="571" spans="2:7">
      <c r="B571" s="144" t="s">
        <v>2338</v>
      </c>
      <c r="C571" s="136" t="s">
        <v>721</v>
      </c>
      <c r="D571" s="136">
        <v>20</v>
      </c>
      <c r="E571" s="136">
        <v>200</v>
      </c>
      <c r="F571" s="136">
        <v>2009</v>
      </c>
      <c r="G571" s="136" t="s">
        <v>549</v>
      </c>
    </row>
    <row r="572" spans="2:7">
      <c r="B572" s="144" t="s">
        <v>2338</v>
      </c>
      <c r="C572" s="136" t="s">
        <v>721</v>
      </c>
      <c r="D572" s="136">
        <v>20</v>
      </c>
      <c r="E572" s="136">
        <v>201</v>
      </c>
      <c r="F572" s="136">
        <v>0</v>
      </c>
      <c r="G572" s="136" t="s">
        <v>1047</v>
      </c>
    </row>
    <row r="573" spans="2:7">
      <c r="B573" s="144" t="s">
        <v>2338</v>
      </c>
      <c r="C573" s="136" t="s">
        <v>721</v>
      </c>
      <c r="D573" s="136">
        <v>20</v>
      </c>
      <c r="E573" s="136">
        <v>201</v>
      </c>
      <c r="F573" s="136">
        <v>2011</v>
      </c>
      <c r="G573" s="136" t="s">
        <v>1047</v>
      </c>
    </row>
    <row r="574" spans="2:7">
      <c r="B574" s="144" t="s">
        <v>2338</v>
      </c>
      <c r="C574" s="136" t="s">
        <v>721</v>
      </c>
      <c r="D574" s="136">
        <v>20</v>
      </c>
      <c r="E574" s="136">
        <v>202</v>
      </c>
      <c r="F574" s="136">
        <v>0</v>
      </c>
      <c r="G574" s="136" t="s">
        <v>1048</v>
      </c>
    </row>
    <row r="575" spans="2:7">
      <c r="B575" s="144" t="s">
        <v>2338</v>
      </c>
      <c r="C575" s="136" t="s">
        <v>721</v>
      </c>
      <c r="D575" s="136">
        <v>20</v>
      </c>
      <c r="E575" s="136">
        <v>202</v>
      </c>
      <c r="F575" s="136">
        <v>2021</v>
      </c>
      <c r="G575" s="136" t="s">
        <v>1048</v>
      </c>
    </row>
    <row r="576" spans="2:7">
      <c r="B576" s="144" t="s">
        <v>2338</v>
      </c>
      <c r="C576" s="136" t="s">
        <v>721</v>
      </c>
      <c r="D576" s="136">
        <v>20</v>
      </c>
      <c r="E576" s="136">
        <v>203</v>
      </c>
      <c r="F576" s="136">
        <v>0</v>
      </c>
      <c r="G576" s="136" t="s">
        <v>1049</v>
      </c>
    </row>
    <row r="577" spans="2:7">
      <c r="B577" s="144" t="s">
        <v>2338</v>
      </c>
      <c r="C577" s="136" t="s">
        <v>721</v>
      </c>
      <c r="D577" s="136">
        <v>20</v>
      </c>
      <c r="E577" s="136">
        <v>203</v>
      </c>
      <c r="F577" s="136">
        <v>2031</v>
      </c>
      <c r="G577" s="136" t="s">
        <v>1049</v>
      </c>
    </row>
    <row r="578" spans="2:7">
      <c r="B578" s="144" t="s">
        <v>2338</v>
      </c>
      <c r="C578" s="136" t="s">
        <v>721</v>
      </c>
      <c r="D578" s="136">
        <v>20</v>
      </c>
      <c r="E578" s="136">
        <v>204</v>
      </c>
      <c r="F578" s="136">
        <v>0</v>
      </c>
      <c r="G578" s="136" t="s">
        <v>1050</v>
      </c>
    </row>
    <row r="579" spans="2:7">
      <c r="B579" s="144" t="s">
        <v>2338</v>
      </c>
      <c r="C579" s="136" t="s">
        <v>721</v>
      </c>
      <c r="D579" s="136">
        <v>20</v>
      </c>
      <c r="E579" s="136">
        <v>204</v>
      </c>
      <c r="F579" s="136">
        <v>2041</v>
      </c>
      <c r="G579" s="136" t="s">
        <v>1050</v>
      </c>
    </row>
    <row r="580" spans="2:7">
      <c r="B580" s="144" t="s">
        <v>2338</v>
      </c>
      <c r="C580" s="136" t="s">
        <v>721</v>
      </c>
      <c r="D580" s="136">
        <v>20</v>
      </c>
      <c r="E580" s="136">
        <v>205</v>
      </c>
      <c r="F580" s="136">
        <v>0</v>
      </c>
      <c r="G580" s="136" t="s">
        <v>1051</v>
      </c>
    </row>
    <row r="581" spans="2:7">
      <c r="B581" s="144" t="s">
        <v>2338</v>
      </c>
      <c r="C581" s="136" t="s">
        <v>721</v>
      </c>
      <c r="D581" s="136">
        <v>20</v>
      </c>
      <c r="E581" s="136">
        <v>205</v>
      </c>
      <c r="F581" s="136">
        <v>2051</v>
      </c>
      <c r="G581" s="136" t="s">
        <v>1051</v>
      </c>
    </row>
    <row r="582" spans="2:7">
      <c r="B582" s="144" t="s">
        <v>2338</v>
      </c>
      <c r="C582" s="136" t="s">
        <v>721</v>
      </c>
      <c r="D582" s="136">
        <v>20</v>
      </c>
      <c r="E582" s="136">
        <v>206</v>
      </c>
      <c r="F582" s="136">
        <v>0</v>
      </c>
      <c r="G582" s="136" t="s">
        <v>1052</v>
      </c>
    </row>
    <row r="583" spans="2:7">
      <c r="B583" s="144" t="s">
        <v>2338</v>
      </c>
      <c r="C583" s="136" t="s">
        <v>721</v>
      </c>
      <c r="D583" s="136">
        <v>20</v>
      </c>
      <c r="E583" s="136">
        <v>206</v>
      </c>
      <c r="F583" s="136">
        <v>2061</v>
      </c>
      <c r="G583" s="136" t="s">
        <v>1052</v>
      </c>
    </row>
    <row r="584" spans="2:7">
      <c r="B584" s="144" t="s">
        <v>2338</v>
      </c>
      <c r="C584" s="136" t="s">
        <v>721</v>
      </c>
      <c r="D584" s="136">
        <v>20</v>
      </c>
      <c r="E584" s="136">
        <v>207</v>
      </c>
      <c r="F584" s="136">
        <v>0</v>
      </c>
      <c r="G584" s="136" t="s">
        <v>1053</v>
      </c>
    </row>
    <row r="585" spans="2:7">
      <c r="B585" s="144" t="s">
        <v>2338</v>
      </c>
      <c r="C585" s="136" t="s">
        <v>721</v>
      </c>
      <c r="D585" s="136">
        <v>20</v>
      </c>
      <c r="E585" s="136">
        <v>207</v>
      </c>
      <c r="F585" s="136">
        <v>2071</v>
      </c>
      <c r="G585" s="136" t="s">
        <v>1054</v>
      </c>
    </row>
    <row r="586" spans="2:7">
      <c r="B586" s="144" t="s">
        <v>2338</v>
      </c>
      <c r="C586" s="136" t="s">
        <v>721</v>
      </c>
      <c r="D586" s="136">
        <v>20</v>
      </c>
      <c r="E586" s="136">
        <v>207</v>
      </c>
      <c r="F586" s="136">
        <v>2072</v>
      </c>
      <c r="G586" s="136" t="s">
        <v>1055</v>
      </c>
    </row>
    <row r="587" spans="2:7">
      <c r="B587" s="144" t="s">
        <v>2338</v>
      </c>
      <c r="C587" s="136" t="s">
        <v>721</v>
      </c>
      <c r="D587" s="136">
        <v>20</v>
      </c>
      <c r="E587" s="136">
        <v>208</v>
      </c>
      <c r="F587" s="136">
        <v>0</v>
      </c>
      <c r="G587" s="136" t="s">
        <v>1056</v>
      </c>
    </row>
    <row r="588" spans="2:7">
      <c r="B588" s="144" t="s">
        <v>2338</v>
      </c>
      <c r="C588" s="136" t="s">
        <v>721</v>
      </c>
      <c r="D588" s="136">
        <v>20</v>
      </c>
      <c r="E588" s="136">
        <v>208</v>
      </c>
      <c r="F588" s="136">
        <v>2081</v>
      </c>
      <c r="G588" s="136" t="s">
        <v>1056</v>
      </c>
    </row>
    <row r="589" spans="2:7">
      <c r="B589" s="144" t="s">
        <v>2338</v>
      </c>
      <c r="C589" s="136" t="s">
        <v>721</v>
      </c>
      <c r="D589" s="136">
        <v>20</v>
      </c>
      <c r="E589" s="136">
        <v>209</v>
      </c>
      <c r="F589" s="136">
        <v>0</v>
      </c>
      <c r="G589" s="136" t="s">
        <v>1057</v>
      </c>
    </row>
    <row r="590" spans="2:7">
      <c r="B590" s="144" t="s">
        <v>2338</v>
      </c>
      <c r="C590" s="136" t="s">
        <v>721</v>
      </c>
      <c r="D590" s="136">
        <v>20</v>
      </c>
      <c r="E590" s="136">
        <v>209</v>
      </c>
      <c r="F590" s="136">
        <v>2099</v>
      </c>
      <c r="G590" s="136" t="s">
        <v>1057</v>
      </c>
    </row>
    <row r="591" spans="2:7">
      <c r="B591" s="144" t="s">
        <v>2338</v>
      </c>
      <c r="C591" s="136" t="s">
        <v>721</v>
      </c>
      <c r="D591" s="136">
        <v>21</v>
      </c>
      <c r="E591" s="136">
        <v>0</v>
      </c>
      <c r="F591" s="136">
        <v>0</v>
      </c>
      <c r="G591" s="136" t="s">
        <v>1058</v>
      </c>
    </row>
    <row r="592" spans="2:7">
      <c r="B592" s="144" t="s">
        <v>2338</v>
      </c>
      <c r="C592" s="136" t="s">
        <v>721</v>
      </c>
      <c r="D592" s="136">
        <v>21</v>
      </c>
      <c r="E592" s="136">
        <v>210</v>
      </c>
      <c r="F592" s="136">
        <v>0</v>
      </c>
      <c r="G592" s="136" t="s">
        <v>1059</v>
      </c>
    </row>
    <row r="593" spans="2:7">
      <c r="B593" s="144" t="s">
        <v>2338</v>
      </c>
      <c r="C593" s="136" t="s">
        <v>721</v>
      </c>
      <c r="D593" s="136">
        <v>21</v>
      </c>
      <c r="E593" s="136">
        <v>210</v>
      </c>
      <c r="F593" s="136">
        <v>2100</v>
      </c>
      <c r="G593" s="136" t="s">
        <v>548</v>
      </c>
    </row>
    <row r="594" spans="2:7">
      <c r="B594" s="144" t="s">
        <v>2338</v>
      </c>
      <c r="C594" s="136" t="s">
        <v>721</v>
      </c>
      <c r="D594" s="136">
        <v>21</v>
      </c>
      <c r="E594" s="136">
        <v>210</v>
      </c>
      <c r="F594" s="136">
        <v>2109</v>
      </c>
      <c r="G594" s="136" t="s">
        <v>549</v>
      </c>
    </row>
    <row r="595" spans="2:7">
      <c r="B595" s="144" t="s">
        <v>2338</v>
      </c>
      <c r="C595" s="136" t="s">
        <v>721</v>
      </c>
      <c r="D595" s="136">
        <v>21</v>
      </c>
      <c r="E595" s="136">
        <v>211</v>
      </c>
      <c r="F595" s="136">
        <v>0</v>
      </c>
      <c r="G595" s="136" t="s">
        <v>1060</v>
      </c>
    </row>
    <row r="596" spans="2:7">
      <c r="B596" s="144" t="s">
        <v>2338</v>
      </c>
      <c r="C596" s="136" t="s">
        <v>721</v>
      </c>
      <c r="D596" s="136">
        <v>21</v>
      </c>
      <c r="E596" s="136">
        <v>211</v>
      </c>
      <c r="F596" s="136">
        <v>2111</v>
      </c>
      <c r="G596" s="136" t="s">
        <v>1061</v>
      </c>
    </row>
    <row r="597" spans="2:7">
      <c r="B597" s="144" t="s">
        <v>2338</v>
      </c>
      <c r="C597" s="136" t="s">
        <v>721</v>
      </c>
      <c r="D597" s="136">
        <v>21</v>
      </c>
      <c r="E597" s="136">
        <v>211</v>
      </c>
      <c r="F597" s="136">
        <v>2112</v>
      </c>
      <c r="G597" s="136" t="s">
        <v>1062</v>
      </c>
    </row>
    <row r="598" spans="2:7">
      <c r="B598" s="144" t="s">
        <v>2338</v>
      </c>
      <c r="C598" s="136" t="s">
        <v>721</v>
      </c>
      <c r="D598" s="136">
        <v>21</v>
      </c>
      <c r="E598" s="136">
        <v>211</v>
      </c>
      <c r="F598" s="136">
        <v>2113</v>
      </c>
      <c r="G598" s="136" t="s">
        <v>1063</v>
      </c>
    </row>
    <row r="599" spans="2:7">
      <c r="B599" s="144" t="s">
        <v>2338</v>
      </c>
      <c r="C599" s="136" t="s">
        <v>721</v>
      </c>
      <c r="D599" s="136">
        <v>21</v>
      </c>
      <c r="E599" s="136">
        <v>211</v>
      </c>
      <c r="F599" s="136">
        <v>2114</v>
      </c>
      <c r="G599" s="136" t="s">
        <v>1064</v>
      </c>
    </row>
    <row r="600" spans="2:7">
      <c r="B600" s="144" t="s">
        <v>2338</v>
      </c>
      <c r="C600" s="136" t="s">
        <v>721</v>
      </c>
      <c r="D600" s="136">
        <v>21</v>
      </c>
      <c r="E600" s="136">
        <v>211</v>
      </c>
      <c r="F600" s="136">
        <v>2115</v>
      </c>
      <c r="G600" s="136" t="s">
        <v>1065</v>
      </c>
    </row>
    <row r="601" spans="2:7">
      <c r="B601" s="144" t="s">
        <v>2338</v>
      </c>
      <c r="C601" s="136" t="s">
        <v>721</v>
      </c>
      <c r="D601" s="136">
        <v>21</v>
      </c>
      <c r="E601" s="136">
        <v>211</v>
      </c>
      <c r="F601" s="136">
        <v>2116</v>
      </c>
      <c r="G601" s="136" t="s">
        <v>1066</v>
      </c>
    </row>
    <row r="602" spans="2:7">
      <c r="B602" s="144" t="s">
        <v>2338</v>
      </c>
      <c r="C602" s="136" t="s">
        <v>721</v>
      </c>
      <c r="D602" s="136">
        <v>21</v>
      </c>
      <c r="E602" s="136">
        <v>211</v>
      </c>
      <c r="F602" s="136">
        <v>2117</v>
      </c>
      <c r="G602" s="136" t="s">
        <v>1067</v>
      </c>
    </row>
    <row r="603" spans="2:7">
      <c r="B603" s="144" t="s">
        <v>2338</v>
      </c>
      <c r="C603" s="136" t="s">
        <v>721</v>
      </c>
      <c r="D603" s="136">
        <v>21</v>
      </c>
      <c r="E603" s="136">
        <v>211</v>
      </c>
      <c r="F603" s="136">
        <v>2119</v>
      </c>
      <c r="G603" s="136" t="s">
        <v>1068</v>
      </c>
    </row>
    <row r="604" spans="2:7">
      <c r="B604" s="144" t="s">
        <v>2338</v>
      </c>
      <c r="C604" s="136" t="s">
        <v>721</v>
      </c>
      <c r="D604" s="136">
        <v>21</v>
      </c>
      <c r="E604" s="136">
        <v>212</v>
      </c>
      <c r="F604" s="136">
        <v>0</v>
      </c>
      <c r="G604" s="136" t="s">
        <v>1069</v>
      </c>
    </row>
    <row r="605" spans="2:7">
      <c r="B605" s="144" t="s">
        <v>2338</v>
      </c>
      <c r="C605" s="136" t="s">
        <v>721</v>
      </c>
      <c r="D605" s="136">
        <v>21</v>
      </c>
      <c r="E605" s="136">
        <v>212</v>
      </c>
      <c r="F605" s="136">
        <v>2121</v>
      </c>
      <c r="G605" s="136" t="s">
        <v>1070</v>
      </c>
    </row>
    <row r="606" spans="2:7">
      <c r="B606" s="144" t="s">
        <v>2338</v>
      </c>
      <c r="C606" s="136" t="s">
        <v>721</v>
      </c>
      <c r="D606" s="136">
        <v>21</v>
      </c>
      <c r="E606" s="136">
        <v>212</v>
      </c>
      <c r="F606" s="136">
        <v>2122</v>
      </c>
      <c r="G606" s="136" t="s">
        <v>1071</v>
      </c>
    </row>
    <row r="607" spans="2:7">
      <c r="B607" s="144" t="s">
        <v>2338</v>
      </c>
      <c r="C607" s="136" t="s">
        <v>721</v>
      </c>
      <c r="D607" s="136">
        <v>21</v>
      </c>
      <c r="E607" s="136">
        <v>212</v>
      </c>
      <c r="F607" s="136">
        <v>2123</v>
      </c>
      <c r="G607" s="136" t="s">
        <v>1072</v>
      </c>
    </row>
    <row r="608" spans="2:7">
      <c r="B608" s="144" t="s">
        <v>2338</v>
      </c>
      <c r="C608" s="136" t="s">
        <v>721</v>
      </c>
      <c r="D608" s="136">
        <v>21</v>
      </c>
      <c r="E608" s="136">
        <v>212</v>
      </c>
      <c r="F608" s="136">
        <v>2129</v>
      </c>
      <c r="G608" s="136" t="s">
        <v>1073</v>
      </c>
    </row>
    <row r="609" spans="2:7">
      <c r="B609" s="144" t="s">
        <v>2338</v>
      </c>
      <c r="C609" s="136" t="s">
        <v>721</v>
      </c>
      <c r="D609" s="136">
        <v>21</v>
      </c>
      <c r="E609" s="136">
        <v>213</v>
      </c>
      <c r="F609" s="136">
        <v>0</v>
      </c>
      <c r="G609" s="136" t="s">
        <v>1074</v>
      </c>
    </row>
    <row r="610" spans="2:7">
      <c r="B610" s="144" t="s">
        <v>2338</v>
      </c>
      <c r="C610" s="136" t="s">
        <v>721</v>
      </c>
      <c r="D610" s="136">
        <v>21</v>
      </c>
      <c r="E610" s="136">
        <v>213</v>
      </c>
      <c r="F610" s="136">
        <v>2131</v>
      </c>
      <c r="G610" s="136" t="s">
        <v>1075</v>
      </c>
    </row>
    <row r="611" spans="2:7">
      <c r="B611" s="144" t="s">
        <v>2338</v>
      </c>
      <c r="C611" s="136" t="s">
        <v>721</v>
      </c>
      <c r="D611" s="136">
        <v>21</v>
      </c>
      <c r="E611" s="136">
        <v>213</v>
      </c>
      <c r="F611" s="136">
        <v>2132</v>
      </c>
      <c r="G611" s="136" t="s">
        <v>1076</v>
      </c>
    </row>
    <row r="612" spans="2:7">
      <c r="B612" s="144" t="s">
        <v>2338</v>
      </c>
      <c r="C612" s="136" t="s">
        <v>721</v>
      </c>
      <c r="D612" s="136">
        <v>21</v>
      </c>
      <c r="E612" s="136">
        <v>213</v>
      </c>
      <c r="F612" s="136">
        <v>2139</v>
      </c>
      <c r="G612" s="136" t="s">
        <v>1077</v>
      </c>
    </row>
    <row r="613" spans="2:7">
      <c r="B613" s="144" t="s">
        <v>2338</v>
      </c>
      <c r="C613" s="136" t="s">
        <v>721</v>
      </c>
      <c r="D613" s="136">
        <v>21</v>
      </c>
      <c r="E613" s="136">
        <v>214</v>
      </c>
      <c r="F613" s="136">
        <v>0</v>
      </c>
      <c r="G613" s="136" t="s">
        <v>1078</v>
      </c>
    </row>
    <row r="614" spans="2:7">
      <c r="B614" s="144" t="s">
        <v>2338</v>
      </c>
      <c r="C614" s="136" t="s">
        <v>721</v>
      </c>
      <c r="D614" s="136">
        <v>21</v>
      </c>
      <c r="E614" s="136">
        <v>214</v>
      </c>
      <c r="F614" s="136">
        <v>2141</v>
      </c>
      <c r="G614" s="136" t="s">
        <v>1079</v>
      </c>
    </row>
    <row r="615" spans="2:7">
      <c r="B615" s="144" t="s">
        <v>2338</v>
      </c>
      <c r="C615" s="136" t="s">
        <v>721</v>
      </c>
      <c r="D615" s="136">
        <v>21</v>
      </c>
      <c r="E615" s="136">
        <v>214</v>
      </c>
      <c r="F615" s="136">
        <v>2142</v>
      </c>
      <c r="G615" s="136" t="s">
        <v>1080</v>
      </c>
    </row>
    <row r="616" spans="2:7">
      <c r="B616" s="144" t="s">
        <v>2338</v>
      </c>
      <c r="C616" s="136" t="s">
        <v>721</v>
      </c>
      <c r="D616" s="136">
        <v>21</v>
      </c>
      <c r="E616" s="136">
        <v>214</v>
      </c>
      <c r="F616" s="136">
        <v>2143</v>
      </c>
      <c r="G616" s="136" t="s">
        <v>1081</v>
      </c>
    </row>
    <row r="617" spans="2:7">
      <c r="B617" s="144" t="s">
        <v>2338</v>
      </c>
      <c r="C617" s="136" t="s">
        <v>721</v>
      </c>
      <c r="D617" s="136">
        <v>21</v>
      </c>
      <c r="E617" s="136">
        <v>214</v>
      </c>
      <c r="F617" s="136">
        <v>2144</v>
      </c>
      <c r="G617" s="136" t="s">
        <v>1082</v>
      </c>
    </row>
    <row r="618" spans="2:7">
      <c r="B618" s="144" t="s">
        <v>2338</v>
      </c>
      <c r="C618" s="136" t="s">
        <v>721</v>
      </c>
      <c r="D618" s="136">
        <v>21</v>
      </c>
      <c r="E618" s="136">
        <v>214</v>
      </c>
      <c r="F618" s="136">
        <v>2145</v>
      </c>
      <c r="G618" s="136" t="s">
        <v>1083</v>
      </c>
    </row>
    <row r="619" spans="2:7">
      <c r="B619" s="144" t="s">
        <v>2338</v>
      </c>
      <c r="C619" s="136" t="s">
        <v>721</v>
      </c>
      <c r="D619" s="136">
        <v>21</v>
      </c>
      <c r="E619" s="136">
        <v>214</v>
      </c>
      <c r="F619" s="136">
        <v>2146</v>
      </c>
      <c r="G619" s="136" t="s">
        <v>1084</v>
      </c>
    </row>
    <row r="620" spans="2:7">
      <c r="B620" s="144" t="s">
        <v>2338</v>
      </c>
      <c r="C620" s="136" t="s">
        <v>721</v>
      </c>
      <c r="D620" s="136">
        <v>21</v>
      </c>
      <c r="E620" s="136">
        <v>214</v>
      </c>
      <c r="F620" s="136">
        <v>2147</v>
      </c>
      <c r="G620" s="136" t="s">
        <v>1085</v>
      </c>
    </row>
    <row r="621" spans="2:7">
      <c r="B621" s="144" t="s">
        <v>2338</v>
      </c>
      <c r="C621" s="136" t="s">
        <v>721</v>
      </c>
      <c r="D621" s="136">
        <v>21</v>
      </c>
      <c r="E621" s="136">
        <v>214</v>
      </c>
      <c r="F621" s="136">
        <v>2148</v>
      </c>
      <c r="G621" s="136" t="s">
        <v>1086</v>
      </c>
    </row>
    <row r="622" spans="2:7">
      <c r="B622" s="144" t="s">
        <v>2338</v>
      </c>
      <c r="C622" s="136" t="s">
        <v>721</v>
      </c>
      <c r="D622" s="136">
        <v>21</v>
      </c>
      <c r="E622" s="136">
        <v>214</v>
      </c>
      <c r="F622" s="136">
        <v>2149</v>
      </c>
      <c r="G622" s="136" t="s">
        <v>1087</v>
      </c>
    </row>
    <row r="623" spans="2:7">
      <c r="B623" s="144" t="s">
        <v>2338</v>
      </c>
      <c r="C623" s="136" t="s">
        <v>721</v>
      </c>
      <c r="D623" s="136">
        <v>21</v>
      </c>
      <c r="E623" s="136">
        <v>215</v>
      </c>
      <c r="F623" s="136">
        <v>0</v>
      </c>
      <c r="G623" s="136" t="s">
        <v>1088</v>
      </c>
    </row>
    <row r="624" spans="2:7">
      <c r="B624" s="144" t="s">
        <v>2338</v>
      </c>
      <c r="C624" s="136" t="s">
        <v>721</v>
      </c>
      <c r="D624" s="136">
        <v>21</v>
      </c>
      <c r="E624" s="136">
        <v>215</v>
      </c>
      <c r="F624" s="136">
        <v>2151</v>
      </c>
      <c r="G624" s="136" t="s">
        <v>1089</v>
      </c>
    </row>
    <row r="625" spans="2:7">
      <c r="B625" s="144" t="s">
        <v>2338</v>
      </c>
      <c r="C625" s="136" t="s">
        <v>721</v>
      </c>
      <c r="D625" s="136">
        <v>21</v>
      </c>
      <c r="E625" s="136">
        <v>215</v>
      </c>
      <c r="F625" s="136">
        <v>2152</v>
      </c>
      <c r="G625" s="136" t="s">
        <v>1090</v>
      </c>
    </row>
    <row r="626" spans="2:7">
      <c r="B626" s="144" t="s">
        <v>2338</v>
      </c>
      <c r="C626" s="136" t="s">
        <v>721</v>
      </c>
      <c r="D626" s="136">
        <v>21</v>
      </c>
      <c r="E626" s="136">
        <v>215</v>
      </c>
      <c r="F626" s="136">
        <v>2159</v>
      </c>
      <c r="G626" s="136" t="s">
        <v>1091</v>
      </c>
    </row>
    <row r="627" spans="2:7">
      <c r="B627" s="144" t="s">
        <v>2338</v>
      </c>
      <c r="C627" s="136" t="s">
        <v>721</v>
      </c>
      <c r="D627" s="136">
        <v>21</v>
      </c>
      <c r="E627" s="136">
        <v>216</v>
      </c>
      <c r="F627" s="136">
        <v>0</v>
      </c>
      <c r="G627" s="136" t="s">
        <v>1092</v>
      </c>
    </row>
    <row r="628" spans="2:7">
      <c r="B628" s="144" t="s">
        <v>2338</v>
      </c>
      <c r="C628" s="136" t="s">
        <v>721</v>
      </c>
      <c r="D628" s="136">
        <v>21</v>
      </c>
      <c r="E628" s="136">
        <v>216</v>
      </c>
      <c r="F628" s="136">
        <v>2161</v>
      </c>
      <c r="G628" s="136" t="s">
        <v>1093</v>
      </c>
    </row>
    <row r="629" spans="2:7">
      <c r="B629" s="144" t="s">
        <v>2338</v>
      </c>
      <c r="C629" s="136" t="s">
        <v>721</v>
      </c>
      <c r="D629" s="136">
        <v>21</v>
      </c>
      <c r="E629" s="136">
        <v>216</v>
      </c>
      <c r="F629" s="136">
        <v>2169</v>
      </c>
      <c r="G629" s="136" t="s">
        <v>1094</v>
      </c>
    </row>
    <row r="630" spans="2:7">
      <c r="B630" s="144" t="s">
        <v>2338</v>
      </c>
      <c r="C630" s="136" t="s">
        <v>721</v>
      </c>
      <c r="D630" s="136">
        <v>21</v>
      </c>
      <c r="E630" s="136">
        <v>217</v>
      </c>
      <c r="F630" s="136">
        <v>0</v>
      </c>
      <c r="G630" s="136" t="s">
        <v>1095</v>
      </c>
    </row>
    <row r="631" spans="2:7">
      <c r="B631" s="144" t="s">
        <v>2338</v>
      </c>
      <c r="C631" s="136" t="s">
        <v>721</v>
      </c>
      <c r="D631" s="136">
        <v>21</v>
      </c>
      <c r="E631" s="136">
        <v>217</v>
      </c>
      <c r="F631" s="136">
        <v>2171</v>
      </c>
      <c r="G631" s="136" t="s">
        <v>1096</v>
      </c>
    </row>
    <row r="632" spans="2:7">
      <c r="B632" s="144" t="s">
        <v>2338</v>
      </c>
      <c r="C632" s="136" t="s">
        <v>721</v>
      </c>
      <c r="D632" s="136">
        <v>21</v>
      </c>
      <c r="E632" s="136">
        <v>217</v>
      </c>
      <c r="F632" s="136">
        <v>2172</v>
      </c>
      <c r="G632" s="136" t="s">
        <v>1097</v>
      </c>
    </row>
    <row r="633" spans="2:7">
      <c r="B633" s="144" t="s">
        <v>2338</v>
      </c>
      <c r="C633" s="136" t="s">
        <v>721</v>
      </c>
      <c r="D633" s="136">
        <v>21</v>
      </c>
      <c r="E633" s="136">
        <v>217</v>
      </c>
      <c r="F633" s="136">
        <v>2173</v>
      </c>
      <c r="G633" s="136" t="s">
        <v>1098</v>
      </c>
    </row>
    <row r="634" spans="2:7">
      <c r="B634" s="144" t="s">
        <v>2338</v>
      </c>
      <c r="C634" s="136" t="s">
        <v>721</v>
      </c>
      <c r="D634" s="136">
        <v>21</v>
      </c>
      <c r="E634" s="136">
        <v>217</v>
      </c>
      <c r="F634" s="136">
        <v>2179</v>
      </c>
      <c r="G634" s="136" t="s">
        <v>1099</v>
      </c>
    </row>
    <row r="635" spans="2:7">
      <c r="B635" s="144" t="s">
        <v>2338</v>
      </c>
      <c r="C635" s="136" t="s">
        <v>721</v>
      </c>
      <c r="D635" s="136">
        <v>21</v>
      </c>
      <c r="E635" s="136">
        <v>218</v>
      </c>
      <c r="F635" s="136">
        <v>0</v>
      </c>
      <c r="G635" s="136" t="s">
        <v>1100</v>
      </c>
    </row>
    <row r="636" spans="2:7">
      <c r="B636" s="144" t="s">
        <v>2338</v>
      </c>
      <c r="C636" s="136" t="s">
        <v>721</v>
      </c>
      <c r="D636" s="136">
        <v>21</v>
      </c>
      <c r="E636" s="136">
        <v>218</v>
      </c>
      <c r="F636" s="136">
        <v>2181</v>
      </c>
      <c r="G636" s="136" t="s">
        <v>1101</v>
      </c>
    </row>
    <row r="637" spans="2:7">
      <c r="B637" s="144" t="s">
        <v>2338</v>
      </c>
      <c r="C637" s="136" t="s">
        <v>721</v>
      </c>
      <c r="D637" s="136">
        <v>21</v>
      </c>
      <c r="E637" s="136">
        <v>218</v>
      </c>
      <c r="F637" s="136">
        <v>2182</v>
      </c>
      <c r="G637" s="136" t="s">
        <v>1102</v>
      </c>
    </row>
    <row r="638" spans="2:7">
      <c r="B638" s="144" t="s">
        <v>2338</v>
      </c>
      <c r="C638" s="136" t="s">
        <v>721</v>
      </c>
      <c r="D638" s="136">
        <v>21</v>
      </c>
      <c r="E638" s="136">
        <v>218</v>
      </c>
      <c r="F638" s="136">
        <v>2183</v>
      </c>
      <c r="G638" s="136" t="s">
        <v>1103</v>
      </c>
    </row>
    <row r="639" spans="2:7">
      <c r="B639" s="144" t="s">
        <v>2338</v>
      </c>
      <c r="C639" s="136" t="s">
        <v>721</v>
      </c>
      <c r="D639" s="136">
        <v>21</v>
      </c>
      <c r="E639" s="136">
        <v>218</v>
      </c>
      <c r="F639" s="136">
        <v>2184</v>
      </c>
      <c r="G639" s="136" t="s">
        <v>1104</v>
      </c>
    </row>
    <row r="640" spans="2:7">
      <c r="B640" s="144" t="s">
        <v>2338</v>
      </c>
      <c r="C640" s="136" t="s">
        <v>721</v>
      </c>
      <c r="D640" s="136">
        <v>21</v>
      </c>
      <c r="E640" s="136">
        <v>218</v>
      </c>
      <c r="F640" s="136">
        <v>2185</v>
      </c>
      <c r="G640" s="136" t="s">
        <v>1105</v>
      </c>
    </row>
    <row r="641" spans="2:7">
      <c r="B641" s="144" t="s">
        <v>2338</v>
      </c>
      <c r="C641" s="136" t="s">
        <v>721</v>
      </c>
      <c r="D641" s="136">
        <v>21</v>
      </c>
      <c r="E641" s="136">
        <v>218</v>
      </c>
      <c r="F641" s="136">
        <v>2186</v>
      </c>
      <c r="G641" s="136" t="s">
        <v>1106</v>
      </c>
    </row>
    <row r="642" spans="2:7">
      <c r="B642" s="144" t="s">
        <v>2338</v>
      </c>
      <c r="C642" s="136" t="s">
        <v>721</v>
      </c>
      <c r="D642" s="136">
        <v>21</v>
      </c>
      <c r="E642" s="136">
        <v>219</v>
      </c>
      <c r="F642" s="136">
        <v>0</v>
      </c>
      <c r="G642" s="136" t="s">
        <v>1107</v>
      </c>
    </row>
    <row r="643" spans="2:7">
      <c r="B643" s="144" t="s">
        <v>2338</v>
      </c>
      <c r="C643" s="136" t="s">
        <v>721</v>
      </c>
      <c r="D643" s="136">
        <v>21</v>
      </c>
      <c r="E643" s="136">
        <v>219</v>
      </c>
      <c r="F643" s="136">
        <v>2191</v>
      </c>
      <c r="G643" s="136" t="s">
        <v>1108</v>
      </c>
    </row>
    <row r="644" spans="2:7">
      <c r="B644" s="144" t="s">
        <v>2338</v>
      </c>
      <c r="C644" s="136" t="s">
        <v>721</v>
      </c>
      <c r="D644" s="136">
        <v>21</v>
      </c>
      <c r="E644" s="136">
        <v>219</v>
      </c>
      <c r="F644" s="136">
        <v>2192</v>
      </c>
      <c r="G644" s="136" t="s">
        <v>1109</v>
      </c>
    </row>
    <row r="645" spans="2:7">
      <c r="B645" s="144" t="s">
        <v>2338</v>
      </c>
      <c r="C645" s="136" t="s">
        <v>721</v>
      </c>
      <c r="D645" s="136">
        <v>21</v>
      </c>
      <c r="E645" s="136">
        <v>219</v>
      </c>
      <c r="F645" s="136">
        <v>2193</v>
      </c>
      <c r="G645" s="136" t="s">
        <v>1110</v>
      </c>
    </row>
    <row r="646" spans="2:7">
      <c r="B646" s="144" t="s">
        <v>2338</v>
      </c>
      <c r="C646" s="136" t="s">
        <v>721</v>
      </c>
      <c r="D646" s="136">
        <v>21</v>
      </c>
      <c r="E646" s="136">
        <v>219</v>
      </c>
      <c r="F646" s="136">
        <v>2194</v>
      </c>
      <c r="G646" s="136" t="s">
        <v>1111</v>
      </c>
    </row>
    <row r="647" spans="2:7">
      <c r="B647" s="144" t="s">
        <v>2338</v>
      </c>
      <c r="C647" s="136" t="s">
        <v>721</v>
      </c>
      <c r="D647" s="136">
        <v>21</v>
      </c>
      <c r="E647" s="136">
        <v>219</v>
      </c>
      <c r="F647" s="136">
        <v>2199</v>
      </c>
      <c r="G647" s="136" t="s">
        <v>1112</v>
      </c>
    </row>
    <row r="648" spans="2:7">
      <c r="B648" s="144" t="s">
        <v>2338</v>
      </c>
      <c r="C648" s="136" t="s">
        <v>721</v>
      </c>
      <c r="D648" s="136">
        <v>22</v>
      </c>
      <c r="E648" s="136">
        <v>0</v>
      </c>
      <c r="F648" s="136">
        <v>0</v>
      </c>
      <c r="G648" s="136" t="s">
        <v>1113</v>
      </c>
    </row>
    <row r="649" spans="2:7">
      <c r="B649" s="144" t="s">
        <v>2338</v>
      </c>
      <c r="C649" s="136" t="s">
        <v>721</v>
      </c>
      <c r="D649" s="136">
        <v>22</v>
      </c>
      <c r="E649" s="136">
        <v>220</v>
      </c>
      <c r="F649" s="136">
        <v>0</v>
      </c>
      <c r="G649" s="136" t="s">
        <v>1114</v>
      </c>
    </row>
    <row r="650" spans="2:7">
      <c r="B650" s="144" t="s">
        <v>2338</v>
      </c>
      <c r="C650" s="136" t="s">
        <v>721</v>
      </c>
      <c r="D650" s="136">
        <v>22</v>
      </c>
      <c r="E650" s="136">
        <v>220</v>
      </c>
      <c r="F650" s="136">
        <v>2200</v>
      </c>
      <c r="G650" s="136" t="s">
        <v>548</v>
      </c>
    </row>
    <row r="651" spans="2:7">
      <c r="B651" s="144" t="s">
        <v>2338</v>
      </c>
      <c r="C651" s="136" t="s">
        <v>721</v>
      </c>
      <c r="D651" s="136">
        <v>22</v>
      </c>
      <c r="E651" s="136">
        <v>220</v>
      </c>
      <c r="F651" s="136">
        <v>2209</v>
      </c>
      <c r="G651" s="136" t="s">
        <v>549</v>
      </c>
    </row>
    <row r="652" spans="2:7">
      <c r="B652" s="144" t="s">
        <v>2338</v>
      </c>
      <c r="C652" s="136" t="s">
        <v>721</v>
      </c>
      <c r="D652" s="136">
        <v>22</v>
      </c>
      <c r="E652" s="136">
        <v>221</v>
      </c>
      <c r="F652" s="136">
        <v>0</v>
      </c>
      <c r="G652" s="136" t="s">
        <v>1115</v>
      </c>
    </row>
    <row r="653" spans="2:7">
      <c r="B653" s="144" t="s">
        <v>2338</v>
      </c>
      <c r="C653" s="136" t="s">
        <v>721</v>
      </c>
      <c r="D653" s="136">
        <v>22</v>
      </c>
      <c r="E653" s="136">
        <v>221</v>
      </c>
      <c r="F653" s="136">
        <v>2211</v>
      </c>
      <c r="G653" s="136" t="s">
        <v>1116</v>
      </c>
    </row>
    <row r="654" spans="2:7">
      <c r="B654" s="144" t="s">
        <v>2338</v>
      </c>
      <c r="C654" s="136" t="s">
        <v>721</v>
      </c>
      <c r="D654" s="136">
        <v>22</v>
      </c>
      <c r="E654" s="136">
        <v>221</v>
      </c>
      <c r="F654" s="136">
        <v>2212</v>
      </c>
      <c r="G654" s="136" t="s">
        <v>1117</v>
      </c>
    </row>
    <row r="655" spans="2:7">
      <c r="B655" s="144" t="s">
        <v>2338</v>
      </c>
      <c r="C655" s="136" t="s">
        <v>721</v>
      </c>
      <c r="D655" s="136">
        <v>22</v>
      </c>
      <c r="E655" s="136">
        <v>221</v>
      </c>
      <c r="F655" s="136">
        <v>2213</v>
      </c>
      <c r="G655" s="136" t="s">
        <v>1118</v>
      </c>
    </row>
    <row r="656" spans="2:7">
      <c r="B656" s="144" t="s">
        <v>2338</v>
      </c>
      <c r="C656" s="136" t="s">
        <v>721</v>
      </c>
      <c r="D656" s="136">
        <v>22</v>
      </c>
      <c r="E656" s="136">
        <v>222</v>
      </c>
      <c r="F656" s="136">
        <v>0</v>
      </c>
      <c r="G656" s="136" t="s">
        <v>1119</v>
      </c>
    </row>
    <row r="657" spans="2:7">
      <c r="B657" s="144" t="s">
        <v>2338</v>
      </c>
      <c r="C657" s="136" t="s">
        <v>721</v>
      </c>
      <c r="D657" s="136">
        <v>22</v>
      </c>
      <c r="E657" s="136">
        <v>222</v>
      </c>
      <c r="F657" s="136">
        <v>2221</v>
      </c>
      <c r="G657" s="136" t="s">
        <v>1119</v>
      </c>
    </row>
    <row r="658" spans="2:7">
      <c r="B658" s="144" t="s">
        <v>2338</v>
      </c>
      <c r="C658" s="136" t="s">
        <v>721</v>
      </c>
      <c r="D658" s="136">
        <v>22</v>
      </c>
      <c r="E658" s="136">
        <v>223</v>
      </c>
      <c r="F658" s="136">
        <v>0</v>
      </c>
      <c r="G658" s="136" t="s">
        <v>1120</v>
      </c>
    </row>
    <row r="659" spans="2:7">
      <c r="B659" s="144" t="s">
        <v>2338</v>
      </c>
      <c r="C659" s="136" t="s">
        <v>721</v>
      </c>
      <c r="D659" s="136">
        <v>22</v>
      </c>
      <c r="E659" s="136">
        <v>223</v>
      </c>
      <c r="F659" s="136">
        <v>2231</v>
      </c>
      <c r="G659" s="136" t="s">
        <v>1121</v>
      </c>
    </row>
    <row r="660" spans="2:7">
      <c r="B660" s="144" t="s">
        <v>2338</v>
      </c>
      <c r="C660" s="136" t="s">
        <v>721</v>
      </c>
      <c r="D660" s="136">
        <v>22</v>
      </c>
      <c r="E660" s="136">
        <v>223</v>
      </c>
      <c r="F660" s="136">
        <v>2232</v>
      </c>
      <c r="G660" s="136" t="s">
        <v>1122</v>
      </c>
    </row>
    <row r="661" spans="2:7">
      <c r="B661" s="144" t="s">
        <v>2338</v>
      </c>
      <c r="C661" s="136" t="s">
        <v>721</v>
      </c>
      <c r="D661" s="136">
        <v>22</v>
      </c>
      <c r="E661" s="136">
        <v>223</v>
      </c>
      <c r="F661" s="136">
        <v>2233</v>
      </c>
      <c r="G661" s="136" t="s">
        <v>1123</v>
      </c>
    </row>
    <row r="662" spans="2:7">
      <c r="B662" s="144" t="s">
        <v>2338</v>
      </c>
      <c r="C662" s="136" t="s">
        <v>721</v>
      </c>
      <c r="D662" s="136">
        <v>22</v>
      </c>
      <c r="E662" s="136">
        <v>223</v>
      </c>
      <c r="F662" s="136">
        <v>2234</v>
      </c>
      <c r="G662" s="136" t="s">
        <v>1124</v>
      </c>
    </row>
    <row r="663" spans="2:7">
      <c r="B663" s="144" t="s">
        <v>2338</v>
      </c>
      <c r="C663" s="136" t="s">
        <v>721</v>
      </c>
      <c r="D663" s="136">
        <v>22</v>
      </c>
      <c r="E663" s="136">
        <v>223</v>
      </c>
      <c r="F663" s="136">
        <v>2235</v>
      </c>
      <c r="G663" s="136" t="s">
        <v>1125</v>
      </c>
    </row>
    <row r="664" spans="2:7">
      <c r="B664" s="144" t="s">
        <v>2338</v>
      </c>
      <c r="C664" s="136" t="s">
        <v>721</v>
      </c>
      <c r="D664" s="136">
        <v>22</v>
      </c>
      <c r="E664" s="136">
        <v>223</v>
      </c>
      <c r="F664" s="136">
        <v>2236</v>
      </c>
      <c r="G664" s="136" t="s">
        <v>1126</v>
      </c>
    </row>
    <row r="665" spans="2:7">
      <c r="B665" s="144" t="s">
        <v>2338</v>
      </c>
      <c r="C665" s="136" t="s">
        <v>721</v>
      </c>
      <c r="D665" s="136">
        <v>22</v>
      </c>
      <c r="E665" s="136">
        <v>223</v>
      </c>
      <c r="F665" s="136">
        <v>2237</v>
      </c>
      <c r="G665" s="136" t="s">
        <v>1127</v>
      </c>
    </row>
    <row r="666" spans="2:7">
      <c r="B666" s="144" t="s">
        <v>2338</v>
      </c>
      <c r="C666" s="136" t="s">
        <v>721</v>
      </c>
      <c r="D666" s="136">
        <v>22</v>
      </c>
      <c r="E666" s="136">
        <v>223</v>
      </c>
      <c r="F666" s="136">
        <v>2238</v>
      </c>
      <c r="G666" s="136" t="s">
        <v>1128</v>
      </c>
    </row>
    <row r="667" spans="2:7">
      <c r="B667" s="144" t="s">
        <v>2338</v>
      </c>
      <c r="C667" s="136" t="s">
        <v>721</v>
      </c>
      <c r="D667" s="136">
        <v>22</v>
      </c>
      <c r="E667" s="136">
        <v>223</v>
      </c>
      <c r="F667" s="136">
        <v>2239</v>
      </c>
      <c r="G667" s="136" t="s">
        <v>1129</v>
      </c>
    </row>
    <row r="668" spans="2:7">
      <c r="B668" s="144" t="s">
        <v>2338</v>
      </c>
      <c r="C668" s="136" t="s">
        <v>721</v>
      </c>
      <c r="D668" s="136">
        <v>22</v>
      </c>
      <c r="E668" s="136">
        <v>224</v>
      </c>
      <c r="F668" s="136">
        <v>0</v>
      </c>
      <c r="G668" s="136" t="s">
        <v>1130</v>
      </c>
    </row>
    <row r="669" spans="2:7">
      <c r="B669" s="144" t="s">
        <v>2338</v>
      </c>
      <c r="C669" s="136" t="s">
        <v>721</v>
      </c>
      <c r="D669" s="136">
        <v>22</v>
      </c>
      <c r="E669" s="136">
        <v>224</v>
      </c>
      <c r="F669" s="136">
        <v>2241</v>
      </c>
      <c r="G669" s="136" t="s">
        <v>1131</v>
      </c>
    </row>
    <row r="670" spans="2:7">
      <c r="B670" s="144" t="s">
        <v>2338</v>
      </c>
      <c r="C670" s="136" t="s">
        <v>721</v>
      </c>
      <c r="D670" s="136">
        <v>22</v>
      </c>
      <c r="E670" s="136">
        <v>224</v>
      </c>
      <c r="F670" s="136">
        <v>2249</v>
      </c>
      <c r="G670" s="136" t="s">
        <v>1132</v>
      </c>
    </row>
    <row r="671" spans="2:7">
      <c r="B671" s="144" t="s">
        <v>2338</v>
      </c>
      <c r="C671" s="136" t="s">
        <v>721</v>
      </c>
      <c r="D671" s="136">
        <v>22</v>
      </c>
      <c r="E671" s="136">
        <v>225</v>
      </c>
      <c r="F671" s="136">
        <v>0</v>
      </c>
      <c r="G671" s="136" t="s">
        <v>1133</v>
      </c>
    </row>
    <row r="672" spans="2:7">
      <c r="B672" s="144" t="s">
        <v>2338</v>
      </c>
      <c r="C672" s="136" t="s">
        <v>721</v>
      </c>
      <c r="D672" s="136">
        <v>22</v>
      </c>
      <c r="E672" s="136">
        <v>225</v>
      </c>
      <c r="F672" s="136">
        <v>2251</v>
      </c>
      <c r="G672" s="136" t="s">
        <v>1134</v>
      </c>
    </row>
    <row r="673" spans="2:7">
      <c r="B673" s="144" t="s">
        <v>2338</v>
      </c>
      <c r="C673" s="136" t="s">
        <v>721</v>
      </c>
      <c r="D673" s="136">
        <v>22</v>
      </c>
      <c r="E673" s="136">
        <v>225</v>
      </c>
      <c r="F673" s="136">
        <v>2252</v>
      </c>
      <c r="G673" s="136" t="s">
        <v>1135</v>
      </c>
    </row>
    <row r="674" spans="2:7">
      <c r="B674" s="144" t="s">
        <v>2338</v>
      </c>
      <c r="C674" s="136" t="s">
        <v>721</v>
      </c>
      <c r="D674" s="136">
        <v>22</v>
      </c>
      <c r="E674" s="136">
        <v>225</v>
      </c>
      <c r="F674" s="136">
        <v>2253</v>
      </c>
      <c r="G674" s="136" t="s">
        <v>1136</v>
      </c>
    </row>
    <row r="675" spans="2:7">
      <c r="B675" s="144" t="s">
        <v>2338</v>
      </c>
      <c r="C675" s="136" t="s">
        <v>721</v>
      </c>
      <c r="D675" s="136">
        <v>22</v>
      </c>
      <c r="E675" s="136">
        <v>225</v>
      </c>
      <c r="F675" s="136">
        <v>2254</v>
      </c>
      <c r="G675" s="136" t="s">
        <v>1137</v>
      </c>
    </row>
    <row r="676" spans="2:7">
      <c r="B676" s="144" t="s">
        <v>2338</v>
      </c>
      <c r="C676" s="136" t="s">
        <v>721</v>
      </c>
      <c r="D676" s="136">
        <v>22</v>
      </c>
      <c r="E676" s="136">
        <v>225</v>
      </c>
      <c r="F676" s="136">
        <v>2255</v>
      </c>
      <c r="G676" s="136" t="s">
        <v>1138</v>
      </c>
    </row>
    <row r="677" spans="2:7">
      <c r="B677" s="144" t="s">
        <v>2338</v>
      </c>
      <c r="C677" s="136" t="s">
        <v>721</v>
      </c>
      <c r="D677" s="136">
        <v>22</v>
      </c>
      <c r="E677" s="136">
        <v>229</v>
      </c>
      <c r="F677" s="136">
        <v>0</v>
      </c>
      <c r="G677" s="136" t="s">
        <v>1139</v>
      </c>
    </row>
    <row r="678" spans="2:7">
      <c r="B678" s="144" t="s">
        <v>2338</v>
      </c>
      <c r="C678" s="136" t="s">
        <v>721</v>
      </c>
      <c r="D678" s="136">
        <v>22</v>
      </c>
      <c r="E678" s="136">
        <v>229</v>
      </c>
      <c r="F678" s="136">
        <v>2291</v>
      </c>
      <c r="G678" s="136" t="s">
        <v>1140</v>
      </c>
    </row>
    <row r="679" spans="2:7">
      <c r="B679" s="144" t="s">
        <v>2338</v>
      </c>
      <c r="C679" s="136" t="s">
        <v>721</v>
      </c>
      <c r="D679" s="136">
        <v>22</v>
      </c>
      <c r="E679" s="136">
        <v>229</v>
      </c>
      <c r="F679" s="136">
        <v>2292</v>
      </c>
      <c r="G679" s="136" t="s">
        <v>1141</v>
      </c>
    </row>
    <row r="680" spans="2:7">
      <c r="B680" s="144" t="s">
        <v>2338</v>
      </c>
      <c r="C680" s="136" t="s">
        <v>721</v>
      </c>
      <c r="D680" s="136">
        <v>22</v>
      </c>
      <c r="E680" s="136">
        <v>229</v>
      </c>
      <c r="F680" s="136">
        <v>2293</v>
      </c>
      <c r="G680" s="136" t="s">
        <v>1142</v>
      </c>
    </row>
    <row r="681" spans="2:7">
      <c r="B681" s="144" t="s">
        <v>2338</v>
      </c>
      <c r="C681" s="136" t="s">
        <v>721</v>
      </c>
      <c r="D681" s="136">
        <v>22</v>
      </c>
      <c r="E681" s="136">
        <v>229</v>
      </c>
      <c r="F681" s="136">
        <v>2299</v>
      </c>
      <c r="G681" s="136" t="s">
        <v>1143</v>
      </c>
    </row>
    <row r="682" spans="2:7">
      <c r="B682" s="144" t="s">
        <v>2338</v>
      </c>
      <c r="C682" s="136" t="s">
        <v>721</v>
      </c>
      <c r="D682" s="136">
        <v>23</v>
      </c>
      <c r="E682" s="136">
        <v>0</v>
      </c>
      <c r="F682" s="136">
        <v>0</v>
      </c>
      <c r="G682" s="136" t="s">
        <v>1144</v>
      </c>
    </row>
    <row r="683" spans="2:7">
      <c r="B683" s="144" t="s">
        <v>2338</v>
      </c>
      <c r="C683" s="136" t="s">
        <v>721</v>
      </c>
      <c r="D683" s="136">
        <v>23</v>
      </c>
      <c r="E683" s="136">
        <v>230</v>
      </c>
      <c r="F683" s="136">
        <v>0</v>
      </c>
      <c r="G683" s="136" t="s">
        <v>1145</v>
      </c>
    </row>
    <row r="684" spans="2:7">
      <c r="B684" s="144" t="s">
        <v>2338</v>
      </c>
      <c r="C684" s="136" t="s">
        <v>721</v>
      </c>
      <c r="D684" s="136">
        <v>23</v>
      </c>
      <c r="E684" s="136">
        <v>230</v>
      </c>
      <c r="F684" s="136">
        <v>2300</v>
      </c>
      <c r="G684" s="136" t="s">
        <v>548</v>
      </c>
    </row>
    <row r="685" spans="2:7">
      <c r="B685" s="144" t="s">
        <v>2338</v>
      </c>
      <c r="C685" s="136" t="s">
        <v>721</v>
      </c>
      <c r="D685" s="136">
        <v>23</v>
      </c>
      <c r="E685" s="136">
        <v>230</v>
      </c>
      <c r="F685" s="136">
        <v>2309</v>
      </c>
      <c r="G685" s="136" t="s">
        <v>549</v>
      </c>
    </row>
    <row r="686" spans="2:7">
      <c r="B686" s="144" t="s">
        <v>2338</v>
      </c>
      <c r="C686" s="136" t="s">
        <v>721</v>
      </c>
      <c r="D686" s="136">
        <v>23</v>
      </c>
      <c r="E686" s="136">
        <v>231</v>
      </c>
      <c r="F686" s="136">
        <v>0</v>
      </c>
      <c r="G686" s="136" t="s">
        <v>1146</v>
      </c>
    </row>
    <row r="687" spans="2:7">
      <c r="B687" s="144" t="s">
        <v>2338</v>
      </c>
      <c r="C687" s="136" t="s">
        <v>721</v>
      </c>
      <c r="D687" s="136">
        <v>23</v>
      </c>
      <c r="E687" s="136">
        <v>231</v>
      </c>
      <c r="F687" s="136">
        <v>2311</v>
      </c>
      <c r="G687" s="136" t="s">
        <v>1147</v>
      </c>
    </row>
    <row r="688" spans="2:7">
      <c r="B688" s="144" t="s">
        <v>2338</v>
      </c>
      <c r="C688" s="136" t="s">
        <v>721</v>
      </c>
      <c r="D688" s="136">
        <v>23</v>
      </c>
      <c r="E688" s="136">
        <v>231</v>
      </c>
      <c r="F688" s="136">
        <v>2312</v>
      </c>
      <c r="G688" s="136" t="s">
        <v>1148</v>
      </c>
    </row>
    <row r="689" spans="2:7">
      <c r="B689" s="144" t="s">
        <v>2338</v>
      </c>
      <c r="C689" s="136" t="s">
        <v>721</v>
      </c>
      <c r="D689" s="136">
        <v>23</v>
      </c>
      <c r="E689" s="136">
        <v>231</v>
      </c>
      <c r="F689" s="136">
        <v>2319</v>
      </c>
      <c r="G689" s="136" t="s">
        <v>1149</v>
      </c>
    </row>
    <row r="690" spans="2:7">
      <c r="B690" s="144" t="s">
        <v>2338</v>
      </c>
      <c r="C690" s="136" t="s">
        <v>721</v>
      </c>
      <c r="D690" s="136">
        <v>23</v>
      </c>
      <c r="E690" s="136">
        <v>232</v>
      </c>
      <c r="F690" s="136">
        <v>0</v>
      </c>
      <c r="G690" s="136" t="s">
        <v>1150</v>
      </c>
    </row>
    <row r="691" spans="2:7">
      <c r="B691" s="144" t="s">
        <v>2338</v>
      </c>
      <c r="C691" s="136" t="s">
        <v>721</v>
      </c>
      <c r="D691" s="136">
        <v>23</v>
      </c>
      <c r="E691" s="136">
        <v>232</v>
      </c>
      <c r="F691" s="136">
        <v>2321</v>
      </c>
      <c r="G691" s="136" t="s">
        <v>1151</v>
      </c>
    </row>
    <row r="692" spans="2:7">
      <c r="B692" s="144" t="s">
        <v>2338</v>
      </c>
      <c r="C692" s="136" t="s">
        <v>721</v>
      </c>
      <c r="D692" s="136">
        <v>23</v>
      </c>
      <c r="E692" s="136">
        <v>232</v>
      </c>
      <c r="F692" s="136">
        <v>2322</v>
      </c>
      <c r="G692" s="136" t="s">
        <v>1152</v>
      </c>
    </row>
    <row r="693" spans="2:7">
      <c r="B693" s="144" t="s">
        <v>2338</v>
      </c>
      <c r="C693" s="136" t="s">
        <v>721</v>
      </c>
      <c r="D693" s="136">
        <v>23</v>
      </c>
      <c r="E693" s="136">
        <v>232</v>
      </c>
      <c r="F693" s="136">
        <v>2329</v>
      </c>
      <c r="G693" s="136" t="s">
        <v>1153</v>
      </c>
    </row>
    <row r="694" spans="2:7">
      <c r="B694" s="144" t="s">
        <v>2338</v>
      </c>
      <c r="C694" s="136" t="s">
        <v>721</v>
      </c>
      <c r="D694" s="136">
        <v>23</v>
      </c>
      <c r="E694" s="136">
        <v>233</v>
      </c>
      <c r="F694" s="136">
        <v>0</v>
      </c>
      <c r="G694" s="136" t="s">
        <v>1154</v>
      </c>
    </row>
    <row r="695" spans="2:7">
      <c r="B695" s="144" t="s">
        <v>2338</v>
      </c>
      <c r="C695" s="136" t="s">
        <v>721</v>
      </c>
      <c r="D695" s="136">
        <v>23</v>
      </c>
      <c r="E695" s="136">
        <v>233</v>
      </c>
      <c r="F695" s="136">
        <v>2331</v>
      </c>
      <c r="G695" s="136" t="s">
        <v>1155</v>
      </c>
    </row>
    <row r="696" spans="2:7">
      <c r="B696" s="144" t="s">
        <v>2338</v>
      </c>
      <c r="C696" s="136" t="s">
        <v>721</v>
      </c>
      <c r="D696" s="136">
        <v>23</v>
      </c>
      <c r="E696" s="136">
        <v>233</v>
      </c>
      <c r="F696" s="136">
        <v>2332</v>
      </c>
      <c r="G696" s="136" t="s">
        <v>1156</v>
      </c>
    </row>
    <row r="697" spans="2:7">
      <c r="B697" s="144" t="s">
        <v>2338</v>
      </c>
      <c r="C697" s="136" t="s">
        <v>721</v>
      </c>
      <c r="D697" s="136">
        <v>23</v>
      </c>
      <c r="E697" s="136">
        <v>233</v>
      </c>
      <c r="F697" s="136">
        <v>2339</v>
      </c>
      <c r="G697" s="136" t="s">
        <v>1157</v>
      </c>
    </row>
    <row r="698" spans="2:7">
      <c r="B698" s="144" t="s">
        <v>2338</v>
      </c>
      <c r="C698" s="136" t="s">
        <v>721</v>
      </c>
      <c r="D698" s="136">
        <v>23</v>
      </c>
      <c r="E698" s="136">
        <v>234</v>
      </c>
      <c r="F698" s="136">
        <v>0</v>
      </c>
      <c r="G698" s="136" t="s">
        <v>1158</v>
      </c>
    </row>
    <row r="699" spans="2:7">
      <c r="B699" s="144" t="s">
        <v>2338</v>
      </c>
      <c r="C699" s="136" t="s">
        <v>721</v>
      </c>
      <c r="D699" s="136">
        <v>23</v>
      </c>
      <c r="E699" s="136">
        <v>234</v>
      </c>
      <c r="F699" s="136">
        <v>2341</v>
      </c>
      <c r="G699" s="136" t="s">
        <v>1159</v>
      </c>
    </row>
    <row r="700" spans="2:7">
      <c r="B700" s="144" t="s">
        <v>2338</v>
      </c>
      <c r="C700" s="136" t="s">
        <v>721</v>
      </c>
      <c r="D700" s="136">
        <v>23</v>
      </c>
      <c r="E700" s="136">
        <v>234</v>
      </c>
      <c r="F700" s="136">
        <v>2342</v>
      </c>
      <c r="G700" s="136" t="s">
        <v>1160</v>
      </c>
    </row>
    <row r="701" spans="2:7">
      <c r="B701" s="144" t="s">
        <v>2338</v>
      </c>
      <c r="C701" s="136" t="s">
        <v>721</v>
      </c>
      <c r="D701" s="136">
        <v>23</v>
      </c>
      <c r="E701" s="136">
        <v>235</v>
      </c>
      <c r="F701" s="136">
        <v>0</v>
      </c>
      <c r="G701" s="136" t="s">
        <v>1161</v>
      </c>
    </row>
    <row r="702" spans="2:7">
      <c r="B702" s="144" t="s">
        <v>2338</v>
      </c>
      <c r="C702" s="136" t="s">
        <v>721</v>
      </c>
      <c r="D702" s="136">
        <v>23</v>
      </c>
      <c r="E702" s="136">
        <v>235</v>
      </c>
      <c r="F702" s="136">
        <v>2351</v>
      </c>
      <c r="G702" s="136" t="s">
        <v>1162</v>
      </c>
    </row>
    <row r="703" spans="2:7">
      <c r="B703" s="144" t="s">
        <v>2338</v>
      </c>
      <c r="C703" s="136" t="s">
        <v>721</v>
      </c>
      <c r="D703" s="136">
        <v>23</v>
      </c>
      <c r="E703" s="136">
        <v>235</v>
      </c>
      <c r="F703" s="136">
        <v>2352</v>
      </c>
      <c r="G703" s="136" t="s">
        <v>1163</v>
      </c>
    </row>
    <row r="704" spans="2:7">
      <c r="B704" s="144" t="s">
        <v>2338</v>
      </c>
      <c r="C704" s="136" t="s">
        <v>721</v>
      </c>
      <c r="D704" s="136">
        <v>23</v>
      </c>
      <c r="E704" s="136">
        <v>235</v>
      </c>
      <c r="F704" s="136">
        <v>2353</v>
      </c>
      <c r="G704" s="136" t="s">
        <v>1164</v>
      </c>
    </row>
    <row r="705" spans="2:7">
      <c r="B705" s="144" t="s">
        <v>2338</v>
      </c>
      <c r="C705" s="136" t="s">
        <v>721</v>
      </c>
      <c r="D705" s="136">
        <v>23</v>
      </c>
      <c r="E705" s="136">
        <v>235</v>
      </c>
      <c r="F705" s="136">
        <v>2354</v>
      </c>
      <c r="G705" s="136" t="s">
        <v>1165</v>
      </c>
    </row>
    <row r="706" spans="2:7">
      <c r="B706" s="144" t="s">
        <v>2338</v>
      </c>
      <c r="C706" s="136" t="s">
        <v>721</v>
      </c>
      <c r="D706" s="136">
        <v>23</v>
      </c>
      <c r="E706" s="136">
        <v>235</v>
      </c>
      <c r="F706" s="136">
        <v>2355</v>
      </c>
      <c r="G706" s="136" t="s">
        <v>1166</v>
      </c>
    </row>
    <row r="707" spans="2:7">
      <c r="B707" s="144" t="s">
        <v>2338</v>
      </c>
      <c r="C707" s="136" t="s">
        <v>721</v>
      </c>
      <c r="D707" s="136">
        <v>23</v>
      </c>
      <c r="E707" s="136">
        <v>239</v>
      </c>
      <c r="F707" s="136">
        <v>0</v>
      </c>
      <c r="G707" s="136" t="s">
        <v>1167</v>
      </c>
    </row>
    <row r="708" spans="2:7">
      <c r="B708" s="144" t="s">
        <v>2338</v>
      </c>
      <c r="C708" s="136" t="s">
        <v>721</v>
      </c>
      <c r="D708" s="136">
        <v>23</v>
      </c>
      <c r="E708" s="136">
        <v>239</v>
      </c>
      <c r="F708" s="136">
        <v>2391</v>
      </c>
      <c r="G708" s="136" t="s">
        <v>1168</v>
      </c>
    </row>
    <row r="709" spans="2:7">
      <c r="B709" s="144" t="s">
        <v>2338</v>
      </c>
      <c r="C709" s="136" t="s">
        <v>721</v>
      </c>
      <c r="D709" s="136">
        <v>23</v>
      </c>
      <c r="E709" s="136">
        <v>239</v>
      </c>
      <c r="F709" s="136">
        <v>2399</v>
      </c>
      <c r="G709" s="136" t="s">
        <v>1169</v>
      </c>
    </row>
    <row r="710" spans="2:7">
      <c r="B710" s="144" t="s">
        <v>2338</v>
      </c>
      <c r="C710" s="136" t="s">
        <v>721</v>
      </c>
      <c r="D710" s="136">
        <v>24</v>
      </c>
      <c r="E710" s="136">
        <v>0</v>
      </c>
      <c r="F710" s="136">
        <v>0</v>
      </c>
      <c r="G710" s="136" t="s">
        <v>1170</v>
      </c>
    </row>
    <row r="711" spans="2:7">
      <c r="B711" s="144" t="s">
        <v>2338</v>
      </c>
      <c r="C711" s="136" t="s">
        <v>721</v>
      </c>
      <c r="D711" s="136">
        <v>24</v>
      </c>
      <c r="E711" s="136">
        <v>240</v>
      </c>
      <c r="F711" s="136">
        <v>0</v>
      </c>
      <c r="G711" s="136" t="s">
        <v>1171</v>
      </c>
    </row>
    <row r="712" spans="2:7">
      <c r="B712" s="144" t="s">
        <v>2338</v>
      </c>
      <c r="C712" s="136" t="s">
        <v>721</v>
      </c>
      <c r="D712" s="136">
        <v>24</v>
      </c>
      <c r="E712" s="136">
        <v>240</v>
      </c>
      <c r="F712" s="136">
        <v>2400</v>
      </c>
      <c r="G712" s="136" t="s">
        <v>548</v>
      </c>
    </row>
    <row r="713" spans="2:7">
      <c r="B713" s="144" t="s">
        <v>2338</v>
      </c>
      <c r="C713" s="136" t="s">
        <v>721</v>
      </c>
      <c r="D713" s="136">
        <v>24</v>
      </c>
      <c r="E713" s="136">
        <v>240</v>
      </c>
      <c r="F713" s="136">
        <v>2409</v>
      </c>
      <c r="G713" s="136" t="s">
        <v>549</v>
      </c>
    </row>
    <row r="714" spans="2:7">
      <c r="B714" s="144" t="s">
        <v>2338</v>
      </c>
      <c r="C714" s="136" t="s">
        <v>721</v>
      </c>
      <c r="D714" s="136">
        <v>24</v>
      </c>
      <c r="E714" s="136">
        <v>241</v>
      </c>
      <c r="F714" s="136">
        <v>0</v>
      </c>
      <c r="G714" s="136" t="s">
        <v>1172</v>
      </c>
    </row>
    <row r="715" spans="2:7">
      <c r="B715" s="144" t="s">
        <v>2338</v>
      </c>
      <c r="C715" s="136" t="s">
        <v>721</v>
      </c>
      <c r="D715" s="136">
        <v>24</v>
      </c>
      <c r="E715" s="136">
        <v>241</v>
      </c>
      <c r="F715" s="136">
        <v>2411</v>
      </c>
      <c r="G715" s="136" t="s">
        <v>1172</v>
      </c>
    </row>
    <row r="716" spans="2:7">
      <c r="B716" s="144" t="s">
        <v>2338</v>
      </c>
      <c r="C716" s="136" t="s">
        <v>721</v>
      </c>
      <c r="D716" s="136">
        <v>24</v>
      </c>
      <c r="E716" s="136">
        <v>242</v>
      </c>
      <c r="F716" s="136">
        <v>0</v>
      </c>
      <c r="G716" s="136" t="s">
        <v>1173</v>
      </c>
    </row>
    <row r="717" spans="2:7">
      <c r="B717" s="144" t="s">
        <v>2338</v>
      </c>
      <c r="C717" s="136" t="s">
        <v>721</v>
      </c>
      <c r="D717" s="136">
        <v>24</v>
      </c>
      <c r="E717" s="136">
        <v>242</v>
      </c>
      <c r="F717" s="136">
        <v>2421</v>
      </c>
      <c r="G717" s="136" t="s">
        <v>1174</v>
      </c>
    </row>
    <row r="718" spans="2:7">
      <c r="B718" s="144" t="s">
        <v>2338</v>
      </c>
      <c r="C718" s="136" t="s">
        <v>721</v>
      </c>
      <c r="D718" s="136">
        <v>24</v>
      </c>
      <c r="E718" s="136">
        <v>242</v>
      </c>
      <c r="F718" s="136">
        <v>2422</v>
      </c>
      <c r="G718" s="136" t="s">
        <v>1175</v>
      </c>
    </row>
    <row r="719" spans="2:7">
      <c r="B719" s="144" t="s">
        <v>2338</v>
      </c>
      <c r="C719" s="136" t="s">
        <v>721</v>
      </c>
      <c r="D719" s="136">
        <v>24</v>
      </c>
      <c r="E719" s="136">
        <v>242</v>
      </c>
      <c r="F719" s="136">
        <v>2423</v>
      </c>
      <c r="G719" s="136" t="s">
        <v>1176</v>
      </c>
    </row>
    <row r="720" spans="2:7">
      <c r="B720" s="144" t="s">
        <v>2338</v>
      </c>
      <c r="C720" s="136" t="s">
        <v>721</v>
      </c>
      <c r="D720" s="136">
        <v>24</v>
      </c>
      <c r="E720" s="136">
        <v>242</v>
      </c>
      <c r="F720" s="136">
        <v>2424</v>
      </c>
      <c r="G720" s="136" t="s">
        <v>1177</v>
      </c>
    </row>
    <row r="721" spans="2:7">
      <c r="B721" s="144" t="s">
        <v>2338</v>
      </c>
      <c r="C721" s="136" t="s">
        <v>721</v>
      </c>
      <c r="D721" s="136">
        <v>24</v>
      </c>
      <c r="E721" s="136">
        <v>242</v>
      </c>
      <c r="F721" s="136">
        <v>2425</v>
      </c>
      <c r="G721" s="136" t="s">
        <v>1178</v>
      </c>
    </row>
    <row r="722" spans="2:7">
      <c r="B722" s="144" t="s">
        <v>2338</v>
      </c>
      <c r="C722" s="136" t="s">
        <v>721</v>
      </c>
      <c r="D722" s="136">
        <v>24</v>
      </c>
      <c r="E722" s="136">
        <v>242</v>
      </c>
      <c r="F722" s="136">
        <v>2426</v>
      </c>
      <c r="G722" s="136" t="s">
        <v>1179</v>
      </c>
    </row>
    <row r="723" spans="2:7">
      <c r="B723" s="144" t="s">
        <v>2338</v>
      </c>
      <c r="C723" s="136" t="s">
        <v>721</v>
      </c>
      <c r="D723" s="136">
        <v>24</v>
      </c>
      <c r="E723" s="136">
        <v>242</v>
      </c>
      <c r="F723" s="136">
        <v>2429</v>
      </c>
      <c r="G723" s="136" t="s">
        <v>1180</v>
      </c>
    </row>
    <row r="724" spans="2:7">
      <c r="B724" s="144" t="s">
        <v>2338</v>
      </c>
      <c r="C724" s="136" t="s">
        <v>721</v>
      </c>
      <c r="D724" s="136">
        <v>24</v>
      </c>
      <c r="E724" s="136">
        <v>243</v>
      </c>
      <c r="F724" s="136">
        <v>0</v>
      </c>
      <c r="G724" s="136" t="s">
        <v>1181</v>
      </c>
    </row>
    <row r="725" spans="2:7">
      <c r="B725" s="144" t="s">
        <v>2338</v>
      </c>
      <c r="C725" s="136" t="s">
        <v>721</v>
      </c>
      <c r="D725" s="136">
        <v>24</v>
      </c>
      <c r="E725" s="136">
        <v>243</v>
      </c>
      <c r="F725" s="136">
        <v>2431</v>
      </c>
      <c r="G725" s="136" t="s">
        <v>1182</v>
      </c>
    </row>
    <row r="726" spans="2:7">
      <c r="B726" s="144" t="s">
        <v>2338</v>
      </c>
      <c r="C726" s="136" t="s">
        <v>721</v>
      </c>
      <c r="D726" s="136">
        <v>24</v>
      </c>
      <c r="E726" s="136">
        <v>243</v>
      </c>
      <c r="F726" s="136">
        <v>2432</v>
      </c>
      <c r="G726" s="136" t="s">
        <v>1183</v>
      </c>
    </row>
    <row r="727" spans="2:7">
      <c r="B727" s="144" t="s">
        <v>2338</v>
      </c>
      <c r="C727" s="136" t="s">
        <v>721</v>
      </c>
      <c r="D727" s="136">
        <v>24</v>
      </c>
      <c r="E727" s="136">
        <v>243</v>
      </c>
      <c r="F727" s="136">
        <v>2433</v>
      </c>
      <c r="G727" s="136" t="s">
        <v>1184</v>
      </c>
    </row>
    <row r="728" spans="2:7">
      <c r="B728" s="144" t="s">
        <v>2338</v>
      </c>
      <c r="C728" s="136" t="s">
        <v>721</v>
      </c>
      <c r="D728" s="136">
        <v>24</v>
      </c>
      <c r="E728" s="136">
        <v>243</v>
      </c>
      <c r="F728" s="136">
        <v>2439</v>
      </c>
      <c r="G728" s="136" t="s">
        <v>1185</v>
      </c>
    </row>
    <row r="729" spans="2:7">
      <c r="B729" s="144" t="s">
        <v>2338</v>
      </c>
      <c r="C729" s="136" t="s">
        <v>721</v>
      </c>
      <c r="D729" s="136">
        <v>24</v>
      </c>
      <c r="E729" s="136">
        <v>244</v>
      </c>
      <c r="F729" s="136">
        <v>0</v>
      </c>
      <c r="G729" s="136" t="s">
        <v>1186</v>
      </c>
    </row>
    <row r="730" spans="2:7">
      <c r="B730" s="144" t="s">
        <v>2338</v>
      </c>
      <c r="C730" s="136" t="s">
        <v>721</v>
      </c>
      <c r="D730" s="136">
        <v>24</v>
      </c>
      <c r="E730" s="136">
        <v>244</v>
      </c>
      <c r="F730" s="136">
        <v>2441</v>
      </c>
      <c r="G730" s="136" t="s">
        <v>1187</v>
      </c>
    </row>
    <row r="731" spans="2:7">
      <c r="B731" s="144" t="s">
        <v>2338</v>
      </c>
      <c r="C731" s="136" t="s">
        <v>721</v>
      </c>
      <c r="D731" s="136">
        <v>24</v>
      </c>
      <c r="E731" s="136">
        <v>244</v>
      </c>
      <c r="F731" s="136">
        <v>2442</v>
      </c>
      <c r="G731" s="136" t="s">
        <v>1188</v>
      </c>
    </row>
    <row r="732" spans="2:7">
      <c r="B732" s="144" t="s">
        <v>2338</v>
      </c>
      <c r="C732" s="136" t="s">
        <v>721</v>
      </c>
      <c r="D732" s="136">
        <v>24</v>
      </c>
      <c r="E732" s="136">
        <v>244</v>
      </c>
      <c r="F732" s="136">
        <v>2443</v>
      </c>
      <c r="G732" s="136" t="s">
        <v>1189</v>
      </c>
    </row>
    <row r="733" spans="2:7">
      <c r="B733" s="144" t="s">
        <v>2338</v>
      </c>
      <c r="C733" s="136" t="s">
        <v>721</v>
      </c>
      <c r="D733" s="136">
        <v>24</v>
      </c>
      <c r="E733" s="136">
        <v>244</v>
      </c>
      <c r="F733" s="136">
        <v>2444</v>
      </c>
      <c r="G733" s="136" t="s">
        <v>1190</v>
      </c>
    </row>
    <row r="734" spans="2:7">
      <c r="B734" s="144" t="s">
        <v>2338</v>
      </c>
      <c r="C734" s="136" t="s">
        <v>721</v>
      </c>
      <c r="D734" s="136">
        <v>24</v>
      </c>
      <c r="E734" s="136">
        <v>244</v>
      </c>
      <c r="F734" s="136">
        <v>2445</v>
      </c>
      <c r="G734" s="136" t="s">
        <v>1191</v>
      </c>
    </row>
    <row r="735" spans="2:7">
      <c r="B735" s="144" t="s">
        <v>2338</v>
      </c>
      <c r="C735" s="136" t="s">
        <v>721</v>
      </c>
      <c r="D735" s="136">
        <v>24</v>
      </c>
      <c r="E735" s="136">
        <v>244</v>
      </c>
      <c r="F735" s="136">
        <v>2446</v>
      </c>
      <c r="G735" s="136" t="s">
        <v>1192</v>
      </c>
    </row>
    <row r="736" spans="2:7">
      <c r="B736" s="144" t="s">
        <v>2338</v>
      </c>
      <c r="C736" s="136" t="s">
        <v>721</v>
      </c>
      <c r="D736" s="136">
        <v>24</v>
      </c>
      <c r="E736" s="136">
        <v>245</v>
      </c>
      <c r="F736" s="136">
        <v>0</v>
      </c>
      <c r="G736" s="136" t="s">
        <v>1193</v>
      </c>
    </row>
    <row r="737" spans="2:7">
      <c r="B737" s="144" t="s">
        <v>2338</v>
      </c>
      <c r="C737" s="136" t="s">
        <v>721</v>
      </c>
      <c r="D737" s="136">
        <v>24</v>
      </c>
      <c r="E737" s="136">
        <v>245</v>
      </c>
      <c r="F737" s="136">
        <v>2451</v>
      </c>
      <c r="G737" s="136" t="s">
        <v>1194</v>
      </c>
    </row>
    <row r="738" spans="2:7">
      <c r="B738" s="144" t="s">
        <v>2338</v>
      </c>
      <c r="C738" s="136" t="s">
        <v>721</v>
      </c>
      <c r="D738" s="136">
        <v>24</v>
      </c>
      <c r="E738" s="136">
        <v>245</v>
      </c>
      <c r="F738" s="136">
        <v>2452</v>
      </c>
      <c r="G738" s="136" t="s">
        <v>1195</v>
      </c>
    </row>
    <row r="739" spans="2:7">
      <c r="B739" s="144" t="s">
        <v>2338</v>
      </c>
      <c r="C739" s="136" t="s">
        <v>721</v>
      </c>
      <c r="D739" s="136">
        <v>24</v>
      </c>
      <c r="E739" s="136">
        <v>245</v>
      </c>
      <c r="F739" s="136">
        <v>2453</v>
      </c>
      <c r="G739" s="136" t="s">
        <v>1196</v>
      </c>
    </row>
    <row r="740" spans="2:7">
      <c r="B740" s="144" t="s">
        <v>2338</v>
      </c>
      <c r="C740" s="136" t="s">
        <v>721</v>
      </c>
      <c r="D740" s="136">
        <v>24</v>
      </c>
      <c r="E740" s="136">
        <v>246</v>
      </c>
      <c r="F740" s="136">
        <v>0</v>
      </c>
      <c r="G740" s="136" t="s">
        <v>1197</v>
      </c>
    </row>
    <row r="741" spans="2:7">
      <c r="B741" s="144" t="s">
        <v>2338</v>
      </c>
      <c r="C741" s="136" t="s">
        <v>721</v>
      </c>
      <c r="D741" s="136">
        <v>24</v>
      </c>
      <c r="E741" s="136">
        <v>246</v>
      </c>
      <c r="F741" s="136">
        <v>2461</v>
      </c>
      <c r="G741" s="136" t="s">
        <v>1198</v>
      </c>
    </row>
    <row r="742" spans="2:7">
      <c r="B742" s="144" t="s">
        <v>2338</v>
      </c>
      <c r="C742" s="136" t="s">
        <v>721</v>
      </c>
      <c r="D742" s="136">
        <v>24</v>
      </c>
      <c r="E742" s="136">
        <v>246</v>
      </c>
      <c r="F742" s="136">
        <v>2462</v>
      </c>
      <c r="G742" s="136" t="s">
        <v>1199</v>
      </c>
    </row>
    <row r="743" spans="2:7">
      <c r="B743" s="144" t="s">
        <v>2338</v>
      </c>
      <c r="C743" s="136" t="s">
        <v>721</v>
      </c>
      <c r="D743" s="136">
        <v>24</v>
      </c>
      <c r="E743" s="136">
        <v>246</v>
      </c>
      <c r="F743" s="136">
        <v>2463</v>
      </c>
      <c r="G743" s="136" t="s">
        <v>1200</v>
      </c>
    </row>
    <row r="744" spans="2:7">
      <c r="B744" s="144" t="s">
        <v>2338</v>
      </c>
      <c r="C744" s="136" t="s">
        <v>721</v>
      </c>
      <c r="D744" s="136">
        <v>24</v>
      </c>
      <c r="E744" s="136">
        <v>246</v>
      </c>
      <c r="F744" s="136">
        <v>2464</v>
      </c>
      <c r="G744" s="136" t="s">
        <v>1201</v>
      </c>
    </row>
    <row r="745" spans="2:7">
      <c r="B745" s="144" t="s">
        <v>2338</v>
      </c>
      <c r="C745" s="136" t="s">
        <v>721</v>
      </c>
      <c r="D745" s="136">
        <v>24</v>
      </c>
      <c r="E745" s="136">
        <v>246</v>
      </c>
      <c r="F745" s="136">
        <v>2465</v>
      </c>
      <c r="G745" s="136" t="s">
        <v>1202</v>
      </c>
    </row>
    <row r="746" spans="2:7">
      <c r="B746" s="144" t="s">
        <v>2338</v>
      </c>
      <c r="C746" s="136" t="s">
        <v>721</v>
      </c>
      <c r="D746" s="136">
        <v>24</v>
      </c>
      <c r="E746" s="136">
        <v>246</v>
      </c>
      <c r="F746" s="136">
        <v>2469</v>
      </c>
      <c r="G746" s="136" t="s">
        <v>1203</v>
      </c>
    </row>
    <row r="747" spans="2:7">
      <c r="B747" s="144" t="s">
        <v>2338</v>
      </c>
      <c r="C747" s="136" t="s">
        <v>721</v>
      </c>
      <c r="D747" s="136">
        <v>24</v>
      </c>
      <c r="E747" s="136">
        <v>247</v>
      </c>
      <c r="F747" s="136">
        <v>0</v>
      </c>
      <c r="G747" s="136" t="s">
        <v>1204</v>
      </c>
    </row>
    <row r="748" spans="2:7">
      <c r="B748" s="144" t="s">
        <v>2338</v>
      </c>
      <c r="C748" s="136" t="s">
        <v>721</v>
      </c>
      <c r="D748" s="136">
        <v>24</v>
      </c>
      <c r="E748" s="136">
        <v>247</v>
      </c>
      <c r="F748" s="136">
        <v>2471</v>
      </c>
      <c r="G748" s="136" t="s">
        <v>1205</v>
      </c>
    </row>
    <row r="749" spans="2:7">
      <c r="B749" s="144" t="s">
        <v>2338</v>
      </c>
      <c r="C749" s="136" t="s">
        <v>721</v>
      </c>
      <c r="D749" s="136">
        <v>24</v>
      </c>
      <c r="E749" s="136">
        <v>247</v>
      </c>
      <c r="F749" s="136">
        <v>2479</v>
      </c>
      <c r="G749" s="136" t="s">
        <v>1206</v>
      </c>
    </row>
    <row r="750" spans="2:7">
      <c r="B750" s="144" t="s">
        <v>2338</v>
      </c>
      <c r="C750" s="136" t="s">
        <v>721</v>
      </c>
      <c r="D750" s="136">
        <v>24</v>
      </c>
      <c r="E750" s="136">
        <v>248</v>
      </c>
      <c r="F750" s="136">
        <v>0</v>
      </c>
      <c r="G750" s="136" t="s">
        <v>1207</v>
      </c>
    </row>
    <row r="751" spans="2:7">
      <c r="B751" s="144" t="s">
        <v>2338</v>
      </c>
      <c r="C751" s="136" t="s">
        <v>721</v>
      </c>
      <c r="D751" s="136">
        <v>24</v>
      </c>
      <c r="E751" s="136">
        <v>248</v>
      </c>
      <c r="F751" s="136">
        <v>2481</v>
      </c>
      <c r="G751" s="136" t="s">
        <v>1207</v>
      </c>
    </row>
    <row r="752" spans="2:7">
      <c r="B752" s="144" t="s">
        <v>2338</v>
      </c>
      <c r="C752" s="136" t="s">
        <v>721</v>
      </c>
      <c r="D752" s="136">
        <v>24</v>
      </c>
      <c r="E752" s="136">
        <v>249</v>
      </c>
      <c r="F752" s="136">
        <v>0</v>
      </c>
      <c r="G752" s="136" t="s">
        <v>1208</v>
      </c>
    </row>
    <row r="753" spans="2:7">
      <c r="B753" s="144" t="s">
        <v>2338</v>
      </c>
      <c r="C753" s="136" t="s">
        <v>721</v>
      </c>
      <c r="D753" s="136">
        <v>24</v>
      </c>
      <c r="E753" s="136">
        <v>249</v>
      </c>
      <c r="F753" s="136">
        <v>2491</v>
      </c>
      <c r="G753" s="136" t="s">
        <v>1209</v>
      </c>
    </row>
    <row r="754" spans="2:7">
      <c r="B754" s="144" t="s">
        <v>2338</v>
      </c>
      <c r="C754" s="136" t="s">
        <v>721</v>
      </c>
      <c r="D754" s="136">
        <v>24</v>
      </c>
      <c r="E754" s="136">
        <v>249</v>
      </c>
      <c r="F754" s="136">
        <v>2492</v>
      </c>
      <c r="G754" s="136" t="s">
        <v>1210</v>
      </c>
    </row>
    <row r="755" spans="2:7">
      <c r="B755" s="144" t="s">
        <v>2338</v>
      </c>
      <c r="C755" s="136" t="s">
        <v>721</v>
      </c>
      <c r="D755" s="136">
        <v>24</v>
      </c>
      <c r="E755" s="136">
        <v>249</v>
      </c>
      <c r="F755" s="136">
        <v>2499</v>
      </c>
      <c r="G755" s="136" t="s">
        <v>1211</v>
      </c>
    </row>
    <row r="756" spans="2:7">
      <c r="B756" s="144" t="s">
        <v>2338</v>
      </c>
      <c r="C756" s="136" t="s">
        <v>721</v>
      </c>
      <c r="D756" s="136">
        <v>25</v>
      </c>
      <c r="E756" s="136">
        <v>0</v>
      </c>
      <c r="F756" s="136">
        <v>0</v>
      </c>
      <c r="G756" s="136" t="s">
        <v>1212</v>
      </c>
    </row>
    <row r="757" spans="2:7">
      <c r="B757" s="144" t="s">
        <v>2338</v>
      </c>
      <c r="C757" s="136" t="s">
        <v>721</v>
      </c>
      <c r="D757" s="136">
        <v>25</v>
      </c>
      <c r="E757" s="136">
        <v>250</v>
      </c>
      <c r="F757" s="136">
        <v>0</v>
      </c>
      <c r="G757" s="136" t="s">
        <v>1213</v>
      </c>
    </row>
    <row r="758" spans="2:7">
      <c r="B758" s="144" t="s">
        <v>2338</v>
      </c>
      <c r="C758" s="136" t="s">
        <v>721</v>
      </c>
      <c r="D758" s="136">
        <v>25</v>
      </c>
      <c r="E758" s="136">
        <v>250</v>
      </c>
      <c r="F758" s="136">
        <v>2500</v>
      </c>
      <c r="G758" s="136" t="s">
        <v>548</v>
      </c>
    </row>
    <row r="759" spans="2:7">
      <c r="B759" s="144" t="s">
        <v>2338</v>
      </c>
      <c r="C759" s="136" t="s">
        <v>721</v>
      </c>
      <c r="D759" s="136">
        <v>25</v>
      </c>
      <c r="E759" s="136">
        <v>250</v>
      </c>
      <c r="F759" s="136">
        <v>2509</v>
      </c>
      <c r="G759" s="136" t="s">
        <v>549</v>
      </c>
    </row>
    <row r="760" spans="2:7">
      <c r="B760" s="144" t="s">
        <v>2338</v>
      </c>
      <c r="C760" s="136" t="s">
        <v>721</v>
      </c>
      <c r="D760" s="136">
        <v>25</v>
      </c>
      <c r="E760" s="136">
        <v>251</v>
      </c>
      <c r="F760" s="136">
        <v>0</v>
      </c>
      <c r="G760" s="136" t="s">
        <v>1214</v>
      </c>
    </row>
    <row r="761" spans="2:7">
      <c r="B761" s="144" t="s">
        <v>2338</v>
      </c>
      <c r="C761" s="136" t="s">
        <v>721</v>
      </c>
      <c r="D761" s="136">
        <v>25</v>
      </c>
      <c r="E761" s="136">
        <v>251</v>
      </c>
      <c r="F761" s="136">
        <v>2511</v>
      </c>
      <c r="G761" s="136" t="s">
        <v>1215</v>
      </c>
    </row>
    <row r="762" spans="2:7">
      <c r="B762" s="144" t="s">
        <v>2338</v>
      </c>
      <c r="C762" s="136" t="s">
        <v>721</v>
      </c>
      <c r="D762" s="136">
        <v>25</v>
      </c>
      <c r="E762" s="136">
        <v>251</v>
      </c>
      <c r="F762" s="136">
        <v>2512</v>
      </c>
      <c r="G762" s="136" t="s">
        <v>1216</v>
      </c>
    </row>
    <row r="763" spans="2:7">
      <c r="B763" s="144" t="s">
        <v>2338</v>
      </c>
      <c r="C763" s="136" t="s">
        <v>721</v>
      </c>
      <c r="D763" s="136">
        <v>25</v>
      </c>
      <c r="E763" s="136">
        <v>251</v>
      </c>
      <c r="F763" s="136">
        <v>2513</v>
      </c>
      <c r="G763" s="136" t="s">
        <v>1217</v>
      </c>
    </row>
    <row r="764" spans="2:7">
      <c r="B764" s="144" t="s">
        <v>2338</v>
      </c>
      <c r="C764" s="136" t="s">
        <v>721</v>
      </c>
      <c r="D764" s="136">
        <v>25</v>
      </c>
      <c r="E764" s="136">
        <v>251</v>
      </c>
      <c r="F764" s="136">
        <v>2519</v>
      </c>
      <c r="G764" s="136" t="s">
        <v>1218</v>
      </c>
    </row>
    <row r="765" spans="2:7">
      <c r="B765" s="144" t="s">
        <v>2338</v>
      </c>
      <c r="C765" s="136" t="s">
        <v>721</v>
      </c>
      <c r="D765" s="136">
        <v>25</v>
      </c>
      <c r="E765" s="136">
        <v>252</v>
      </c>
      <c r="F765" s="136">
        <v>0</v>
      </c>
      <c r="G765" s="136" t="s">
        <v>1219</v>
      </c>
    </row>
    <row r="766" spans="2:7">
      <c r="B766" s="144" t="s">
        <v>2338</v>
      </c>
      <c r="C766" s="136" t="s">
        <v>721</v>
      </c>
      <c r="D766" s="136">
        <v>25</v>
      </c>
      <c r="E766" s="136">
        <v>252</v>
      </c>
      <c r="F766" s="136">
        <v>2521</v>
      </c>
      <c r="G766" s="136" t="s">
        <v>1220</v>
      </c>
    </row>
    <row r="767" spans="2:7">
      <c r="B767" s="144" t="s">
        <v>2338</v>
      </c>
      <c r="C767" s="136" t="s">
        <v>721</v>
      </c>
      <c r="D767" s="136">
        <v>25</v>
      </c>
      <c r="E767" s="136">
        <v>252</v>
      </c>
      <c r="F767" s="136">
        <v>2522</v>
      </c>
      <c r="G767" s="136" t="s">
        <v>1221</v>
      </c>
    </row>
    <row r="768" spans="2:7">
      <c r="B768" s="144" t="s">
        <v>2338</v>
      </c>
      <c r="C768" s="136" t="s">
        <v>721</v>
      </c>
      <c r="D768" s="136">
        <v>25</v>
      </c>
      <c r="E768" s="136">
        <v>252</v>
      </c>
      <c r="F768" s="136">
        <v>2523</v>
      </c>
      <c r="G768" s="136" t="s">
        <v>1222</v>
      </c>
    </row>
    <row r="769" spans="2:7">
      <c r="B769" s="144" t="s">
        <v>2338</v>
      </c>
      <c r="C769" s="136" t="s">
        <v>721</v>
      </c>
      <c r="D769" s="136">
        <v>25</v>
      </c>
      <c r="E769" s="136">
        <v>253</v>
      </c>
      <c r="F769" s="136">
        <v>0</v>
      </c>
      <c r="G769" s="136" t="s">
        <v>1223</v>
      </c>
    </row>
    <row r="770" spans="2:7">
      <c r="B770" s="144" t="s">
        <v>2338</v>
      </c>
      <c r="C770" s="136" t="s">
        <v>721</v>
      </c>
      <c r="D770" s="136">
        <v>25</v>
      </c>
      <c r="E770" s="136">
        <v>253</v>
      </c>
      <c r="F770" s="136">
        <v>2531</v>
      </c>
      <c r="G770" s="136" t="s">
        <v>1224</v>
      </c>
    </row>
    <row r="771" spans="2:7">
      <c r="B771" s="144" t="s">
        <v>2338</v>
      </c>
      <c r="C771" s="136" t="s">
        <v>721</v>
      </c>
      <c r="D771" s="136">
        <v>25</v>
      </c>
      <c r="E771" s="136">
        <v>253</v>
      </c>
      <c r="F771" s="136">
        <v>2532</v>
      </c>
      <c r="G771" s="136" t="s">
        <v>1225</v>
      </c>
    </row>
    <row r="772" spans="2:7">
      <c r="B772" s="144" t="s">
        <v>2338</v>
      </c>
      <c r="C772" s="136" t="s">
        <v>721</v>
      </c>
      <c r="D772" s="136">
        <v>25</v>
      </c>
      <c r="E772" s="136">
        <v>253</v>
      </c>
      <c r="F772" s="136">
        <v>2533</v>
      </c>
      <c r="G772" s="136" t="s">
        <v>1226</v>
      </c>
    </row>
    <row r="773" spans="2:7">
      <c r="B773" s="144" t="s">
        <v>2338</v>
      </c>
      <c r="C773" s="136" t="s">
        <v>721</v>
      </c>
      <c r="D773" s="136">
        <v>25</v>
      </c>
      <c r="E773" s="136">
        <v>253</v>
      </c>
      <c r="F773" s="136">
        <v>2534</v>
      </c>
      <c r="G773" s="136" t="s">
        <v>1227</v>
      </c>
    </row>
    <row r="774" spans="2:7">
      <c r="B774" s="144" t="s">
        <v>2338</v>
      </c>
      <c r="C774" s="136" t="s">
        <v>721</v>
      </c>
      <c r="D774" s="136">
        <v>25</v>
      </c>
      <c r="E774" s="136">
        <v>253</v>
      </c>
      <c r="F774" s="136">
        <v>2535</v>
      </c>
      <c r="G774" s="136" t="s">
        <v>1228</v>
      </c>
    </row>
    <row r="775" spans="2:7">
      <c r="B775" s="144" t="s">
        <v>2338</v>
      </c>
      <c r="C775" s="136" t="s">
        <v>721</v>
      </c>
      <c r="D775" s="136">
        <v>25</v>
      </c>
      <c r="E775" s="136">
        <v>259</v>
      </c>
      <c r="F775" s="136">
        <v>0</v>
      </c>
      <c r="G775" s="136" t="s">
        <v>1229</v>
      </c>
    </row>
    <row r="776" spans="2:7">
      <c r="B776" s="144" t="s">
        <v>2338</v>
      </c>
      <c r="C776" s="136" t="s">
        <v>721</v>
      </c>
      <c r="D776" s="136">
        <v>25</v>
      </c>
      <c r="E776" s="136">
        <v>259</v>
      </c>
      <c r="F776" s="136">
        <v>2591</v>
      </c>
      <c r="G776" s="136" t="s">
        <v>1230</v>
      </c>
    </row>
    <row r="777" spans="2:7">
      <c r="B777" s="144" t="s">
        <v>2338</v>
      </c>
      <c r="C777" s="136" t="s">
        <v>721</v>
      </c>
      <c r="D777" s="136">
        <v>25</v>
      </c>
      <c r="E777" s="136">
        <v>259</v>
      </c>
      <c r="F777" s="136">
        <v>2592</v>
      </c>
      <c r="G777" s="136" t="s">
        <v>1231</v>
      </c>
    </row>
    <row r="778" spans="2:7">
      <c r="B778" s="144" t="s">
        <v>2338</v>
      </c>
      <c r="C778" s="136" t="s">
        <v>721</v>
      </c>
      <c r="D778" s="136">
        <v>25</v>
      </c>
      <c r="E778" s="136">
        <v>259</v>
      </c>
      <c r="F778" s="136">
        <v>2593</v>
      </c>
      <c r="G778" s="136" t="s">
        <v>1232</v>
      </c>
    </row>
    <row r="779" spans="2:7">
      <c r="B779" s="144" t="s">
        <v>2338</v>
      </c>
      <c r="C779" s="136" t="s">
        <v>721</v>
      </c>
      <c r="D779" s="136">
        <v>25</v>
      </c>
      <c r="E779" s="136">
        <v>259</v>
      </c>
      <c r="F779" s="136">
        <v>2594</v>
      </c>
      <c r="G779" s="136" t="s">
        <v>1233</v>
      </c>
    </row>
    <row r="780" spans="2:7">
      <c r="B780" s="144" t="s">
        <v>2338</v>
      </c>
      <c r="C780" s="136" t="s">
        <v>721</v>
      </c>
      <c r="D780" s="136">
        <v>25</v>
      </c>
      <c r="E780" s="136">
        <v>259</v>
      </c>
      <c r="F780" s="136">
        <v>2595</v>
      </c>
      <c r="G780" s="136" t="s">
        <v>1234</v>
      </c>
    </row>
    <row r="781" spans="2:7">
      <c r="B781" s="144" t="s">
        <v>2338</v>
      </c>
      <c r="C781" s="136" t="s">
        <v>721</v>
      </c>
      <c r="D781" s="136">
        <v>25</v>
      </c>
      <c r="E781" s="136">
        <v>259</v>
      </c>
      <c r="F781" s="136">
        <v>2596</v>
      </c>
      <c r="G781" s="136" t="s">
        <v>1235</v>
      </c>
    </row>
    <row r="782" spans="2:7">
      <c r="B782" s="144" t="s">
        <v>2338</v>
      </c>
      <c r="C782" s="136" t="s">
        <v>721</v>
      </c>
      <c r="D782" s="136">
        <v>25</v>
      </c>
      <c r="E782" s="136">
        <v>259</v>
      </c>
      <c r="F782" s="136">
        <v>2599</v>
      </c>
      <c r="G782" s="136" t="s">
        <v>1236</v>
      </c>
    </row>
    <row r="783" spans="2:7">
      <c r="B783" s="144" t="s">
        <v>2338</v>
      </c>
      <c r="C783" s="136" t="s">
        <v>721</v>
      </c>
      <c r="D783" s="136">
        <v>26</v>
      </c>
      <c r="E783" s="136">
        <v>0</v>
      </c>
      <c r="F783" s="136">
        <v>0</v>
      </c>
      <c r="G783" s="136" t="s">
        <v>1237</v>
      </c>
    </row>
    <row r="784" spans="2:7">
      <c r="B784" s="144" t="s">
        <v>2338</v>
      </c>
      <c r="C784" s="136" t="s">
        <v>721</v>
      </c>
      <c r="D784" s="136">
        <v>26</v>
      </c>
      <c r="E784" s="136">
        <v>260</v>
      </c>
      <c r="F784" s="136">
        <v>0</v>
      </c>
      <c r="G784" s="136" t="s">
        <v>1238</v>
      </c>
    </row>
    <row r="785" spans="2:7">
      <c r="B785" s="144" t="s">
        <v>2338</v>
      </c>
      <c r="C785" s="136" t="s">
        <v>721</v>
      </c>
      <c r="D785" s="136">
        <v>26</v>
      </c>
      <c r="E785" s="136">
        <v>260</v>
      </c>
      <c r="F785" s="136">
        <v>2600</v>
      </c>
      <c r="G785" s="136" t="s">
        <v>548</v>
      </c>
    </row>
    <row r="786" spans="2:7">
      <c r="B786" s="144" t="s">
        <v>2338</v>
      </c>
      <c r="C786" s="136" t="s">
        <v>721</v>
      </c>
      <c r="D786" s="136">
        <v>26</v>
      </c>
      <c r="E786" s="136">
        <v>260</v>
      </c>
      <c r="F786" s="136">
        <v>2609</v>
      </c>
      <c r="G786" s="136" t="s">
        <v>549</v>
      </c>
    </row>
    <row r="787" spans="2:7">
      <c r="B787" s="144" t="s">
        <v>2338</v>
      </c>
      <c r="C787" s="136" t="s">
        <v>721</v>
      </c>
      <c r="D787" s="136">
        <v>26</v>
      </c>
      <c r="E787" s="136">
        <v>261</v>
      </c>
      <c r="F787" s="136">
        <v>0</v>
      </c>
      <c r="G787" s="136" t="s">
        <v>1239</v>
      </c>
    </row>
    <row r="788" spans="2:7">
      <c r="B788" s="144" t="s">
        <v>2338</v>
      </c>
      <c r="C788" s="136" t="s">
        <v>721</v>
      </c>
      <c r="D788" s="136">
        <v>26</v>
      </c>
      <c r="E788" s="136">
        <v>261</v>
      </c>
      <c r="F788" s="136">
        <v>2611</v>
      </c>
      <c r="G788" s="136" t="s">
        <v>1239</v>
      </c>
    </row>
    <row r="789" spans="2:7">
      <c r="B789" s="144" t="s">
        <v>2338</v>
      </c>
      <c r="C789" s="136" t="s">
        <v>721</v>
      </c>
      <c r="D789" s="136">
        <v>26</v>
      </c>
      <c r="E789" s="136">
        <v>262</v>
      </c>
      <c r="F789" s="136">
        <v>0</v>
      </c>
      <c r="G789" s="136" t="s">
        <v>1240</v>
      </c>
    </row>
    <row r="790" spans="2:7">
      <c r="B790" s="144" t="s">
        <v>2338</v>
      </c>
      <c r="C790" s="136" t="s">
        <v>721</v>
      </c>
      <c r="D790" s="136">
        <v>26</v>
      </c>
      <c r="E790" s="136">
        <v>262</v>
      </c>
      <c r="F790" s="136">
        <v>2621</v>
      </c>
      <c r="G790" s="136" t="s">
        <v>1240</v>
      </c>
    </row>
    <row r="791" spans="2:7">
      <c r="B791" s="144" t="s">
        <v>2338</v>
      </c>
      <c r="C791" s="136" t="s">
        <v>721</v>
      </c>
      <c r="D791" s="136">
        <v>26</v>
      </c>
      <c r="E791" s="136">
        <v>263</v>
      </c>
      <c r="F791" s="136">
        <v>0</v>
      </c>
      <c r="G791" s="136" t="s">
        <v>1241</v>
      </c>
    </row>
    <row r="792" spans="2:7">
      <c r="B792" s="144" t="s">
        <v>2338</v>
      </c>
      <c r="C792" s="136" t="s">
        <v>721</v>
      </c>
      <c r="D792" s="136">
        <v>26</v>
      </c>
      <c r="E792" s="136">
        <v>263</v>
      </c>
      <c r="F792" s="136">
        <v>2631</v>
      </c>
      <c r="G792" s="136" t="s">
        <v>1242</v>
      </c>
    </row>
    <row r="793" spans="2:7">
      <c r="B793" s="144" t="s">
        <v>2338</v>
      </c>
      <c r="C793" s="136" t="s">
        <v>721</v>
      </c>
      <c r="D793" s="136">
        <v>26</v>
      </c>
      <c r="E793" s="136">
        <v>263</v>
      </c>
      <c r="F793" s="136">
        <v>2632</v>
      </c>
      <c r="G793" s="136" t="s">
        <v>1243</v>
      </c>
    </row>
    <row r="794" spans="2:7">
      <c r="B794" s="144" t="s">
        <v>2338</v>
      </c>
      <c r="C794" s="136" t="s">
        <v>721</v>
      </c>
      <c r="D794" s="136">
        <v>26</v>
      </c>
      <c r="E794" s="136">
        <v>263</v>
      </c>
      <c r="F794" s="136">
        <v>2633</v>
      </c>
      <c r="G794" s="136" t="s">
        <v>1244</v>
      </c>
    </row>
    <row r="795" spans="2:7">
      <c r="B795" s="144" t="s">
        <v>2338</v>
      </c>
      <c r="C795" s="136" t="s">
        <v>721</v>
      </c>
      <c r="D795" s="136">
        <v>26</v>
      </c>
      <c r="E795" s="136">
        <v>263</v>
      </c>
      <c r="F795" s="136">
        <v>2634</v>
      </c>
      <c r="G795" s="136" t="s">
        <v>1245</v>
      </c>
    </row>
    <row r="796" spans="2:7">
      <c r="B796" s="144" t="s">
        <v>2338</v>
      </c>
      <c r="C796" s="136" t="s">
        <v>721</v>
      </c>
      <c r="D796" s="136">
        <v>26</v>
      </c>
      <c r="E796" s="136">
        <v>263</v>
      </c>
      <c r="F796" s="136">
        <v>2635</v>
      </c>
      <c r="G796" s="136" t="s">
        <v>1246</v>
      </c>
    </row>
    <row r="797" spans="2:7">
      <c r="B797" s="144" t="s">
        <v>2338</v>
      </c>
      <c r="C797" s="136" t="s">
        <v>721</v>
      </c>
      <c r="D797" s="136">
        <v>26</v>
      </c>
      <c r="E797" s="136">
        <v>264</v>
      </c>
      <c r="F797" s="136">
        <v>0</v>
      </c>
      <c r="G797" s="136" t="s">
        <v>1247</v>
      </c>
    </row>
    <row r="798" spans="2:7">
      <c r="B798" s="144" t="s">
        <v>2338</v>
      </c>
      <c r="C798" s="136" t="s">
        <v>721</v>
      </c>
      <c r="D798" s="136">
        <v>26</v>
      </c>
      <c r="E798" s="136">
        <v>264</v>
      </c>
      <c r="F798" s="136">
        <v>2641</v>
      </c>
      <c r="G798" s="136" t="s">
        <v>1248</v>
      </c>
    </row>
    <row r="799" spans="2:7">
      <c r="B799" s="144" t="s">
        <v>2338</v>
      </c>
      <c r="C799" s="136" t="s">
        <v>721</v>
      </c>
      <c r="D799" s="136">
        <v>26</v>
      </c>
      <c r="E799" s="136">
        <v>264</v>
      </c>
      <c r="F799" s="136">
        <v>2642</v>
      </c>
      <c r="G799" s="136" t="s">
        <v>1249</v>
      </c>
    </row>
    <row r="800" spans="2:7">
      <c r="B800" s="144" t="s">
        <v>2338</v>
      </c>
      <c r="C800" s="136" t="s">
        <v>721</v>
      </c>
      <c r="D800" s="136">
        <v>26</v>
      </c>
      <c r="E800" s="136">
        <v>264</v>
      </c>
      <c r="F800" s="136">
        <v>2643</v>
      </c>
      <c r="G800" s="136" t="s">
        <v>1250</v>
      </c>
    </row>
    <row r="801" spans="2:7">
      <c r="B801" s="144" t="s">
        <v>2338</v>
      </c>
      <c r="C801" s="136" t="s">
        <v>721</v>
      </c>
      <c r="D801" s="136">
        <v>26</v>
      </c>
      <c r="E801" s="136">
        <v>264</v>
      </c>
      <c r="F801" s="136">
        <v>2644</v>
      </c>
      <c r="G801" s="136" t="s">
        <v>1251</v>
      </c>
    </row>
    <row r="802" spans="2:7">
      <c r="B802" s="144" t="s">
        <v>2338</v>
      </c>
      <c r="C802" s="136" t="s">
        <v>721</v>
      </c>
      <c r="D802" s="136">
        <v>26</v>
      </c>
      <c r="E802" s="136">
        <v>264</v>
      </c>
      <c r="F802" s="136">
        <v>2645</v>
      </c>
      <c r="G802" s="136" t="s">
        <v>1252</v>
      </c>
    </row>
    <row r="803" spans="2:7">
      <c r="B803" s="144" t="s">
        <v>2338</v>
      </c>
      <c r="C803" s="136" t="s">
        <v>721</v>
      </c>
      <c r="D803" s="136">
        <v>26</v>
      </c>
      <c r="E803" s="136">
        <v>265</v>
      </c>
      <c r="F803" s="136">
        <v>0</v>
      </c>
      <c r="G803" s="136" t="s">
        <v>1253</v>
      </c>
    </row>
    <row r="804" spans="2:7">
      <c r="B804" s="144" t="s">
        <v>2338</v>
      </c>
      <c r="C804" s="136" t="s">
        <v>721</v>
      </c>
      <c r="D804" s="136">
        <v>26</v>
      </c>
      <c r="E804" s="136">
        <v>265</v>
      </c>
      <c r="F804" s="136">
        <v>2651</v>
      </c>
      <c r="G804" s="136" t="s">
        <v>1254</v>
      </c>
    </row>
    <row r="805" spans="2:7">
      <c r="B805" s="144" t="s">
        <v>2338</v>
      </c>
      <c r="C805" s="136" t="s">
        <v>721</v>
      </c>
      <c r="D805" s="136">
        <v>26</v>
      </c>
      <c r="E805" s="136">
        <v>265</v>
      </c>
      <c r="F805" s="136">
        <v>2652</v>
      </c>
      <c r="G805" s="136" t="s">
        <v>1255</v>
      </c>
    </row>
    <row r="806" spans="2:7">
      <c r="B806" s="144" t="s">
        <v>2338</v>
      </c>
      <c r="C806" s="136" t="s">
        <v>721</v>
      </c>
      <c r="D806" s="136">
        <v>26</v>
      </c>
      <c r="E806" s="136">
        <v>265</v>
      </c>
      <c r="F806" s="136">
        <v>2653</v>
      </c>
      <c r="G806" s="136" t="s">
        <v>1256</v>
      </c>
    </row>
    <row r="807" spans="2:7">
      <c r="B807" s="144" t="s">
        <v>2338</v>
      </c>
      <c r="C807" s="136" t="s">
        <v>721</v>
      </c>
      <c r="D807" s="136">
        <v>26</v>
      </c>
      <c r="E807" s="136">
        <v>266</v>
      </c>
      <c r="F807" s="136">
        <v>0</v>
      </c>
      <c r="G807" s="136" t="s">
        <v>1257</v>
      </c>
    </row>
    <row r="808" spans="2:7">
      <c r="B808" s="144" t="s">
        <v>2338</v>
      </c>
      <c r="C808" s="136" t="s">
        <v>721</v>
      </c>
      <c r="D808" s="136">
        <v>26</v>
      </c>
      <c r="E808" s="136">
        <v>266</v>
      </c>
      <c r="F808" s="136">
        <v>2661</v>
      </c>
      <c r="G808" s="136" t="s">
        <v>1258</v>
      </c>
    </row>
    <row r="809" spans="2:7">
      <c r="B809" s="144" t="s">
        <v>2338</v>
      </c>
      <c r="C809" s="136" t="s">
        <v>721</v>
      </c>
      <c r="D809" s="136">
        <v>26</v>
      </c>
      <c r="E809" s="136">
        <v>266</v>
      </c>
      <c r="F809" s="136">
        <v>2662</v>
      </c>
      <c r="G809" s="136" t="s">
        <v>1259</v>
      </c>
    </row>
    <row r="810" spans="2:7">
      <c r="B810" s="144" t="s">
        <v>2338</v>
      </c>
      <c r="C810" s="136" t="s">
        <v>721</v>
      </c>
      <c r="D810" s="136">
        <v>26</v>
      </c>
      <c r="E810" s="136">
        <v>266</v>
      </c>
      <c r="F810" s="136">
        <v>2663</v>
      </c>
      <c r="G810" s="136" t="s">
        <v>1260</v>
      </c>
    </row>
    <row r="811" spans="2:7">
      <c r="B811" s="144" t="s">
        <v>2338</v>
      </c>
      <c r="C811" s="136" t="s">
        <v>721</v>
      </c>
      <c r="D811" s="136">
        <v>26</v>
      </c>
      <c r="E811" s="136">
        <v>266</v>
      </c>
      <c r="F811" s="136">
        <v>2664</v>
      </c>
      <c r="G811" s="136" t="s">
        <v>1261</v>
      </c>
    </row>
    <row r="812" spans="2:7">
      <c r="B812" s="144" t="s">
        <v>2338</v>
      </c>
      <c r="C812" s="136" t="s">
        <v>721</v>
      </c>
      <c r="D812" s="136">
        <v>26</v>
      </c>
      <c r="E812" s="136">
        <v>267</v>
      </c>
      <c r="F812" s="136">
        <v>0</v>
      </c>
      <c r="G812" s="136" t="s">
        <v>1262</v>
      </c>
    </row>
    <row r="813" spans="2:7">
      <c r="B813" s="144" t="s">
        <v>2338</v>
      </c>
      <c r="C813" s="136" t="s">
        <v>721</v>
      </c>
      <c r="D813" s="136">
        <v>26</v>
      </c>
      <c r="E813" s="136">
        <v>267</v>
      </c>
      <c r="F813" s="136">
        <v>2671</v>
      </c>
      <c r="G813" s="136" t="s">
        <v>1263</v>
      </c>
    </row>
    <row r="814" spans="2:7">
      <c r="B814" s="144" t="s">
        <v>2338</v>
      </c>
      <c r="C814" s="136" t="s">
        <v>721</v>
      </c>
      <c r="D814" s="136">
        <v>26</v>
      </c>
      <c r="E814" s="136">
        <v>267</v>
      </c>
      <c r="F814" s="136">
        <v>2672</v>
      </c>
      <c r="G814" s="136" t="s">
        <v>1264</v>
      </c>
    </row>
    <row r="815" spans="2:7">
      <c r="B815" s="144" t="s">
        <v>2338</v>
      </c>
      <c r="C815" s="136" t="s">
        <v>721</v>
      </c>
      <c r="D815" s="136">
        <v>26</v>
      </c>
      <c r="E815" s="136">
        <v>269</v>
      </c>
      <c r="F815" s="136">
        <v>0</v>
      </c>
      <c r="G815" s="136" t="s">
        <v>1265</v>
      </c>
    </row>
    <row r="816" spans="2:7">
      <c r="B816" s="144" t="s">
        <v>2338</v>
      </c>
      <c r="C816" s="136" t="s">
        <v>721</v>
      </c>
      <c r="D816" s="136">
        <v>26</v>
      </c>
      <c r="E816" s="136">
        <v>269</v>
      </c>
      <c r="F816" s="136">
        <v>2691</v>
      </c>
      <c r="G816" s="136" t="s">
        <v>1266</v>
      </c>
    </row>
    <row r="817" spans="2:7">
      <c r="B817" s="144" t="s">
        <v>2338</v>
      </c>
      <c r="C817" s="136" t="s">
        <v>721</v>
      </c>
      <c r="D817" s="136">
        <v>26</v>
      </c>
      <c r="E817" s="136">
        <v>269</v>
      </c>
      <c r="F817" s="136">
        <v>2692</v>
      </c>
      <c r="G817" s="136" t="s">
        <v>1267</v>
      </c>
    </row>
    <row r="818" spans="2:7">
      <c r="B818" s="144" t="s">
        <v>2338</v>
      </c>
      <c r="C818" s="136" t="s">
        <v>721</v>
      </c>
      <c r="D818" s="136">
        <v>26</v>
      </c>
      <c r="E818" s="136">
        <v>269</v>
      </c>
      <c r="F818" s="136">
        <v>2693</v>
      </c>
      <c r="G818" s="136" t="s">
        <v>1268</v>
      </c>
    </row>
    <row r="819" spans="2:7">
      <c r="B819" s="144" t="s">
        <v>2338</v>
      </c>
      <c r="C819" s="136" t="s">
        <v>721</v>
      </c>
      <c r="D819" s="136">
        <v>26</v>
      </c>
      <c r="E819" s="136">
        <v>269</v>
      </c>
      <c r="F819" s="136">
        <v>2694</v>
      </c>
      <c r="G819" s="136" t="s">
        <v>1269</v>
      </c>
    </row>
    <row r="820" spans="2:7">
      <c r="B820" s="144" t="s">
        <v>2338</v>
      </c>
      <c r="C820" s="136" t="s">
        <v>721</v>
      </c>
      <c r="D820" s="136">
        <v>26</v>
      </c>
      <c r="E820" s="136">
        <v>269</v>
      </c>
      <c r="F820" s="136">
        <v>2699</v>
      </c>
      <c r="G820" s="136" t="s">
        <v>1270</v>
      </c>
    </row>
    <row r="821" spans="2:7">
      <c r="B821" s="144" t="s">
        <v>2338</v>
      </c>
      <c r="C821" s="136" t="s">
        <v>721</v>
      </c>
      <c r="D821" s="136">
        <v>27</v>
      </c>
      <c r="E821" s="136">
        <v>0</v>
      </c>
      <c r="F821" s="136">
        <v>0</v>
      </c>
      <c r="G821" s="136" t="s">
        <v>1271</v>
      </c>
    </row>
    <row r="822" spans="2:7">
      <c r="B822" s="144" t="s">
        <v>2338</v>
      </c>
      <c r="C822" s="136" t="s">
        <v>721</v>
      </c>
      <c r="D822" s="136">
        <v>27</v>
      </c>
      <c r="E822" s="136">
        <v>270</v>
      </c>
      <c r="F822" s="136">
        <v>0</v>
      </c>
      <c r="G822" s="136" t="s">
        <v>1272</v>
      </c>
    </row>
    <row r="823" spans="2:7">
      <c r="B823" s="144" t="s">
        <v>2338</v>
      </c>
      <c r="C823" s="136" t="s">
        <v>721</v>
      </c>
      <c r="D823" s="136">
        <v>27</v>
      </c>
      <c r="E823" s="136">
        <v>270</v>
      </c>
      <c r="F823" s="136">
        <v>2700</v>
      </c>
      <c r="G823" s="136" t="s">
        <v>548</v>
      </c>
    </row>
    <row r="824" spans="2:7">
      <c r="B824" s="144" t="s">
        <v>2338</v>
      </c>
      <c r="C824" s="136" t="s">
        <v>721</v>
      </c>
      <c r="D824" s="136">
        <v>27</v>
      </c>
      <c r="E824" s="136">
        <v>270</v>
      </c>
      <c r="F824" s="136">
        <v>2709</v>
      </c>
      <c r="G824" s="136" t="s">
        <v>549</v>
      </c>
    </row>
    <row r="825" spans="2:7">
      <c r="B825" s="144" t="s">
        <v>2338</v>
      </c>
      <c r="C825" s="136" t="s">
        <v>721</v>
      </c>
      <c r="D825" s="136">
        <v>27</v>
      </c>
      <c r="E825" s="136">
        <v>271</v>
      </c>
      <c r="F825" s="136">
        <v>0</v>
      </c>
      <c r="G825" s="136" t="s">
        <v>1273</v>
      </c>
    </row>
    <row r="826" spans="2:7">
      <c r="B826" s="144" t="s">
        <v>2338</v>
      </c>
      <c r="C826" s="136" t="s">
        <v>721</v>
      </c>
      <c r="D826" s="136">
        <v>27</v>
      </c>
      <c r="E826" s="136">
        <v>271</v>
      </c>
      <c r="F826" s="136">
        <v>2711</v>
      </c>
      <c r="G826" s="136" t="s">
        <v>1274</v>
      </c>
    </row>
    <row r="827" spans="2:7">
      <c r="B827" s="144" t="s">
        <v>2338</v>
      </c>
      <c r="C827" s="136" t="s">
        <v>721</v>
      </c>
      <c r="D827" s="136">
        <v>27</v>
      </c>
      <c r="E827" s="136">
        <v>271</v>
      </c>
      <c r="F827" s="136">
        <v>2719</v>
      </c>
      <c r="G827" s="136" t="s">
        <v>1275</v>
      </c>
    </row>
    <row r="828" spans="2:7">
      <c r="B828" s="144" t="s">
        <v>2338</v>
      </c>
      <c r="C828" s="136" t="s">
        <v>721</v>
      </c>
      <c r="D828" s="136">
        <v>27</v>
      </c>
      <c r="E828" s="136">
        <v>272</v>
      </c>
      <c r="F828" s="136">
        <v>0</v>
      </c>
      <c r="G828" s="136" t="s">
        <v>1276</v>
      </c>
    </row>
    <row r="829" spans="2:7">
      <c r="B829" s="144" t="s">
        <v>2338</v>
      </c>
      <c r="C829" s="136" t="s">
        <v>721</v>
      </c>
      <c r="D829" s="136">
        <v>27</v>
      </c>
      <c r="E829" s="136">
        <v>272</v>
      </c>
      <c r="F829" s="136">
        <v>2721</v>
      </c>
      <c r="G829" s="136" t="s">
        <v>1277</v>
      </c>
    </row>
    <row r="830" spans="2:7">
      <c r="B830" s="144" t="s">
        <v>2338</v>
      </c>
      <c r="C830" s="136" t="s">
        <v>721</v>
      </c>
      <c r="D830" s="136">
        <v>27</v>
      </c>
      <c r="E830" s="136">
        <v>272</v>
      </c>
      <c r="F830" s="136">
        <v>2722</v>
      </c>
      <c r="G830" s="136" t="s">
        <v>1278</v>
      </c>
    </row>
    <row r="831" spans="2:7">
      <c r="B831" s="144" t="s">
        <v>2338</v>
      </c>
      <c r="C831" s="136" t="s">
        <v>721</v>
      </c>
      <c r="D831" s="136">
        <v>27</v>
      </c>
      <c r="E831" s="136">
        <v>272</v>
      </c>
      <c r="F831" s="136">
        <v>2723</v>
      </c>
      <c r="G831" s="136" t="s">
        <v>1279</v>
      </c>
    </row>
    <row r="832" spans="2:7">
      <c r="B832" s="144" t="s">
        <v>2338</v>
      </c>
      <c r="C832" s="136" t="s">
        <v>721</v>
      </c>
      <c r="D832" s="136">
        <v>27</v>
      </c>
      <c r="E832" s="136">
        <v>272</v>
      </c>
      <c r="F832" s="136">
        <v>2729</v>
      </c>
      <c r="G832" s="136" t="s">
        <v>1280</v>
      </c>
    </row>
    <row r="833" spans="2:7">
      <c r="B833" s="144" t="s">
        <v>2338</v>
      </c>
      <c r="C833" s="136" t="s">
        <v>721</v>
      </c>
      <c r="D833" s="136">
        <v>27</v>
      </c>
      <c r="E833" s="136">
        <v>273</v>
      </c>
      <c r="F833" s="136">
        <v>0</v>
      </c>
      <c r="G833" s="136" t="s">
        <v>1281</v>
      </c>
    </row>
    <row r="834" spans="2:7">
      <c r="B834" s="144" t="s">
        <v>2338</v>
      </c>
      <c r="C834" s="136" t="s">
        <v>721</v>
      </c>
      <c r="D834" s="136">
        <v>27</v>
      </c>
      <c r="E834" s="136">
        <v>273</v>
      </c>
      <c r="F834" s="136">
        <v>2731</v>
      </c>
      <c r="G834" s="136" t="s">
        <v>1282</v>
      </c>
    </row>
    <row r="835" spans="2:7">
      <c r="B835" s="144" t="s">
        <v>2338</v>
      </c>
      <c r="C835" s="136" t="s">
        <v>721</v>
      </c>
      <c r="D835" s="136">
        <v>27</v>
      </c>
      <c r="E835" s="136">
        <v>273</v>
      </c>
      <c r="F835" s="136">
        <v>2732</v>
      </c>
      <c r="G835" s="136" t="s">
        <v>1283</v>
      </c>
    </row>
    <row r="836" spans="2:7">
      <c r="B836" s="144" t="s">
        <v>2338</v>
      </c>
      <c r="C836" s="136" t="s">
        <v>721</v>
      </c>
      <c r="D836" s="136">
        <v>27</v>
      </c>
      <c r="E836" s="136">
        <v>273</v>
      </c>
      <c r="F836" s="136">
        <v>2733</v>
      </c>
      <c r="G836" s="136" t="s">
        <v>1284</v>
      </c>
    </row>
    <row r="837" spans="2:7">
      <c r="B837" s="144" t="s">
        <v>2338</v>
      </c>
      <c r="C837" s="136" t="s">
        <v>721</v>
      </c>
      <c r="D837" s="136">
        <v>27</v>
      </c>
      <c r="E837" s="136">
        <v>273</v>
      </c>
      <c r="F837" s="136">
        <v>2734</v>
      </c>
      <c r="G837" s="136" t="s">
        <v>1285</v>
      </c>
    </row>
    <row r="838" spans="2:7">
      <c r="B838" s="144" t="s">
        <v>2338</v>
      </c>
      <c r="C838" s="136" t="s">
        <v>721</v>
      </c>
      <c r="D838" s="136">
        <v>27</v>
      </c>
      <c r="E838" s="136">
        <v>273</v>
      </c>
      <c r="F838" s="136">
        <v>2735</v>
      </c>
      <c r="G838" s="136" t="s">
        <v>1286</v>
      </c>
    </row>
    <row r="839" spans="2:7">
      <c r="B839" s="144" t="s">
        <v>2338</v>
      </c>
      <c r="C839" s="136" t="s">
        <v>721</v>
      </c>
      <c r="D839" s="136">
        <v>27</v>
      </c>
      <c r="E839" s="136">
        <v>273</v>
      </c>
      <c r="F839" s="136">
        <v>2736</v>
      </c>
      <c r="G839" s="136" t="s">
        <v>1287</v>
      </c>
    </row>
    <row r="840" spans="2:7">
      <c r="B840" s="144" t="s">
        <v>2338</v>
      </c>
      <c r="C840" s="136" t="s">
        <v>721</v>
      </c>
      <c r="D840" s="136">
        <v>27</v>
      </c>
      <c r="E840" s="136">
        <v>273</v>
      </c>
      <c r="F840" s="136">
        <v>2737</v>
      </c>
      <c r="G840" s="136" t="s">
        <v>1288</v>
      </c>
    </row>
    <row r="841" spans="2:7">
      <c r="B841" s="144" t="s">
        <v>2338</v>
      </c>
      <c r="C841" s="136" t="s">
        <v>721</v>
      </c>
      <c r="D841" s="136">
        <v>27</v>
      </c>
      <c r="E841" s="136">
        <v>273</v>
      </c>
      <c r="F841" s="136">
        <v>2738</v>
      </c>
      <c r="G841" s="136" t="s">
        <v>1289</v>
      </c>
    </row>
    <row r="842" spans="2:7">
      <c r="B842" s="144" t="s">
        <v>2338</v>
      </c>
      <c r="C842" s="136" t="s">
        <v>721</v>
      </c>
      <c r="D842" s="136">
        <v>27</v>
      </c>
      <c r="E842" s="136">
        <v>273</v>
      </c>
      <c r="F842" s="136">
        <v>2739</v>
      </c>
      <c r="G842" s="136" t="s">
        <v>1290</v>
      </c>
    </row>
    <row r="843" spans="2:7">
      <c r="B843" s="144" t="s">
        <v>2338</v>
      </c>
      <c r="C843" s="136" t="s">
        <v>721</v>
      </c>
      <c r="D843" s="136">
        <v>27</v>
      </c>
      <c r="E843" s="136">
        <v>274</v>
      </c>
      <c r="F843" s="136">
        <v>0</v>
      </c>
      <c r="G843" s="136" t="s">
        <v>1291</v>
      </c>
    </row>
    <row r="844" spans="2:7">
      <c r="B844" s="144" t="s">
        <v>2338</v>
      </c>
      <c r="C844" s="136" t="s">
        <v>721</v>
      </c>
      <c r="D844" s="136">
        <v>27</v>
      </c>
      <c r="E844" s="136">
        <v>274</v>
      </c>
      <c r="F844" s="136">
        <v>2741</v>
      </c>
      <c r="G844" s="136" t="s">
        <v>1292</v>
      </c>
    </row>
    <row r="845" spans="2:7">
      <c r="B845" s="144" t="s">
        <v>2338</v>
      </c>
      <c r="C845" s="136" t="s">
        <v>721</v>
      </c>
      <c r="D845" s="136">
        <v>27</v>
      </c>
      <c r="E845" s="136">
        <v>274</v>
      </c>
      <c r="F845" s="136">
        <v>2742</v>
      </c>
      <c r="G845" s="136" t="s">
        <v>1293</v>
      </c>
    </row>
    <row r="846" spans="2:7">
      <c r="B846" s="144" t="s">
        <v>2338</v>
      </c>
      <c r="C846" s="136" t="s">
        <v>721</v>
      </c>
      <c r="D846" s="136">
        <v>27</v>
      </c>
      <c r="E846" s="136">
        <v>274</v>
      </c>
      <c r="F846" s="136">
        <v>2743</v>
      </c>
      <c r="G846" s="136" t="s">
        <v>1294</v>
      </c>
    </row>
    <row r="847" spans="2:7">
      <c r="B847" s="144" t="s">
        <v>2338</v>
      </c>
      <c r="C847" s="136" t="s">
        <v>721</v>
      </c>
      <c r="D847" s="136">
        <v>27</v>
      </c>
      <c r="E847" s="136">
        <v>274</v>
      </c>
      <c r="F847" s="136">
        <v>2744</v>
      </c>
      <c r="G847" s="136" t="s">
        <v>1295</v>
      </c>
    </row>
    <row r="848" spans="2:7">
      <c r="B848" s="144" t="s">
        <v>2338</v>
      </c>
      <c r="C848" s="136" t="s">
        <v>721</v>
      </c>
      <c r="D848" s="136">
        <v>27</v>
      </c>
      <c r="E848" s="136">
        <v>275</v>
      </c>
      <c r="F848" s="136">
        <v>0</v>
      </c>
      <c r="G848" s="136" t="s">
        <v>1296</v>
      </c>
    </row>
    <row r="849" spans="2:7">
      <c r="B849" s="144" t="s">
        <v>2338</v>
      </c>
      <c r="C849" s="136" t="s">
        <v>721</v>
      </c>
      <c r="D849" s="136">
        <v>27</v>
      </c>
      <c r="E849" s="136">
        <v>275</v>
      </c>
      <c r="F849" s="136">
        <v>2751</v>
      </c>
      <c r="G849" s="136" t="s">
        <v>1297</v>
      </c>
    </row>
    <row r="850" spans="2:7">
      <c r="B850" s="144" t="s">
        <v>2338</v>
      </c>
      <c r="C850" s="136" t="s">
        <v>721</v>
      </c>
      <c r="D850" s="136">
        <v>27</v>
      </c>
      <c r="E850" s="136">
        <v>275</v>
      </c>
      <c r="F850" s="136">
        <v>2752</v>
      </c>
      <c r="G850" s="136" t="s">
        <v>1298</v>
      </c>
    </row>
    <row r="851" spans="2:7">
      <c r="B851" s="144" t="s">
        <v>2338</v>
      </c>
      <c r="C851" s="136" t="s">
        <v>721</v>
      </c>
      <c r="D851" s="136">
        <v>27</v>
      </c>
      <c r="E851" s="136">
        <v>275</v>
      </c>
      <c r="F851" s="136">
        <v>2753</v>
      </c>
      <c r="G851" s="136" t="s">
        <v>1299</v>
      </c>
    </row>
    <row r="852" spans="2:7">
      <c r="B852" s="144" t="s">
        <v>2338</v>
      </c>
      <c r="C852" s="136" t="s">
        <v>721</v>
      </c>
      <c r="D852" s="136">
        <v>27</v>
      </c>
      <c r="E852" s="136">
        <v>276</v>
      </c>
      <c r="F852" s="136">
        <v>0</v>
      </c>
      <c r="G852" s="136" t="s">
        <v>1300</v>
      </c>
    </row>
    <row r="853" spans="2:7">
      <c r="B853" s="144" t="s">
        <v>2338</v>
      </c>
      <c r="C853" s="136" t="s">
        <v>721</v>
      </c>
      <c r="D853" s="136">
        <v>27</v>
      </c>
      <c r="E853" s="136">
        <v>276</v>
      </c>
      <c r="F853" s="136">
        <v>2761</v>
      </c>
      <c r="G853" s="136" t="s">
        <v>1300</v>
      </c>
    </row>
    <row r="854" spans="2:7">
      <c r="B854" s="144" t="s">
        <v>2338</v>
      </c>
      <c r="C854" s="136" t="s">
        <v>721</v>
      </c>
      <c r="D854" s="136">
        <v>28</v>
      </c>
      <c r="E854" s="136">
        <v>0</v>
      </c>
      <c r="F854" s="136">
        <v>0</v>
      </c>
      <c r="G854" s="136" t="s">
        <v>1301</v>
      </c>
    </row>
    <row r="855" spans="2:7">
      <c r="B855" s="144" t="s">
        <v>2338</v>
      </c>
      <c r="C855" s="136" t="s">
        <v>721</v>
      </c>
      <c r="D855" s="136">
        <v>28</v>
      </c>
      <c r="E855" s="136">
        <v>280</v>
      </c>
      <c r="F855" s="136">
        <v>0</v>
      </c>
      <c r="G855" s="136" t="s">
        <v>1302</v>
      </c>
    </row>
    <row r="856" spans="2:7">
      <c r="B856" s="144" t="s">
        <v>2338</v>
      </c>
      <c r="C856" s="136" t="s">
        <v>721</v>
      </c>
      <c r="D856" s="136">
        <v>28</v>
      </c>
      <c r="E856" s="136">
        <v>280</v>
      </c>
      <c r="F856" s="136">
        <v>2800</v>
      </c>
      <c r="G856" s="136" t="s">
        <v>548</v>
      </c>
    </row>
    <row r="857" spans="2:7">
      <c r="B857" s="144" t="s">
        <v>2338</v>
      </c>
      <c r="C857" s="136" t="s">
        <v>721</v>
      </c>
      <c r="D857" s="136">
        <v>28</v>
      </c>
      <c r="E857" s="136">
        <v>280</v>
      </c>
      <c r="F857" s="136">
        <v>2809</v>
      </c>
      <c r="G857" s="136" t="s">
        <v>549</v>
      </c>
    </row>
    <row r="858" spans="2:7">
      <c r="B858" s="144" t="s">
        <v>2338</v>
      </c>
      <c r="C858" s="136" t="s">
        <v>721</v>
      </c>
      <c r="D858" s="136">
        <v>28</v>
      </c>
      <c r="E858" s="136">
        <v>281</v>
      </c>
      <c r="F858" s="136">
        <v>0</v>
      </c>
      <c r="G858" s="136" t="s">
        <v>1303</v>
      </c>
    </row>
    <row r="859" spans="2:7">
      <c r="B859" s="144" t="s">
        <v>2338</v>
      </c>
      <c r="C859" s="136" t="s">
        <v>721</v>
      </c>
      <c r="D859" s="136">
        <v>28</v>
      </c>
      <c r="E859" s="136">
        <v>281</v>
      </c>
      <c r="F859" s="136">
        <v>2811</v>
      </c>
      <c r="G859" s="136" t="s">
        <v>1304</v>
      </c>
    </row>
    <row r="860" spans="2:7">
      <c r="B860" s="144" t="s">
        <v>2338</v>
      </c>
      <c r="C860" s="136" t="s">
        <v>721</v>
      </c>
      <c r="D860" s="136">
        <v>28</v>
      </c>
      <c r="E860" s="136">
        <v>281</v>
      </c>
      <c r="F860" s="136">
        <v>2812</v>
      </c>
      <c r="G860" s="136" t="s">
        <v>1305</v>
      </c>
    </row>
    <row r="861" spans="2:7">
      <c r="B861" s="144" t="s">
        <v>2338</v>
      </c>
      <c r="C861" s="136" t="s">
        <v>721</v>
      </c>
      <c r="D861" s="136">
        <v>28</v>
      </c>
      <c r="E861" s="136">
        <v>281</v>
      </c>
      <c r="F861" s="136">
        <v>2813</v>
      </c>
      <c r="G861" s="136" t="s">
        <v>1306</v>
      </c>
    </row>
    <row r="862" spans="2:7">
      <c r="B862" s="144" t="s">
        <v>2338</v>
      </c>
      <c r="C862" s="136" t="s">
        <v>721</v>
      </c>
      <c r="D862" s="136">
        <v>28</v>
      </c>
      <c r="E862" s="136">
        <v>281</v>
      </c>
      <c r="F862" s="136">
        <v>2814</v>
      </c>
      <c r="G862" s="136" t="s">
        <v>1307</v>
      </c>
    </row>
    <row r="863" spans="2:7">
      <c r="B863" s="144" t="s">
        <v>2338</v>
      </c>
      <c r="C863" s="136" t="s">
        <v>721</v>
      </c>
      <c r="D863" s="136">
        <v>28</v>
      </c>
      <c r="E863" s="136">
        <v>281</v>
      </c>
      <c r="F863" s="136">
        <v>2815</v>
      </c>
      <c r="G863" s="136" t="s">
        <v>1308</v>
      </c>
    </row>
    <row r="864" spans="2:7">
      <c r="B864" s="144" t="s">
        <v>2338</v>
      </c>
      <c r="C864" s="136" t="s">
        <v>721</v>
      </c>
      <c r="D864" s="136">
        <v>28</v>
      </c>
      <c r="E864" s="136">
        <v>282</v>
      </c>
      <c r="F864" s="136">
        <v>0</v>
      </c>
      <c r="G864" s="136" t="s">
        <v>1309</v>
      </c>
    </row>
    <row r="865" spans="2:7">
      <c r="B865" s="144" t="s">
        <v>2338</v>
      </c>
      <c r="C865" s="136" t="s">
        <v>721</v>
      </c>
      <c r="D865" s="136">
        <v>28</v>
      </c>
      <c r="E865" s="136">
        <v>282</v>
      </c>
      <c r="F865" s="136">
        <v>2821</v>
      </c>
      <c r="G865" s="136" t="s">
        <v>1310</v>
      </c>
    </row>
    <row r="866" spans="2:7">
      <c r="B866" s="144" t="s">
        <v>2338</v>
      </c>
      <c r="C866" s="136" t="s">
        <v>721</v>
      </c>
      <c r="D866" s="136">
        <v>28</v>
      </c>
      <c r="E866" s="136">
        <v>282</v>
      </c>
      <c r="F866" s="136">
        <v>2822</v>
      </c>
      <c r="G866" s="136" t="s">
        <v>1311</v>
      </c>
    </row>
    <row r="867" spans="2:7">
      <c r="B867" s="144" t="s">
        <v>2338</v>
      </c>
      <c r="C867" s="136" t="s">
        <v>721</v>
      </c>
      <c r="D867" s="136">
        <v>28</v>
      </c>
      <c r="E867" s="136">
        <v>282</v>
      </c>
      <c r="F867" s="136">
        <v>2823</v>
      </c>
      <c r="G867" s="136" t="s">
        <v>1312</v>
      </c>
    </row>
    <row r="868" spans="2:7">
      <c r="B868" s="144" t="s">
        <v>2338</v>
      </c>
      <c r="C868" s="136" t="s">
        <v>721</v>
      </c>
      <c r="D868" s="136">
        <v>28</v>
      </c>
      <c r="E868" s="136">
        <v>283</v>
      </c>
      <c r="F868" s="136">
        <v>0</v>
      </c>
      <c r="G868" s="136" t="s">
        <v>1313</v>
      </c>
    </row>
    <row r="869" spans="2:7">
      <c r="B869" s="144" t="s">
        <v>2338</v>
      </c>
      <c r="C869" s="136" t="s">
        <v>721</v>
      </c>
      <c r="D869" s="136">
        <v>28</v>
      </c>
      <c r="E869" s="136">
        <v>283</v>
      </c>
      <c r="F869" s="136">
        <v>2831</v>
      </c>
      <c r="G869" s="136" t="s">
        <v>1314</v>
      </c>
    </row>
    <row r="870" spans="2:7">
      <c r="B870" s="144" t="s">
        <v>2338</v>
      </c>
      <c r="C870" s="136" t="s">
        <v>721</v>
      </c>
      <c r="D870" s="136">
        <v>28</v>
      </c>
      <c r="E870" s="136">
        <v>283</v>
      </c>
      <c r="F870" s="136">
        <v>2832</v>
      </c>
      <c r="G870" s="136" t="s">
        <v>1315</v>
      </c>
    </row>
    <row r="871" spans="2:7">
      <c r="B871" s="144" t="s">
        <v>2338</v>
      </c>
      <c r="C871" s="136" t="s">
        <v>721</v>
      </c>
      <c r="D871" s="136">
        <v>28</v>
      </c>
      <c r="E871" s="136">
        <v>284</v>
      </c>
      <c r="F871" s="136">
        <v>0</v>
      </c>
      <c r="G871" s="136" t="s">
        <v>1316</v>
      </c>
    </row>
    <row r="872" spans="2:7">
      <c r="B872" s="144" t="s">
        <v>2338</v>
      </c>
      <c r="C872" s="136" t="s">
        <v>721</v>
      </c>
      <c r="D872" s="136">
        <v>28</v>
      </c>
      <c r="E872" s="136">
        <v>284</v>
      </c>
      <c r="F872" s="136">
        <v>2841</v>
      </c>
      <c r="G872" s="136" t="s">
        <v>1317</v>
      </c>
    </row>
    <row r="873" spans="2:7">
      <c r="B873" s="144" t="s">
        <v>2338</v>
      </c>
      <c r="C873" s="136" t="s">
        <v>721</v>
      </c>
      <c r="D873" s="136">
        <v>28</v>
      </c>
      <c r="E873" s="136">
        <v>284</v>
      </c>
      <c r="F873" s="136">
        <v>2842</v>
      </c>
      <c r="G873" s="136" t="s">
        <v>1318</v>
      </c>
    </row>
    <row r="874" spans="2:7">
      <c r="B874" s="144" t="s">
        <v>2338</v>
      </c>
      <c r="C874" s="136" t="s">
        <v>721</v>
      </c>
      <c r="D874" s="136">
        <v>28</v>
      </c>
      <c r="E874" s="136">
        <v>285</v>
      </c>
      <c r="F874" s="136">
        <v>0</v>
      </c>
      <c r="G874" s="136" t="s">
        <v>1319</v>
      </c>
    </row>
    <row r="875" spans="2:7">
      <c r="B875" s="144" t="s">
        <v>2338</v>
      </c>
      <c r="C875" s="136" t="s">
        <v>721</v>
      </c>
      <c r="D875" s="136">
        <v>28</v>
      </c>
      <c r="E875" s="136">
        <v>285</v>
      </c>
      <c r="F875" s="136">
        <v>2851</v>
      </c>
      <c r="G875" s="136" t="s">
        <v>1320</v>
      </c>
    </row>
    <row r="876" spans="2:7">
      <c r="B876" s="144" t="s">
        <v>2338</v>
      </c>
      <c r="C876" s="136" t="s">
        <v>721</v>
      </c>
      <c r="D876" s="136">
        <v>28</v>
      </c>
      <c r="E876" s="136">
        <v>285</v>
      </c>
      <c r="F876" s="136">
        <v>2859</v>
      </c>
      <c r="G876" s="136" t="s">
        <v>1321</v>
      </c>
    </row>
    <row r="877" spans="2:7">
      <c r="B877" s="144" t="s">
        <v>2338</v>
      </c>
      <c r="C877" s="136" t="s">
        <v>721</v>
      </c>
      <c r="D877" s="136">
        <v>28</v>
      </c>
      <c r="E877" s="136">
        <v>289</v>
      </c>
      <c r="F877" s="136">
        <v>0</v>
      </c>
      <c r="G877" s="136" t="s">
        <v>1322</v>
      </c>
    </row>
    <row r="878" spans="2:7">
      <c r="B878" s="144" t="s">
        <v>2338</v>
      </c>
      <c r="C878" s="136" t="s">
        <v>721</v>
      </c>
      <c r="D878" s="136">
        <v>28</v>
      </c>
      <c r="E878" s="136">
        <v>289</v>
      </c>
      <c r="F878" s="136">
        <v>2899</v>
      </c>
      <c r="G878" s="136" t="s">
        <v>1322</v>
      </c>
    </row>
    <row r="879" spans="2:7">
      <c r="B879" s="144" t="s">
        <v>2338</v>
      </c>
      <c r="C879" s="136" t="s">
        <v>721</v>
      </c>
      <c r="D879" s="136">
        <v>29</v>
      </c>
      <c r="E879" s="136">
        <v>0</v>
      </c>
      <c r="F879" s="136">
        <v>0</v>
      </c>
      <c r="G879" s="136" t="s">
        <v>1323</v>
      </c>
    </row>
    <row r="880" spans="2:7">
      <c r="B880" s="144" t="s">
        <v>2338</v>
      </c>
      <c r="C880" s="136" t="s">
        <v>721</v>
      </c>
      <c r="D880" s="136">
        <v>29</v>
      </c>
      <c r="E880" s="136">
        <v>290</v>
      </c>
      <c r="F880" s="136">
        <v>0</v>
      </c>
      <c r="G880" s="136" t="s">
        <v>1324</v>
      </c>
    </row>
    <row r="881" spans="2:7">
      <c r="B881" s="144" t="s">
        <v>2338</v>
      </c>
      <c r="C881" s="136" t="s">
        <v>721</v>
      </c>
      <c r="D881" s="136">
        <v>29</v>
      </c>
      <c r="E881" s="136">
        <v>290</v>
      </c>
      <c r="F881" s="136">
        <v>2900</v>
      </c>
      <c r="G881" s="136" t="s">
        <v>548</v>
      </c>
    </row>
    <row r="882" spans="2:7">
      <c r="B882" s="144" t="s">
        <v>2338</v>
      </c>
      <c r="C882" s="136" t="s">
        <v>721</v>
      </c>
      <c r="D882" s="136">
        <v>29</v>
      </c>
      <c r="E882" s="136">
        <v>290</v>
      </c>
      <c r="F882" s="136">
        <v>2909</v>
      </c>
      <c r="G882" s="136" t="s">
        <v>549</v>
      </c>
    </row>
    <row r="883" spans="2:7">
      <c r="B883" s="144" t="s">
        <v>2338</v>
      </c>
      <c r="C883" s="136" t="s">
        <v>721</v>
      </c>
      <c r="D883" s="136">
        <v>29</v>
      </c>
      <c r="E883" s="136">
        <v>291</v>
      </c>
      <c r="F883" s="136">
        <v>0</v>
      </c>
      <c r="G883" s="136" t="s">
        <v>1325</v>
      </c>
    </row>
    <row r="884" spans="2:7">
      <c r="B884" s="144" t="s">
        <v>2338</v>
      </c>
      <c r="C884" s="136" t="s">
        <v>721</v>
      </c>
      <c r="D884" s="136">
        <v>29</v>
      </c>
      <c r="E884" s="136">
        <v>291</v>
      </c>
      <c r="F884" s="136">
        <v>2911</v>
      </c>
      <c r="G884" s="136" t="s">
        <v>1326</v>
      </c>
    </row>
    <row r="885" spans="2:7">
      <c r="B885" s="144" t="s">
        <v>2338</v>
      </c>
      <c r="C885" s="136" t="s">
        <v>721</v>
      </c>
      <c r="D885" s="136">
        <v>29</v>
      </c>
      <c r="E885" s="136">
        <v>291</v>
      </c>
      <c r="F885" s="136">
        <v>2912</v>
      </c>
      <c r="G885" s="136" t="s">
        <v>1327</v>
      </c>
    </row>
    <row r="886" spans="2:7">
      <c r="B886" s="144" t="s">
        <v>2338</v>
      </c>
      <c r="C886" s="136" t="s">
        <v>721</v>
      </c>
      <c r="D886" s="136">
        <v>29</v>
      </c>
      <c r="E886" s="136">
        <v>291</v>
      </c>
      <c r="F886" s="136">
        <v>2913</v>
      </c>
      <c r="G886" s="136" t="s">
        <v>1328</v>
      </c>
    </row>
    <row r="887" spans="2:7">
      <c r="B887" s="144" t="s">
        <v>2338</v>
      </c>
      <c r="C887" s="136" t="s">
        <v>721</v>
      </c>
      <c r="D887" s="136">
        <v>29</v>
      </c>
      <c r="E887" s="136">
        <v>291</v>
      </c>
      <c r="F887" s="136">
        <v>2914</v>
      </c>
      <c r="G887" s="136" t="s">
        <v>1329</v>
      </c>
    </row>
    <row r="888" spans="2:7">
      <c r="B888" s="144" t="s">
        <v>2338</v>
      </c>
      <c r="C888" s="136" t="s">
        <v>721</v>
      </c>
      <c r="D888" s="136">
        <v>29</v>
      </c>
      <c r="E888" s="136">
        <v>291</v>
      </c>
      <c r="F888" s="136">
        <v>2915</v>
      </c>
      <c r="G888" s="136" t="s">
        <v>1330</v>
      </c>
    </row>
    <row r="889" spans="2:7">
      <c r="B889" s="144" t="s">
        <v>2338</v>
      </c>
      <c r="C889" s="136" t="s">
        <v>721</v>
      </c>
      <c r="D889" s="136">
        <v>29</v>
      </c>
      <c r="E889" s="136">
        <v>292</v>
      </c>
      <c r="F889" s="136">
        <v>0</v>
      </c>
      <c r="G889" s="136" t="s">
        <v>1331</v>
      </c>
    </row>
    <row r="890" spans="2:7">
      <c r="B890" s="144" t="s">
        <v>2338</v>
      </c>
      <c r="C890" s="136" t="s">
        <v>721</v>
      </c>
      <c r="D890" s="136">
        <v>29</v>
      </c>
      <c r="E890" s="136">
        <v>292</v>
      </c>
      <c r="F890" s="136">
        <v>2921</v>
      </c>
      <c r="G890" s="136" t="s">
        <v>1332</v>
      </c>
    </row>
    <row r="891" spans="2:7">
      <c r="B891" s="144" t="s">
        <v>2338</v>
      </c>
      <c r="C891" s="136" t="s">
        <v>721</v>
      </c>
      <c r="D891" s="136">
        <v>29</v>
      </c>
      <c r="E891" s="136">
        <v>292</v>
      </c>
      <c r="F891" s="136">
        <v>2922</v>
      </c>
      <c r="G891" s="136" t="s">
        <v>1333</v>
      </c>
    </row>
    <row r="892" spans="2:7">
      <c r="B892" s="144" t="s">
        <v>2338</v>
      </c>
      <c r="C892" s="136" t="s">
        <v>721</v>
      </c>
      <c r="D892" s="136">
        <v>29</v>
      </c>
      <c r="E892" s="136">
        <v>292</v>
      </c>
      <c r="F892" s="136">
        <v>2929</v>
      </c>
      <c r="G892" s="136" t="s">
        <v>1334</v>
      </c>
    </row>
    <row r="893" spans="2:7">
      <c r="B893" s="144" t="s">
        <v>2338</v>
      </c>
      <c r="C893" s="136" t="s">
        <v>721</v>
      </c>
      <c r="D893" s="136">
        <v>29</v>
      </c>
      <c r="E893" s="136">
        <v>293</v>
      </c>
      <c r="F893" s="136">
        <v>0</v>
      </c>
      <c r="G893" s="136" t="s">
        <v>1335</v>
      </c>
    </row>
    <row r="894" spans="2:7">
      <c r="B894" s="144" t="s">
        <v>2338</v>
      </c>
      <c r="C894" s="136" t="s">
        <v>721</v>
      </c>
      <c r="D894" s="136">
        <v>29</v>
      </c>
      <c r="E894" s="136">
        <v>293</v>
      </c>
      <c r="F894" s="136">
        <v>2931</v>
      </c>
      <c r="G894" s="136" t="s">
        <v>1336</v>
      </c>
    </row>
    <row r="895" spans="2:7">
      <c r="B895" s="144" t="s">
        <v>2338</v>
      </c>
      <c r="C895" s="136" t="s">
        <v>721</v>
      </c>
      <c r="D895" s="136">
        <v>29</v>
      </c>
      <c r="E895" s="136">
        <v>293</v>
      </c>
      <c r="F895" s="136">
        <v>2932</v>
      </c>
      <c r="G895" s="136" t="s">
        <v>1337</v>
      </c>
    </row>
    <row r="896" spans="2:7">
      <c r="B896" s="144" t="s">
        <v>2338</v>
      </c>
      <c r="C896" s="136" t="s">
        <v>721</v>
      </c>
      <c r="D896" s="136">
        <v>29</v>
      </c>
      <c r="E896" s="136">
        <v>293</v>
      </c>
      <c r="F896" s="136">
        <v>2933</v>
      </c>
      <c r="G896" s="136" t="s">
        <v>1338</v>
      </c>
    </row>
    <row r="897" spans="2:7">
      <c r="B897" s="144" t="s">
        <v>2338</v>
      </c>
      <c r="C897" s="136" t="s">
        <v>721</v>
      </c>
      <c r="D897" s="136">
        <v>29</v>
      </c>
      <c r="E897" s="136">
        <v>293</v>
      </c>
      <c r="F897" s="136">
        <v>2939</v>
      </c>
      <c r="G897" s="136" t="s">
        <v>1339</v>
      </c>
    </row>
    <row r="898" spans="2:7">
      <c r="B898" s="144" t="s">
        <v>2338</v>
      </c>
      <c r="C898" s="136" t="s">
        <v>721</v>
      </c>
      <c r="D898" s="136">
        <v>29</v>
      </c>
      <c r="E898" s="136">
        <v>294</v>
      </c>
      <c r="F898" s="136">
        <v>0</v>
      </c>
      <c r="G898" s="136" t="s">
        <v>1340</v>
      </c>
    </row>
    <row r="899" spans="2:7">
      <c r="B899" s="144" t="s">
        <v>2338</v>
      </c>
      <c r="C899" s="136" t="s">
        <v>721</v>
      </c>
      <c r="D899" s="136">
        <v>29</v>
      </c>
      <c r="E899" s="136">
        <v>294</v>
      </c>
      <c r="F899" s="136">
        <v>2941</v>
      </c>
      <c r="G899" s="136" t="s">
        <v>1341</v>
      </c>
    </row>
    <row r="900" spans="2:7">
      <c r="B900" s="144" t="s">
        <v>2338</v>
      </c>
      <c r="C900" s="136" t="s">
        <v>721</v>
      </c>
      <c r="D900" s="136">
        <v>29</v>
      </c>
      <c r="E900" s="136">
        <v>294</v>
      </c>
      <c r="F900" s="136">
        <v>2942</v>
      </c>
      <c r="G900" s="136" t="s">
        <v>1342</v>
      </c>
    </row>
    <row r="901" spans="2:7">
      <c r="B901" s="144" t="s">
        <v>2338</v>
      </c>
      <c r="C901" s="136" t="s">
        <v>721</v>
      </c>
      <c r="D901" s="136">
        <v>29</v>
      </c>
      <c r="E901" s="136">
        <v>295</v>
      </c>
      <c r="F901" s="136">
        <v>0</v>
      </c>
      <c r="G901" s="136" t="s">
        <v>1343</v>
      </c>
    </row>
    <row r="902" spans="2:7">
      <c r="B902" s="144" t="s">
        <v>2338</v>
      </c>
      <c r="C902" s="136" t="s">
        <v>721</v>
      </c>
      <c r="D902" s="136">
        <v>29</v>
      </c>
      <c r="E902" s="136">
        <v>295</v>
      </c>
      <c r="F902" s="136">
        <v>2951</v>
      </c>
      <c r="G902" s="136" t="s">
        <v>1344</v>
      </c>
    </row>
    <row r="903" spans="2:7">
      <c r="B903" s="144" t="s">
        <v>2338</v>
      </c>
      <c r="C903" s="136" t="s">
        <v>721</v>
      </c>
      <c r="D903" s="136">
        <v>29</v>
      </c>
      <c r="E903" s="136">
        <v>295</v>
      </c>
      <c r="F903" s="136">
        <v>2952</v>
      </c>
      <c r="G903" s="136" t="s">
        <v>1345</v>
      </c>
    </row>
    <row r="904" spans="2:7">
      <c r="B904" s="144" t="s">
        <v>2338</v>
      </c>
      <c r="C904" s="136" t="s">
        <v>721</v>
      </c>
      <c r="D904" s="136">
        <v>29</v>
      </c>
      <c r="E904" s="136">
        <v>296</v>
      </c>
      <c r="F904" s="136">
        <v>0</v>
      </c>
      <c r="G904" s="136" t="s">
        <v>1346</v>
      </c>
    </row>
    <row r="905" spans="2:7">
      <c r="B905" s="144" t="s">
        <v>2338</v>
      </c>
      <c r="C905" s="136" t="s">
        <v>721</v>
      </c>
      <c r="D905" s="136">
        <v>29</v>
      </c>
      <c r="E905" s="136">
        <v>296</v>
      </c>
      <c r="F905" s="136">
        <v>2961</v>
      </c>
      <c r="G905" s="136" t="s">
        <v>1347</v>
      </c>
    </row>
    <row r="906" spans="2:7">
      <c r="B906" s="144" t="s">
        <v>2338</v>
      </c>
      <c r="C906" s="136" t="s">
        <v>721</v>
      </c>
      <c r="D906" s="136">
        <v>29</v>
      </c>
      <c r="E906" s="136">
        <v>296</v>
      </c>
      <c r="F906" s="136">
        <v>2962</v>
      </c>
      <c r="G906" s="136" t="s">
        <v>1348</v>
      </c>
    </row>
    <row r="907" spans="2:7">
      <c r="B907" s="144" t="s">
        <v>2338</v>
      </c>
      <c r="C907" s="136" t="s">
        <v>721</v>
      </c>
      <c r="D907" s="136">
        <v>29</v>
      </c>
      <c r="E907" s="136">
        <v>296</v>
      </c>
      <c r="F907" s="136">
        <v>2969</v>
      </c>
      <c r="G907" s="136" t="s">
        <v>1349</v>
      </c>
    </row>
    <row r="908" spans="2:7">
      <c r="B908" s="144" t="s">
        <v>2338</v>
      </c>
      <c r="C908" s="136" t="s">
        <v>721</v>
      </c>
      <c r="D908" s="136">
        <v>29</v>
      </c>
      <c r="E908" s="136">
        <v>297</v>
      </c>
      <c r="F908" s="136">
        <v>0</v>
      </c>
      <c r="G908" s="136" t="s">
        <v>1350</v>
      </c>
    </row>
    <row r="909" spans="2:7">
      <c r="B909" s="144" t="s">
        <v>2338</v>
      </c>
      <c r="C909" s="136" t="s">
        <v>721</v>
      </c>
      <c r="D909" s="136">
        <v>29</v>
      </c>
      <c r="E909" s="136">
        <v>297</v>
      </c>
      <c r="F909" s="136">
        <v>2971</v>
      </c>
      <c r="G909" s="136" t="s">
        <v>1351</v>
      </c>
    </row>
    <row r="910" spans="2:7">
      <c r="B910" s="144" t="s">
        <v>2338</v>
      </c>
      <c r="C910" s="136" t="s">
        <v>721</v>
      </c>
      <c r="D910" s="136">
        <v>29</v>
      </c>
      <c r="E910" s="136">
        <v>297</v>
      </c>
      <c r="F910" s="136">
        <v>2972</v>
      </c>
      <c r="G910" s="136" t="s">
        <v>1352</v>
      </c>
    </row>
    <row r="911" spans="2:7">
      <c r="B911" s="144" t="s">
        <v>2338</v>
      </c>
      <c r="C911" s="136" t="s">
        <v>721</v>
      </c>
      <c r="D911" s="136">
        <v>29</v>
      </c>
      <c r="E911" s="136">
        <v>297</v>
      </c>
      <c r="F911" s="136">
        <v>2973</v>
      </c>
      <c r="G911" s="136" t="s">
        <v>1353</v>
      </c>
    </row>
    <row r="912" spans="2:7">
      <c r="B912" s="144" t="s">
        <v>2338</v>
      </c>
      <c r="C912" s="136" t="s">
        <v>721</v>
      </c>
      <c r="D912" s="136">
        <v>29</v>
      </c>
      <c r="E912" s="136">
        <v>299</v>
      </c>
      <c r="F912" s="136">
        <v>0</v>
      </c>
      <c r="G912" s="136" t="s">
        <v>1354</v>
      </c>
    </row>
    <row r="913" spans="2:7">
      <c r="B913" s="144" t="s">
        <v>2338</v>
      </c>
      <c r="C913" s="136" t="s">
        <v>721</v>
      </c>
      <c r="D913" s="136">
        <v>29</v>
      </c>
      <c r="E913" s="136">
        <v>299</v>
      </c>
      <c r="F913" s="136">
        <v>2999</v>
      </c>
      <c r="G913" s="136" t="s">
        <v>1354</v>
      </c>
    </row>
    <row r="914" spans="2:7">
      <c r="B914" s="144" t="s">
        <v>2338</v>
      </c>
      <c r="C914" s="136" t="s">
        <v>721</v>
      </c>
      <c r="D914" s="136">
        <v>30</v>
      </c>
      <c r="E914" s="136">
        <v>0</v>
      </c>
      <c r="F914" s="136">
        <v>0</v>
      </c>
      <c r="G914" s="136" t="s">
        <v>1355</v>
      </c>
    </row>
    <row r="915" spans="2:7">
      <c r="B915" s="144" t="s">
        <v>2338</v>
      </c>
      <c r="C915" s="136" t="s">
        <v>721</v>
      </c>
      <c r="D915" s="136">
        <v>30</v>
      </c>
      <c r="E915" s="136">
        <v>300</v>
      </c>
      <c r="F915" s="136">
        <v>0</v>
      </c>
      <c r="G915" s="136" t="s">
        <v>1356</v>
      </c>
    </row>
    <row r="916" spans="2:7">
      <c r="B916" s="144" t="s">
        <v>2338</v>
      </c>
      <c r="C916" s="136" t="s">
        <v>721</v>
      </c>
      <c r="D916" s="136">
        <v>30</v>
      </c>
      <c r="E916" s="136">
        <v>300</v>
      </c>
      <c r="F916" s="136">
        <v>3000</v>
      </c>
      <c r="G916" s="136" t="s">
        <v>548</v>
      </c>
    </row>
    <row r="917" spans="2:7">
      <c r="B917" s="144" t="s">
        <v>2338</v>
      </c>
      <c r="C917" s="136" t="s">
        <v>721</v>
      </c>
      <c r="D917" s="136">
        <v>30</v>
      </c>
      <c r="E917" s="136">
        <v>300</v>
      </c>
      <c r="F917" s="136">
        <v>3009</v>
      </c>
      <c r="G917" s="136" t="s">
        <v>549</v>
      </c>
    </row>
    <row r="918" spans="2:7">
      <c r="B918" s="144" t="s">
        <v>2338</v>
      </c>
      <c r="C918" s="136" t="s">
        <v>721</v>
      </c>
      <c r="D918" s="136">
        <v>30</v>
      </c>
      <c r="E918" s="136">
        <v>301</v>
      </c>
      <c r="F918" s="136">
        <v>0</v>
      </c>
      <c r="G918" s="136" t="s">
        <v>1357</v>
      </c>
    </row>
    <row r="919" spans="2:7">
      <c r="B919" s="144" t="s">
        <v>2338</v>
      </c>
      <c r="C919" s="136" t="s">
        <v>721</v>
      </c>
      <c r="D919" s="136">
        <v>30</v>
      </c>
      <c r="E919" s="136">
        <v>301</v>
      </c>
      <c r="F919" s="136">
        <v>3011</v>
      </c>
      <c r="G919" s="136" t="s">
        <v>1358</v>
      </c>
    </row>
    <row r="920" spans="2:7">
      <c r="B920" s="144" t="s">
        <v>2338</v>
      </c>
      <c r="C920" s="136" t="s">
        <v>721</v>
      </c>
      <c r="D920" s="136">
        <v>30</v>
      </c>
      <c r="E920" s="136">
        <v>301</v>
      </c>
      <c r="F920" s="136">
        <v>3012</v>
      </c>
      <c r="G920" s="136" t="s">
        <v>1359</v>
      </c>
    </row>
    <row r="921" spans="2:7">
      <c r="B921" s="144" t="s">
        <v>2338</v>
      </c>
      <c r="C921" s="136" t="s">
        <v>721</v>
      </c>
      <c r="D921" s="136">
        <v>30</v>
      </c>
      <c r="E921" s="136">
        <v>301</v>
      </c>
      <c r="F921" s="136">
        <v>3013</v>
      </c>
      <c r="G921" s="136" t="s">
        <v>1360</v>
      </c>
    </row>
    <row r="922" spans="2:7">
      <c r="B922" s="144" t="s">
        <v>2338</v>
      </c>
      <c r="C922" s="136" t="s">
        <v>721</v>
      </c>
      <c r="D922" s="136">
        <v>30</v>
      </c>
      <c r="E922" s="136">
        <v>301</v>
      </c>
      <c r="F922" s="136">
        <v>3014</v>
      </c>
      <c r="G922" s="136" t="s">
        <v>1361</v>
      </c>
    </row>
    <row r="923" spans="2:7">
      <c r="B923" s="144" t="s">
        <v>2338</v>
      </c>
      <c r="C923" s="136" t="s">
        <v>721</v>
      </c>
      <c r="D923" s="136">
        <v>30</v>
      </c>
      <c r="E923" s="136">
        <v>301</v>
      </c>
      <c r="F923" s="136">
        <v>3015</v>
      </c>
      <c r="G923" s="136" t="s">
        <v>1362</v>
      </c>
    </row>
    <row r="924" spans="2:7">
      <c r="B924" s="144" t="s">
        <v>2338</v>
      </c>
      <c r="C924" s="136" t="s">
        <v>721</v>
      </c>
      <c r="D924" s="136">
        <v>30</v>
      </c>
      <c r="E924" s="136">
        <v>301</v>
      </c>
      <c r="F924" s="136">
        <v>3019</v>
      </c>
      <c r="G924" s="136" t="s">
        <v>1363</v>
      </c>
    </row>
    <row r="925" spans="2:7">
      <c r="B925" s="144" t="s">
        <v>2338</v>
      </c>
      <c r="C925" s="136" t="s">
        <v>721</v>
      </c>
      <c r="D925" s="136">
        <v>30</v>
      </c>
      <c r="E925" s="136">
        <v>302</v>
      </c>
      <c r="F925" s="136">
        <v>0</v>
      </c>
      <c r="G925" s="136" t="s">
        <v>1364</v>
      </c>
    </row>
    <row r="926" spans="2:7">
      <c r="B926" s="144" t="s">
        <v>2338</v>
      </c>
      <c r="C926" s="136" t="s">
        <v>721</v>
      </c>
      <c r="D926" s="136">
        <v>30</v>
      </c>
      <c r="E926" s="136">
        <v>302</v>
      </c>
      <c r="F926" s="136">
        <v>3021</v>
      </c>
      <c r="G926" s="136" t="s">
        <v>1365</v>
      </c>
    </row>
    <row r="927" spans="2:7">
      <c r="B927" s="144" t="s">
        <v>2338</v>
      </c>
      <c r="C927" s="136" t="s">
        <v>721</v>
      </c>
      <c r="D927" s="136">
        <v>30</v>
      </c>
      <c r="E927" s="136">
        <v>302</v>
      </c>
      <c r="F927" s="136">
        <v>3022</v>
      </c>
      <c r="G927" s="136" t="s">
        <v>1366</v>
      </c>
    </row>
    <row r="928" spans="2:7">
      <c r="B928" s="144" t="s">
        <v>2338</v>
      </c>
      <c r="C928" s="136" t="s">
        <v>721</v>
      </c>
      <c r="D928" s="136">
        <v>30</v>
      </c>
      <c r="E928" s="136">
        <v>302</v>
      </c>
      <c r="F928" s="136">
        <v>3023</v>
      </c>
      <c r="G928" s="136" t="s">
        <v>1367</v>
      </c>
    </row>
    <row r="929" spans="2:7">
      <c r="B929" s="144" t="s">
        <v>2338</v>
      </c>
      <c r="C929" s="136" t="s">
        <v>721</v>
      </c>
      <c r="D929" s="136">
        <v>30</v>
      </c>
      <c r="E929" s="136">
        <v>303</v>
      </c>
      <c r="F929" s="136">
        <v>0</v>
      </c>
      <c r="G929" s="136" t="s">
        <v>1368</v>
      </c>
    </row>
    <row r="930" spans="2:7">
      <c r="B930" s="144" t="s">
        <v>2338</v>
      </c>
      <c r="C930" s="136" t="s">
        <v>721</v>
      </c>
      <c r="D930" s="136">
        <v>30</v>
      </c>
      <c r="E930" s="136">
        <v>303</v>
      </c>
      <c r="F930" s="136">
        <v>3031</v>
      </c>
      <c r="G930" s="136" t="s">
        <v>1369</v>
      </c>
    </row>
    <row r="931" spans="2:7">
      <c r="B931" s="144" t="s">
        <v>2338</v>
      </c>
      <c r="C931" s="136" t="s">
        <v>721</v>
      </c>
      <c r="D931" s="136">
        <v>30</v>
      </c>
      <c r="E931" s="136">
        <v>303</v>
      </c>
      <c r="F931" s="136">
        <v>3032</v>
      </c>
      <c r="G931" s="136" t="s">
        <v>1370</v>
      </c>
    </row>
    <row r="932" spans="2:7">
      <c r="B932" s="144" t="s">
        <v>2338</v>
      </c>
      <c r="C932" s="136" t="s">
        <v>721</v>
      </c>
      <c r="D932" s="136">
        <v>30</v>
      </c>
      <c r="E932" s="136">
        <v>303</v>
      </c>
      <c r="F932" s="136">
        <v>3033</v>
      </c>
      <c r="G932" s="136" t="s">
        <v>1371</v>
      </c>
    </row>
    <row r="933" spans="2:7">
      <c r="B933" s="144" t="s">
        <v>2338</v>
      </c>
      <c r="C933" s="136" t="s">
        <v>721</v>
      </c>
      <c r="D933" s="136">
        <v>30</v>
      </c>
      <c r="E933" s="136">
        <v>303</v>
      </c>
      <c r="F933" s="136">
        <v>3034</v>
      </c>
      <c r="G933" s="136" t="s">
        <v>1372</v>
      </c>
    </row>
    <row r="934" spans="2:7">
      <c r="B934" s="144" t="s">
        <v>2338</v>
      </c>
      <c r="C934" s="136" t="s">
        <v>721</v>
      </c>
      <c r="D934" s="136">
        <v>30</v>
      </c>
      <c r="E934" s="136">
        <v>303</v>
      </c>
      <c r="F934" s="136">
        <v>3035</v>
      </c>
      <c r="G934" s="136" t="s">
        <v>1373</v>
      </c>
    </row>
    <row r="935" spans="2:7">
      <c r="B935" s="144" t="s">
        <v>2338</v>
      </c>
      <c r="C935" s="136" t="s">
        <v>721</v>
      </c>
      <c r="D935" s="136">
        <v>30</v>
      </c>
      <c r="E935" s="136">
        <v>303</v>
      </c>
      <c r="F935" s="136">
        <v>3039</v>
      </c>
      <c r="G935" s="136" t="s">
        <v>1374</v>
      </c>
    </row>
    <row r="936" spans="2:7">
      <c r="B936" s="144" t="s">
        <v>2338</v>
      </c>
      <c r="C936" s="136" t="s">
        <v>721</v>
      </c>
      <c r="D936" s="136">
        <v>31</v>
      </c>
      <c r="E936" s="136">
        <v>0</v>
      </c>
      <c r="F936" s="136">
        <v>0</v>
      </c>
      <c r="G936" s="136" t="s">
        <v>1375</v>
      </c>
    </row>
    <row r="937" spans="2:7">
      <c r="B937" s="144" t="s">
        <v>2338</v>
      </c>
      <c r="C937" s="136" t="s">
        <v>721</v>
      </c>
      <c r="D937" s="136">
        <v>31</v>
      </c>
      <c r="E937" s="136">
        <v>310</v>
      </c>
      <c r="F937" s="136">
        <v>0</v>
      </c>
      <c r="G937" s="136" t="s">
        <v>1376</v>
      </c>
    </row>
    <row r="938" spans="2:7">
      <c r="B938" s="144" t="s">
        <v>2338</v>
      </c>
      <c r="C938" s="136" t="s">
        <v>721</v>
      </c>
      <c r="D938" s="136">
        <v>31</v>
      </c>
      <c r="E938" s="136">
        <v>310</v>
      </c>
      <c r="F938" s="136">
        <v>3100</v>
      </c>
      <c r="G938" s="136" t="s">
        <v>548</v>
      </c>
    </row>
    <row r="939" spans="2:7">
      <c r="B939" s="144" t="s">
        <v>2338</v>
      </c>
      <c r="C939" s="136" t="s">
        <v>721</v>
      </c>
      <c r="D939" s="136">
        <v>31</v>
      </c>
      <c r="E939" s="136">
        <v>310</v>
      </c>
      <c r="F939" s="136">
        <v>3109</v>
      </c>
      <c r="G939" s="136" t="s">
        <v>549</v>
      </c>
    </row>
    <row r="940" spans="2:7">
      <c r="B940" s="144" t="s">
        <v>2338</v>
      </c>
      <c r="C940" s="136" t="s">
        <v>721</v>
      </c>
      <c r="D940" s="136">
        <v>31</v>
      </c>
      <c r="E940" s="136">
        <v>311</v>
      </c>
      <c r="F940" s="136">
        <v>0</v>
      </c>
      <c r="G940" s="136" t="s">
        <v>1377</v>
      </c>
    </row>
    <row r="941" spans="2:7">
      <c r="B941" s="144" t="s">
        <v>2338</v>
      </c>
      <c r="C941" s="136" t="s">
        <v>721</v>
      </c>
      <c r="D941" s="136">
        <v>31</v>
      </c>
      <c r="E941" s="136">
        <v>311</v>
      </c>
      <c r="F941" s="136">
        <v>3111</v>
      </c>
      <c r="G941" s="136" t="s">
        <v>1378</v>
      </c>
    </row>
    <row r="942" spans="2:7">
      <c r="B942" s="144" t="s">
        <v>2338</v>
      </c>
      <c r="C942" s="136" t="s">
        <v>721</v>
      </c>
      <c r="D942" s="136">
        <v>31</v>
      </c>
      <c r="E942" s="136">
        <v>311</v>
      </c>
      <c r="F942" s="136">
        <v>3112</v>
      </c>
      <c r="G942" s="136" t="s">
        <v>1379</v>
      </c>
    </row>
    <row r="943" spans="2:7">
      <c r="B943" s="144" t="s">
        <v>2338</v>
      </c>
      <c r="C943" s="136" t="s">
        <v>721</v>
      </c>
      <c r="D943" s="136">
        <v>31</v>
      </c>
      <c r="E943" s="136">
        <v>311</v>
      </c>
      <c r="F943" s="136">
        <v>3113</v>
      </c>
      <c r="G943" s="136" t="s">
        <v>1380</v>
      </c>
    </row>
    <row r="944" spans="2:7">
      <c r="B944" s="144" t="s">
        <v>2338</v>
      </c>
      <c r="C944" s="136" t="s">
        <v>721</v>
      </c>
      <c r="D944" s="136">
        <v>31</v>
      </c>
      <c r="E944" s="136">
        <v>312</v>
      </c>
      <c r="F944" s="136">
        <v>0</v>
      </c>
      <c r="G944" s="136" t="s">
        <v>1381</v>
      </c>
    </row>
    <row r="945" spans="2:7">
      <c r="B945" s="144" t="s">
        <v>2338</v>
      </c>
      <c r="C945" s="136" t="s">
        <v>721</v>
      </c>
      <c r="D945" s="136">
        <v>31</v>
      </c>
      <c r="E945" s="136">
        <v>312</v>
      </c>
      <c r="F945" s="136">
        <v>3121</v>
      </c>
      <c r="G945" s="136" t="s">
        <v>1382</v>
      </c>
    </row>
    <row r="946" spans="2:7">
      <c r="B946" s="144" t="s">
        <v>2338</v>
      </c>
      <c r="C946" s="136" t="s">
        <v>721</v>
      </c>
      <c r="D946" s="136">
        <v>31</v>
      </c>
      <c r="E946" s="136">
        <v>312</v>
      </c>
      <c r="F946" s="136">
        <v>3122</v>
      </c>
      <c r="G946" s="136" t="s">
        <v>1383</v>
      </c>
    </row>
    <row r="947" spans="2:7">
      <c r="B947" s="144" t="s">
        <v>2338</v>
      </c>
      <c r="C947" s="136" t="s">
        <v>721</v>
      </c>
      <c r="D947" s="136">
        <v>31</v>
      </c>
      <c r="E947" s="136">
        <v>313</v>
      </c>
      <c r="F947" s="136">
        <v>0</v>
      </c>
      <c r="G947" s="136" t="s">
        <v>1384</v>
      </c>
    </row>
    <row r="948" spans="2:7">
      <c r="B948" s="144" t="s">
        <v>2338</v>
      </c>
      <c r="C948" s="136" t="s">
        <v>721</v>
      </c>
      <c r="D948" s="136">
        <v>31</v>
      </c>
      <c r="E948" s="136">
        <v>313</v>
      </c>
      <c r="F948" s="136">
        <v>3131</v>
      </c>
      <c r="G948" s="136" t="s">
        <v>1385</v>
      </c>
    </row>
    <row r="949" spans="2:7">
      <c r="B949" s="144" t="s">
        <v>2338</v>
      </c>
      <c r="C949" s="136" t="s">
        <v>721</v>
      </c>
      <c r="D949" s="136">
        <v>31</v>
      </c>
      <c r="E949" s="136">
        <v>313</v>
      </c>
      <c r="F949" s="136">
        <v>3132</v>
      </c>
      <c r="G949" s="136" t="s">
        <v>1386</v>
      </c>
    </row>
    <row r="950" spans="2:7">
      <c r="B950" s="144" t="s">
        <v>2338</v>
      </c>
      <c r="C950" s="136" t="s">
        <v>721</v>
      </c>
      <c r="D950" s="136">
        <v>31</v>
      </c>
      <c r="E950" s="136">
        <v>313</v>
      </c>
      <c r="F950" s="136">
        <v>3133</v>
      </c>
      <c r="G950" s="136" t="s">
        <v>1387</v>
      </c>
    </row>
    <row r="951" spans="2:7">
      <c r="B951" s="144" t="s">
        <v>2338</v>
      </c>
      <c r="C951" s="136" t="s">
        <v>721</v>
      </c>
      <c r="D951" s="136">
        <v>31</v>
      </c>
      <c r="E951" s="136">
        <v>313</v>
      </c>
      <c r="F951" s="136">
        <v>3134</v>
      </c>
      <c r="G951" s="136" t="s">
        <v>1388</v>
      </c>
    </row>
    <row r="952" spans="2:7">
      <c r="B952" s="144" t="s">
        <v>2338</v>
      </c>
      <c r="C952" s="136" t="s">
        <v>721</v>
      </c>
      <c r="D952" s="136">
        <v>31</v>
      </c>
      <c r="E952" s="136">
        <v>314</v>
      </c>
      <c r="F952" s="136">
        <v>0</v>
      </c>
      <c r="G952" s="136" t="s">
        <v>1389</v>
      </c>
    </row>
    <row r="953" spans="2:7">
      <c r="B953" s="144" t="s">
        <v>2338</v>
      </c>
      <c r="C953" s="136" t="s">
        <v>721</v>
      </c>
      <c r="D953" s="136">
        <v>31</v>
      </c>
      <c r="E953" s="136">
        <v>314</v>
      </c>
      <c r="F953" s="136">
        <v>3141</v>
      </c>
      <c r="G953" s="136" t="s">
        <v>1390</v>
      </c>
    </row>
    <row r="954" spans="2:7">
      <c r="B954" s="144" t="s">
        <v>2338</v>
      </c>
      <c r="C954" s="136" t="s">
        <v>721</v>
      </c>
      <c r="D954" s="136">
        <v>31</v>
      </c>
      <c r="E954" s="136">
        <v>314</v>
      </c>
      <c r="F954" s="136">
        <v>3142</v>
      </c>
      <c r="G954" s="136" t="s">
        <v>1391</v>
      </c>
    </row>
    <row r="955" spans="2:7">
      <c r="B955" s="144" t="s">
        <v>2338</v>
      </c>
      <c r="C955" s="136" t="s">
        <v>721</v>
      </c>
      <c r="D955" s="136">
        <v>31</v>
      </c>
      <c r="E955" s="136">
        <v>314</v>
      </c>
      <c r="F955" s="136">
        <v>3149</v>
      </c>
      <c r="G955" s="136" t="s">
        <v>1392</v>
      </c>
    </row>
    <row r="956" spans="2:7">
      <c r="B956" s="144" t="s">
        <v>2338</v>
      </c>
      <c r="C956" s="136" t="s">
        <v>721</v>
      </c>
      <c r="D956" s="136">
        <v>31</v>
      </c>
      <c r="E956" s="136">
        <v>315</v>
      </c>
      <c r="F956" s="136">
        <v>0</v>
      </c>
      <c r="G956" s="136" t="s">
        <v>1393</v>
      </c>
    </row>
    <row r="957" spans="2:7">
      <c r="B957" s="144" t="s">
        <v>2338</v>
      </c>
      <c r="C957" s="136" t="s">
        <v>721</v>
      </c>
      <c r="D957" s="136">
        <v>31</v>
      </c>
      <c r="E957" s="136">
        <v>315</v>
      </c>
      <c r="F957" s="136">
        <v>3151</v>
      </c>
      <c r="G957" s="136" t="s">
        <v>1394</v>
      </c>
    </row>
    <row r="958" spans="2:7">
      <c r="B958" s="144" t="s">
        <v>2338</v>
      </c>
      <c r="C958" s="136" t="s">
        <v>721</v>
      </c>
      <c r="D958" s="136">
        <v>31</v>
      </c>
      <c r="E958" s="136">
        <v>315</v>
      </c>
      <c r="F958" s="136">
        <v>3159</v>
      </c>
      <c r="G958" s="136" t="s">
        <v>1395</v>
      </c>
    </row>
    <row r="959" spans="2:7">
      <c r="B959" s="144" t="s">
        <v>2338</v>
      </c>
      <c r="C959" s="136" t="s">
        <v>721</v>
      </c>
      <c r="D959" s="136">
        <v>31</v>
      </c>
      <c r="E959" s="136">
        <v>319</v>
      </c>
      <c r="F959" s="136">
        <v>0</v>
      </c>
      <c r="G959" s="136" t="s">
        <v>1396</v>
      </c>
    </row>
    <row r="960" spans="2:7">
      <c r="B960" s="144" t="s">
        <v>2338</v>
      </c>
      <c r="C960" s="136" t="s">
        <v>721</v>
      </c>
      <c r="D960" s="136">
        <v>31</v>
      </c>
      <c r="E960" s="136">
        <v>319</v>
      </c>
      <c r="F960" s="136">
        <v>3191</v>
      </c>
      <c r="G960" s="136" t="s">
        <v>1397</v>
      </c>
    </row>
    <row r="961" spans="2:7">
      <c r="B961" s="144" t="s">
        <v>2338</v>
      </c>
      <c r="C961" s="136" t="s">
        <v>721</v>
      </c>
      <c r="D961" s="136">
        <v>31</v>
      </c>
      <c r="E961" s="136">
        <v>319</v>
      </c>
      <c r="F961" s="136">
        <v>3199</v>
      </c>
      <c r="G961" s="136" t="s">
        <v>1398</v>
      </c>
    </row>
    <row r="962" spans="2:7">
      <c r="B962" s="144" t="s">
        <v>2338</v>
      </c>
      <c r="C962" s="136" t="s">
        <v>721</v>
      </c>
      <c r="D962" s="136">
        <v>32</v>
      </c>
      <c r="E962" s="136">
        <v>0</v>
      </c>
      <c r="F962" s="136">
        <v>0</v>
      </c>
      <c r="G962" s="136" t="s">
        <v>1399</v>
      </c>
    </row>
    <row r="963" spans="2:7">
      <c r="B963" s="144" t="s">
        <v>2338</v>
      </c>
      <c r="C963" s="136" t="s">
        <v>721</v>
      </c>
      <c r="D963" s="136">
        <v>32</v>
      </c>
      <c r="E963" s="136">
        <v>320</v>
      </c>
      <c r="F963" s="136">
        <v>0</v>
      </c>
      <c r="G963" s="136" t="s">
        <v>1400</v>
      </c>
    </row>
    <row r="964" spans="2:7">
      <c r="B964" s="144" t="s">
        <v>2338</v>
      </c>
      <c r="C964" s="136" t="s">
        <v>721</v>
      </c>
      <c r="D964" s="136">
        <v>32</v>
      </c>
      <c r="E964" s="136">
        <v>320</v>
      </c>
      <c r="F964" s="136">
        <v>3200</v>
      </c>
      <c r="G964" s="136" t="s">
        <v>548</v>
      </c>
    </row>
    <row r="965" spans="2:7">
      <c r="B965" s="144" t="s">
        <v>2338</v>
      </c>
      <c r="C965" s="136" t="s">
        <v>721</v>
      </c>
      <c r="D965" s="136">
        <v>32</v>
      </c>
      <c r="E965" s="136">
        <v>320</v>
      </c>
      <c r="F965" s="136">
        <v>3209</v>
      </c>
      <c r="G965" s="136" t="s">
        <v>549</v>
      </c>
    </row>
    <row r="966" spans="2:7">
      <c r="B966" s="144" t="s">
        <v>2338</v>
      </c>
      <c r="C966" s="136" t="s">
        <v>721</v>
      </c>
      <c r="D966" s="136">
        <v>32</v>
      </c>
      <c r="E966" s="136">
        <v>321</v>
      </c>
      <c r="F966" s="136">
        <v>0</v>
      </c>
      <c r="G966" s="136" t="s">
        <v>1401</v>
      </c>
    </row>
    <row r="967" spans="2:7">
      <c r="B967" s="144" t="s">
        <v>2338</v>
      </c>
      <c r="C967" s="136" t="s">
        <v>721</v>
      </c>
      <c r="D967" s="136">
        <v>32</v>
      </c>
      <c r="E967" s="136">
        <v>321</v>
      </c>
      <c r="F967" s="136">
        <v>3211</v>
      </c>
      <c r="G967" s="136" t="s">
        <v>1402</v>
      </c>
    </row>
    <row r="968" spans="2:7">
      <c r="B968" s="144" t="s">
        <v>2338</v>
      </c>
      <c r="C968" s="136" t="s">
        <v>721</v>
      </c>
      <c r="D968" s="136">
        <v>32</v>
      </c>
      <c r="E968" s="136">
        <v>321</v>
      </c>
      <c r="F968" s="136">
        <v>3212</v>
      </c>
      <c r="G968" s="136" t="s">
        <v>1403</v>
      </c>
    </row>
    <row r="969" spans="2:7">
      <c r="B969" s="144" t="s">
        <v>2338</v>
      </c>
      <c r="C969" s="136" t="s">
        <v>721</v>
      </c>
      <c r="D969" s="136">
        <v>32</v>
      </c>
      <c r="E969" s="136">
        <v>321</v>
      </c>
      <c r="F969" s="136">
        <v>3219</v>
      </c>
      <c r="G969" s="136" t="s">
        <v>1404</v>
      </c>
    </row>
    <row r="970" spans="2:7">
      <c r="B970" s="144" t="s">
        <v>2338</v>
      </c>
      <c r="C970" s="136" t="s">
        <v>721</v>
      </c>
      <c r="D970" s="136">
        <v>32</v>
      </c>
      <c r="E970" s="136">
        <v>322</v>
      </c>
      <c r="F970" s="136">
        <v>0</v>
      </c>
      <c r="G970" s="136" t="s">
        <v>1405</v>
      </c>
    </row>
    <row r="971" spans="2:7">
      <c r="B971" s="144" t="s">
        <v>2338</v>
      </c>
      <c r="C971" s="136" t="s">
        <v>721</v>
      </c>
      <c r="D971" s="136">
        <v>32</v>
      </c>
      <c r="E971" s="136">
        <v>322</v>
      </c>
      <c r="F971" s="136">
        <v>3221</v>
      </c>
      <c r="G971" s="136" t="s">
        <v>1406</v>
      </c>
    </row>
    <row r="972" spans="2:7">
      <c r="B972" s="144" t="s">
        <v>2338</v>
      </c>
      <c r="C972" s="136" t="s">
        <v>721</v>
      </c>
      <c r="D972" s="136">
        <v>32</v>
      </c>
      <c r="E972" s="136">
        <v>322</v>
      </c>
      <c r="F972" s="136">
        <v>3222</v>
      </c>
      <c r="G972" s="136" t="s">
        <v>1407</v>
      </c>
    </row>
    <row r="973" spans="2:7">
      <c r="B973" s="144" t="s">
        <v>2338</v>
      </c>
      <c r="C973" s="136" t="s">
        <v>721</v>
      </c>
      <c r="D973" s="136">
        <v>32</v>
      </c>
      <c r="E973" s="136">
        <v>322</v>
      </c>
      <c r="F973" s="136">
        <v>3223</v>
      </c>
      <c r="G973" s="136" t="s">
        <v>1408</v>
      </c>
    </row>
    <row r="974" spans="2:7">
      <c r="B974" s="144" t="s">
        <v>2338</v>
      </c>
      <c r="C974" s="136" t="s">
        <v>721</v>
      </c>
      <c r="D974" s="136">
        <v>32</v>
      </c>
      <c r="E974" s="136">
        <v>322</v>
      </c>
      <c r="F974" s="136">
        <v>3224</v>
      </c>
      <c r="G974" s="136" t="s">
        <v>1409</v>
      </c>
    </row>
    <row r="975" spans="2:7">
      <c r="B975" s="144" t="s">
        <v>2338</v>
      </c>
      <c r="C975" s="136" t="s">
        <v>721</v>
      </c>
      <c r="D975" s="136">
        <v>32</v>
      </c>
      <c r="E975" s="136">
        <v>322</v>
      </c>
      <c r="F975" s="136">
        <v>3229</v>
      </c>
      <c r="G975" s="136" t="s">
        <v>1410</v>
      </c>
    </row>
    <row r="976" spans="2:7">
      <c r="B976" s="144" t="s">
        <v>2338</v>
      </c>
      <c r="C976" s="136" t="s">
        <v>721</v>
      </c>
      <c r="D976" s="136">
        <v>32</v>
      </c>
      <c r="E976" s="136">
        <v>323</v>
      </c>
      <c r="F976" s="136">
        <v>0</v>
      </c>
      <c r="G976" s="136" t="s">
        <v>1411</v>
      </c>
    </row>
    <row r="977" spans="2:7">
      <c r="B977" s="144" t="s">
        <v>2338</v>
      </c>
      <c r="C977" s="136" t="s">
        <v>721</v>
      </c>
      <c r="D977" s="136">
        <v>32</v>
      </c>
      <c r="E977" s="136">
        <v>323</v>
      </c>
      <c r="F977" s="136">
        <v>3231</v>
      </c>
      <c r="G977" s="136" t="s">
        <v>1411</v>
      </c>
    </row>
    <row r="978" spans="2:7">
      <c r="B978" s="144" t="s">
        <v>2338</v>
      </c>
      <c r="C978" s="136" t="s">
        <v>721</v>
      </c>
      <c r="D978" s="136">
        <v>32</v>
      </c>
      <c r="E978" s="136">
        <v>324</v>
      </c>
      <c r="F978" s="136">
        <v>0</v>
      </c>
      <c r="G978" s="136" t="s">
        <v>1412</v>
      </c>
    </row>
    <row r="979" spans="2:7">
      <c r="B979" s="144" t="s">
        <v>2338</v>
      </c>
      <c r="C979" s="136" t="s">
        <v>721</v>
      </c>
      <c r="D979" s="136">
        <v>32</v>
      </c>
      <c r="E979" s="136">
        <v>324</v>
      </c>
      <c r="F979" s="136">
        <v>3241</v>
      </c>
      <c r="G979" s="136" t="s">
        <v>1413</v>
      </c>
    </row>
    <row r="980" spans="2:7">
      <c r="B980" s="144" t="s">
        <v>2338</v>
      </c>
      <c r="C980" s="136" t="s">
        <v>721</v>
      </c>
      <c r="D980" s="136">
        <v>32</v>
      </c>
      <c r="E980" s="136">
        <v>324</v>
      </c>
      <c r="F980" s="136">
        <v>3249</v>
      </c>
      <c r="G980" s="136" t="s">
        <v>1414</v>
      </c>
    </row>
    <row r="981" spans="2:7">
      <c r="B981" s="144" t="s">
        <v>2338</v>
      </c>
      <c r="C981" s="136" t="s">
        <v>721</v>
      </c>
      <c r="D981" s="136">
        <v>32</v>
      </c>
      <c r="E981" s="136">
        <v>325</v>
      </c>
      <c r="F981" s="136">
        <v>0</v>
      </c>
      <c r="G981" s="136" t="s">
        <v>1415</v>
      </c>
    </row>
    <row r="982" spans="2:7">
      <c r="B982" s="144" t="s">
        <v>2338</v>
      </c>
      <c r="C982" s="136" t="s">
        <v>721</v>
      </c>
      <c r="D982" s="136">
        <v>32</v>
      </c>
      <c r="E982" s="136">
        <v>325</v>
      </c>
      <c r="F982" s="136">
        <v>3251</v>
      </c>
      <c r="G982" s="136" t="s">
        <v>1416</v>
      </c>
    </row>
    <row r="983" spans="2:7">
      <c r="B983" s="144" t="s">
        <v>2338</v>
      </c>
      <c r="C983" s="136" t="s">
        <v>721</v>
      </c>
      <c r="D983" s="136">
        <v>32</v>
      </c>
      <c r="E983" s="136">
        <v>325</v>
      </c>
      <c r="F983" s="136">
        <v>3252</v>
      </c>
      <c r="G983" s="136" t="s">
        <v>1417</v>
      </c>
    </row>
    <row r="984" spans="2:7">
      <c r="B984" s="144" t="s">
        <v>2338</v>
      </c>
      <c r="C984" s="136" t="s">
        <v>721</v>
      </c>
      <c r="D984" s="136">
        <v>32</v>
      </c>
      <c r="E984" s="136">
        <v>325</v>
      </c>
      <c r="F984" s="136">
        <v>3253</v>
      </c>
      <c r="G984" s="136" t="s">
        <v>1418</v>
      </c>
    </row>
    <row r="985" spans="2:7">
      <c r="B985" s="144" t="s">
        <v>2338</v>
      </c>
      <c r="C985" s="136" t="s">
        <v>721</v>
      </c>
      <c r="D985" s="136">
        <v>32</v>
      </c>
      <c r="E985" s="136">
        <v>326</v>
      </c>
      <c r="F985" s="136">
        <v>0</v>
      </c>
      <c r="G985" s="136" t="s">
        <v>1419</v>
      </c>
    </row>
    <row r="986" spans="2:7">
      <c r="B986" s="144" t="s">
        <v>2338</v>
      </c>
      <c r="C986" s="136" t="s">
        <v>721</v>
      </c>
      <c r="D986" s="136">
        <v>32</v>
      </c>
      <c r="E986" s="136">
        <v>326</v>
      </c>
      <c r="F986" s="136">
        <v>3261</v>
      </c>
      <c r="G986" s="136" t="s">
        <v>1420</v>
      </c>
    </row>
    <row r="987" spans="2:7">
      <c r="B987" s="144" t="s">
        <v>2338</v>
      </c>
      <c r="C987" s="136" t="s">
        <v>721</v>
      </c>
      <c r="D987" s="136">
        <v>32</v>
      </c>
      <c r="E987" s="136">
        <v>326</v>
      </c>
      <c r="F987" s="136">
        <v>3262</v>
      </c>
      <c r="G987" s="136" t="s">
        <v>1421</v>
      </c>
    </row>
    <row r="988" spans="2:7">
      <c r="B988" s="144" t="s">
        <v>2338</v>
      </c>
      <c r="C988" s="136" t="s">
        <v>721</v>
      </c>
      <c r="D988" s="136">
        <v>32</v>
      </c>
      <c r="E988" s="136">
        <v>326</v>
      </c>
      <c r="F988" s="136">
        <v>3269</v>
      </c>
      <c r="G988" s="136" t="s">
        <v>1422</v>
      </c>
    </row>
    <row r="989" spans="2:7">
      <c r="B989" s="144" t="s">
        <v>2338</v>
      </c>
      <c r="C989" s="136" t="s">
        <v>721</v>
      </c>
      <c r="D989" s="136">
        <v>32</v>
      </c>
      <c r="E989" s="136">
        <v>327</v>
      </c>
      <c r="F989" s="136">
        <v>0</v>
      </c>
      <c r="G989" s="136" t="s">
        <v>1423</v>
      </c>
    </row>
    <row r="990" spans="2:7">
      <c r="B990" s="144" t="s">
        <v>2338</v>
      </c>
      <c r="C990" s="136" t="s">
        <v>721</v>
      </c>
      <c r="D990" s="136">
        <v>32</v>
      </c>
      <c r="E990" s="136">
        <v>327</v>
      </c>
      <c r="F990" s="136">
        <v>3271</v>
      </c>
      <c r="G990" s="136" t="s">
        <v>1423</v>
      </c>
    </row>
    <row r="991" spans="2:7">
      <c r="B991" s="144" t="s">
        <v>2338</v>
      </c>
      <c r="C991" s="136" t="s">
        <v>721</v>
      </c>
      <c r="D991" s="136">
        <v>32</v>
      </c>
      <c r="E991" s="136">
        <v>328</v>
      </c>
      <c r="F991" s="136">
        <v>0</v>
      </c>
      <c r="G991" s="136" t="s">
        <v>1424</v>
      </c>
    </row>
    <row r="992" spans="2:7">
      <c r="B992" s="144" t="s">
        <v>2338</v>
      </c>
      <c r="C992" s="136" t="s">
        <v>721</v>
      </c>
      <c r="D992" s="136">
        <v>32</v>
      </c>
      <c r="E992" s="136">
        <v>328</v>
      </c>
      <c r="F992" s="136">
        <v>3281</v>
      </c>
      <c r="G992" s="136" t="s">
        <v>1425</v>
      </c>
    </row>
    <row r="993" spans="2:7">
      <c r="B993" s="144" t="s">
        <v>2338</v>
      </c>
      <c r="C993" s="136" t="s">
        <v>721</v>
      </c>
      <c r="D993" s="136">
        <v>32</v>
      </c>
      <c r="E993" s="136">
        <v>328</v>
      </c>
      <c r="F993" s="136">
        <v>3282</v>
      </c>
      <c r="G993" s="136" t="s">
        <v>1426</v>
      </c>
    </row>
    <row r="994" spans="2:7">
      <c r="B994" s="144" t="s">
        <v>2338</v>
      </c>
      <c r="C994" s="136" t="s">
        <v>721</v>
      </c>
      <c r="D994" s="136">
        <v>32</v>
      </c>
      <c r="E994" s="136">
        <v>328</v>
      </c>
      <c r="F994" s="136">
        <v>3283</v>
      </c>
      <c r="G994" s="136" t="s">
        <v>1427</v>
      </c>
    </row>
    <row r="995" spans="2:7">
      <c r="B995" s="144" t="s">
        <v>2338</v>
      </c>
      <c r="C995" s="136" t="s">
        <v>721</v>
      </c>
      <c r="D995" s="136">
        <v>32</v>
      </c>
      <c r="E995" s="136">
        <v>328</v>
      </c>
      <c r="F995" s="136">
        <v>3284</v>
      </c>
      <c r="G995" s="136" t="s">
        <v>1428</v>
      </c>
    </row>
    <row r="996" spans="2:7">
      <c r="B996" s="144" t="s">
        <v>2338</v>
      </c>
      <c r="C996" s="136" t="s">
        <v>721</v>
      </c>
      <c r="D996" s="136">
        <v>32</v>
      </c>
      <c r="E996" s="136">
        <v>328</v>
      </c>
      <c r="F996" s="136">
        <v>3285</v>
      </c>
      <c r="G996" s="136" t="s">
        <v>1429</v>
      </c>
    </row>
    <row r="997" spans="2:7">
      <c r="B997" s="144" t="s">
        <v>2338</v>
      </c>
      <c r="C997" s="136" t="s">
        <v>721</v>
      </c>
      <c r="D997" s="136">
        <v>32</v>
      </c>
      <c r="E997" s="136">
        <v>328</v>
      </c>
      <c r="F997" s="136">
        <v>3289</v>
      </c>
      <c r="G997" s="136" t="s">
        <v>1430</v>
      </c>
    </row>
    <row r="998" spans="2:7">
      <c r="B998" s="144" t="s">
        <v>2338</v>
      </c>
      <c r="C998" s="136" t="s">
        <v>721</v>
      </c>
      <c r="D998" s="136">
        <v>32</v>
      </c>
      <c r="E998" s="136">
        <v>329</v>
      </c>
      <c r="F998" s="136">
        <v>0</v>
      </c>
      <c r="G998" s="136" t="s">
        <v>1431</v>
      </c>
    </row>
    <row r="999" spans="2:7">
      <c r="B999" s="144" t="s">
        <v>2338</v>
      </c>
      <c r="C999" s="136" t="s">
        <v>721</v>
      </c>
      <c r="D999" s="136">
        <v>32</v>
      </c>
      <c r="E999" s="136">
        <v>329</v>
      </c>
      <c r="F999" s="136">
        <v>3291</v>
      </c>
      <c r="G999" s="136" t="s">
        <v>1432</v>
      </c>
    </row>
    <row r="1000" spans="2:7">
      <c r="B1000" s="144" t="s">
        <v>2338</v>
      </c>
      <c r="C1000" s="136" t="s">
        <v>721</v>
      </c>
      <c r="D1000" s="136">
        <v>32</v>
      </c>
      <c r="E1000" s="136">
        <v>329</v>
      </c>
      <c r="F1000" s="136">
        <v>3292</v>
      </c>
      <c r="G1000" s="136" t="s">
        <v>1433</v>
      </c>
    </row>
    <row r="1001" spans="2:7">
      <c r="B1001" s="144" t="s">
        <v>2338</v>
      </c>
      <c r="C1001" s="136" t="s">
        <v>721</v>
      </c>
      <c r="D1001" s="136">
        <v>32</v>
      </c>
      <c r="E1001" s="136">
        <v>329</v>
      </c>
      <c r="F1001" s="136">
        <v>3293</v>
      </c>
      <c r="G1001" s="136" t="s">
        <v>1434</v>
      </c>
    </row>
    <row r="1002" spans="2:7">
      <c r="B1002" s="144" t="s">
        <v>2338</v>
      </c>
      <c r="C1002" s="136" t="s">
        <v>721</v>
      </c>
      <c r="D1002" s="136">
        <v>32</v>
      </c>
      <c r="E1002" s="136">
        <v>329</v>
      </c>
      <c r="F1002" s="136">
        <v>3294</v>
      </c>
      <c r="G1002" s="136" t="s">
        <v>1435</v>
      </c>
    </row>
    <row r="1003" spans="2:7">
      <c r="B1003" s="144" t="s">
        <v>2338</v>
      </c>
      <c r="C1003" s="136" t="s">
        <v>721</v>
      </c>
      <c r="D1003" s="136">
        <v>32</v>
      </c>
      <c r="E1003" s="136">
        <v>329</v>
      </c>
      <c r="F1003" s="136">
        <v>3295</v>
      </c>
      <c r="G1003" s="136" t="s">
        <v>1436</v>
      </c>
    </row>
    <row r="1004" spans="2:7">
      <c r="B1004" s="144" t="s">
        <v>2338</v>
      </c>
      <c r="C1004" s="136" t="s">
        <v>721</v>
      </c>
      <c r="D1004" s="136">
        <v>32</v>
      </c>
      <c r="E1004" s="136">
        <v>329</v>
      </c>
      <c r="F1004" s="136">
        <v>3296</v>
      </c>
      <c r="G1004" s="136" t="s">
        <v>1437</v>
      </c>
    </row>
    <row r="1005" spans="2:7">
      <c r="B1005" s="144" t="s">
        <v>2338</v>
      </c>
      <c r="C1005" s="136" t="s">
        <v>721</v>
      </c>
      <c r="D1005" s="136">
        <v>32</v>
      </c>
      <c r="E1005" s="136">
        <v>329</v>
      </c>
      <c r="F1005" s="136">
        <v>3297</v>
      </c>
      <c r="G1005" s="136" t="s">
        <v>1438</v>
      </c>
    </row>
    <row r="1006" spans="2:7">
      <c r="B1006" s="144" t="s">
        <v>2338</v>
      </c>
      <c r="C1006" s="136" t="s">
        <v>721</v>
      </c>
      <c r="D1006" s="136">
        <v>32</v>
      </c>
      <c r="E1006" s="136">
        <v>329</v>
      </c>
      <c r="F1006" s="136">
        <v>3299</v>
      </c>
      <c r="G1006" s="136" t="s">
        <v>1439</v>
      </c>
    </row>
    <row r="1007" spans="2:7">
      <c r="B1007" s="144" t="s">
        <v>2338</v>
      </c>
      <c r="C1007" s="136" t="s">
        <v>1440</v>
      </c>
      <c r="D1007" s="136">
        <v>0</v>
      </c>
      <c r="E1007" s="136">
        <v>0</v>
      </c>
      <c r="F1007" s="136">
        <v>0</v>
      </c>
      <c r="G1007" s="136" t="s">
        <v>1441</v>
      </c>
    </row>
    <row r="1008" spans="2:7">
      <c r="B1008" s="144" t="s">
        <v>2338</v>
      </c>
      <c r="C1008" s="136" t="s">
        <v>1440</v>
      </c>
      <c r="D1008" s="136">
        <v>33</v>
      </c>
      <c r="E1008" s="136">
        <v>0</v>
      </c>
      <c r="F1008" s="136">
        <v>0</v>
      </c>
      <c r="G1008" s="136" t="s">
        <v>1442</v>
      </c>
    </row>
    <row r="1009" spans="2:7">
      <c r="B1009" s="144" t="s">
        <v>2338</v>
      </c>
      <c r="C1009" s="136" t="s">
        <v>1440</v>
      </c>
      <c r="D1009" s="136">
        <v>33</v>
      </c>
      <c r="E1009" s="136">
        <v>330</v>
      </c>
      <c r="F1009" s="136">
        <v>0</v>
      </c>
      <c r="G1009" s="136" t="s">
        <v>1443</v>
      </c>
    </row>
    <row r="1010" spans="2:7">
      <c r="B1010" s="144" t="s">
        <v>2338</v>
      </c>
      <c r="C1010" s="136" t="s">
        <v>1440</v>
      </c>
      <c r="D1010" s="136">
        <v>33</v>
      </c>
      <c r="E1010" s="136">
        <v>330</v>
      </c>
      <c r="F1010" s="136">
        <v>3300</v>
      </c>
      <c r="G1010" s="136" t="s">
        <v>548</v>
      </c>
    </row>
    <row r="1011" spans="2:7">
      <c r="B1011" s="144" t="s">
        <v>2338</v>
      </c>
      <c r="C1011" s="136" t="s">
        <v>1440</v>
      </c>
      <c r="D1011" s="136">
        <v>33</v>
      </c>
      <c r="E1011" s="136">
        <v>330</v>
      </c>
      <c r="F1011" s="136">
        <v>3309</v>
      </c>
      <c r="G1011" s="136" t="s">
        <v>549</v>
      </c>
    </row>
    <row r="1012" spans="2:7">
      <c r="B1012" s="144" t="s">
        <v>2338</v>
      </c>
      <c r="C1012" s="136" t="s">
        <v>1440</v>
      </c>
      <c r="D1012" s="136">
        <v>33</v>
      </c>
      <c r="E1012" s="136">
        <v>331</v>
      </c>
      <c r="F1012" s="136">
        <v>0</v>
      </c>
      <c r="G1012" s="136" t="s">
        <v>1442</v>
      </c>
    </row>
    <row r="1013" spans="2:7">
      <c r="B1013" s="144" t="s">
        <v>2338</v>
      </c>
      <c r="C1013" s="136" t="s">
        <v>1440</v>
      </c>
      <c r="D1013" s="136">
        <v>33</v>
      </c>
      <c r="E1013" s="136">
        <v>331</v>
      </c>
      <c r="F1013" s="136">
        <v>3311</v>
      </c>
      <c r="G1013" s="136" t="s">
        <v>1444</v>
      </c>
    </row>
    <row r="1014" spans="2:7">
      <c r="B1014" s="144" t="s">
        <v>2338</v>
      </c>
      <c r="C1014" s="136" t="s">
        <v>1440</v>
      </c>
      <c r="D1014" s="136">
        <v>33</v>
      </c>
      <c r="E1014" s="136">
        <v>331</v>
      </c>
      <c r="F1014" s="136">
        <v>3312</v>
      </c>
      <c r="G1014" s="136" t="s">
        <v>1445</v>
      </c>
    </row>
    <row r="1015" spans="2:7">
      <c r="B1015" s="144" t="s">
        <v>2338</v>
      </c>
      <c r="C1015" s="136" t="s">
        <v>1440</v>
      </c>
      <c r="D1015" s="136">
        <v>34</v>
      </c>
      <c r="E1015" s="136">
        <v>0</v>
      </c>
      <c r="F1015" s="136">
        <v>0</v>
      </c>
      <c r="G1015" s="136" t="s">
        <v>1446</v>
      </c>
    </row>
    <row r="1016" spans="2:7">
      <c r="B1016" s="144" t="s">
        <v>2338</v>
      </c>
      <c r="C1016" s="136" t="s">
        <v>1440</v>
      </c>
      <c r="D1016" s="136">
        <v>34</v>
      </c>
      <c r="E1016" s="136">
        <v>340</v>
      </c>
      <c r="F1016" s="136">
        <v>0</v>
      </c>
      <c r="G1016" s="136" t="s">
        <v>1447</v>
      </c>
    </row>
    <row r="1017" spans="2:7">
      <c r="B1017" s="144" t="s">
        <v>2338</v>
      </c>
      <c r="C1017" s="136" t="s">
        <v>1440</v>
      </c>
      <c r="D1017" s="136">
        <v>34</v>
      </c>
      <c r="E1017" s="136">
        <v>340</v>
      </c>
      <c r="F1017" s="136">
        <v>3400</v>
      </c>
      <c r="G1017" s="136" t="s">
        <v>548</v>
      </c>
    </row>
    <row r="1018" spans="2:7">
      <c r="B1018" s="144" t="s">
        <v>2338</v>
      </c>
      <c r="C1018" s="136" t="s">
        <v>1440</v>
      </c>
      <c r="D1018" s="136">
        <v>34</v>
      </c>
      <c r="E1018" s="136">
        <v>340</v>
      </c>
      <c r="F1018" s="136">
        <v>3409</v>
      </c>
      <c r="G1018" s="136" t="s">
        <v>549</v>
      </c>
    </row>
    <row r="1019" spans="2:7">
      <c r="B1019" s="144" t="s">
        <v>2338</v>
      </c>
      <c r="C1019" s="136" t="s">
        <v>1440</v>
      </c>
      <c r="D1019" s="136">
        <v>34</v>
      </c>
      <c r="E1019" s="136">
        <v>341</v>
      </c>
      <c r="F1019" s="136">
        <v>0</v>
      </c>
      <c r="G1019" s="136" t="s">
        <v>1446</v>
      </c>
    </row>
    <row r="1020" spans="2:7">
      <c r="B1020" s="144" t="s">
        <v>2338</v>
      </c>
      <c r="C1020" s="136" t="s">
        <v>1440</v>
      </c>
      <c r="D1020" s="136">
        <v>34</v>
      </c>
      <c r="E1020" s="136">
        <v>341</v>
      </c>
      <c r="F1020" s="136">
        <v>3411</v>
      </c>
      <c r="G1020" s="136" t="s">
        <v>1448</v>
      </c>
    </row>
    <row r="1021" spans="2:7">
      <c r="B1021" s="144" t="s">
        <v>2338</v>
      </c>
      <c r="C1021" s="136" t="s">
        <v>1440</v>
      </c>
      <c r="D1021" s="136">
        <v>34</v>
      </c>
      <c r="E1021" s="136">
        <v>341</v>
      </c>
      <c r="F1021" s="136">
        <v>3412</v>
      </c>
      <c r="G1021" s="136" t="s">
        <v>1449</v>
      </c>
    </row>
    <row r="1022" spans="2:7">
      <c r="B1022" s="144" t="s">
        <v>2338</v>
      </c>
      <c r="C1022" s="136" t="s">
        <v>1440</v>
      </c>
      <c r="D1022" s="136">
        <v>35</v>
      </c>
      <c r="E1022" s="136">
        <v>0</v>
      </c>
      <c r="F1022" s="136">
        <v>0</v>
      </c>
      <c r="G1022" s="136" t="s">
        <v>1450</v>
      </c>
    </row>
    <row r="1023" spans="2:7">
      <c r="B1023" s="144" t="s">
        <v>2338</v>
      </c>
      <c r="C1023" s="136" t="s">
        <v>1440</v>
      </c>
      <c r="D1023" s="136">
        <v>35</v>
      </c>
      <c r="E1023" s="136">
        <v>350</v>
      </c>
      <c r="F1023" s="136">
        <v>0</v>
      </c>
      <c r="G1023" s="136" t="s">
        <v>1451</v>
      </c>
    </row>
    <row r="1024" spans="2:7">
      <c r="B1024" s="144" t="s">
        <v>2338</v>
      </c>
      <c r="C1024" s="136" t="s">
        <v>1440</v>
      </c>
      <c r="D1024" s="136">
        <v>35</v>
      </c>
      <c r="E1024" s="136">
        <v>350</v>
      </c>
      <c r="F1024" s="136">
        <v>3500</v>
      </c>
      <c r="G1024" s="136" t="s">
        <v>548</v>
      </c>
    </row>
    <row r="1025" spans="2:7">
      <c r="B1025" s="144" t="s">
        <v>2338</v>
      </c>
      <c r="C1025" s="136" t="s">
        <v>1440</v>
      </c>
      <c r="D1025" s="136">
        <v>35</v>
      </c>
      <c r="E1025" s="136">
        <v>350</v>
      </c>
      <c r="F1025" s="136">
        <v>3509</v>
      </c>
      <c r="G1025" s="136" t="s">
        <v>549</v>
      </c>
    </row>
    <row r="1026" spans="2:7">
      <c r="B1026" s="144" t="s">
        <v>2338</v>
      </c>
      <c r="C1026" s="136" t="s">
        <v>1440</v>
      </c>
      <c r="D1026" s="136">
        <v>35</v>
      </c>
      <c r="E1026" s="136">
        <v>351</v>
      </c>
      <c r="F1026" s="136">
        <v>0</v>
      </c>
      <c r="G1026" s="136" t="s">
        <v>1450</v>
      </c>
    </row>
    <row r="1027" spans="2:7">
      <c r="B1027" s="144" t="s">
        <v>2338</v>
      </c>
      <c r="C1027" s="136" t="s">
        <v>1440</v>
      </c>
      <c r="D1027" s="136">
        <v>35</v>
      </c>
      <c r="E1027" s="136">
        <v>351</v>
      </c>
      <c r="F1027" s="136">
        <v>3511</v>
      </c>
      <c r="G1027" s="136" t="s">
        <v>1450</v>
      </c>
    </row>
    <row r="1028" spans="2:7">
      <c r="B1028" s="144" t="s">
        <v>2338</v>
      </c>
      <c r="C1028" s="136" t="s">
        <v>1440</v>
      </c>
      <c r="D1028" s="136">
        <v>36</v>
      </c>
      <c r="E1028" s="136">
        <v>0</v>
      </c>
      <c r="F1028" s="136">
        <v>0</v>
      </c>
      <c r="G1028" s="136" t="s">
        <v>1452</v>
      </c>
    </row>
    <row r="1029" spans="2:7">
      <c r="B1029" s="144" t="s">
        <v>2338</v>
      </c>
      <c r="C1029" s="136" t="s">
        <v>1440</v>
      </c>
      <c r="D1029" s="136">
        <v>36</v>
      </c>
      <c r="E1029" s="136">
        <v>360</v>
      </c>
      <c r="F1029" s="136">
        <v>0</v>
      </c>
      <c r="G1029" s="136" t="s">
        <v>1453</v>
      </c>
    </row>
    <row r="1030" spans="2:7">
      <c r="B1030" s="144" t="s">
        <v>2338</v>
      </c>
      <c r="C1030" s="136" t="s">
        <v>1440</v>
      </c>
      <c r="D1030" s="136">
        <v>36</v>
      </c>
      <c r="E1030" s="136">
        <v>360</v>
      </c>
      <c r="F1030" s="136">
        <v>3600</v>
      </c>
      <c r="G1030" s="136" t="s">
        <v>548</v>
      </c>
    </row>
    <row r="1031" spans="2:7">
      <c r="B1031" s="144" t="s">
        <v>2338</v>
      </c>
      <c r="C1031" s="136" t="s">
        <v>1440</v>
      </c>
      <c r="D1031" s="136">
        <v>36</v>
      </c>
      <c r="E1031" s="136">
        <v>360</v>
      </c>
      <c r="F1031" s="136">
        <v>3609</v>
      </c>
      <c r="G1031" s="136" t="s">
        <v>549</v>
      </c>
    </row>
    <row r="1032" spans="2:7">
      <c r="B1032" s="144" t="s">
        <v>2338</v>
      </c>
      <c r="C1032" s="136" t="s">
        <v>1440</v>
      </c>
      <c r="D1032" s="136">
        <v>36</v>
      </c>
      <c r="E1032" s="136">
        <v>361</v>
      </c>
      <c r="F1032" s="136">
        <v>0</v>
      </c>
      <c r="G1032" s="136" t="s">
        <v>1454</v>
      </c>
    </row>
    <row r="1033" spans="2:7">
      <c r="B1033" s="144" t="s">
        <v>2338</v>
      </c>
      <c r="C1033" s="136" t="s">
        <v>1440</v>
      </c>
      <c r="D1033" s="136">
        <v>36</v>
      </c>
      <c r="E1033" s="136">
        <v>361</v>
      </c>
      <c r="F1033" s="136">
        <v>3611</v>
      </c>
      <c r="G1033" s="136" t="s">
        <v>1454</v>
      </c>
    </row>
    <row r="1034" spans="2:7">
      <c r="B1034" s="144" t="s">
        <v>2338</v>
      </c>
      <c r="C1034" s="136" t="s">
        <v>1440</v>
      </c>
      <c r="D1034" s="136">
        <v>36</v>
      </c>
      <c r="E1034" s="136">
        <v>362</v>
      </c>
      <c r="F1034" s="136">
        <v>0</v>
      </c>
      <c r="G1034" s="136" t="s">
        <v>1455</v>
      </c>
    </row>
    <row r="1035" spans="2:7">
      <c r="B1035" s="144" t="s">
        <v>2338</v>
      </c>
      <c r="C1035" s="136" t="s">
        <v>1440</v>
      </c>
      <c r="D1035" s="136">
        <v>36</v>
      </c>
      <c r="E1035" s="136">
        <v>362</v>
      </c>
      <c r="F1035" s="136">
        <v>3621</v>
      </c>
      <c r="G1035" s="136" t="s">
        <v>1455</v>
      </c>
    </row>
    <row r="1036" spans="2:7">
      <c r="B1036" s="144" t="s">
        <v>2338</v>
      </c>
      <c r="C1036" s="136" t="s">
        <v>1440</v>
      </c>
      <c r="D1036" s="136">
        <v>36</v>
      </c>
      <c r="E1036" s="136">
        <v>363</v>
      </c>
      <c r="F1036" s="136">
        <v>0</v>
      </c>
      <c r="G1036" s="136" t="s">
        <v>1456</v>
      </c>
    </row>
    <row r="1037" spans="2:7">
      <c r="B1037" s="144" t="s">
        <v>2338</v>
      </c>
      <c r="C1037" s="136" t="s">
        <v>1440</v>
      </c>
      <c r="D1037" s="136">
        <v>36</v>
      </c>
      <c r="E1037" s="136">
        <v>363</v>
      </c>
      <c r="F1037" s="136">
        <v>3631</v>
      </c>
      <c r="G1037" s="136" t="s">
        <v>1457</v>
      </c>
    </row>
    <row r="1038" spans="2:7">
      <c r="B1038" s="144" t="s">
        <v>2338</v>
      </c>
      <c r="C1038" s="136" t="s">
        <v>1440</v>
      </c>
      <c r="D1038" s="136">
        <v>36</v>
      </c>
      <c r="E1038" s="136">
        <v>363</v>
      </c>
      <c r="F1038" s="136">
        <v>3632</v>
      </c>
      <c r="G1038" s="136" t="s">
        <v>1458</v>
      </c>
    </row>
    <row r="1039" spans="2:7">
      <c r="B1039" s="144" t="s">
        <v>2338</v>
      </c>
      <c r="C1039" s="136" t="s">
        <v>1459</v>
      </c>
      <c r="D1039" s="136">
        <v>0</v>
      </c>
      <c r="E1039" s="136">
        <v>0</v>
      </c>
      <c r="F1039" s="136">
        <v>0</v>
      </c>
      <c r="G1039" s="136" t="s">
        <v>1460</v>
      </c>
    </row>
    <row r="1040" spans="2:7">
      <c r="B1040" s="144" t="s">
        <v>2338</v>
      </c>
      <c r="C1040" s="136" t="s">
        <v>1459</v>
      </c>
      <c r="D1040" s="136">
        <v>37</v>
      </c>
      <c r="E1040" s="136">
        <v>0</v>
      </c>
      <c r="F1040" s="136">
        <v>0</v>
      </c>
      <c r="G1040" s="136" t="s">
        <v>1461</v>
      </c>
    </row>
    <row r="1041" spans="2:7">
      <c r="B1041" s="144" t="s">
        <v>2338</v>
      </c>
      <c r="C1041" s="136" t="s">
        <v>1459</v>
      </c>
      <c r="D1041" s="136">
        <v>37</v>
      </c>
      <c r="E1041" s="136">
        <v>370</v>
      </c>
      <c r="F1041" s="136">
        <v>0</v>
      </c>
      <c r="G1041" s="136" t="s">
        <v>1462</v>
      </c>
    </row>
    <row r="1042" spans="2:7">
      <c r="B1042" s="144" t="s">
        <v>2338</v>
      </c>
      <c r="C1042" s="136" t="s">
        <v>1459</v>
      </c>
      <c r="D1042" s="136">
        <v>37</v>
      </c>
      <c r="E1042" s="136">
        <v>370</v>
      </c>
      <c r="F1042" s="136">
        <v>3700</v>
      </c>
      <c r="G1042" s="136" t="s">
        <v>548</v>
      </c>
    </row>
    <row r="1043" spans="2:7">
      <c r="B1043" s="144" t="s">
        <v>2338</v>
      </c>
      <c r="C1043" s="136" t="s">
        <v>1459</v>
      </c>
      <c r="D1043" s="136">
        <v>37</v>
      </c>
      <c r="E1043" s="136">
        <v>370</v>
      </c>
      <c r="F1043" s="136">
        <v>3709</v>
      </c>
      <c r="G1043" s="136" t="s">
        <v>549</v>
      </c>
    </row>
    <row r="1044" spans="2:7">
      <c r="B1044" s="144" t="s">
        <v>2338</v>
      </c>
      <c r="C1044" s="136" t="s">
        <v>1459</v>
      </c>
      <c r="D1044" s="136">
        <v>37</v>
      </c>
      <c r="E1044" s="136">
        <v>371</v>
      </c>
      <c r="F1044" s="136">
        <v>0</v>
      </c>
      <c r="G1044" s="136" t="s">
        <v>1463</v>
      </c>
    </row>
    <row r="1045" spans="2:7">
      <c r="B1045" s="144" t="s">
        <v>2338</v>
      </c>
      <c r="C1045" s="136" t="s">
        <v>1459</v>
      </c>
      <c r="D1045" s="136">
        <v>37</v>
      </c>
      <c r="E1045" s="136">
        <v>371</v>
      </c>
      <c r="F1045" s="136">
        <v>3711</v>
      </c>
      <c r="G1045" s="136" t="s">
        <v>1464</v>
      </c>
    </row>
    <row r="1046" spans="2:7">
      <c r="B1046" s="144" t="s">
        <v>2338</v>
      </c>
      <c r="C1046" s="136" t="s">
        <v>1459</v>
      </c>
      <c r="D1046" s="136">
        <v>37</v>
      </c>
      <c r="E1046" s="136">
        <v>371</v>
      </c>
      <c r="F1046" s="136">
        <v>3712</v>
      </c>
      <c r="G1046" s="136" t="s">
        <v>1465</v>
      </c>
    </row>
    <row r="1047" spans="2:7">
      <c r="B1047" s="144" t="s">
        <v>2338</v>
      </c>
      <c r="C1047" s="136" t="s">
        <v>1459</v>
      </c>
      <c r="D1047" s="136">
        <v>37</v>
      </c>
      <c r="E1047" s="136">
        <v>371</v>
      </c>
      <c r="F1047" s="136">
        <v>3713</v>
      </c>
      <c r="G1047" s="136" t="s">
        <v>1466</v>
      </c>
    </row>
    <row r="1048" spans="2:7">
      <c r="B1048" s="144" t="s">
        <v>2338</v>
      </c>
      <c r="C1048" s="136" t="s">
        <v>1459</v>
      </c>
      <c r="D1048" s="136">
        <v>37</v>
      </c>
      <c r="E1048" s="136">
        <v>371</v>
      </c>
      <c r="F1048" s="136">
        <v>3719</v>
      </c>
      <c r="G1048" s="136" t="s">
        <v>1467</v>
      </c>
    </row>
    <row r="1049" spans="2:7">
      <c r="B1049" s="144" t="s">
        <v>2338</v>
      </c>
      <c r="C1049" s="136" t="s">
        <v>1459</v>
      </c>
      <c r="D1049" s="136">
        <v>37</v>
      </c>
      <c r="E1049" s="136">
        <v>372</v>
      </c>
      <c r="F1049" s="136">
        <v>0</v>
      </c>
      <c r="G1049" s="136" t="s">
        <v>1468</v>
      </c>
    </row>
    <row r="1050" spans="2:7">
      <c r="B1050" s="144" t="s">
        <v>2338</v>
      </c>
      <c r="C1050" s="136" t="s">
        <v>1459</v>
      </c>
      <c r="D1050" s="136">
        <v>37</v>
      </c>
      <c r="E1050" s="136">
        <v>372</v>
      </c>
      <c r="F1050" s="136">
        <v>3721</v>
      </c>
      <c r="G1050" s="136" t="s">
        <v>1468</v>
      </c>
    </row>
    <row r="1051" spans="2:7">
      <c r="B1051" s="144" t="s">
        <v>2338</v>
      </c>
      <c r="C1051" s="136" t="s">
        <v>1459</v>
      </c>
      <c r="D1051" s="136">
        <v>37</v>
      </c>
      <c r="E1051" s="136">
        <v>373</v>
      </c>
      <c r="F1051" s="136">
        <v>0</v>
      </c>
      <c r="G1051" s="136" t="s">
        <v>1469</v>
      </c>
    </row>
    <row r="1052" spans="2:7">
      <c r="B1052" s="144" t="s">
        <v>2338</v>
      </c>
      <c r="C1052" s="136" t="s">
        <v>1459</v>
      </c>
      <c r="D1052" s="136">
        <v>37</v>
      </c>
      <c r="E1052" s="136">
        <v>373</v>
      </c>
      <c r="F1052" s="136">
        <v>3731</v>
      </c>
      <c r="G1052" s="136" t="s">
        <v>1469</v>
      </c>
    </row>
    <row r="1053" spans="2:7">
      <c r="B1053" s="144" t="s">
        <v>2337</v>
      </c>
      <c r="C1053" s="136" t="s">
        <v>1459</v>
      </c>
      <c r="D1053" s="136">
        <v>38</v>
      </c>
      <c r="E1053" s="136">
        <v>0</v>
      </c>
      <c r="F1053" s="136">
        <v>0</v>
      </c>
      <c r="G1053" s="136" t="s">
        <v>1470</v>
      </c>
    </row>
    <row r="1054" spans="2:7">
      <c r="B1054" s="144" t="s">
        <v>2337</v>
      </c>
      <c r="C1054" s="136" t="s">
        <v>1459</v>
      </c>
      <c r="D1054" s="136">
        <v>38</v>
      </c>
      <c r="E1054" s="136">
        <v>380</v>
      </c>
      <c r="F1054" s="136">
        <v>0</v>
      </c>
      <c r="G1054" s="136" t="s">
        <v>1471</v>
      </c>
    </row>
    <row r="1055" spans="2:7">
      <c r="B1055" s="144" t="s">
        <v>2337</v>
      </c>
      <c r="C1055" s="136" t="s">
        <v>1459</v>
      </c>
      <c r="D1055" s="136">
        <v>38</v>
      </c>
      <c r="E1055" s="136">
        <v>380</v>
      </c>
      <c r="F1055" s="136">
        <v>3800</v>
      </c>
      <c r="G1055" s="136" t="s">
        <v>548</v>
      </c>
    </row>
    <row r="1056" spans="2:7">
      <c r="B1056" s="144" t="s">
        <v>2337</v>
      </c>
      <c r="C1056" s="136" t="s">
        <v>1459</v>
      </c>
      <c r="D1056" s="136">
        <v>38</v>
      </c>
      <c r="E1056" s="136">
        <v>380</v>
      </c>
      <c r="F1056" s="136">
        <v>3809</v>
      </c>
      <c r="G1056" s="136" t="s">
        <v>549</v>
      </c>
    </row>
    <row r="1057" spans="2:7">
      <c r="B1057" s="144" t="s">
        <v>2337</v>
      </c>
      <c r="C1057" s="136" t="s">
        <v>1459</v>
      </c>
      <c r="D1057" s="136">
        <v>38</v>
      </c>
      <c r="E1057" s="136">
        <v>381</v>
      </c>
      <c r="F1057" s="136">
        <v>0</v>
      </c>
      <c r="G1057" s="136" t="s">
        <v>1472</v>
      </c>
    </row>
    <row r="1058" spans="2:7">
      <c r="B1058" s="144" t="s">
        <v>2337</v>
      </c>
      <c r="C1058" s="136" t="s">
        <v>1459</v>
      </c>
      <c r="D1058" s="136">
        <v>38</v>
      </c>
      <c r="E1058" s="136">
        <v>381</v>
      </c>
      <c r="F1058" s="136">
        <v>3811</v>
      </c>
      <c r="G1058" s="136" t="s">
        <v>1472</v>
      </c>
    </row>
    <row r="1059" spans="2:7">
      <c r="B1059" s="144" t="s">
        <v>2337</v>
      </c>
      <c r="C1059" s="136" t="s">
        <v>1459</v>
      </c>
      <c r="D1059" s="136">
        <v>38</v>
      </c>
      <c r="E1059" s="136">
        <v>382</v>
      </c>
      <c r="F1059" s="136">
        <v>0</v>
      </c>
      <c r="G1059" s="136" t="s">
        <v>1473</v>
      </c>
    </row>
    <row r="1060" spans="2:7">
      <c r="B1060" s="144" t="s">
        <v>2337</v>
      </c>
      <c r="C1060" s="136" t="s">
        <v>1459</v>
      </c>
      <c r="D1060" s="136">
        <v>38</v>
      </c>
      <c r="E1060" s="136">
        <v>382</v>
      </c>
      <c r="F1060" s="136">
        <v>3821</v>
      </c>
      <c r="G1060" s="136" t="s">
        <v>1474</v>
      </c>
    </row>
    <row r="1061" spans="2:7">
      <c r="B1061" s="144" t="s">
        <v>2337</v>
      </c>
      <c r="C1061" s="136" t="s">
        <v>1459</v>
      </c>
      <c r="D1061" s="136">
        <v>38</v>
      </c>
      <c r="E1061" s="136">
        <v>382</v>
      </c>
      <c r="F1061" s="136">
        <v>3822</v>
      </c>
      <c r="G1061" s="136" t="s">
        <v>1475</v>
      </c>
    </row>
    <row r="1062" spans="2:7">
      <c r="B1062" s="144" t="s">
        <v>2337</v>
      </c>
      <c r="C1062" s="136" t="s">
        <v>1459</v>
      </c>
      <c r="D1062" s="136">
        <v>38</v>
      </c>
      <c r="E1062" s="136">
        <v>382</v>
      </c>
      <c r="F1062" s="136">
        <v>3823</v>
      </c>
      <c r="G1062" s="136" t="s">
        <v>1476</v>
      </c>
    </row>
    <row r="1063" spans="2:7">
      <c r="B1063" s="144" t="s">
        <v>2337</v>
      </c>
      <c r="C1063" s="136" t="s">
        <v>1459</v>
      </c>
      <c r="D1063" s="136">
        <v>38</v>
      </c>
      <c r="E1063" s="136">
        <v>382</v>
      </c>
      <c r="F1063" s="136">
        <v>3829</v>
      </c>
      <c r="G1063" s="136" t="s">
        <v>1477</v>
      </c>
    </row>
    <row r="1064" spans="2:7">
      <c r="B1064" s="144" t="s">
        <v>2337</v>
      </c>
      <c r="C1064" s="136" t="s">
        <v>1459</v>
      </c>
      <c r="D1064" s="136">
        <v>38</v>
      </c>
      <c r="E1064" s="136">
        <v>383</v>
      </c>
      <c r="F1064" s="136">
        <v>0</v>
      </c>
      <c r="G1064" s="136" t="s">
        <v>1478</v>
      </c>
    </row>
    <row r="1065" spans="2:7">
      <c r="B1065" s="144" t="s">
        <v>2337</v>
      </c>
      <c r="C1065" s="136" t="s">
        <v>1459</v>
      </c>
      <c r="D1065" s="136">
        <v>38</v>
      </c>
      <c r="E1065" s="136">
        <v>383</v>
      </c>
      <c r="F1065" s="136">
        <v>3831</v>
      </c>
      <c r="G1065" s="136" t="s">
        <v>1479</v>
      </c>
    </row>
    <row r="1066" spans="2:7">
      <c r="B1066" s="144" t="s">
        <v>2337</v>
      </c>
      <c r="C1066" s="136" t="s">
        <v>1459</v>
      </c>
      <c r="D1066" s="136">
        <v>38</v>
      </c>
      <c r="E1066" s="136">
        <v>383</v>
      </c>
      <c r="F1066" s="136">
        <v>3832</v>
      </c>
      <c r="G1066" s="136" t="s">
        <v>1480</v>
      </c>
    </row>
    <row r="1067" spans="2:7">
      <c r="B1067" s="144" t="s">
        <v>2337</v>
      </c>
      <c r="C1067" s="136" t="s">
        <v>1459</v>
      </c>
      <c r="D1067" s="136">
        <v>39</v>
      </c>
      <c r="E1067" s="136">
        <v>0</v>
      </c>
      <c r="F1067" s="136">
        <v>0</v>
      </c>
      <c r="G1067" s="136" t="s">
        <v>1481</v>
      </c>
    </row>
    <row r="1068" spans="2:7">
      <c r="B1068" s="144" t="s">
        <v>2337</v>
      </c>
      <c r="C1068" s="136" t="s">
        <v>1459</v>
      </c>
      <c r="D1068" s="136">
        <v>39</v>
      </c>
      <c r="E1068" s="136">
        <v>390</v>
      </c>
      <c r="F1068" s="136">
        <v>0</v>
      </c>
      <c r="G1068" s="136" t="s">
        <v>1482</v>
      </c>
    </row>
    <row r="1069" spans="2:7">
      <c r="B1069" s="144" t="s">
        <v>2337</v>
      </c>
      <c r="C1069" s="136" t="s">
        <v>1459</v>
      </c>
      <c r="D1069" s="136">
        <v>39</v>
      </c>
      <c r="E1069" s="136">
        <v>390</v>
      </c>
      <c r="F1069" s="136">
        <v>3900</v>
      </c>
      <c r="G1069" s="136" t="s">
        <v>548</v>
      </c>
    </row>
    <row r="1070" spans="2:7">
      <c r="B1070" s="144" t="s">
        <v>2337</v>
      </c>
      <c r="C1070" s="136" t="s">
        <v>1459</v>
      </c>
      <c r="D1070" s="136">
        <v>39</v>
      </c>
      <c r="E1070" s="136">
        <v>390</v>
      </c>
      <c r="F1070" s="136">
        <v>3909</v>
      </c>
      <c r="G1070" s="136" t="s">
        <v>549</v>
      </c>
    </row>
    <row r="1071" spans="2:7">
      <c r="B1071" s="144" t="s">
        <v>2337</v>
      </c>
      <c r="C1071" s="136" t="s">
        <v>1459</v>
      </c>
      <c r="D1071" s="136">
        <v>39</v>
      </c>
      <c r="E1071" s="136">
        <v>391</v>
      </c>
      <c r="F1071" s="136">
        <v>0</v>
      </c>
      <c r="G1071" s="136" t="s">
        <v>1483</v>
      </c>
    </row>
    <row r="1072" spans="2:7">
      <c r="B1072" s="144" t="s">
        <v>2337</v>
      </c>
      <c r="C1072" s="136" t="s">
        <v>1459</v>
      </c>
      <c r="D1072" s="136">
        <v>39</v>
      </c>
      <c r="E1072" s="136">
        <v>391</v>
      </c>
      <c r="F1072" s="136">
        <v>3911</v>
      </c>
      <c r="G1072" s="136" t="s">
        <v>1484</v>
      </c>
    </row>
    <row r="1073" spans="2:7">
      <c r="B1073" s="144" t="s">
        <v>2337</v>
      </c>
      <c r="C1073" s="136" t="s">
        <v>1459</v>
      </c>
      <c r="D1073" s="136">
        <v>39</v>
      </c>
      <c r="E1073" s="136">
        <v>391</v>
      </c>
      <c r="F1073" s="136">
        <v>3912</v>
      </c>
      <c r="G1073" s="136" t="s">
        <v>1485</v>
      </c>
    </row>
    <row r="1074" spans="2:7">
      <c r="B1074" s="144" t="s">
        <v>2337</v>
      </c>
      <c r="C1074" s="136" t="s">
        <v>1459</v>
      </c>
      <c r="D1074" s="136">
        <v>39</v>
      </c>
      <c r="E1074" s="136">
        <v>391</v>
      </c>
      <c r="F1074" s="136">
        <v>3913</v>
      </c>
      <c r="G1074" s="136" t="s">
        <v>1486</v>
      </c>
    </row>
    <row r="1075" spans="2:7">
      <c r="B1075" s="144" t="s">
        <v>2337</v>
      </c>
      <c r="C1075" s="136" t="s">
        <v>1459</v>
      </c>
      <c r="D1075" s="136">
        <v>39</v>
      </c>
      <c r="E1075" s="136">
        <v>391</v>
      </c>
      <c r="F1075" s="136">
        <v>3914</v>
      </c>
      <c r="G1075" s="136" t="s">
        <v>1487</v>
      </c>
    </row>
    <row r="1076" spans="2:7">
      <c r="B1076" s="144" t="s">
        <v>2337</v>
      </c>
      <c r="C1076" s="136" t="s">
        <v>1459</v>
      </c>
      <c r="D1076" s="136">
        <v>39</v>
      </c>
      <c r="E1076" s="136">
        <v>392</v>
      </c>
      <c r="F1076" s="136">
        <v>0</v>
      </c>
      <c r="G1076" s="136" t="s">
        <v>1488</v>
      </c>
    </row>
    <row r="1077" spans="2:7">
      <c r="B1077" s="144" t="s">
        <v>2337</v>
      </c>
      <c r="C1077" s="136" t="s">
        <v>1459</v>
      </c>
      <c r="D1077" s="136">
        <v>39</v>
      </c>
      <c r="E1077" s="136">
        <v>392</v>
      </c>
      <c r="F1077" s="136">
        <v>3921</v>
      </c>
      <c r="G1077" s="136" t="s">
        <v>1489</v>
      </c>
    </row>
    <row r="1078" spans="2:7">
      <c r="B1078" s="144" t="s">
        <v>2337</v>
      </c>
      <c r="C1078" s="136" t="s">
        <v>1459</v>
      </c>
      <c r="D1078" s="136">
        <v>39</v>
      </c>
      <c r="E1078" s="136">
        <v>392</v>
      </c>
      <c r="F1078" s="136">
        <v>3922</v>
      </c>
      <c r="G1078" s="136" t="s">
        <v>1490</v>
      </c>
    </row>
    <row r="1079" spans="2:7">
      <c r="B1079" s="144" t="s">
        <v>2337</v>
      </c>
      <c r="C1079" s="136" t="s">
        <v>1459</v>
      </c>
      <c r="D1079" s="136">
        <v>39</v>
      </c>
      <c r="E1079" s="136">
        <v>392</v>
      </c>
      <c r="F1079" s="136">
        <v>3923</v>
      </c>
      <c r="G1079" s="136" t="s">
        <v>1491</v>
      </c>
    </row>
    <row r="1080" spans="2:7">
      <c r="B1080" s="144" t="s">
        <v>2337</v>
      </c>
      <c r="C1080" s="136" t="s">
        <v>1459</v>
      </c>
      <c r="D1080" s="136">
        <v>39</v>
      </c>
      <c r="E1080" s="136">
        <v>392</v>
      </c>
      <c r="F1080" s="136">
        <v>3929</v>
      </c>
      <c r="G1080" s="136" t="s">
        <v>1492</v>
      </c>
    </row>
    <row r="1081" spans="2:7">
      <c r="B1081" s="144" t="s">
        <v>2338</v>
      </c>
      <c r="C1081" s="136" t="s">
        <v>1459</v>
      </c>
      <c r="D1081" s="136">
        <v>40</v>
      </c>
      <c r="E1081" s="136">
        <v>0</v>
      </c>
      <c r="F1081" s="136">
        <v>0</v>
      </c>
      <c r="G1081" s="136" t="s">
        <v>1493</v>
      </c>
    </row>
    <row r="1082" spans="2:7">
      <c r="B1082" s="144" t="s">
        <v>2338</v>
      </c>
      <c r="C1082" s="136" t="s">
        <v>1459</v>
      </c>
      <c r="D1082" s="136">
        <v>40</v>
      </c>
      <c r="E1082" s="136">
        <v>400</v>
      </c>
      <c r="F1082" s="136">
        <v>0</v>
      </c>
      <c r="G1082" s="136" t="s">
        <v>1494</v>
      </c>
    </row>
    <row r="1083" spans="2:7">
      <c r="B1083" s="144" t="s">
        <v>2338</v>
      </c>
      <c r="C1083" s="136" t="s">
        <v>1459</v>
      </c>
      <c r="D1083" s="136">
        <v>40</v>
      </c>
      <c r="E1083" s="136">
        <v>400</v>
      </c>
      <c r="F1083" s="136">
        <v>4000</v>
      </c>
      <c r="G1083" s="136" t="s">
        <v>548</v>
      </c>
    </row>
    <row r="1084" spans="2:7">
      <c r="B1084" s="144" t="s">
        <v>2338</v>
      </c>
      <c r="C1084" s="136" t="s">
        <v>1459</v>
      </c>
      <c r="D1084" s="136">
        <v>40</v>
      </c>
      <c r="E1084" s="136">
        <v>400</v>
      </c>
      <c r="F1084" s="136">
        <v>4009</v>
      </c>
      <c r="G1084" s="136" t="s">
        <v>549</v>
      </c>
    </row>
    <row r="1085" spans="2:7">
      <c r="B1085" s="144" t="s">
        <v>2338</v>
      </c>
      <c r="C1085" s="136" t="s">
        <v>1459</v>
      </c>
      <c r="D1085" s="136">
        <v>40</v>
      </c>
      <c r="E1085" s="136">
        <v>401</v>
      </c>
      <c r="F1085" s="136">
        <v>0</v>
      </c>
      <c r="G1085" s="136" t="s">
        <v>1493</v>
      </c>
    </row>
    <row r="1086" spans="2:7">
      <c r="B1086" s="144" t="s">
        <v>2338</v>
      </c>
      <c r="C1086" s="136" t="s">
        <v>1459</v>
      </c>
      <c r="D1086" s="136">
        <v>40</v>
      </c>
      <c r="E1086" s="136">
        <v>401</v>
      </c>
      <c r="F1086" s="136">
        <v>4011</v>
      </c>
      <c r="G1086" s="136" t="s">
        <v>1495</v>
      </c>
    </row>
    <row r="1087" spans="2:7">
      <c r="B1087" s="144" t="s">
        <v>2338</v>
      </c>
      <c r="C1087" s="136" t="s">
        <v>1459</v>
      </c>
      <c r="D1087" s="136">
        <v>40</v>
      </c>
      <c r="E1087" s="136">
        <v>401</v>
      </c>
      <c r="F1087" s="136">
        <v>4012</v>
      </c>
      <c r="G1087" s="136" t="s">
        <v>1496</v>
      </c>
    </row>
    <row r="1088" spans="2:7">
      <c r="B1088" s="144" t="s">
        <v>2338</v>
      </c>
      <c r="C1088" s="136" t="s">
        <v>1459</v>
      </c>
      <c r="D1088" s="136">
        <v>40</v>
      </c>
      <c r="E1088" s="136">
        <v>401</v>
      </c>
      <c r="F1088" s="136">
        <v>4013</v>
      </c>
      <c r="G1088" s="136" t="s">
        <v>1497</v>
      </c>
    </row>
    <row r="1089" spans="2:7">
      <c r="B1089" s="144" t="s">
        <v>2338</v>
      </c>
      <c r="C1089" s="136" t="s">
        <v>1459</v>
      </c>
      <c r="D1089" s="136">
        <v>41</v>
      </c>
      <c r="E1089" s="136">
        <v>0</v>
      </c>
      <c r="F1089" s="136">
        <v>0</v>
      </c>
      <c r="G1089" s="136" t="s">
        <v>1498</v>
      </c>
    </row>
    <row r="1090" spans="2:7">
      <c r="B1090" s="144" t="s">
        <v>2338</v>
      </c>
      <c r="C1090" s="136" t="s">
        <v>1459</v>
      </c>
      <c r="D1090" s="136">
        <v>41</v>
      </c>
      <c r="E1090" s="136">
        <v>410</v>
      </c>
      <c r="F1090" s="136">
        <v>0</v>
      </c>
      <c r="G1090" s="136" t="s">
        <v>1499</v>
      </c>
    </row>
    <row r="1091" spans="2:7">
      <c r="B1091" s="144" t="s">
        <v>2338</v>
      </c>
      <c r="C1091" s="136" t="s">
        <v>1459</v>
      </c>
      <c r="D1091" s="136">
        <v>41</v>
      </c>
      <c r="E1091" s="136">
        <v>410</v>
      </c>
      <c r="F1091" s="136">
        <v>4100</v>
      </c>
      <c r="G1091" s="136" t="s">
        <v>548</v>
      </c>
    </row>
    <row r="1092" spans="2:7">
      <c r="B1092" s="144" t="s">
        <v>2338</v>
      </c>
      <c r="C1092" s="136" t="s">
        <v>1459</v>
      </c>
      <c r="D1092" s="136">
        <v>41</v>
      </c>
      <c r="E1092" s="136">
        <v>410</v>
      </c>
      <c r="F1092" s="136">
        <v>4109</v>
      </c>
      <c r="G1092" s="136" t="s">
        <v>549</v>
      </c>
    </row>
    <row r="1093" spans="2:7">
      <c r="B1093" s="144" t="s">
        <v>2337</v>
      </c>
      <c r="C1093" s="136" t="s">
        <v>1459</v>
      </c>
      <c r="D1093" s="136">
        <v>41</v>
      </c>
      <c r="E1093" s="136">
        <v>411</v>
      </c>
      <c r="F1093" s="136">
        <v>0</v>
      </c>
      <c r="G1093" s="136" t="s">
        <v>1500</v>
      </c>
    </row>
    <row r="1094" spans="2:7">
      <c r="B1094" s="144" t="s">
        <v>2337</v>
      </c>
      <c r="C1094" s="136" t="s">
        <v>1459</v>
      </c>
      <c r="D1094" s="136">
        <v>41</v>
      </c>
      <c r="E1094" s="136">
        <v>411</v>
      </c>
      <c r="F1094" s="136">
        <v>4111</v>
      </c>
      <c r="G1094" s="136" t="s">
        <v>1501</v>
      </c>
    </row>
    <row r="1095" spans="2:7">
      <c r="B1095" s="144" t="s">
        <v>2337</v>
      </c>
      <c r="C1095" s="136" t="s">
        <v>1459</v>
      </c>
      <c r="D1095" s="136">
        <v>41</v>
      </c>
      <c r="E1095" s="136">
        <v>411</v>
      </c>
      <c r="F1095" s="136">
        <v>4112</v>
      </c>
      <c r="G1095" s="136" t="s">
        <v>1502</v>
      </c>
    </row>
    <row r="1096" spans="2:7">
      <c r="B1096" s="144" t="s">
        <v>2337</v>
      </c>
      <c r="C1096" s="136" t="s">
        <v>1459</v>
      </c>
      <c r="D1096" s="136">
        <v>41</v>
      </c>
      <c r="E1096" s="136">
        <v>411</v>
      </c>
      <c r="F1096" s="136">
        <v>4113</v>
      </c>
      <c r="G1096" s="136" t="s">
        <v>1503</v>
      </c>
    </row>
    <row r="1097" spans="2:7">
      <c r="B1097" s="144" t="s">
        <v>2337</v>
      </c>
      <c r="C1097" s="136" t="s">
        <v>1459</v>
      </c>
      <c r="D1097" s="136">
        <v>41</v>
      </c>
      <c r="E1097" s="136">
        <v>411</v>
      </c>
      <c r="F1097" s="136">
        <v>4114</v>
      </c>
      <c r="G1097" s="136" t="s">
        <v>1504</v>
      </c>
    </row>
    <row r="1098" spans="2:7">
      <c r="B1098" s="144" t="s">
        <v>2337</v>
      </c>
      <c r="C1098" s="136" t="s">
        <v>1459</v>
      </c>
      <c r="D1098" s="136">
        <v>41</v>
      </c>
      <c r="E1098" s="136">
        <v>412</v>
      </c>
      <c r="F1098" s="136">
        <v>0</v>
      </c>
      <c r="G1098" s="136" t="s">
        <v>1505</v>
      </c>
    </row>
    <row r="1099" spans="2:7">
      <c r="B1099" s="144" t="s">
        <v>2337</v>
      </c>
      <c r="C1099" s="136" t="s">
        <v>1459</v>
      </c>
      <c r="D1099" s="136">
        <v>41</v>
      </c>
      <c r="E1099" s="136">
        <v>412</v>
      </c>
      <c r="F1099" s="136">
        <v>4121</v>
      </c>
      <c r="G1099" s="136" t="s">
        <v>1506</v>
      </c>
    </row>
    <row r="1100" spans="2:7">
      <c r="B1100" s="144" t="s">
        <v>2337</v>
      </c>
      <c r="C1100" s="136" t="s">
        <v>1459</v>
      </c>
      <c r="D1100" s="136">
        <v>41</v>
      </c>
      <c r="E1100" s="136">
        <v>412</v>
      </c>
      <c r="F1100" s="136">
        <v>4122</v>
      </c>
      <c r="G1100" s="136" t="s">
        <v>1507</v>
      </c>
    </row>
    <row r="1101" spans="2:7">
      <c r="B1101" s="144" t="s">
        <v>2338</v>
      </c>
      <c r="C1101" s="136" t="s">
        <v>1459</v>
      </c>
      <c r="D1101" s="136">
        <v>41</v>
      </c>
      <c r="E1101" s="136">
        <v>413</v>
      </c>
      <c r="F1101" s="136">
        <v>0</v>
      </c>
      <c r="G1101" s="136" t="s">
        <v>1508</v>
      </c>
    </row>
    <row r="1102" spans="2:7">
      <c r="B1102" s="144" t="s">
        <v>2338</v>
      </c>
      <c r="C1102" s="136" t="s">
        <v>1459</v>
      </c>
      <c r="D1102" s="136">
        <v>41</v>
      </c>
      <c r="E1102" s="136">
        <v>413</v>
      </c>
      <c r="F1102" s="136">
        <v>4131</v>
      </c>
      <c r="G1102" s="136" t="s">
        <v>1508</v>
      </c>
    </row>
    <row r="1103" spans="2:7">
      <c r="B1103" s="144" t="s">
        <v>2338</v>
      </c>
      <c r="C1103" s="136" t="s">
        <v>1459</v>
      </c>
      <c r="D1103" s="136">
        <v>41</v>
      </c>
      <c r="E1103" s="136">
        <v>414</v>
      </c>
      <c r="F1103" s="136">
        <v>0</v>
      </c>
      <c r="G1103" s="136" t="s">
        <v>1509</v>
      </c>
    </row>
    <row r="1104" spans="2:7">
      <c r="B1104" s="144" t="s">
        <v>2338</v>
      </c>
      <c r="C1104" s="136" t="s">
        <v>1459</v>
      </c>
      <c r="D1104" s="136">
        <v>41</v>
      </c>
      <c r="E1104" s="136">
        <v>414</v>
      </c>
      <c r="F1104" s="136">
        <v>4141</v>
      </c>
      <c r="G1104" s="136" t="s">
        <v>1509</v>
      </c>
    </row>
    <row r="1105" spans="2:7">
      <c r="B1105" s="144" t="s">
        <v>2337</v>
      </c>
      <c r="C1105" s="136" t="s">
        <v>1459</v>
      </c>
      <c r="D1105" s="136">
        <v>41</v>
      </c>
      <c r="E1105" s="136">
        <v>415</v>
      </c>
      <c r="F1105" s="136">
        <v>0</v>
      </c>
      <c r="G1105" s="136" t="s">
        <v>1510</v>
      </c>
    </row>
    <row r="1106" spans="2:7">
      <c r="B1106" s="144" t="s">
        <v>2337</v>
      </c>
      <c r="C1106" s="136" t="s">
        <v>1459</v>
      </c>
      <c r="D1106" s="136">
        <v>41</v>
      </c>
      <c r="E1106" s="136">
        <v>415</v>
      </c>
      <c r="F1106" s="136">
        <v>4151</v>
      </c>
      <c r="G1106" s="136" t="s">
        <v>1510</v>
      </c>
    </row>
    <row r="1107" spans="2:7">
      <c r="B1107" s="144" t="s">
        <v>2337</v>
      </c>
      <c r="C1107" s="136" t="s">
        <v>1459</v>
      </c>
      <c r="D1107" s="136">
        <v>41</v>
      </c>
      <c r="E1107" s="136">
        <v>416</v>
      </c>
      <c r="F1107" s="136">
        <v>0</v>
      </c>
      <c r="G1107" s="136" t="s">
        <v>1511</v>
      </c>
    </row>
    <row r="1108" spans="2:7">
      <c r="B1108" s="144" t="s">
        <v>2337</v>
      </c>
      <c r="C1108" s="136" t="s">
        <v>1459</v>
      </c>
      <c r="D1108" s="136">
        <v>41</v>
      </c>
      <c r="E1108" s="136">
        <v>416</v>
      </c>
      <c r="F1108" s="136">
        <v>4161</v>
      </c>
      <c r="G1108" s="136" t="s">
        <v>1512</v>
      </c>
    </row>
    <row r="1109" spans="2:7">
      <c r="B1109" s="144" t="s">
        <v>2337</v>
      </c>
      <c r="C1109" s="136" t="s">
        <v>1459</v>
      </c>
      <c r="D1109" s="136">
        <v>41</v>
      </c>
      <c r="E1109" s="136">
        <v>416</v>
      </c>
      <c r="F1109" s="136">
        <v>4169</v>
      </c>
      <c r="G1109" s="136" t="s">
        <v>1513</v>
      </c>
    </row>
    <row r="1110" spans="2:7">
      <c r="B1110" s="144" t="s">
        <v>2338</v>
      </c>
      <c r="C1110" s="136" t="s">
        <v>1514</v>
      </c>
      <c r="D1110" s="136">
        <v>0</v>
      </c>
      <c r="E1110" s="136">
        <v>0</v>
      </c>
      <c r="F1110" s="136">
        <v>0</v>
      </c>
      <c r="G1110" s="136" t="s">
        <v>1515</v>
      </c>
    </row>
    <row r="1111" spans="2:7">
      <c r="B1111" s="144" t="s">
        <v>2338</v>
      </c>
      <c r="C1111" s="136" t="s">
        <v>1514</v>
      </c>
      <c r="D1111" s="136">
        <v>42</v>
      </c>
      <c r="E1111" s="136">
        <v>0</v>
      </c>
      <c r="F1111" s="136">
        <v>0</v>
      </c>
      <c r="G1111" s="136" t="s">
        <v>1516</v>
      </c>
    </row>
    <row r="1112" spans="2:7">
      <c r="B1112" s="144" t="s">
        <v>2338</v>
      </c>
      <c r="C1112" s="136" t="s">
        <v>1514</v>
      </c>
      <c r="D1112" s="136">
        <v>42</v>
      </c>
      <c r="E1112" s="136">
        <v>420</v>
      </c>
      <c r="F1112" s="136">
        <v>0</v>
      </c>
      <c r="G1112" s="136" t="s">
        <v>1517</v>
      </c>
    </row>
    <row r="1113" spans="2:7">
      <c r="B1113" s="144" t="s">
        <v>2338</v>
      </c>
      <c r="C1113" s="136" t="s">
        <v>1514</v>
      </c>
      <c r="D1113" s="136">
        <v>42</v>
      </c>
      <c r="E1113" s="136">
        <v>420</v>
      </c>
      <c r="F1113" s="136">
        <v>4200</v>
      </c>
      <c r="G1113" s="136" t="s">
        <v>548</v>
      </c>
    </row>
    <row r="1114" spans="2:7">
      <c r="B1114" s="144" t="s">
        <v>2338</v>
      </c>
      <c r="C1114" s="136" t="s">
        <v>1514</v>
      </c>
      <c r="D1114" s="136">
        <v>42</v>
      </c>
      <c r="E1114" s="136">
        <v>420</v>
      </c>
      <c r="F1114" s="136">
        <v>4209</v>
      </c>
      <c r="G1114" s="136" t="s">
        <v>549</v>
      </c>
    </row>
    <row r="1115" spans="2:7">
      <c r="B1115" s="144" t="s">
        <v>2338</v>
      </c>
      <c r="C1115" s="136" t="s">
        <v>1514</v>
      </c>
      <c r="D1115" s="136">
        <v>42</v>
      </c>
      <c r="E1115" s="136">
        <v>421</v>
      </c>
      <c r="F1115" s="136">
        <v>0</v>
      </c>
      <c r="G1115" s="136" t="s">
        <v>1516</v>
      </c>
    </row>
    <row r="1116" spans="2:7">
      <c r="B1116" s="144" t="s">
        <v>2338</v>
      </c>
      <c r="C1116" s="136" t="s">
        <v>1514</v>
      </c>
      <c r="D1116" s="136">
        <v>42</v>
      </c>
      <c r="E1116" s="136">
        <v>421</v>
      </c>
      <c r="F1116" s="136">
        <v>4211</v>
      </c>
      <c r="G1116" s="136" t="s">
        <v>1518</v>
      </c>
    </row>
    <row r="1117" spans="2:7">
      <c r="B1117" s="144" t="s">
        <v>2338</v>
      </c>
      <c r="C1117" s="136" t="s">
        <v>1514</v>
      </c>
      <c r="D1117" s="136">
        <v>42</v>
      </c>
      <c r="E1117" s="136">
        <v>421</v>
      </c>
      <c r="F1117" s="136">
        <v>4212</v>
      </c>
      <c r="G1117" s="136" t="s">
        <v>1519</v>
      </c>
    </row>
    <row r="1118" spans="2:7">
      <c r="B1118" s="144" t="s">
        <v>2338</v>
      </c>
      <c r="C1118" s="136" t="s">
        <v>1514</v>
      </c>
      <c r="D1118" s="136">
        <v>42</v>
      </c>
      <c r="E1118" s="136">
        <v>421</v>
      </c>
      <c r="F1118" s="136">
        <v>4213</v>
      </c>
      <c r="G1118" s="136" t="s">
        <v>1520</v>
      </c>
    </row>
    <row r="1119" spans="2:7">
      <c r="B1119" s="144" t="s">
        <v>2338</v>
      </c>
      <c r="C1119" s="136" t="s">
        <v>1514</v>
      </c>
      <c r="D1119" s="136">
        <v>42</v>
      </c>
      <c r="E1119" s="136">
        <v>421</v>
      </c>
      <c r="F1119" s="136">
        <v>4214</v>
      </c>
      <c r="G1119" s="136" t="s">
        <v>1521</v>
      </c>
    </row>
    <row r="1120" spans="2:7">
      <c r="B1120" s="144" t="s">
        <v>2338</v>
      </c>
      <c r="C1120" s="136" t="s">
        <v>1514</v>
      </c>
      <c r="D1120" s="136">
        <v>42</v>
      </c>
      <c r="E1120" s="136">
        <v>421</v>
      </c>
      <c r="F1120" s="136">
        <v>4215</v>
      </c>
      <c r="G1120" s="136" t="s">
        <v>1522</v>
      </c>
    </row>
    <row r="1121" spans="2:7">
      <c r="B1121" s="144" t="s">
        <v>2338</v>
      </c>
      <c r="C1121" s="136" t="s">
        <v>1514</v>
      </c>
      <c r="D1121" s="136">
        <v>42</v>
      </c>
      <c r="E1121" s="136">
        <v>421</v>
      </c>
      <c r="F1121" s="136">
        <v>4216</v>
      </c>
      <c r="G1121" s="136" t="s">
        <v>1523</v>
      </c>
    </row>
    <row r="1122" spans="2:7">
      <c r="B1122" s="144" t="s">
        <v>2338</v>
      </c>
      <c r="C1122" s="136" t="s">
        <v>1514</v>
      </c>
      <c r="D1122" s="136">
        <v>42</v>
      </c>
      <c r="E1122" s="136">
        <v>421</v>
      </c>
      <c r="F1122" s="136">
        <v>4217</v>
      </c>
      <c r="G1122" s="136" t="s">
        <v>1524</v>
      </c>
    </row>
    <row r="1123" spans="2:7">
      <c r="B1123" s="144" t="s">
        <v>2338</v>
      </c>
      <c r="C1123" s="136" t="s">
        <v>1514</v>
      </c>
      <c r="D1123" s="136">
        <v>42</v>
      </c>
      <c r="E1123" s="136">
        <v>421</v>
      </c>
      <c r="F1123" s="136">
        <v>4219</v>
      </c>
      <c r="G1123" s="136" t="s">
        <v>1525</v>
      </c>
    </row>
    <row r="1124" spans="2:7">
      <c r="B1124" s="144" t="s">
        <v>2338</v>
      </c>
      <c r="C1124" s="136" t="s">
        <v>1514</v>
      </c>
      <c r="D1124" s="136">
        <v>43</v>
      </c>
      <c r="E1124" s="136">
        <v>0</v>
      </c>
      <c r="F1124" s="136">
        <v>0</v>
      </c>
      <c r="G1124" s="136" t="s">
        <v>1526</v>
      </c>
    </row>
    <row r="1125" spans="2:7">
      <c r="B1125" s="144" t="s">
        <v>2338</v>
      </c>
      <c r="C1125" s="136" t="s">
        <v>1514</v>
      </c>
      <c r="D1125" s="136">
        <v>43</v>
      </c>
      <c r="E1125" s="136">
        <v>430</v>
      </c>
      <c r="F1125" s="136">
        <v>0</v>
      </c>
      <c r="G1125" s="136" t="s">
        <v>1527</v>
      </c>
    </row>
    <row r="1126" spans="2:7">
      <c r="B1126" s="144" t="s">
        <v>2338</v>
      </c>
      <c r="C1126" s="136" t="s">
        <v>1514</v>
      </c>
      <c r="D1126" s="136">
        <v>43</v>
      </c>
      <c r="E1126" s="136">
        <v>430</v>
      </c>
      <c r="F1126" s="136">
        <v>4300</v>
      </c>
      <c r="G1126" s="136" t="s">
        <v>548</v>
      </c>
    </row>
    <row r="1127" spans="2:7">
      <c r="B1127" s="144" t="s">
        <v>2338</v>
      </c>
      <c r="C1127" s="136" t="s">
        <v>1514</v>
      </c>
      <c r="D1127" s="136">
        <v>43</v>
      </c>
      <c r="E1127" s="136">
        <v>430</v>
      </c>
      <c r="F1127" s="136">
        <v>4309</v>
      </c>
      <c r="G1127" s="136" t="s">
        <v>549</v>
      </c>
    </row>
    <row r="1128" spans="2:7">
      <c r="B1128" s="144" t="s">
        <v>2338</v>
      </c>
      <c r="C1128" s="136" t="s">
        <v>1514</v>
      </c>
      <c r="D1128" s="136">
        <v>43</v>
      </c>
      <c r="E1128" s="136">
        <v>431</v>
      </c>
      <c r="F1128" s="136">
        <v>0</v>
      </c>
      <c r="G1128" s="136" t="s">
        <v>1528</v>
      </c>
    </row>
    <row r="1129" spans="2:7">
      <c r="B1129" s="144" t="s">
        <v>2338</v>
      </c>
      <c r="C1129" s="136" t="s">
        <v>1514</v>
      </c>
      <c r="D1129" s="136">
        <v>43</v>
      </c>
      <c r="E1129" s="136">
        <v>431</v>
      </c>
      <c r="F1129" s="136">
        <v>4311</v>
      </c>
      <c r="G1129" s="136" t="s">
        <v>1528</v>
      </c>
    </row>
    <row r="1130" spans="2:7">
      <c r="B1130" s="144" t="s">
        <v>2338</v>
      </c>
      <c r="C1130" s="136" t="s">
        <v>1514</v>
      </c>
      <c r="D1130" s="136">
        <v>43</v>
      </c>
      <c r="E1130" s="136">
        <v>432</v>
      </c>
      <c r="F1130" s="136">
        <v>0</v>
      </c>
      <c r="G1130" s="136" t="s">
        <v>1529</v>
      </c>
    </row>
    <row r="1131" spans="2:7">
      <c r="B1131" s="144" t="s">
        <v>2338</v>
      </c>
      <c r="C1131" s="136" t="s">
        <v>1514</v>
      </c>
      <c r="D1131" s="136">
        <v>43</v>
      </c>
      <c r="E1131" s="136">
        <v>432</v>
      </c>
      <c r="F1131" s="136">
        <v>4321</v>
      </c>
      <c r="G1131" s="136" t="s">
        <v>1529</v>
      </c>
    </row>
    <row r="1132" spans="2:7">
      <c r="B1132" s="144" t="s">
        <v>2338</v>
      </c>
      <c r="C1132" s="136" t="s">
        <v>1514</v>
      </c>
      <c r="D1132" s="136">
        <v>43</v>
      </c>
      <c r="E1132" s="136">
        <v>433</v>
      </c>
      <c r="F1132" s="136">
        <v>0</v>
      </c>
      <c r="G1132" s="136" t="s">
        <v>1530</v>
      </c>
    </row>
    <row r="1133" spans="2:7">
      <c r="B1133" s="144" t="s">
        <v>2338</v>
      </c>
      <c r="C1133" s="136" t="s">
        <v>1514</v>
      </c>
      <c r="D1133" s="136">
        <v>43</v>
      </c>
      <c r="E1133" s="136">
        <v>433</v>
      </c>
      <c r="F1133" s="136">
        <v>4331</v>
      </c>
      <c r="G1133" s="136" t="s">
        <v>1530</v>
      </c>
    </row>
    <row r="1134" spans="2:7">
      <c r="B1134" s="144" t="s">
        <v>2338</v>
      </c>
      <c r="C1134" s="136" t="s">
        <v>1514</v>
      </c>
      <c r="D1134" s="136">
        <v>43</v>
      </c>
      <c r="E1134" s="136">
        <v>439</v>
      </c>
      <c r="F1134" s="136">
        <v>0</v>
      </c>
      <c r="G1134" s="136" t="s">
        <v>1531</v>
      </c>
    </row>
    <row r="1135" spans="2:7">
      <c r="B1135" s="144" t="s">
        <v>2338</v>
      </c>
      <c r="C1135" s="136" t="s">
        <v>1514</v>
      </c>
      <c r="D1135" s="136">
        <v>43</v>
      </c>
      <c r="E1135" s="136">
        <v>439</v>
      </c>
      <c r="F1135" s="136">
        <v>4391</v>
      </c>
      <c r="G1135" s="136" t="s">
        <v>1532</v>
      </c>
    </row>
    <row r="1136" spans="2:7">
      <c r="B1136" s="144" t="s">
        <v>2338</v>
      </c>
      <c r="C1136" s="136" t="s">
        <v>1514</v>
      </c>
      <c r="D1136" s="136">
        <v>43</v>
      </c>
      <c r="E1136" s="136">
        <v>439</v>
      </c>
      <c r="F1136" s="136">
        <v>4399</v>
      </c>
      <c r="G1136" s="136" t="s">
        <v>1533</v>
      </c>
    </row>
    <row r="1137" spans="2:7">
      <c r="B1137" s="144" t="s">
        <v>2338</v>
      </c>
      <c r="C1137" s="136" t="s">
        <v>1514</v>
      </c>
      <c r="D1137" s="136">
        <v>44</v>
      </c>
      <c r="E1137" s="136">
        <v>0</v>
      </c>
      <c r="F1137" s="136">
        <v>0</v>
      </c>
      <c r="G1137" s="136" t="s">
        <v>1534</v>
      </c>
    </row>
    <row r="1138" spans="2:7">
      <c r="B1138" s="144" t="s">
        <v>2338</v>
      </c>
      <c r="C1138" s="136" t="s">
        <v>1514</v>
      </c>
      <c r="D1138" s="136">
        <v>44</v>
      </c>
      <c r="E1138" s="136">
        <v>440</v>
      </c>
      <c r="F1138" s="136">
        <v>0</v>
      </c>
      <c r="G1138" s="136" t="s">
        <v>1535</v>
      </c>
    </row>
    <row r="1139" spans="2:7">
      <c r="B1139" s="144" t="s">
        <v>2338</v>
      </c>
      <c r="C1139" s="136" t="s">
        <v>1514</v>
      </c>
      <c r="D1139" s="136">
        <v>44</v>
      </c>
      <c r="E1139" s="136">
        <v>440</v>
      </c>
      <c r="F1139" s="136">
        <v>4400</v>
      </c>
      <c r="G1139" s="136" t="s">
        <v>548</v>
      </c>
    </row>
    <row r="1140" spans="2:7">
      <c r="B1140" s="144" t="s">
        <v>2338</v>
      </c>
      <c r="C1140" s="136" t="s">
        <v>1514</v>
      </c>
      <c r="D1140" s="136">
        <v>44</v>
      </c>
      <c r="E1140" s="136">
        <v>440</v>
      </c>
      <c r="F1140" s="136">
        <v>4409</v>
      </c>
      <c r="G1140" s="136" t="s">
        <v>549</v>
      </c>
    </row>
    <row r="1141" spans="2:7">
      <c r="B1141" s="144" t="s">
        <v>2338</v>
      </c>
      <c r="C1141" s="136" t="s">
        <v>1514</v>
      </c>
      <c r="D1141" s="136">
        <v>44</v>
      </c>
      <c r="E1141" s="136">
        <v>441</v>
      </c>
      <c r="F1141" s="136">
        <v>0</v>
      </c>
      <c r="G1141" s="136" t="s">
        <v>1536</v>
      </c>
    </row>
    <row r="1142" spans="2:7">
      <c r="B1142" s="144" t="s">
        <v>2338</v>
      </c>
      <c r="C1142" s="136" t="s">
        <v>1514</v>
      </c>
      <c r="D1142" s="136">
        <v>44</v>
      </c>
      <c r="E1142" s="136">
        <v>441</v>
      </c>
      <c r="F1142" s="136">
        <v>4411</v>
      </c>
      <c r="G1142" s="136" t="s">
        <v>1537</v>
      </c>
    </row>
    <row r="1143" spans="2:7">
      <c r="B1143" s="144" t="s">
        <v>2338</v>
      </c>
      <c r="C1143" s="136" t="s">
        <v>1514</v>
      </c>
      <c r="D1143" s="136">
        <v>44</v>
      </c>
      <c r="E1143" s="136">
        <v>441</v>
      </c>
      <c r="F1143" s="136">
        <v>4412</v>
      </c>
      <c r="G1143" s="136" t="s">
        <v>1538</v>
      </c>
    </row>
    <row r="1144" spans="2:7">
      <c r="B1144" s="144" t="s">
        <v>2338</v>
      </c>
      <c r="C1144" s="136" t="s">
        <v>1514</v>
      </c>
      <c r="D1144" s="136">
        <v>44</v>
      </c>
      <c r="E1144" s="136">
        <v>442</v>
      </c>
      <c r="F1144" s="136">
        <v>0</v>
      </c>
      <c r="G1144" s="136" t="s">
        <v>1539</v>
      </c>
    </row>
    <row r="1145" spans="2:7">
      <c r="B1145" s="144" t="s">
        <v>2338</v>
      </c>
      <c r="C1145" s="136" t="s">
        <v>1514</v>
      </c>
      <c r="D1145" s="136">
        <v>44</v>
      </c>
      <c r="E1145" s="136">
        <v>442</v>
      </c>
      <c r="F1145" s="136">
        <v>4421</v>
      </c>
      <c r="G1145" s="136" t="s">
        <v>1539</v>
      </c>
    </row>
    <row r="1146" spans="2:7">
      <c r="B1146" s="144" t="s">
        <v>2338</v>
      </c>
      <c r="C1146" s="136" t="s">
        <v>1514</v>
      </c>
      <c r="D1146" s="136">
        <v>44</v>
      </c>
      <c r="E1146" s="136">
        <v>443</v>
      </c>
      <c r="F1146" s="136">
        <v>0</v>
      </c>
      <c r="G1146" s="136" t="s">
        <v>1540</v>
      </c>
    </row>
    <row r="1147" spans="2:7">
      <c r="B1147" s="144" t="s">
        <v>2338</v>
      </c>
      <c r="C1147" s="136" t="s">
        <v>1514</v>
      </c>
      <c r="D1147" s="136">
        <v>44</v>
      </c>
      <c r="E1147" s="136">
        <v>443</v>
      </c>
      <c r="F1147" s="136">
        <v>4431</v>
      </c>
      <c r="G1147" s="136" t="s">
        <v>1540</v>
      </c>
    </row>
    <row r="1148" spans="2:7">
      <c r="B1148" s="144" t="s">
        <v>2338</v>
      </c>
      <c r="C1148" s="136" t="s">
        <v>1514</v>
      </c>
      <c r="D1148" s="136">
        <v>44</v>
      </c>
      <c r="E1148" s="136">
        <v>444</v>
      </c>
      <c r="F1148" s="136">
        <v>0</v>
      </c>
      <c r="G1148" s="136" t="s">
        <v>1541</v>
      </c>
    </row>
    <row r="1149" spans="2:7">
      <c r="B1149" s="144" t="s">
        <v>2338</v>
      </c>
      <c r="C1149" s="136" t="s">
        <v>1514</v>
      </c>
      <c r="D1149" s="136">
        <v>44</v>
      </c>
      <c r="E1149" s="136">
        <v>444</v>
      </c>
      <c r="F1149" s="136">
        <v>4441</v>
      </c>
      <c r="G1149" s="136" t="s">
        <v>1541</v>
      </c>
    </row>
    <row r="1150" spans="2:7">
      <c r="B1150" s="144" t="s">
        <v>2338</v>
      </c>
      <c r="C1150" s="136" t="s">
        <v>1514</v>
      </c>
      <c r="D1150" s="136">
        <v>44</v>
      </c>
      <c r="E1150" s="136">
        <v>449</v>
      </c>
      <c r="F1150" s="136">
        <v>0</v>
      </c>
      <c r="G1150" s="136" t="s">
        <v>1542</v>
      </c>
    </row>
    <row r="1151" spans="2:7">
      <c r="B1151" s="144" t="s">
        <v>2338</v>
      </c>
      <c r="C1151" s="136" t="s">
        <v>1514</v>
      </c>
      <c r="D1151" s="136">
        <v>44</v>
      </c>
      <c r="E1151" s="136">
        <v>449</v>
      </c>
      <c r="F1151" s="136">
        <v>4499</v>
      </c>
      <c r="G1151" s="136" t="s">
        <v>1542</v>
      </c>
    </row>
    <row r="1152" spans="2:7">
      <c r="B1152" s="144" t="s">
        <v>2338</v>
      </c>
      <c r="C1152" s="136" t="s">
        <v>1514</v>
      </c>
      <c r="D1152" s="136">
        <v>45</v>
      </c>
      <c r="E1152" s="136">
        <v>0</v>
      </c>
      <c r="F1152" s="136">
        <v>0</v>
      </c>
      <c r="G1152" s="136" t="s">
        <v>1543</v>
      </c>
    </row>
    <row r="1153" spans="2:7">
      <c r="B1153" s="144" t="s">
        <v>2338</v>
      </c>
      <c r="C1153" s="136" t="s">
        <v>1514</v>
      </c>
      <c r="D1153" s="136">
        <v>45</v>
      </c>
      <c r="E1153" s="136">
        <v>450</v>
      </c>
      <c r="F1153" s="136">
        <v>0</v>
      </c>
      <c r="G1153" s="136" t="s">
        <v>1544</v>
      </c>
    </row>
    <row r="1154" spans="2:7">
      <c r="B1154" s="144" t="s">
        <v>2338</v>
      </c>
      <c r="C1154" s="136" t="s">
        <v>1514</v>
      </c>
      <c r="D1154" s="136">
        <v>45</v>
      </c>
      <c r="E1154" s="136">
        <v>450</v>
      </c>
      <c r="F1154" s="136">
        <v>4500</v>
      </c>
      <c r="G1154" s="136" t="s">
        <v>548</v>
      </c>
    </row>
    <row r="1155" spans="2:7">
      <c r="B1155" s="144" t="s">
        <v>2338</v>
      </c>
      <c r="C1155" s="136" t="s">
        <v>1514</v>
      </c>
      <c r="D1155" s="136">
        <v>45</v>
      </c>
      <c r="E1155" s="136">
        <v>450</v>
      </c>
      <c r="F1155" s="136">
        <v>4509</v>
      </c>
      <c r="G1155" s="136" t="s">
        <v>549</v>
      </c>
    </row>
    <row r="1156" spans="2:7">
      <c r="B1156" s="144" t="s">
        <v>2338</v>
      </c>
      <c r="C1156" s="136" t="s">
        <v>1514</v>
      </c>
      <c r="D1156" s="136">
        <v>45</v>
      </c>
      <c r="E1156" s="136">
        <v>451</v>
      </c>
      <c r="F1156" s="136">
        <v>0</v>
      </c>
      <c r="G1156" s="136" t="s">
        <v>1545</v>
      </c>
    </row>
    <row r="1157" spans="2:7">
      <c r="B1157" s="144" t="s">
        <v>2338</v>
      </c>
      <c r="C1157" s="136" t="s">
        <v>1514</v>
      </c>
      <c r="D1157" s="136">
        <v>45</v>
      </c>
      <c r="E1157" s="136">
        <v>451</v>
      </c>
      <c r="F1157" s="136">
        <v>4511</v>
      </c>
      <c r="G1157" s="136" t="s">
        <v>1546</v>
      </c>
    </row>
    <row r="1158" spans="2:7">
      <c r="B1158" s="144" t="s">
        <v>2338</v>
      </c>
      <c r="C1158" s="136" t="s">
        <v>1514</v>
      </c>
      <c r="D1158" s="136">
        <v>45</v>
      </c>
      <c r="E1158" s="136">
        <v>451</v>
      </c>
      <c r="F1158" s="136">
        <v>4512</v>
      </c>
      <c r="G1158" s="136" t="s">
        <v>1547</v>
      </c>
    </row>
    <row r="1159" spans="2:7">
      <c r="B1159" s="144" t="s">
        <v>2338</v>
      </c>
      <c r="C1159" s="136" t="s">
        <v>1514</v>
      </c>
      <c r="D1159" s="136">
        <v>45</v>
      </c>
      <c r="E1159" s="136">
        <v>452</v>
      </c>
      <c r="F1159" s="136">
        <v>0</v>
      </c>
      <c r="G1159" s="136" t="s">
        <v>1548</v>
      </c>
    </row>
    <row r="1160" spans="2:7">
      <c r="B1160" s="144" t="s">
        <v>2338</v>
      </c>
      <c r="C1160" s="136" t="s">
        <v>1514</v>
      </c>
      <c r="D1160" s="136">
        <v>45</v>
      </c>
      <c r="E1160" s="136">
        <v>452</v>
      </c>
      <c r="F1160" s="136">
        <v>4521</v>
      </c>
      <c r="G1160" s="136" t="s">
        <v>1549</v>
      </c>
    </row>
    <row r="1161" spans="2:7">
      <c r="B1161" s="144" t="s">
        <v>2338</v>
      </c>
      <c r="C1161" s="136" t="s">
        <v>1514</v>
      </c>
      <c r="D1161" s="136">
        <v>45</v>
      </c>
      <c r="E1161" s="136">
        <v>452</v>
      </c>
      <c r="F1161" s="136">
        <v>4522</v>
      </c>
      <c r="G1161" s="136" t="s">
        <v>1550</v>
      </c>
    </row>
    <row r="1162" spans="2:7">
      <c r="B1162" s="144" t="s">
        <v>2338</v>
      </c>
      <c r="C1162" s="136" t="s">
        <v>1514</v>
      </c>
      <c r="D1162" s="136">
        <v>45</v>
      </c>
      <c r="E1162" s="136">
        <v>453</v>
      </c>
      <c r="F1162" s="136">
        <v>0</v>
      </c>
      <c r="G1162" s="136" t="s">
        <v>1551</v>
      </c>
    </row>
    <row r="1163" spans="2:7">
      <c r="B1163" s="144" t="s">
        <v>2338</v>
      </c>
      <c r="C1163" s="136" t="s">
        <v>1514</v>
      </c>
      <c r="D1163" s="136">
        <v>45</v>
      </c>
      <c r="E1163" s="136">
        <v>453</v>
      </c>
      <c r="F1163" s="136">
        <v>4531</v>
      </c>
      <c r="G1163" s="136" t="s">
        <v>1552</v>
      </c>
    </row>
    <row r="1164" spans="2:7">
      <c r="B1164" s="144" t="s">
        <v>2338</v>
      </c>
      <c r="C1164" s="136" t="s">
        <v>1514</v>
      </c>
      <c r="D1164" s="136">
        <v>45</v>
      </c>
      <c r="E1164" s="136">
        <v>453</v>
      </c>
      <c r="F1164" s="136">
        <v>4532</v>
      </c>
      <c r="G1164" s="136" t="s">
        <v>1553</v>
      </c>
    </row>
    <row r="1165" spans="2:7">
      <c r="B1165" s="144" t="s">
        <v>2338</v>
      </c>
      <c r="C1165" s="136" t="s">
        <v>1514</v>
      </c>
      <c r="D1165" s="136">
        <v>45</v>
      </c>
      <c r="E1165" s="136">
        <v>453</v>
      </c>
      <c r="F1165" s="136">
        <v>4533</v>
      </c>
      <c r="G1165" s="136" t="s">
        <v>1554</v>
      </c>
    </row>
    <row r="1166" spans="2:7">
      <c r="B1166" s="144" t="s">
        <v>2338</v>
      </c>
      <c r="C1166" s="136" t="s">
        <v>1514</v>
      </c>
      <c r="D1166" s="136">
        <v>45</v>
      </c>
      <c r="E1166" s="136">
        <v>454</v>
      </c>
      <c r="F1166" s="136">
        <v>0</v>
      </c>
      <c r="G1166" s="136" t="s">
        <v>1555</v>
      </c>
    </row>
    <row r="1167" spans="2:7">
      <c r="B1167" s="144" t="s">
        <v>2338</v>
      </c>
      <c r="C1167" s="136" t="s">
        <v>1514</v>
      </c>
      <c r="D1167" s="136">
        <v>45</v>
      </c>
      <c r="E1167" s="136">
        <v>454</v>
      </c>
      <c r="F1167" s="136">
        <v>4541</v>
      </c>
      <c r="G1167" s="136" t="s">
        <v>1556</v>
      </c>
    </row>
    <row r="1168" spans="2:7">
      <c r="B1168" s="144" t="s">
        <v>2338</v>
      </c>
      <c r="C1168" s="136" t="s">
        <v>1514</v>
      </c>
      <c r="D1168" s="136">
        <v>45</v>
      </c>
      <c r="E1168" s="136">
        <v>454</v>
      </c>
      <c r="F1168" s="136">
        <v>4542</v>
      </c>
      <c r="G1168" s="136" t="s">
        <v>1557</v>
      </c>
    </row>
    <row r="1169" spans="2:7">
      <c r="B1169" s="144" t="s">
        <v>2338</v>
      </c>
      <c r="C1169" s="136" t="s">
        <v>1514</v>
      </c>
      <c r="D1169" s="136">
        <v>46</v>
      </c>
      <c r="E1169" s="136">
        <v>0</v>
      </c>
      <c r="F1169" s="136">
        <v>0</v>
      </c>
      <c r="G1169" s="136" t="s">
        <v>1558</v>
      </c>
    </row>
    <row r="1170" spans="2:7">
      <c r="B1170" s="144" t="s">
        <v>2338</v>
      </c>
      <c r="C1170" s="136" t="s">
        <v>1514</v>
      </c>
      <c r="D1170" s="136">
        <v>46</v>
      </c>
      <c r="E1170" s="136">
        <v>460</v>
      </c>
      <c r="F1170" s="136">
        <v>0</v>
      </c>
      <c r="G1170" s="136" t="s">
        <v>1559</v>
      </c>
    </row>
    <row r="1171" spans="2:7">
      <c r="B1171" s="144" t="s">
        <v>2338</v>
      </c>
      <c r="C1171" s="136" t="s">
        <v>1514</v>
      </c>
      <c r="D1171" s="136">
        <v>46</v>
      </c>
      <c r="E1171" s="136">
        <v>460</v>
      </c>
      <c r="F1171" s="136">
        <v>4600</v>
      </c>
      <c r="G1171" s="136" t="s">
        <v>548</v>
      </c>
    </row>
    <row r="1172" spans="2:7">
      <c r="B1172" s="144" t="s">
        <v>2338</v>
      </c>
      <c r="C1172" s="136" t="s">
        <v>1514</v>
      </c>
      <c r="D1172" s="136">
        <v>46</v>
      </c>
      <c r="E1172" s="136">
        <v>460</v>
      </c>
      <c r="F1172" s="136">
        <v>4609</v>
      </c>
      <c r="G1172" s="136" t="s">
        <v>549</v>
      </c>
    </row>
    <row r="1173" spans="2:7">
      <c r="B1173" s="144" t="s">
        <v>2338</v>
      </c>
      <c r="C1173" s="136" t="s">
        <v>1514</v>
      </c>
      <c r="D1173" s="136">
        <v>46</v>
      </c>
      <c r="E1173" s="136">
        <v>461</v>
      </c>
      <c r="F1173" s="136">
        <v>0</v>
      </c>
      <c r="G1173" s="136" t="s">
        <v>1560</v>
      </c>
    </row>
    <row r="1174" spans="2:7">
      <c r="B1174" s="144" t="s">
        <v>2338</v>
      </c>
      <c r="C1174" s="136" t="s">
        <v>1514</v>
      </c>
      <c r="D1174" s="136">
        <v>46</v>
      </c>
      <c r="E1174" s="136">
        <v>461</v>
      </c>
      <c r="F1174" s="136">
        <v>4611</v>
      </c>
      <c r="G1174" s="136" t="s">
        <v>1560</v>
      </c>
    </row>
    <row r="1175" spans="2:7">
      <c r="B1175" s="144" t="s">
        <v>2338</v>
      </c>
      <c r="C1175" s="136" t="s">
        <v>1514</v>
      </c>
      <c r="D1175" s="136">
        <v>46</v>
      </c>
      <c r="E1175" s="136">
        <v>462</v>
      </c>
      <c r="F1175" s="136">
        <v>0</v>
      </c>
      <c r="G1175" s="136" t="s">
        <v>1561</v>
      </c>
    </row>
    <row r="1176" spans="2:7">
      <c r="B1176" s="144" t="s">
        <v>2338</v>
      </c>
      <c r="C1176" s="136" t="s">
        <v>1514</v>
      </c>
      <c r="D1176" s="136">
        <v>46</v>
      </c>
      <c r="E1176" s="136">
        <v>462</v>
      </c>
      <c r="F1176" s="136">
        <v>4621</v>
      </c>
      <c r="G1176" s="136" t="s">
        <v>1561</v>
      </c>
    </row>
    <row r="1177" spans="2:7">
      <c r="B1177" s="144" t="s">
        <v>2338</v>
      </c>
      <c r="C1177" s="136" t="s">
        <v>1514</v>
      </c>
      <c r="D1177" s="136">
        <v>47</v>
      </c>
      <c r="E1177" s="136">
        <v>0</v>
      </c>
      <c r="F1177" s="136">
        <v>0</v>
      </c>
      <c r="G1177" s="136" t="s">
        <v>1562</v>
      </c>
    </row>
    <row r="1178" spans="2:7">
      <c r="B1178" s="144" t="s">
        <v>2338</v>
      </c>
      <c r="C1178" s="136" t="s">
        <v>1514</v>
      </c>
      <c r="D1178" s="136">
        <v>47</v>
      </c>
      <c r="E1178" s="136">
        <v>470</v>
      </c>
      <c r="F1178" s="136">
        <v>0</v>
      </c>
      <c r="G1178" s="136" t="s">
        <v>1563</v>
      </c>
    </row>
    <row r="1179" spans="2:7">
      <c r="B1179" s="144" t="s">
        <v>2338</v>
      </c>
      <c r="C1179" s="136" t="s">
        <v>1514</v>
      </c>
      <c r="D1179" s="136">
        <v>47</v>
      </c>
      <c r="E1179" s="136">
        <v>470</v>
      </c>
      <c r="F1179" s="136">
        <v>4700</v>
      </c>
      <c r="G1179" s="136" t="s">
        <v>548</v>
      </c>
    </row>
    <row r="1180" spans="2:7">
      <c r="B1180" s="144" t="s">
        <v>2338</v>
      </c>
      <c r="C1180" s="136" t="s">
        <v>1514</v>
      </c>
      <c r="D1180" s="136">
        <v>47</v>
      </c>
      <c r="E1180" s="136">
        <v>470</v>
      </c>
      <c r="F1180" s="136">
        <v>4709</v>
      </c>
      <c r="G1180" s="136" t="s">
        <v>549</v>
      </c>
    </row>
    <row r="1181" spans="2:7">
      <c r="B1181" s="144" t="s">
        <v>2338</v>
      </c>
      <c r="C1181" s="136" t="s">
        <v>1514</v>
      </c>
      <c r="D1181" s="136">
        <v>47</v>
      </c>
      <c r="E1181" s="136">
        <v>471</v>
      </c>
      <c r="F1181" s="136">
        <v>0</v>
      </c>
      <c r="G1181" s="136" t="s">
        <v>1564</v>
      </c>
    </row>
    <row r="1182" spans="2:7">
      <c r="B1182" s="144" t="s">
        <v>2338</v>
      </c>
      <c r="C1182" s="136" t="s">
        <v>1514</v>
      </c>
      <c r="D1182" s="136">
        <v>47</v>
      </c>
      <c r="E1182" s="136">
        <v>471</v>
      </c>
      <c r="F1182" s="136">
        <v>4711</v>
      </c>
      <c r="G1182" s="136" t="s">
        <v>1564</v>
      </c>
    </row>
    <row r="1183" spans="2:7">
      <c r="B1183" s="144" t="s">
        <v>2338</v>
      </c>
      <c r="C1183" s="136" t="s">
        <v>1514</v>
      </c>
      <c r="D1183" s="136">
        <v>47</v>
      </c>
      <c r="E1183" s="136">
        <v>472</v>
      </c>
      <c r="F1183" s="136">
        <v>0</v>
      </c>
      <c r="G1183" s="136" t="s">
        <v>1565</v>
      </c>
    </row>
    <row r="1184" spans="2:7">
      <c r="B1184" s="144" t="s">
        <v>2338</v>
      </c>
      <c r="C1184" s="136" t="s">
        <v>1514</v>
      </c>
      <c r="D1184" s="136">
        <v>47</v>
      </c>
      <c r="E1184" s="136">
        <v>472</v>
      </c>
      <c r="F1184" s="136">
        <v>4721</v>
      </c>
      <c r="G1184" s="136" t="s">
        <v>1565</v>
      </c>
    </row>
    <row r="1185" spans="2:7">
      <c r="B1185" s="144" t="s">
        <v>2338</v>
      </c>
      <c r="C1185" s="136" t="s">
        <v>1514</v>
      </c>
      <c r="D1185" s="136">
        <v>48</v>
      </c>
      <c r="E1185" s="136">
        <v>0</v>
      </c>
      <c r="F1185" s="136">
        <v>0</v>
      </c>
      <c r="G1185" s="136" t="s">
        <v>1566</v>
      </c>
    </row>
    <row r="1186" spans="2:7">
      <c r="B1186" s="144" t="s">
        <v>2338</v>
      </c>
      <c r="C1186" s="136" t="s">
        <v>1514</v>
      </c>
      <c r="D1186" s="136">
        <v>48</v>
      </c>
      <c r="E1186" s="136">
        <v>480</v>
      </c>
      <c r="F1186" s="136">
        <v>0</v>
      </c>
      <c r="G1186" s="136" t="s">
        <v>1567</v>
      </c>
    </row>
    <row r="1187" spans="2:7">
      <c r="B1187" s="144" t="s">
        <v>2338</v>
      </c>
      <c r="C1187" s="136" t="s">
        <v>1514</v>
      </c>
      <c r="D1187" s="136">
        <v>48</v>
      </c>
      <c r="E1187" s="136">
        <v>480</v>
      </c>
      <c r="F1187" s="136">
        <v>4800</v>
      </c>
      <c r="G1187" s="136" t="s">
        <v>548</v>
      </c>
    </row>
    <row r="1188" spans="2:7">
      <c r="B1188" s="144" t="s">
        <v>2338</v>
      </c>
      <c r="C1188" s="136" t="s">
        <v>1514</v>
      </c>
      <c r="D1188" s="136">
        <v>48</v>
      </c>
      <c r="E1188" s="136">
        <v>480</v>
      </c>
      <c r="F1188" s="136">
        <v>4809</v>
      </c>
      <c r="G1188" s="136" t="s">
        <v>549</v>
      </c>
    </row>
    <row r="1189" spans="2:7">
      <c r="B1189" s="144" t="s">
        <v>2338</v>
      </c>
      <c r="C1189" s="136" t="s">
        <v>1514</v>
      </c>
      <c r="D1189" s="136">
        <v>48</v>
      </c>
      <c r="E1189" s="136">
        <v>481</v>
      </c>
      <c r="F1189" s="136">
        <v>0</v>
      </c>
      <c r="G1189" s="136" t="s">
        <v>1568</v>
      </c>
    </row>
    <row r="1190" spans="2:7">
      <c r="B1190" s="144" t="s">
        <v>2338</v>
      </c>
      <c r="C1190" s="136" t="s">
        <v>1514</v>
      </c>
      <c r="D1190" s="136">
        <v>48</v>
      </c>
      <c r="E1190" s="136">
        <v>481</v>
      </c>
      <c r="F1190" s="136">
        <v>4811</v>
      </c>
      <c r="G1190" s="136" t="s">
        <v>1568</v>
      </c>
    </row>
    <row r="1191" spans="2:7">
      <c r="B1191" s="144" t="s">
        <v>2338</v>
      </c>
      <c r="C1191" s="136" t="s">
        <v>1514</v>
      </c>
      <c r="D1191" s="136">
        <v>48</v>
      </c>
      <c r="E1191" s="136">
        <v>482</v>
      </c>
      <c r="F1191" s="136">
        <v>0</v>
      </c>
      <c r="G1191" s="136" t="s">
        <v>1569</v>
      </c>
    </row>
    <row r="1192" spans="2:7">
      <c r="B1192" s="144" t="s">
        <v>2338</v>
      </c>
      <c r="C1192" s="136" t="s">
        <v>1514</v>
      </c>
      <c r="D1192" s="136">
        <v>48</v>
      </c>
      <c r="E1192" s="136">
        <v>482</v>
      </c>
      <c r="F1192" s="136">
        <v>4821</v>
      </c>
      <c r="G1192" s="136" t="s">
        <v>1570</v>
      </c>
    </row>
    <row r="1193" spans="2:7">
      <c r="B1193" s="144" t="s">
        <v>2338</v>
      </c>
      <c r="C1193" s="136" t="s">
        <v>1514</v>
      </c>
      <c r="D1193" s="136">
        <v>48</v>
      </c>
      <c r="E1193" s="136">
        <v>482</v>
      </c>
      <c r="F1193" s="136">
        <v>4822</v>
      </c>
      <c r="G1193" s="136" t="s">
        <v>1571</v>
      </c>
    </row>
    <row r="1194" spans="2:7">
      <c r="B1194" s="144" t="s">
        <v>2338</v>
      </c>
      <c r="C1194" s="136" t="s">
        <v>1514</v>
      </c>
      <c r="D1194" s="136">
        <v>48</v>
      </c>
      <c r="E1194" s="136">
        <v>483</v>
      </c>
      <c r="F1194" s="136">
        <v>0</v>
      </c>
      <c r="G1194" s="136" t="s">
        <v>1572</v>
      </c>
    </row>
    <row r="1195" spans="2:7">
      <c r="B1195" s="144" t="s">
        <v>2338</v>
      </c>
      <c r="C1195" s="136" t="s">
        <v>1514</v>
      </c>
      <c r="D1195" s="136">
        <v>48</v>
      </c>
      <c r="E1195" s="136">
        <v>483</v>
      </c>
      <c r="F1195" s="136">
        <v>4831</v>
      </c>
      <c r="G1195" s="136" t="s">
        <v>1572</v>
      </c>
    </row>
    <row r="1196" spans="2:7">
      <c r="B1196" s="144" t="s">
        <v>2338</v>
      </c>
      <c r="C1196" s="136" t="s">
        <v>1514</v>
      </c>
      <c r="D1196" s="136">
        <v>48</v>
      </c>
      <c r="E1196" s="136">
        <v>484</v>
      </c>
      <c r="F1196" s="136">
        <v>0</v>
      </c>
      <c r="G1196" s="136" t="s">
        <v>1573</v>
      </c>
    </row>
    <row r="1197" spans="2:7">
      <c r="B1197" s="144" t="s">
        <v>2338</v>
      </c>
      <c r="C1197" s="136" t="s">
        <v>1514</v>
      </c>
      <c r="D1197" s="136">
        <v>48</v>
      </c>
      <c r="E1197" s="136">
        <v>484</v>
      </c>
      <c r="F1197" s="136">
        <v>4841</v>
      </c>
      <c r="G1197" s="136" t="s">
        <v>1574</v>
      </c>
    </row>
    <row r="1198" spans="2:7">
      <c r="B1198" s="144" t="s">
        <v>2338</v>
      </c>
      <c r="C1198" s="136" t="s">
        <v>1514</v>
      </c>
      <c r="D1198" s="136">
        <v>48</v>
      </c>
      <c r="E1198" s="136">
        <v>484</v>
      </c>
      <c r="F1198" s="136">
        <v>4842</v>
      </c>
      <c r="G1198" s="136" t="s">
        <v>1575</v>
      </c>
    </row>
    <row r="1199" spans="2:7">
      <c r="B1199" s="144" t="s">
        <v>2338</v>
      </c>
      <c r="C1199" s="136" t="s">
        <v>1514</v>
      </c>
      <c r="D1199" s="136">
        <v>48</v>
      </c>
      <c r="E1199" s="136">
        <v>485</v>
      </c>
      <c r="F1199" s="136">
        <v>0</v>
      </c>
      <c r="G1199" s="136" t="s">
        <v>1576</v>
      </c>
    </row>
    <row r="1200" spans="2:7">
      <c r="B1200" s="144" t="s">
        <v>2338</v>
      </c>
      <c r="C1200" s="136" t="s">
        <v>1514</v>
      </c>
      <c r="D1200" s="136">
        <v>48</v>
      </c>
      <c r="E1200" s="136">
        <v>485</v>
      </c>
      <c r="F1200" s="136">
        <v>4851</v>
      </c>
      <c r="G1200" s="136" t="s">
        <v>1577</v>
      </c>
    </row>
    <row r="1201" spans="2:7">
      <c r="B1201" s="144" t="s">
        <v>2338</v>
      </c>
      <c r="C1201" s="136" t="s">
        <v>1514</v>
      </c>
      <c r="D1201" s="136">
        <v>48</v>
      </c>
      <c r="E1201" s="136">
        <v>485</v>
      </c>
      <c r="F1201" s="136">
        <v>4852</v>
      </c>
      <c r="G1201" s="136" t="s">
        <v>1578</v>
      </c>
    </row>
    <row r="1202" spans="2:7">
      <c r="B1202" s="144" t="s">
        <v>2338</v>
      </c>
      <c r="C1202" s="136" t="s">
        <v>1514</v>
      </c>
      <c r="D1202" s="136">
        <v>48</v>
      </c>
      <c r="E1202" s="136">
        <v>485</v>
      </c>
      <c r="F1202" s="136">
        <v>4853</v>
      </c>
      <c r="G1202" s="136" t="s">
        <v>1579</v>
      </c>
    </row>
    <row r="1203" spans="2:7">
      <c r="B1203" s="144" t="s">
        <v>2338</v>
      </c>
      <c r="C1203" s="136" t="s">
        <v>1514</v>
      </c>
      <c r="D1203" s="136">
        <v>48</v>
      </c>
      <c r="E1203" s="136">
        <v>485</v>
      </c>
      <c r="F1203" s="136">
        <v>4854</v>
      </c>
      <c r="G1203" s="136" t="s">
        <v>1580</v>
      </c>
    </row>
    <row r="1204" spans="2:7">
      <c r="B1204" s="144" t="s">
        <v>2338</v>
      </c>
      <c r="C1204" s="136" t="s">
        <v>1514</v>
      </c>
      <c r="D1204" s="136">
        <v>48</v>
      </c>
      <c r="E1204" s="136">
        <v>485</v>
      </c>
      <c r="F1204" s="136">
        <v>4855</v>
      </c>
      <c r="G1204" s="136" t="s">
        <v>1581</v>
      </c>
    </row>
    <row r="1205" spans="2:7">
      <c r="B1205" s="144" t="s">
        <v>2338</v>
      </c>
      <c r="C1205" s="136" t="s">
        <v>1514</v>
      </c>
      <c r="D1205" s="136">
        <v>48</v>
      </c>
      <c r="E1205" s="136">
        <v>485</v>
      </c>
      <c r="F1205" s="136">
        <v>4856</v>
      </c>
      <c r="G1205" s="136" t="s">
        <v>1582</v>
      </c>
    </row>
    <row r="1206" spans="2:7">
      <c r="B1206" s="144" t="s">
        <v>2338</v>
      </c>
      <c r="C1206" s="136" t="s">
        <v>1514</v>
      </c>
      <c r="D1206" s="136">
        <v>48</v>
      </c>
      <c r="E1206" s="136">
        <v>489</v>
      </c>
      <c r="F1206" s="136">
        <v>0</v>
      </c>
      <c r="G1206" s="136" t="s">
        <v>1583</v>
      </c>
    </row>
    <row r="1207" spans="2:7">
      <c r="B1207" s="144" t="s">
        <v>2338</v>
      </c>
      <c r="C1207" s="136" t="s">
        <v>1514</v>
      </c>
      <c r="D1207" s="136">
        <v>48</v>
      </c>
      <c r="E1207" s="136">
        <v>489</v>
      </c>
      <c r="F1207" s="136">
        <v>4891</v>
      </c>
      <c r="G1207" s="136" t="s">
        <v>1584</v>
      </c>
    </row>
    <row r="1208" spans="2:7">
      <c r="B1208" s="144" t="s">
        <v>2338</v>
      </c>
      <c r="C1208" s="136" t="s">
        <v>1514</v>
      </c>
      <c r="D1208" s="136">
        <v>48</v>
      </c>
      <c r="E1208" s="136">
        <v>489</v>
      </c>
      <c r="F1208" s="136">
        <v>4899</v>
      </c>
      <c r="G1208" s="136" t="s">
        <v>1585</v>
      </c>
    </row>
    <row r="1209" spans="2:7">
      <c r="B1209" s="144" t="s">
        <v>2338</v>
      </c>
      <c r="C1209" s="136" t="s">
        <v>1514</v>
      </c>
      <c r="D1209" s="136">
        <v>49</v>
      </c>
      <c r="E1209" s="136">
        <v>0</v>
      </c>
      <c r="F1209" s="136">
        <v>0</v>
      </c>
      <c r="G1209" s="136" t="s">
        <v>1586</v>
      </c>
    </row>
    <row r="1210" spans="2:7">
      <c r="B1210" s="144" t="s">
        <v>2338</v>
      </c>
      <c r="C1210" s="136" t="s">
        <v>1514</v>
      </c>
      <c r="D1210" s="136">
        <v>49</v>
      </c>
      <c r="E1210" s="136">
        <v>490</v>
      </c>
      <c r="F1210" s="136">
        <v>0</v>
      </c>
      <c r="G1210" s="136" t="s">
        <v>1587</v>
      </c>
    </row>
    <row r="1211" spans="2:7">
      <c r="B1211" s="144" t="s">
        <v>2338</v>
      </c>
      <c r="C1211" s="136" t="s">
        <v>1514</v>
      </c>
      <c r="D1211" s="136">
        <v>49</v>
      </c>
      <c r="E1211" s="136">
        <v>490</v>
      </c>
      <c r="F1211" s="136">
        <v>4901</v>
      </c>
      <c r="G1211" s="136" t="s">
        <v>1588</v>
      </c>
    </row>
    <row r="1212" spans="2:7">
      <c r="B1212" s="144" t="s">
        <v>2338</v>
      </c>
      <c r="C1212" s="136" t="s">
        <v>1514</v>
      </c>
      <c r="D1212" s="136">
        <v>49</v>
      </c>
      <c r="E1212" s="136">
        <v>491</v>
      </c>
      <c r="F1212" s="136">
        <v>0</v>
      </c>
      <c r="G1212" s="136" t="s">
        <v>1586</v>
      </c>
    </row>
    <row r="1213" spans="2:7">
      <c r="B1213" s="144" t="s">
        <v>2338</v>
      </c>
      <c r="C1213" s="136" t="s">
        <v>1514</v>
      </c>
      <c r="D1213" s="136">
        <v>49</v>
      </c>
      <c r="E1213" s="136">
        <v>491</v>
      </c>
      <c r="F1213" s="136">
        <v>4911</v>
      </c>
      <c r="G1213" s="136" t="s">
        <v>1586</v>
      </c>
    </row>
    <row r="1214" spans="2:7">
      <c r="B1214" s="144" t="s">
        <v>2338</v>
      </c>
      <c r="C1214" s="136" t="s">
        <v>1589</v>
      </c>
      <c r="D1214" s="136">
        <v>0</v>
      </c>
      <c r="E1214" s="136">
        <v>0</v>
      </c>
      <c r="F1214" s="136">
        <v>0</v>
      </c>
      <c r="G1214" s="136" t="s">
        <v>1590</v>
      </c>
    </row>
    <row r="1215" spans="2:7">
      <c r="B1215" s="144" t="s">
        <v>2335</v>
      </c>
      <c r="C1215" s="136" t="s">
        <v>1589</v>
      </c>
      <c r="D1215" s="136">
        <v>50</v>
      </c>
      <c r="E1215" s="136">
        <v>0</v>
      </c>
      <c r="F1215" s="136">
        <v>0</v>
      </c>
      <c r="G1215" s="136" t="s">
        <v>1591</v>
      </c>
    </row>
    <row r="1216" spans="2:7">
      <c r="B1216" s="144" t="s">
        <v>2335</v>
      </c>
      <c r="C1216" s="136" t="s">
        <v>1589</v>
      </c>
      <c r="D1216" s="136">
        <v>50</v>
      </c>
      <c r="E1216" s="136">
        <v>500</v>
      </c>
      <c r="F1216" s="136">
        <v>0</v>
      </c>
      <c r="G1216" s="136" t="s">
        <v>2096</v>
      </c>
    </row>
    <row r="1217" spans="2:7">
      <c r="B1217" s="144" t="s">
        <v>2335</v>
      </c>
      <c r="C1217" s="136" t="s">
        <v>1589</v>
      </c>
      <c r="D1217" s="136">
        <v>50</v>
      </c>
      <c r="E1217" s="136">
        <v>500</v>
      </c>
      <c r="F1217" s="136">
        <v>5000</v>
      </c>
      <c r="G1217" s="136" t="s">
        <v>548</v>
      </c>
    </row>
    <row r="1218" spans="2:7">
      <c r="B1218" s="144" t="s">
        <v>2335</v>
      </c>
      <c r="C1218" s="136" t="s">
        <v>1589</v>
      </c>
      <c r="D1218" s="136">
        <v>50</v>
      </c>
      <c r="E1218" s="136">
        <v>500</v>
      </c>
      <c r="F1218" s="136">
        <v>5008</v>
      </c>
      <c r="G1218" s="136" t="s">
        <v>2097</v>
      </c>
    </row>
    <row r="1219" spans="2:7">
      <c r="B1219" s="144" t="s">
        <v>2335</v>
      </c>
      <c r="C1219" s="136" t="s">
        <v>1589</v>
      </c>
      <c r="D1219" s="136">
        <v>50</v>
      </c>
      <c r="E1219" s="136">
        <v>500</v>
      </c>
      <c r="F1219" s="136">
        <v>5009</v>
      </c>
      <c r="G1219" s="136" t="s">
        <v>549</v>
      </c>
    </row>
    <row r="1220" spans="2:7">
      <c r="B1220" s="144" t="s">
        <v>2335</v>
      </c>
      <c r="C1220" s="136" t="s">
        <v>1589</v>
      </c>
      <c r="D1220" s="136">
        <v>50</v>
      </c>
      <c r="E1220" s="136">
        <v>501</v>
      </c>
      <c r="F1220" s="136">
        <v>0</v>
      </c>
      <c r="G1220" s="136" t="s">
        <v>1591</v>
      </c>
    </row>
    <row r="1221" spans="2:7">
      <c r="B1221" s="144" t="s">
        <v>2335</v>
      </c>
      <c r="C1221" s="136" t="s">
        <v>1589</v>
      </c>
      <c r="D1221" s="136">
        <v>50</v>
      </c>
      <c r="E1221" s="136">
        <v>501</v>
      </c>
      <c r="F1221" s="136">
        <v>5011</v>
      </c>
      <c r="G1221" s="136" t="s">
        <v>2098</v>
      </c>
    </row>
    <row r="1222" spans="2:7">
      <c r="B1222" s="144" t="s">
        <v>2335</v>
      </c>
      <c r="C1222" s="136" t="s">
        <v>1589</v>
      </c>
      <c r="D1222" s="136">
        <v>50</v>
      </c>
      <c r="E1222" s="136">
        <v>501</v>
      </c>
      <c r="F1222" s="136">
        <v>5019</v>
      </c>
      <c r="G1222" s="136" t="s">
        <v>2099</v>
      </c>
    </row>
    <row r="1223" spans="2:7">
      <c r="B1223" s="144" t="s">
        <v>2335</v>
      </c>
      <c r="C1223" s="136" t="s">
        <v>1589</v>
      </c>
      <c r="D1223" s="136">
        <v>51</v>
      </c>
      <c r="E1223" s="136">
        <v>0</v>
      </c>
      <c r="F1223" s="136">
        <v>0</v>
      </c>
      <c r="G1223" s="136" t="s">
        <v>1592</v>
      </c>
    </row>
    <row r="1224" spans="2:7">
      <c r="B1224" s="144" t="s">
        <v>2335</v>
      </c>
      <c r="C1224" s="136" t="s">
        <v>1589</v>
      </c>
      <c r="D1224" s="136">
        <v>51</v>
      </c>
      <c r="E1224" s="136">
        <v>510</v>
      </c>
      <c r="F1224" s="136">
        <v>0</v>
      </c>
      <c r="G1224" s="136" t="s">
        <v>2100</v>
      </c>
    </row>
    <row r="1225" spans="2:7">
      <c r="B1225" s="144" t="s">
        <v>2335</v>
      </c>
      <c r="C1225" s="136" t="s">
        <v>1589</v>
      </c>
      <c r="D1225" s="136">
        <v>51</v>
      </c>
      <c r="E1225" s="136">
        <v>510</v>
      </c>
      <c r="F1225" s="136">
        <v>5100</v>
      </c>
      <c r="G1225" s="136" t="s">
        <v>548</v>
      </c>
    </row>
    <row r="1226" spans="2:7">
      <c r="B1226" s="144" t="s">
        <v>2335</v>
      </c>
      <c r="C1226" s="136" t="s">
        <v>1589</v>
      </c>
      <c r="D1226" s="136">
        <v>51</v>
      </c>
      <c r="E1226" s="136">
        <v>510</v>
      </c>
      <c r="F1226" s="136">
        <v>5108</v>
      </c>
      <c r="G1226" s="136" t="s">
        <v>2097</v>
      </c>
    </row>
    <row r="1227" spans="2:7">
      <c r="B1227" s="144" t="s">
        <v>2335</v>
      </c>
      <c r="C1227" s="136" t="s">
        <v>1589</v>
      </c>
      <c r="D1227" s="136">
        <v>51</v>
      </c>
      <c r="E1227" s="136">
        <v>510</v>
      </c>
      <c r="F1227" s="136">
        <v>5109</v>
      </c>
      <c r="G1227" s="136" t="s">
        <v>549</v>
      </c>
    </row>
    <row r="1228" spans="2:7">
      <c r="B1228" s="144" t="s">
        <v>2335</v>
      </c>
      <c r="C1228" s="136" t="s">
        <v>1589</v>
      </c>
      <c r="D1228" s="136">
        <v>51</v>
      </c>
      <c r="E1228" s="136">
        <v>511</v>
      </c>
      <c r="F1228" s="136">
        <v>0</v>
      </c>
      <c r="G1228" s="136" t="s">
        <v>2101</v>
      </c>
    </row>
    <row r="1229" spans="2:7">
      <c r="B1229" s="144" t="s">
        <v>2335</v>
      </c>
      <c r="C1229" s="136" t="s">
        <v>1589</v>
      </c>
      <c r="D1229" s="136">
        <v>51</v>
      </c>
      <c r="E1229" s="136">
        <v>511</v>
      </c>
      <c r="F1229" s="136">
        <v>5111</v>
      </c>
      <c r="G1229" s="136" t="s">
        <v>2102</v>
      </c>
    </row>
    <row r="1230" spans="2:7">
      <c r="B1230" s="144" t="s">
        <v>2335</v>
      </c>
      <c r="C1230" s="136" t="s">
        <v>1589</v>
      </c>
      <c r="D1230" s="136">
        <v>51</v>
      </c>
      <c r="E1230" s="136">
        <v>511</v>
      </c>
      <c r="F1230" s="136">
        <v>5112</v>
      </c>
      <c r="G1230" s="136" t="s">
        <v>2103</v>
      </c>
    </row>
    <row r="1231" spans="2:7">
      <c r="B1231" s="144" t="s">
        <v>2335</v>
      </c>
      <c r="C1231" s="136" t="s">
        <v>1589</v>
      </c>
      <c r="D1231" s="136">
        <v>51</v>
      </c>
      <c r="E1231" s="136">
        <v>511</v>
      </c>
      <c r="F1231" s="136">
        <v>5113</v>
      </c>
      <c r="G1231" s="136" t="s">
        <v>2104</v>
      </c>
    </row>
    <row r="1232" spans="2:7">
      <c r="B1232" s="144" t="s">
        <v>2335</v>
      </c>
      <c r="C1232" s="136" t="s">
        <v>1589</v>
      </c>
      <c r="D1232" s="136">
        <v>51</v>
      </c>
      <c r="E1232" s="136">
        <v>512</v>
      </c>
      <c r="F1232" s="136">
        <v>0</v>
      </c>
      <c r="G1232" s="136" t="s">
        <v>2105</v>
      </c>
    </row>
    <row r="1233" spans="2:7">
      <c r="B1233" s="144" t="s">
        <v>2335</v>
      </c>
      <c r="C1233" s="136" t="s">
        <v>1589</v>
      </c>
      <c r="D1233" s="136">
        <v>51</v>
      </c>
      <c r="E1233" s="136">
        <v>512</v>
      </c>
      <c r="F1233" s="136">
        <v>5121</v>
      </c>
      <c r="G1233" s="136" t="s">
        <v>2106</v>
      </c>
    </row>
    <row r="1234" spans="2:7">
      <c r="B1234" s="144" t="s">
        <v>2335</v>
      </c>
      <c r="C1234" s="136" t="s">
        <v>1589</v>
      </c>
      <c r="D1234" s="136">
        <v>51</v>
      </c>
      <c r="E1234" s="136">
        <v>512</v>
      </c>
      <c r="F1234" s="136">
        <v>5122</v>
      </c>
      <c r="G1234" s="136" t="s">
        <v>2107</v>
      </c>
    </row>
    <row r="1235" spans="2:7">
      <c r="B1235" s="144" t="s">
        <v>2335</v>
      </c>
      <c r="C1235" s="136" t="s">
        <v>1589</v>
      </c>
      <c r="D1235" s="136">
        <v>51</v>
      </c>
      <c r="E1235" s="136">
        <v>512</v>
      </c>
      <c r="F1235" s="136">
        <v>5123</v>
      </c>
      <c r="G1235" s="136" t="s">
        <v>2108</v>
      </c>
    </row>
    <row r="1236" spans="2:7">
      <c r="B1236" s="144" t="s">
        <v>2335</v>
      </c>
      <c r="C1236" s="136" t="s">
        <v>1589</v>
      </c>
      <c r="D1236" s="136">
        <v>51</v>
      </c>
      <c r="E1236" s="136">
        <v>512</v>
      </c>
      <c r="F1236" s="136">
        <v>5129</v>
      </c>
      <c r="G1236" s="136" t="s">
        <v>2109</v>
      </c>
    </row>
    <row r="1237" spans="2:7">
      <c r="B1237" s="144" t="s">
        <v>2335</v>
      </c>
      <c r="C1237" s="136" t="s">
        <v>1589</v>
      </c>
      <c r="D1237" s="136">
        <v>51</v>
      </c>
      <c r="E1237" s="136">
        <v>513</v>
      </c>
      <c r="F1237" s="136">
        <v>0</v>
      </c>
      <c r="G1237" s="136" t="s">
        <v>2110</v>
      </c>
    </row>
    <row r="1238" spans="2:7">
      <c r="B1238" s="144" t="s">
        <v>2335</v>
      </c>
      <c r="C1238" s="136" t="s">
        <v>1589</v>
      </c>
      <c r="D1238" s="136">
        <v>51</v>
      </c>
      <c r="E1238" s="136">
        <v>513</v>
      </c>
      <c r="F1238" s="136">
        <v>5131</v>
      </c>
      <c r="G1238" s="136" t="s">
        <v>2111</v>
      </c>
    </row>
    <row r="1239" spans="2:7">
      <c r="B1239" s="144" t="s">
        <v>2335</v>
      </c>
      <c r="C1239" s="136" t="s">
        <v>1589</v>
      </c>
      <c r="D1239" s="136">
        <v>51</v>
      </c>
      <c r="E1239" s="136">
        <v>513</v>
      </c>
      <c r="F1239" s="136">
        <v>5132</v>
      </c>
      <c r="G1239" s="136" t="s">
        <v>2112</v>
      </c>
    </row>
    <row r="1240" spans="2:7">
      <c r="B1240" s="144" t="s">
        <v>2335</v>
      </c>
      <c r="C1240" s="136" t="s">
        <v>1589</v>
      </c>
      <c r="D1240" s="136">
        <v>51</v>
      </c>
      <c r="E1240" s="136">
        <v>513</v>
      </c>
      <c r="F1240" s="136">
        <v>5133</v>
      </c>
      <c r="G1240" s="136" t="s">
        <v>2113</v>
      </c>
    </row>
    <row r="1241" spans="2:7">
      <c r="B1241" s="144" t="s">
        <v>2335</v>
      </c>
      <c r="C1241" s="136" t="s">
        <v>1589</v>
      </c>
      <c r="D1241" s="136">
        <v>51</v>
      </c>
      <c r="E1241" s="136">
        <v>513</v>
      </c>
      <c r="F1241" s="136">
        <v>5139</v>
      </c>
      <c r="G1241" s="136" t="s">
        <v>2114</v>
      </c>
    </row>
    <row r="1242" spans="2:7">
      <c r="B1242" s="144" t="s">
        <v>2335</v>
      </c>
      <c r="C1242" s="136" t="s">
        <v>1589</v>
      </c>
      <c r="D1242" s="136">
        <v>52</v>
      </c>
      <c r="E1242" s="136">
        <v>0</v>
      </c>
      <c r="F1242" s="136">
        <v>0</v>
      </c>
      <c r="G1242" s="136" t="s">
        <v>1593</v>
      </c>
    </row>
    <row r="1243" spans="2:7">
      <c r="B1243" s="144" t="s">
        <v>2335</v>
      </c>
      <c r="C1243" s="136" t="s">
        <v>1589</v>
      </c>
      <c r="D1243" s="136">
        <v>52</v>
      </c>
      <c r="E1243" s="136">
        <v>520</v>
      </c>
      <c r="F1243" s="136">
        <v>0</v>
      </c>
      <c r="G1243" s="136" t="s">
        <v>2115</v>
      </c>
    </row>
    <row r="1244" spans="2:7">
      <c r="B1244" s="144" t="s">
        <v>2335</v>
      </c>
      <c r="C1244" s="136" t="s">
        <v>1589</v>
      </c>
      <c r="D1244" s="136">
        <v>52</v>
      </c>
      <c r="E1244" s="136">
        <v>520</v>
      </c>
      <c r="F1244" s="136">
        <v>5200</v>
      </c>
      <c r="G1244" s="136" t="s">
        <v>548</v>
      </c>
    </row>
    <row r="1245" spans="2:7">
      <c r="B1245" s="144" t="s">
        <v>2335</v>
      </c>
      <c r="C1245" s="136" t="s">
        <v>1589</v>
      </c>
      <c r="D1245" s="136">
        <v>52</v>
      </c>
      <c r="E1245" s="136">
        <v>520</v>
      </c>
      <c r="F1245" s="136">
        <v>5208</v>
      </c>
      <c r="G1245" s="136" t="s">
        <v>2097</v>
      </c>
    </row>
    <row r="1246" spans="2:7">
      <c r="B1246" s="144" t="s">
        <v>2335</v>
      </c>
      <c r="C1246" s="136" t="s">
        <v>1589</v>
      </c>
      <c r="D1246" s="136">
        <v>52</v>
      </c>
      <c r="E1246" s="136">
        <v>520</v>
      </c>
      <c r="F1246" s="136">
        <v>5209</v>
      </c>
      <c r="G1246" s="136" t="s">
        <v>549</v>
      </c>
    </row>
    <row r="1247" spans="2:7">
      <c r="B1247" s="144" t="s">
        <v>2335</v>
      </c>
      <c r="C1247" s="136" t="s">
        <v>1589</v>
      </c>
      <c r="D1247" s="136">
        <v>52</v>
      </c>
      <c r="E1247" s="136">
        <v>521</v>
      </c>
      <c r="F1247" s="136">
        <v>0</v>
      </c>
      <c r="G1247" s="136" t="s">
        <v>2116</v>
      </c>
    </row>
    <row r="1248" spans="2:7">
      <c r="B1248" s="144" t="s">
        <v>2335</v>
      </c>
      <c r="C1248" s="136" t="s">
        <v>1589</v>
      </c>
      <c r="D1248" s="136">
        <v>52</v>
      </c>
      <c r="E1248" s="136">
        <v>521</v>
      </c>
      <c r="F1248" s="136">
        <v>5211</v>
      </c>
      <c r="G1248" s="136" t="s">
        <v>2117</v>
      </c>
    </row>
    <row r="1249" spans="2:7">
      <c r="B1249" s="144" t="s">
        <v>2335</v>
      </c>
      <c r="C1249" s="136" t="s">
        <v>1589</v>
      </c>
      <c r="D1249" s="136">
        <v>52</v>
      </c>
      <c r="E1249" s="136">
        <v>521</v>
      </c>
      <c r="F1249" s="136">
        <v>5212</v>
      </c>
      <c r="G1249" s="136" t="s">
        <v>2118</v>
      </c>
    </row>
    <row r="1250" spans="2:7">
      <c r="B1250" s="144" t="s">
        <v>2335</v>
      </c>
      <c r="C1250" s="136" t="s">
        <v>1589</v>
      </c>
      <c r="D1250" s="136">
        <v>52</v>
      </c>
      <c r="E1250" s="136">
        <v>521</v>
      </c>
      <c r="F1250" s="136">
        <v>5213</v>
      </c>
      <c r="G1250" s="136" t="s">
        <v>2119</v>
      </c>
    </row>
    <row r="1251" spans="2:7">
      <c r="B1251" s="144" t="s">
        <v>2335</v>
      </c>
      <c r="C1251" s="136" t="s">
        <v>1589</v>
      </c>
      <c r="D1251" s="136">
        <v>52</v>
      </c>
      <c r="E1251" s="136">
        <v>521</v>
      </c>
      <c r="F1251" s="136">
        <v>5214</v>
      </c>
      <c r="G1251" s="136" t="s">
        <v>2120</v>
      </c>
    </row>
    <row r="1252" spans="2:7">
      <c r="B1252" s="144" t="s">
        <v>2335</v>
      </c>
      <c r="C1252" s="136" t="s">
        <v>1589</v>
      </c>
      <c r="D1252" s="136">
        <v>52</v>
      </c>
      <c r="E1252" s="136">
        <v>521</v>
      </c>
      <c r="F1252" s="136">
        <v>5215</v>
      </c>
      <c r="G1252" s="136" t="s">
        <v>2121</v>
      </c>
    </row>
    <row r="1253" spans="2:7">
      <c r="B1253" s="144" t="s">
        <v>2335</v>
      </c>
      <c r="C1253" s="136" t="s">
        <v>1589</v>
      </c>
      <c r="D1253" s="136">
        <v>52</v>
      </c>
      <c r="E1253" s="136">
        <v>521</v>
      </c>
      <c r="F1253" s="136">
        <v>5216</v>
      </c>
      <c r="G1253" s="136" t="s">
        <v>2122</v>
      </c>
    </row>
    <row r="1254" spans="2:7">
      <c r="B1254" s="144" t="s">
        <v>2335</v>
      </c>
      <c r="C1254" s="136" t="s">
        <v>1589</v>
      </c>
      <c r="D1254" s="136">
        <v>52</v>
      </c>
      <c r="E1254" s="136">
        <v>521</v>
      </c>
      <c r="F1254" s="136">
        <v>5219</v>
      </c>
      <c r="G1254" s="136" t="s">
        <v>2123</v>
      </c>
    </row>
    <row r="1255" spans="2:7">
      <c r="B1255" s="144" t="s">
        <v>2335</v>
      </c>
      <c r="C1255" s="136" t="s">
        <v>1589</v>
      </c>
      <c r="D1255" s="136">
        <v>52</v>
      </c>
      <c r="E1255" s="136">
        <v>522</v>
      </c>
      <c r="F1255" s="136">
        <v>0</v>
      </c>
      <c r="G1255" s="136" t="s">
        <v>2124</v>
      </c>
    </row>
    <row r="1256" spans="2:7">
      <c r="B1256" s="144" t="s">
        <v>2335</v>
      </c>
      <c r="C1256" s="136" t="s">
        <v>1589</v>
      </c>
      <c r="D1256" s="136">
        <v>52</v>
      </c>
      <c r="E1256" s="136">
        <v>522</v>
      </c>
      <c r="F1256" s="136">
        <v>5221</v>
      </c>
      <c r="G1256" s="136" t="s">
        <v>2125</v>
      </c>
    </row>
    <row r="1257" spans="2:7">
      <c r="B1257" s="144" t="s">
        <v>2335</v>
      </c>
      <c r="C1257" s="136" t="s">
        <v>1589</v>
      </c>
      <c r="D1257" s="136">
        <v>52</v>
      </c>
      <c r="E1257" s="136">
        <v>522</v>
      </c>
      <c r="F1257" s="136">
        <v>5222</v>
      </c>
      <c r="G1257" s="136" t="s">
        <v>2126</v>
      </c>
    </row>
    <row r="1258" spans="2:7">
      <c r="B1258" s="144" t="s">
        <v>2335</v>
      </c>
      <c r="C1258" s="136" t="s">
        <v>1589</v>
      </c>
      <c r="D1258" s="136">
        <v>52</v>
      </c>
      <c r="E1258" s="136">
        <v>522</v>
      </c>
      <c r="F1258" s="136">
        <v>5223</v>
      </c>
      <c r="G1258" s="136" t="s">
        <v>2127</v>
      </c>
    </row>
    <row r="1259" spans="2:7">
      <c r="B1259" s="144" t="s">
        <v>2335</v>
      </c>
      <c r="C1259" s="136" t="s">
        <v>1589</v>
      </c>
      <c r="D1259" s="136">
        <v>52</v>
      </c>
      <c r="E1259" s="136">
        <v>522</v>
      </c>
      <c r="F1259" s="136">
        <v>5224</v>
      </c>
      <c r="G1259" s="136" t="s">
        <v>2128</v>
      </c>
    </row>
    <row r="1260" spans="2:7">
      <c r="B1260" s="144" t="s">
        <v>2335</v>
      </c>
      <c r="C1260" s="136" t="s">
        <v>1589</v>
      </c>
      <c r="D1260" s="136">
        <v>52</v>
      </c>
      <c r="E1260" s="136">
        <v>522</v>
      </c>
      <c r="F1260" s="136">
        <v>5225</v>
      </c>
      <c r="G1260" s="136" t="s">
        <v>2129</v>
      </c>
    </row>
    <row r="1261" spans="2:7">
      <c r="B1261" s="144" t="s">
        <v>2335</v>
      </c>
      <c r="C1261" s="136" t="s">
        <v>1589</v>
      </c>
      <c r="D1261" s="136">
        <v>52</v>
      </c>
      <c r="E1261" s="136">
        <v>522</v>
      </c>
      <c r="F1261" s="136">
        <v>5226</v>
      </c>
      <c r="G1261" s="136" t="s">
        <v>2130</v>
      </c>
    </row>
    <row r="1262" spans="2:7">
      <c r="B1262" s="144" t="s">
        <v>2335</v>
      </c>
      <c r="C1262" s="136" t="s">
        <v>1589</v>
      </c>
      <c r="D1262" s="136">
        <v>52</v>
      </c>
      <c r="E1262" s="136">
        <v>522</v>
      </c>
      <c r="F1262" s="136">
        <v>5227</v>
      </c>
      <c r="G1262" s="136" t="s">
        <v>2131</v>
      </c>
    </row>
    <row r="1263" spans="2:7">
      <c r="B1263" s="144" t="s">
        <v>2335</v>
      </c>
      <c r="C1263" s="136" t="s">
        <v>1589</v>
      </c>
      <c r="D1263" s="136">
        <v>52</v>
      </c>
      <c r="E1263" s="136">
        <v>522</v>
      </c>
      <c r="F1263" s="136">
        <v>5229</v>
      </c>
      <c r="G1263" s="136" t="s">
        <v>2132</v>
      </c>
    </row>
    <row r="1264" spans="2:7">
      <c r="B1264" s="144" t="s">
        <v>2335</v>
      </c>
      <c r="C1264" s="136" t="s">
        <v>1589</v>
      </c>
      <c r="D1264" s="136">
        <v>53</v>
      </c>
      <c r="E1264" s="136">
        <v>0</v>
      </c>
      <c r="F1264" s="136">
        <v>0</v>
      </c>
      <c r="G1264" s="136" t="s">
        <v>1594</v>
      </c>
    </row>
    <row r="1265" spans="2:7">
      <c r="B1265" s="144" t="s">
        <v>2335</v>
      </c>
      <c r="C1265" s="136" t="s">
        <v>1589</v>
      </c>
      <c r="D1265" s="136">
        <v>53</v>
      </c>
      <c r="E1265" s="136">
        <v>530</v>
      </c>
      <c r="F1265" s="136">
        <v>0</v>
      </c>
      <c r="G1265" s="136" t="s">
        <v>2133</v>
      </c>
    </row>
    <row r="1266" spans="2:7">
      <c r="B1266" s="144" t="s">
        <v>2335</v>
      </c>
      <c r="C1266" s="136" t="s">
        <v>1589</v>
      </c>
      <c r="D1266" s="136">
        <v>53</v>
      </c>
      <c r="E1266" s="136">
        <v>530</v>
      </c>
      <c r="F1266" s="136">
        <v>5300</v>
      </c>
      <c r="G1266" s="136" t="s">
        <v>548</v>
      </c>
    </row>
    <row r="1267" spans="2:7">
      <c r="B1267" s="144" t="s">
        <v>2335</v>
      </c>
      <c r="C1267" s="136" t="s">
        <v>1589</v>
      </c>
      <c r="D1267" s="136">
        <v>53</v>
      </c>
      <c r="E1267" s="136">
        <v>530</v>
      </c>
      <c r="F1267" s="136">
        <v>5308</v>
      </c>
      <c r="G1267" s="136" t="s">
        <v>2097</v>
      </c>
    </row>
    <row r="1268" spans="2:7">
      <c r="B1268" s="144" t="s">
        <v>2335</v>
      </c>
      <c r="C1268" s="136" t="s">
        <v>1589</v>
      </c>
      <c r="D1268" s="136">
        <v>53</v>
      </c>
      <c r="E1268" s="136">
        <v>530</v>
      </c>
      <c r="F1268" s="136">
        <v>5309</v>
      </c>
      <c r="G1268" s="136" t="s">
        <v>549</v>
      </c>
    </row>
    <row r="1269" spans="2:7">
      <c r="B1269" s="144" t="s">
        <v>2335</v>
      </c>
      <c r="C1269" s="136" t="s">
        <v>1589</v>
      </c>
      <c r="D1269" s="136">
        <v>53</v>
      </c>
      <c r="E1269" s="136">
        <v>531</v>
      </c>
      <c r="F1269" s="136">
        <v>0</v>
      </c>
      <c r="G1269" s="136" t="s">
        <v>2134</v>
      </c>
    </row>
    <row r="1270" spans="2:7">
      <c r="B1270" s="144" t="s">
        <v>2335</v>
      </c>
      <c r="C1270" s="136" t="s">
        <v>1589</v>
      </c>
      <c r="D1270" s="136">
        <v>53</v>
      </c>
      <c r="E1270" s="136">
        <v>531</v>
      </c>
      <c r="F1270" s="136">
        <v>5311</v>
      </c>
      <c r="G1270" s="136" t="s">
        <v>2135</v>
      </c>
    </row>
    <row r="1271" spans="2:7">
      <c r="B1271" s="144" t="s">
        <v>2335</v>
      </c>
      <c r="C1271" s="136" t="s">
        <v>1589</v>
      </c>
      <c r="D1271" s="136">
        <v>53</v>
      </c>
      <c r="E1271" s="136">
        <v>531</v>
      </c>
      <c r="F1271" s="136">
        <v>5312</v>
      </c>
      <c r="G1271" s="136" t="s">
        <v>2136</v>
      </c>
    </row>
    <row r="1272" spans="2:7">
      <c r="B1272" s="144" t="s">
        <v>2335</v>
      </c>
      <c r="C1272" s="136" t="s">
        <v>1589</v>
      </c>
      <c r="D1272" s="136">
        <v>53</v>
      </c>
      <c r="E1272" s="136">
        <v>531</v>
      </c>
      <c r="F1272" s="136">
        <v>5313</v>
      </c>
      <c r="G1272" s="136" t="s">
        <v>2137</v>
      </c>
    </row>
    <row r="1273" spans="2:7">
      <c r="B1273" s="144" t="s">
        <v>2335</v>
      </c>
      <c r="C1273" s="136" t="s">
        <v>1589</v>
      </c>
      <c r="D1273" s="136">
        <v>53</v>
      </c>
      <c r="E1273" s="136">
        <v>531</v>
      </c>
      <c r="F1273" s="136">
        <v>5314</v>
      </c>
      <c r="G1273" s="136" t="s">
        <v>2138</v>
      </c>
    </row>
    <row r="1274" spans="2:7">
      <c r="B1274" s="144" t="s">
        <v>2335</v>
      </c>
      <c r="C1274" s="136" t="s">
        <v>1589</v>
      </c>
      <c r="D1274" s="136">
        <v>53</v>
      </c>
      <c r="E1274" s="136">
        <v>531</v>
      </c>
      <c r="F1274" s="136">
        <v>5319</v>
      </c>
      <c r="G1274" s="136" t="s">
        <v>2139</v>
      </c>
    </row>
    <row r="1275" spans="2:7">
      <c r="B1275" s="144" t="s">
        <v>2335</v>
      </c>
      <c r="C1275" s="136" t="s">
        <v>1589</v>
      </c>
      <c r="D1275" s="136">
        <v>53</v>
      </c>
      <c r="E1275" s="136">
        <v>532</v>
      </c>
      <c r="F1275" s="136">
        <v>0</v>
      </c>
      <c r="G1275" s="136" t="s">
        <v>2140</v>
      </c>
    </row>
    <row r="1276" spans="2:7">
      <c r="B1276" s="144" t="s">
        <v>2335</v>
      </c>
      <c r="C1276" s="136" t="s">
        <v>1589</v>
      </c>
      <c r="D1276" s="136">
        <v>53</v>
      </c>
      <c r="E1276" s="136">
        <v>532</v>
      </c>
      <c r="F1276" s="136">
        <v>5321</v>
      </c>
      <c r="G1276" s="136" t="s">
        <v>2141</v>
      </c>
    </row>
    <row r="1277" spans="2:7">
      <c r="B1277" s="144" t="s">
        <v>2335</v>
      </c>
      <c r="C1277" s="136" t="s">
        <v>1589</v>
      </c>
      <c r="D1277" s="136">
        <v>53</v>
      </c>
      <c r="E1277" s="136">
        <v>532</v>
      </c>
      <c r="F1277" s="136">
        <v>5322</v>
      </c>
      <c r="G1277" s="136" t="s">
        <v>2142</v>
      </c>
    </row>
    <row r="1278" spans="2:7">
      <c r="B1278" s="144" t="s">
        <v>2335</v>
      </c>
      <c r="C1278" s="136" t="s">
        <v>1589</v>
      </c>
      <c r="D1278" s="136">
        <v>53</v>
      </c>
      <c r="E1278" s="136">
        <v>532</v>
      </c>
      <c r="F1278" s="136">
        <v>5329</v>
      </c>
      <c r="G1278" s="136" t="s">
        <v>2143</v>
      </c>
    </row>
    <row r="1279" spans="2:7">
      <c r="B1279" s="144" t="s">
        <v>2335</v>
      </c>
      <c r="C1279" s="136" t="s">
        <v>1589</v>
      </c>
      <c r="D1279" s="136">
        <v>53</v>
      </c>
      <c r="E1279" s="136">
        <v>533</v>
      </c>
      <c r="F1279" s="136">
        <v>0</v>
      </c>
      <c r="G1279" s="136" t="s">
        <v>2144</v>
      </c>
    </row>
    <row r="1280" spans="2:7">
      <c r="B1280" s="144" t="s">
        <v>2335</v>
      </c>
      <c r="C1280" s="136" t="s">
        <v>1589</v>
      </c>
      <c r="D1280" s="136">
        <v>53</v>
      </c>
      <c r="E1280" s="136">
        <v>533</v>
      </c>
      <c r="F1280" s="136">
        <v>5331</v>
      </c>
      <c r="G1280" s="136" t="s">
        <v>2145</v>
      </c>
    </row>
    <row r="1281" spans="2:7">
      <c r="B1281" s="144" t="s">
        <v>2335</v>
      </c>
      <c r="C1281" s="136" t="s">
        <v>1589</v>
      </c>
      <c r="D1281" s="136">
        <v>53</v>
      </c>
      <c r="E1281" s="136">
        <v>533</v>
      </c>
      <c r="F1281" s="136">
        <v>5332</v>
      </c>
      <c r="G1281" s="136" t="s">
        <v>2146</v>
      </c>
    </row>
    <row r="1282" spans="2:7">
      <c r="B1282" s="144" t="s">
        <v>2335</v>
      </c>
      <c r="C1282" s="136" t="s">
        <v>1589</v>
      </c>
      <c r="D1282" s="136">
        <v>53</v>
      </c>
      <c r="E1282" s="136">
        <v>534</v>
      </c>
      <c r="F1282" s="136">
        <v>0</v>
      </c>
      <c r="G1282" s="136" t="s">
        <v>2147</v>
      </c>
    </row>
    <row r="1283" spans="2:7">
      <c r="B1283" s="144" t="s">
        <v>2335</v>
      </c>
      <c r="C1283" s="136" t="s">
        <v>1589</v>
      </c>
      <c r="D1283" s="136">
        <v>53</v>
      </c>
      <c r="E1283" s="136">
        <v>534</v>
      </c>
      <c r="F1283" s="136">
        <v>5341</v>
      </c>
      <c r="G1283" s="136" t="s">
        <v>2148</v>
      </c>
    </row>
    <row r="1284" spans="2:7">
      <c r="B1284" s="144" t="s">
        <v>2335</v>
      </c>
      <c r="C1284" s="136" t="s">
        <v>1589</v>
      </c>
      <c r="D1284" s="136">
        <v>53</v>
      </c>
      <c r="E1284" s="136">
        <v>534</v>
      </c>
      <c r="F1284" s="136">
        <v>5342</v>
      </c>
      <c r="G1284" s="136" t="s">
        <v>2149</v>
      </c>
    </row>
    <row r="1285" spans="2:7">
      <c r="B1285" s="144" t="s">
        <v>2335</v>
      </c>
      <c r="C1285" s="136" t="s">
        <v>1589</v>
      </c>
      <c r="D1285" s="136">
        <v>53</v>
      </c>
      <c r="E1285" s="136">
        <v>534</v>
      </c>
      <c r="F1285" s="136">
        <v>5349</v>
      </c>
      <c r="G1285" s="136" t="s">
        <v>2150</v>
      </c>
    </row>
    <row r="1286" spans="2:7">
      <c r="B1286" s="144" t="s">
        <v>2335</v>
      </c>
      <c r="C1286" s="136" t="s">
        <v>1589</v>
      </c>
      <c r="D1286" s="136">
        <v>53</v>
      </c>
      <c r="E1286" s="136">
        <v>535</v>
      </c>
      <c r="F1286" s="136">
        <v>0</v>
      </c>
      <c r="G1286" s="136" t="s">
        <v>2151</v>
      </c>
    </row>
    <row r="1287" spans="2:7">
      <c r="B1287" s="144" t="s">
        <v>2335</v>
      </c>
      <c r="C1287" s="136" t="s">
        <v>1589</v>
      </c>
      <c r="D1287" s="136">
        <v>53</v>
      </c>
      <c r="E1287" s="136">
        <v>535</v>
      </c>
      <c r="F1287" s="136">
        <v>5351</v>
      </c>
      <c r="G1287" s="136" t="s">
        <v>2152</v>
      </c>
    </row>
    <row r="1288" spans="2:7">
      <c r="B1288" s="144" t="s">
        <v>2335</v>
      </c>
      <c r="C1288" s="136" t="s">
        <v>1589</v>
      </c>
      <c r="D1288" s="136">
        <v>53</v>
      </c>
      <c r="E1288" s="136">
        <v>535</v>
      </c>
      <c r="F1288" s="136">
        <v>5352</v>
      </c>
      <c r="G1288" s="136" t="s">
        <v>2153</v>
      </c>
    </row>
    <row r="1289" spans="2:7">
      <c r="B1289" s="144" t="s">
        <v>2335</v>
      </c>
      <c r="C1289" s="136" t="s">
        <v>1589</v>
      </c>
      <c r="D1289" s="136">
        <v>53</v>
      </c>
      <c r="E1289" s="136">
        <v>536</v>
      </c>
      <c r="F1289" s="136">
        <v>0</v>
      </c>
      <c r="G1289" s="136" t="s">
        <v>2154</v>
      </c>
    </row>
    <row r="1290" spans="2:7">
      <c r="B1290" s="144" t="s">
        <v>2335</v>
      </c>
      <c r="C1290" s="136" t="s">
        <v>1589</v>
      </c>
      <c r="D1290" s="136">
        <v>53</v>
      </c>
      <c r="E1290" s="136">
        <v>536</v>
      </c>
      <c r="F1290" s="136">
        <v>5361</v>
      </c>
      <c r="G1290" s="136" t="s">
        <v>2155</v>
      </c>
    </row>
    <row r="1291" spans="2:7">
      <c r="B1291" s="144" t="s">
        <v>2335</v>
      </c>
      <c r="C1291" s="136" t="s">
        <v>1589</v>
      </c>
      <c r="D1291" s="136">
        <v>53</v>
      </c>
      <c r="E1291" s="136">
        <v>536</v>
      </c>
      <c r="F1291" s="136">
        <v>5362</v>
      </c>
      <c r="G1291" s="136" t="s">
        <v>2156</v>
      </c>
    </row>
    <row r="1292" spans="2:7">
      <c r="B1292" s="144" t="s">
        <v>2335</v>
      </c>
      <c r="C1292" s="136" t="s">
        <v>1589</v>
      </c>
      <c r="D1292" s="136">
        <v>53</v>
      </c>
      <c r="E1292" s="136">
        <v>536</v>
      </c>
      <c r="F1292" s="136">
        <v>5363</v>
      </c>
      <c r="G1292" s="136" t="s">
        <v>2157</v>
      </c>
    </row>
    <row r="1293" spans="2:7">
      <c r="B1293" s="144" t="s">
        <v>2335</v>
      </c>
      <c r="C1293" s="136" t="s">
        <v>1589</v>
      </c>
      <c r="D1293" s="136">
        <v>53</v>
      </c>
      <c r="E1293" s="136">
        <v>536</v>
      </c>
      <c r="F1293" s="136">
        <v>5364</v>
      </c>
      <c r="G1293" s="136" t="s">
        <v>2158</v>
      </c>
    </row>
    <row r="1294" spans="2:7">
      <c r="B1294" s="144" t="s">
        <v>2335</v>
      </c>
      <c r="C1294" s="136" t="s">
        <v>1589</v>
      </c>
      <c r="D1294" s="136">
        <v>53</v>
      </c>
      <c r="E1294" s="136">
        <v>536</v>
      </c>
      <c r="F1294" s="136">
        <v>5369</v>
      </c>
      <c r="G1294" s="136" t="s">
        <v>2159</v>
      </c>
    </row>
    <row r="1295" spans="2:7">
      <c r="B1295" s="144" t="s">
        <v>2335</v>
      </c>
      <c r="C1295" s="136" t="s">
        <v>1589</v>
      </c>
      <c r="D1295" s="136">
        <v>54</v>
      </c>
      <c r="E1295" s="136">
        <v>0</v>
      </c>
      <c r="F1295" s="136">
        <v>0</v>
      </c>
      <c r="G1295" s="136" t="s">
        <v>1595</v>
      </c>
    </row>
    <row r="1296" spans="2:7">
      <c r="B1296" s="144" t="s">
        <v>2335</v>
      </c>
      <c r="C1296" s="136" t="s">
        <v>1589</v>
      </c>
      <c r="D1296" s="136">
        <v>54</v>
      </c>
      <c r="E1296" s="136">
        <v>540</v>
      </c>
      <c r="F1296" s="136">
        <v>0</v>
      </c>
      <c r="G1296" s="136" t="s">
        <v>2160</v>
      </c>
    </row>
    <row r="1297" spans="2:7">
      <c r="B1297" s="144" t="s">
        <v>2335</v>
      </c>
      <c r="C1297" s="136" t="s">
        <v>1589</v>
      </c>
      <c r="D1297" s="136">
        <v>54</v>
      </c>
      <c r="E1297" s="136">
        <v>540</v>
      </c>
      <c r="F1297" s="136">
        <v>5400</v>
      </c>
      <c r="G1297" s="136" t="s">
        <v>548</v>
      </c>
    </row>
    <row r="1298" spans="2:7">
      <c r="B1298" s="144" t="s">
        <v>2335</v>
      </c>
      <c r="C1298" s="136" t="s">
        <v>1589</v>
      </c>
      <c r="D1298" s="136">
        <v>54</v>
      </c>
      <c r="E1298" s="136">
        <v>540</v>
      </c>
      <c r="F1298" s="136">
        <v>5408</v>
      </c>
      <c r="G1298" s="136" t="s">
        <v>2097</v>
      </c>
    </row>
    <row r="1299" spans="2:7">
      <c r="B1299" s="144" t="s">
        <v>2335</v>
      </c>
      <c r="C1299" s="136" t="s">
        <v>1589</v>
      </c>
      <c r="D1299" s="136">
        <v>54</v>
      </c>
      <c r="E1299" s="136">
        <v>540</v>
      </c>
      <c r="F1299" s="136">
        <v>5409</v>
      </c>
      <c r="G1299" s="136" t="s">
        <v>549</v>
      </c>
    </row>
    <row r="1300" spans="2:7">
      <c r="B1300" s="144" t="s">
        <v>2335</v>
      </c>
      <c r="C1300" s="136" t="s">
        <v>1589</v>
      </c>
      <c r="D1300" s="136">
        <v>54</v>
      </c>
      <c r="E1300" s="136">
        <v>541</v>
      </c>
      <c r="F1300" s="136">
        <v>0</v>
      </c>
      <c r="G1300" s="136" t="s">
        <v>2161</v>
      </c>
    </row>
    <row r="1301" spans="2:7">
      <c r="B1301" s="144" t="s">
        <v>2335</v>
      </c>
      <c r="C1301" s="136" t="s">
        <v>1589</v>
      </c>
      <c r="D1301" s="136">
        <v>54</v>
      </c>
      <c r="E1301" s="136">
        <v>541</v>
      </c>
      <c r="F1301" s="136">
        <v>5411</v>
      </c>
      <c r="G1301" s="136" t="s">
        <v>2162</v>
      </c>
    </row>
    <row r="1302" spans="2:7">
      <c r="B1302" s="144" t="s">
        <v>2335</v>
      </c>
      <c r="C1302" s="136" t="s">
        <v>1589</v>
      </c>
      <c r="D1302" s="136">
        <v>54</v>
      </c>
      <c r="E1302" s="136">
        <v>541</v>
      </c>
      <c r="F1302" s="136">
        <v>5412</v>
      </c>
      <c r="G1302" s="136" t="s">
        <v>2163</v>
      </c>
    </row>
    <row r="1303" spans="2:7">
      <c r="B1303" s="144" t="s">
        <v>2335</v>
      </c>
      <c r="C1303" s="136" t="s">
        <v>1589</v>
      </c>
      <c r="D1303" s="136">
        <v>54</v>
      </c>
      <c r="E1303" s="136">
        <v>541</v>
      </c>
      <c r="F1303" s="136">
        <v>5413</v>
      </c>
      <c r="G1303" s="136" t="s">
        <v>2164</v>
      </c>
    </row>
    <row r="1304" spans="2:7">
      <c r="B1304" s="144" t="s">
        <v>2335</v>
      </c>
      <c r="C1304" s="136" t="s">
        <v>1589</v>
      </c>
      <c r="D1304" s="136">
        <v>54</v>
      </c>
      <c r="E1304" s="136">
        <v>541</v>
      </c>
      <c r="F1304" s="136">
        <v>5414</v>
      </c>
      <c r="G1304" s="136" t="s">
        <v>2165</v>
      </c>
    </row>
    <row r="1305" spans="2:7">
      <c r="B1305" s="144" t="s">
        <v>2335</v>
      </c>
      <c r="C1305" s="136" t="s">
        <v>1589</v>
      </c>
      <c r="D1305" s="136">
        <v>54</v>
      </c>
      <c r="E1305" s="136">
        <v>541</v>
      </c>
      <c r="F1305" s="136">
        <v>5419</v>
      </c>
      <c r="G1305" s="136" t="s">
        <v>2166</v>
      </c>
    </row>
    <row r="1306" spans="2:7">
      <c r="B1306" s="144" t="s">
        <v>2335</v>
      </c>
      <c r="C1306" s="136" t="s">
        <v>1589</v>
      </c>
      <c r="D1306" s="136">
        <v>54</v>
      </c>
      <c r="E1306" s="136">
        <v>542</v>
      </c>
      <c r="F1306" s="136">
        <v>0</v>
      </c>
      <c r="G1306" s="136" t="s">
        <v>2167</v>
      </c>
    </row>
    <row r="1307" spans="2:7">
      <c r="B1307" s="144" t="s">
        <v>2335</v>
      </c>
      <c r="C1307" s="136" t="s">
        <v>1589</v>
      </c>
      <c r="D1307" s="136">
        <v>54</v>
      </c>
      <c r="E1307" s="136">
        <v>542</v>
      </c>
      <c r="F1307" s="136">
        <v>5421</v>
      </c>
      <c r="G1307" s="136" t="s">
        <v>2168</v>
      </c>
    </row>
    <row r="1308" spans="2:7">
      <c r="B1308" s="144" t="s">
        <v>2335</v>
      </c>
      <c r="C1308" s="136" t="s">
        <v>1589</v>
      </c>
      <c r="D1308" s="136">
        <v>54</v>
      </c>
      <c r="E1308" s="136">
        <v>542</v>
      </c>
      <c r="F1308" s="136">
        <v>5422</v>
      </c>
      <c r="G1308" s="136" t="s">
        <v>2169</v>
      </c>
    </row>
    <row r="1309" spans="2:7">
      <c r="B1309" s="144" t="s">
        <v>2335</v>
      </c>
      <c r="C1309" s="136" t="s">
        <v>1589</v>
      </c>
      <c r="D1309" s="136">
        <v>54</v>
      </c>
      <c r="E1309" s="136">
        <v>542</v>
      </c>
      <c r="F1309" s="136">
        <v>5423</v>
      </c>
      <c r="G1309" s="136" t="s">
        <v>2170</v>
      </c>
    </row>
    <row r="1310" spans="2:7">
      <c r="B1310" s="144" t="s">
        <v>2335</v>
      </c>
      <c r="C1310" s="136" t="s">
        <v>1589</v>
      </c>
      <c r="D1310" s="136">
        <v>54</v>
      </c>
      <c r="E1310" s="136">
        <v>543</v>
      </c>
      <c r="F1310" s="136">
        <v>0</v>
      </c>
      <c r="G1310" s="136" t="s">
        <v>2171</v>
      </c>
    </row>
    <row r="1311" spans="2:7">
      <c r="B1311" s="144" t="s">
        <v>2335</v>
      </c>
      <c r="C1311" s="136" t="s">
        <v>1589</v>
      </c>
      <c r="D1311" s="136">
        <v>54</v>
      </c>
      <c r="E1311" s="136">
        <v>543</v>
      </c>
      <c r="F1311" s="136">
        <v>5431</v>
      </c>
      <c r="G1311" s="136" t="s">
        <v>2172</v>
      </c>
    </row>
    <row r="1312" spans="2:7">
      <c r="B1312" s="144" t="s">
        <v>2335</v>
      </c>
      <c r="C1312" s="136" t="s">
        <v>1589</v>
      </c>
      <c r="D1312" s="136">
        <v>54</v>
      </c>
      <c r="E1312" s="136">
        <v>543</v>
      </c>
      <c r="F1312" s="136">
        <v>5432</v>
      </c>
      <c r="G1312" s="136" t="s">
        <v>2173</v>
      </c>
    </row>
    <row r="1313" spans="2:7">
      <c r="B1313" s="144" t="s">
        <v>2335</v>
      </c>
      <c r="C1313" s="136" t="s">
        <v>1589</v>
      </c>
      <c r="D1313" s="136">
        <v>54</v>
      </c>
      <c r="E1313" s="136">
        <v>549</v>
      </c>
      <c r="F1313" s="136">
        <v>0</v>
      </c>
      <c r="G1313" s="136" t="s">
        <v>2174</v>
      </c>
    </row>
    <row r="1314" spans="2:7">
      <c r="B1314" s="144" t="s">
        <v>2335</v>
      </c>
      <c r="C1314" s="136" t="s">
        <v>1589</v>
      </c>
      <c r="D1314" s="136">
        <v>54</v>
      </c>
      <c r="E1314" s="136">
        <v>549</v>
      </c>
      <c r="F1314" s="136">
        <v>5491</v>
      </c>
      <c r="G1314" s="136" t="s">
        <v>2175</v>
      </c>
    </row>
    <row r="1315" spans="2:7">
      <c r="B1315" s="144" t="s">
        <v>2335</v>
      </c>
      <c r="C1315" s="136" t="s">
        <v>1589</v>
      </c>
      <c r="D1315" s="136">
        <v>54</v>
      </c>
      <c r="E1315" s="136">
        <v>549</v>
      </c>
      <c r="F1315" s="136">
        <v>5492</v>
      </c>
      <c r="G1315" s="136" t="s">
        <v>2176</v>
      </c>
    </row>
    <row r="1316" spans="2:7">
      <c r="B1316" s="144" t="s">
        <v>2335</v>
      </c>
      <c r="C1316" s="136" t="s">
        <v>1589</v>
      </c>
      <c r="D1316" s="136">
        <v>54</v>
      </c>
      <c r="E1316" s="136">
        <v>549</v>
      </c>
      <c r="F1316" s="136">
        <v>5493</v>
      </c>
      <c r="G1316" s="136" t="s">
        <v>2177</v>
      </c>
    </row>
    <row r="1317" spans="2:7">
      <c r="B1317" s="144" t="s">
        <v>2335</v>
      </c>
      <c r="C1317" s="136" t="s">
        <v>1589</v>
      </c>
      <c r="D1317" s="136">
        <v>55</v>
      </c>
      <c r="E1317" s="136">
        <v>0</v>
      </c>
      <c r="F1317" s="136">
        <v>0</v>
      </c>
      <c r="G1317" s="136" t="s">
        <v>1596</v>
      </c>
    </row>
    <row r="1318" spans="2:7">
      <c r="B1318" s="144" t="s">
        <v>2335</v>
      </c>
      <c r="C1318" s="136" t="s">
        <v>1589</v>
      </c>
      <c r="D1318" s="136">
        <v>55</v>
      </c>
      <c r="E1318" s="136">
        <v>550</v>
      </c>
      <c r="F1318" s="136">
        <v>0</v>
      </c>
      <c r="G1318" s="136" t="s">
        <v>2178</v>
      </c>
    </row>
    <row r="1319" spans="2:7">
      <c r="B1319" s="144" t="s">
        <v>2335</v>
      </c>
      <c r="C1319" s="136" t="s">
        <v>1589</v>
      </c>
      <c r="D1319" s="136">
        <v>55</v>
      </c>
      <c r="E1319" s="136">
        <v>550</v>
      </c>
      <c r="F1319" s="136">
        <v>5500</v>
      </c>
      <c r="G1319" s="136" t="s">
        <v>548</v>
      </c>
    </row>
    <row r="1320" spans="2:7">
      <c r="B1320" s="144" t="s">
        <v>2335</v>
      </c>
      <c r="C1320" s="136" t="s">
        <v>1589</v>
      </c>
      <c r="D1320" s="136">
        <v>55</v>
      </c>
      <c r="E1320" s="136">
        <v>550</v>
      </c>
      <c r="F1320" s="136">
        <v>5508</v>
      </c>
      <c r="G1320" s="136" t="s">
        <v>2097</v>
      </c>
    </row>
    <row r="1321" spans="2:7">
      <c r="B1321" s="144" t="s">
        <v>2335</v>
      </c>
      <c r="C1321" s="136" t="s">
        <v>1589</v>
      </c>
      <c r="D1321" s="136">
        <v>55</v>
      </c>
      <c r="E1321" s="136">
        <v>550</v>
      </c>
      <c r="F1321" s="136">
        <v>5509</v>
      </c>
      <c r="G1321" s="136" t="s">
        <v>549</v>
      </c>
    </row>
    <row r="1322" spans="2:7">
      <c r="B1322" s="144" t="s">
        <v>2335</v>
      </c>
      <c r="C1322" s="136" t="s">
        <v>1589</v>
      </c>
      <c r="D1322" s="136">
        <v>55</v>
      </c>
      <c r="E1322" s="136">
        <v>551</v>
      </c>
      <c r="F1322" s="136">
        <v>0</v>
      </c>
      <c r="G1322" s="136" t="s">
        <v>2179</v>
      </c>
    </row>
    <row r="1323" spans="2:7">
      <c r="B1323" s="144" t="s">
        <v>2335</v>
      </c>
      <c r="C1323" s="136" t="s">
        <v>1589</v>
      </c>
      <c r="D1323" s="136">
        <v>55</v>
      </c>
      <c r="E1323" s="136">
        <v>551</v>
      </c>
      <c r="F1323" s="136">
        <v>5511</v>
      </c>
      <c r="G1323" s="136" t="s">
        <v>2180</v>
      </c>
    </row>
    <row r="1324" spans="2:7">
      <c r="B1324" s="144" t="s">
        <v>2335</v>
      </c>
      <c r="C1324" s="136" t="s">
        <v>1589</v>
      </c>
      <c r="D1324" s="136">
        <v>55</v>
      </c>
      <c r="E1324" s="136">
        <v>551</v>
      </c>
      <c r="F1324" s="136">
        <v>5512</v>
      </c>
      <c r="G1324" s="136" t="s">
        <v>2181</v>
      </c>
    </row>
    <row r="1325" spans="2:7">
      <c r="B1325" s="144" t="s">
        <v>2335</v>
      </c>
      <c r="C1325" s="136" t="s">
        <v>1589</v>
      </c>
      <c r="D1325" s="136">
        <v>55</v>
      </c>
      <c r="E1325" s="136">
        <v>551</v>
      </c>
      <c r="F1325" s="136">
        <v>5513</v>
      </c>
      <c r="G1325" s="136" t="s">
        <v>2182</v>
      </c>
    </row>
    <row r="1326" spans="2:7">
      <c r="B1326" s="144" t="s">
        <v>2335</v>
      </c>
      <c r="C1326" s="136" t="s">
        <v>1589</v>
      </c>
      <c r="D1326" s="136">
        <v>55</v>
      </c>
      <c r="E1326" s="136">
        <v>551</v>
      </c>
      <c r="F1326" s="136">
        <v>5514</v>
      </c>
      <c r="G1326" s="136" t="s">
        <v>2183</v>
      </c>
    </row>
    <row r="1327" spans="2:7">
      <c r="B1327" s="144" t="s">
        <v>2335</v>
      </c>
      <c r="C1327" s="136" t="s">
        <v>1589</v>
      </c>
      <c r="D1327" s="136">
        <v>55</v>
      </c>
      <c r="E1327" s="136">
        <v>551</v>
      </c>
      <c r="F1327" s="136">
        <v>5515</v>
      </c>
      <c r="G1327" s="136" t="s">
        <v>2184</v>
      </c>
    </row>
    <row r="1328" spans="2:7">
      <c r="B1328" s="144" t="s">
        <v>2335</v>
      </c>
      <c r="C1328" s="136" t="s">
        <v>1589</v>
      </c>
      <c r="D1328" s="136">
        <v>55</v>
      </c>
      <c r="E1328" s="136">
        <v>551</v>
      </c>
      <c r="F1328" s="136">
        <v>5519</v>
      </c>
      <c r="G1328" s="136" t="s">
        <v>2185</v>
      </c>
    </row>
    <row r="1329" spans="2:7">
      <c r="B1329" s="144" t="s">
        <v>2335</v>
      </c>
      <c r="C1329" s="136" t="s">
        <v>1589</v>
      </c>
      <c r="D1329" s="136">
        <v>55</v>
      </c>
      <c r="E1329" s="136">
        <v>552</v>
      </c>
      <c r="F1329" s="136">
        <v>0</v>
      </c>
      <c r="G1329" s="136" t="s">
        <v>2186</v>
      </c>
    </row>
    <row r="1330" spans="2:7">
      <c r="B1330" s="144" t="s">
        <v>2335</v>
      </c>
      <c r="C1330" s="136" t="s">
        <v>1589</v>
      </c>
      <c r="D1330" s="136">
        <v>55</v>
      </c>
      <c r="E1330" s="136">
        <v>552</v>
      </c>
      <c r="F1330" s="136">
        <v>5521</v>
      </c>
      <c r="G1330" s="136" t="s">
        <v>2187</v>
      </c>
    </row>
    <row r="1331" spans="2:7">
      <c r="B1331" s="144" t="s">
        <v>2335</v>
      </c>
      <c r="C1331" s="136" t="s">
        <v>1589</v>
      </c>
      <c r="D1331" s="136">
        <v>55</v>
      </c>
      <c r="E1331" s="136">
        <v>552</v>
      </c>
      <c r="F1331" s="136">
        <v>5522</v>
      </c>
      <c r="G1331" s="136" t="s">
        <v>2188</v>
      </c>
    </row>
    <row r="1332" spans="2:7">
      <c r="B1332" s="144" t="s">
        <v>2335</v>
      </c>
      <c r="C1332" s="136" t="s">
        <v>1589</v>
      </c>
      <c r="D1332" s="136">
        <v>55</v>
      </c>
      <c r="E1332" s="136">
        <v>552</v>
      </c>
      <c r="F1332" s="136">
        <v>5523</v>
      </c>
      <c r="G1332" s="136" t="s">
        <v>2189</v>
      </c>
    </row>
    <row r="1333" spans="2:7">
      <c r="B1333" s="144" t="s">
        <v>2335</v>
      </c>
      <c r="C1333" s="136" t="s">
        <v>1589</v>
      </c>
      <c r="D1333" s="136">
        <v>55</v>
      </c>
      <c r="E1333" s="136">
        <v>552</v>
      </c>
      <c r="F1333" s="136">
        <v>5524</v>
      </c>
      <c r="G1333" s="136" t="s">
        <v>2190</v>
      </c>
    </row>
    <row r="1334" spans="2:7">
      <c r="B1334" s="144" t="s">
        <v>2335</v>
      </c>
      <c r="C1334" s="136" t="s">
        <v>1589</v>
      </c>
      <c r="D1334" s="136">
        <v>55</v>
      </c>
      <c r="E1334" s="136">
        <v>553</v>
      </c>
      <c r="F1334" s="136">
        <v>0</v>
      </c>
      <c r="G1334" s="136" t="s">
        <v>2191</v>
      </c>
    </row>
    <row r="1335" spans="2:7">
      <c r="B1335" s="144" t="s">
        <v>2335</v>
      </c>
      <c r="C1335" s="136" t="s">
        <v>1589</v>
      </c>
      <c r="D1335" s="136">
        <v>55</v>
      </c>
      <c r="E1335" s="136">
        <v>553</v>
      </c>
      <c r="F1335" s="136">
        <v>5531</v>
      </c>
      <c r="G1335" s="136" t="s">
        <v>2192</v>
      </c>
    </row>
    <row r="1336" spans="2:7">
      <c r="B1336" s="144" t="s">
        <v>2335</v>
      </c>
      <c r="C1336" s="136" t="s">
        <v>1589</v>
      </c>
      <c r="D1336" s="136">
        <v>55</v>
      </c>
      <c r="E1336" s="136">
        <v>553</v>
      </c>
      <c r="F1336" s="136">
        <v>5532</v>
      </c>
      <c r="G1336" s="136" t="s">
        <v>2193</v>
      </c>
    </row>
    <row r="1337" spans="2:7">
      <c r="B1337" s="144" t="s">
        <v>2335</v>
      </c>
      <c r="C1337" s="136" t="s">
        <v>1589</v>
      </c>
      <c r="D1337" s="136">
        <v>55</v>
      </c>
      <c r="E1337" s="136">
        <v>559</v>
      </c>
      <c r="F1337" s="136">
        <v>0</v>
      </c>
      <c r="G1337" s="136" t="s">
        <v>2194</v>
      </c>
    </row>
    <row r="1338" spans="2:7">
      <c r="B1338" s="144" t="s">
        <v>2335</v>
      </c>
      <c r="C1338" s="136" t="s">
        <v>1589</v>
      </c>
      <c r="D1338" s="136">
        <v>55</v>
      </c>
      <c r="E1338" s="136">
        <v>559</v>
      </c>
      <c r="F1338" s="136">
        <v>5591</v>
      </c>
      <c r="G1338" s="136" t="s">
        <v>2195</v>
      </c>
    </row>
    <row r="1339" spans="2:7">
      <c r="B1339" s="144" t="s">
        <v>2335</v>
      </c>
      <c r="C1339" s="136" t="s">
        <v>1589</v>
      </c>
      <c r="D1339" s="136">
        <v>55</v>
      </c>
      <c r="E1339" s="136">
        <v>559</v>
      </c>
      <c r="F1339" s="136">
        <v>5592</v>
      </c>
      <c r="G1339" s="136" t="s">
        <v>2196</v>
      </c>
    </row>
    <row r="1340" spans="2:7">
      <c r="B1340" s="144" t="s">
        <v>2335</v>
      </c>
      <c r="C1340" s="136" t="s">
        <v>1589</v>
      </c>
      <c r="D1340" s="136">
        <v>55</v>
      </c>
      <c r="E1340" s="136">
        <v>559</v>
      </c>
      <c r="F1340" s="136">
        <v>5593</v>
      </c>
      <c r="G1340" s="136" t="s">
        <v>2197</v>
      </c>
    </row>
    <row r="1341" spans="2:7">
      <c r="B1341" s="144" t="s">
        <v>2335</v>
      </c>
      <c r="C1341" s="136" t="s">
        <v>1589</v>
      </c>
      <c r="D1341" s="136">
        <v>55</v>
      </c>
      <c r="E1341" s="136">
        <v>559</v>
      </c>
      <c r="F1341" s="136">
        <v>5594</v>
      </c>
      <c r="G1341" s="136" t="s">
        <v>2198</v>
      </c>
    </row>
    <row r="1342" spans="2:7">
      <c r="B1342" s="144" t="s">
        <v>2335</v>
      </c>
      <c r="C1342" s="136" t="s">
        <v>1589</v>
      </c>
      <c r="D1342" s="136">
        <v>55</v>
      </c>
      <c r="E1342" s="136">
        <v>559</v>
      </c>
      <c r="F1342" s="136">
        <v>5595</v>
      </c>
      <c r="G1342" s="136" t="s">
        <v>2199</v>
      </c>
    </row>
    <row r="1343" spans="2:7">
      <c r="B1343" s="144" t="s">
        <v>2335</v>
      </c>
      <c r="C1343" s="136" t="s">
        <v>1589</v>
      </c>
      <c r="D1343" s="136">
        <v>55</v>
      </c>
      <c r="E1343" s="136">
        <v>559</v>
      </c>
      <c r="F1343" s="136">
        <v>5596</v>
      </c>
      <c r="G1343" s="136" t="s">
        <v>2200</v>
      </c>
    </row>
    <row r="1344" spans="2:7">
      <c r="B1344" s="144" t="s">
        <v>2335</v>
      </c>
      <c r="C1344" s="136" t="s">
        <v>1589</v>
      </c>
      <c r="D1344" s="136">
        <v>55</v>
      </c>
      <c r="E1344" s="136">
        <v>559</v>
      </c>
      <c r="F1344" s="136">
        <v>5597</v>
      </c>
      <c r="G1344" s="136" t="s">
        <v>2201</v>
      </c>
    </row>
    <row r="1345" spans="2:7">
      <c r="B1345" s="144" t="s">
        <v>2335</v>
      </c>
      <c r="C1345" s="136" t="s">
        <v>1589</v>
      </c>
      <c r="D1345" s="136">
        <v>55</v>
      </c>
      <c r="E1345" s="136">
        <v>559</v>
      </c>
      <c r="F1345" s="136">
        <v>5598</v>
      </c>
      <c r="G1345" s="136" t="s">
        <v>2202</v>
      </c>
    </row>
    <row r="1346" spans="2:7">
      <c r="B1346" s="144" t="s">
        <v>2335</v>
      </c>
      <c r="C1346" s="136" t="s">
        <v>1589</v>
      </c>
      <c r="D1346" s="136">
        <v>55</v>
      </c>
      <c r="E1346" s="136">
        <v>559</v>
      </c>
      <c r="F1346" s="136">
        <v>5599</v>
      </c>
      <c r="G1346" s="136" t="s">
        <v>2203</v>
      </c>
    </row>
    <row r="1347" spans="2:7">
      <c r="B1347" s="144" t="s">
        <v>2336</v>
      </c>
      <c r="C1347" s="136" t="s">
        <v>1589</v>
      </c>
      <c r="D1347" s="136">
        <v>56</v>
      </c>
      <c r="E1347" s="136">
        <v>0</v>
      </c>
      <c r="F1347" s="136">
        <v>0</v>
      </c>
      <c r="G1347" s="136" t="s">
        <v>1597</v>
      </c>
    </row>
    <row r="1348" spans="2:7">
      <c r="B1348" s="144" t="s">
        <v>2336</v>
      </c>
      <c r="C1348" s="136" t="s">
        <v>1589</v>
      </c>
      <c r="D1348" s="136">
        <v>56</v>
      </c>
      <c r="E1348" s="136">
        <v>560</v>
      </c>
      <c r="F1348" s="136">
        <v>0</v>
      </c>
      <c r="G1348" s="136" t="s">
        <v>2204</v>
      </c>
    </row>
    <row r="1349" spans="2:7">
      <c r="B1349" s="144" t="s">
        <v>2336</v>
      </c>
      <c r="C1349" s="136" t="s">
        <v>1589</v>
      </c>
      <c r="D1349" s="136">
        <v>56</v>
      </c>
      <c r="E1349" s="136">
        <v>560</v>
      </c>
      <c r="F1349" s="136">
        <v>5600</v>
      </c>
      <c r="G1349" s="136" t="s">
        <v>548</v>
      </c>
    </row>
    <row r="1350" spans="2:7">
      <c r="B1350" s="144" t="s">
        <v>2336</v>
      </c>
      <c r="C1350" s="136" t="s">
        <v>1589</v>
      </c>
      <c r="D1350" s="136">
        <v>56</v>
      </c>
      <c r="E1350" s="136">
        <v>560</v>
      </c>
      <c r="F1350" s="136">
        <v>5608</v>
      </c>
      <c r="G1350" s="136" t="s">
        <v>2097</v>
      </c>
    </row>
    <row r="1351" spans="2:7">
      <c r="B1351" s="144" t="s">
        <v>2336</v>
      </c>
      <c r="C1351" s="136" t="s">
        <v>1589</v>
      </c>
      <c r="D1351" s="136">
        <v>56</v>
      </c>
      <c r="E1351" s="136">
        <v>560</v>
      </c>
      <c r="F1351" s="136">
        <v>5609</v>
      </c>
      <c r="G1351" s="136" t="s">
        <v>549</v>
      </c>
    </row>
    <row r="1352" spans="2:7">
      <c r="B1352" s="144" t="s">
        <v>2336</v>
      </c>
      <c r="C1352" s="136" t="s">
        <v>1589</v>
      </c>
      <c r="D1352" s="136">
        <v>56</v>
      </c>
      <c r="E1352" s="136">
        <v>561</v>
      </c>
      <c r="F1352" s="136">
        <v>0</v>
      </c>
      <c r="G1352" s="136" t="s">
        <v>2205</v>
      </c>
    </row>
    <row r="1353" spans="2:7">
      <c r="B1353" s="144" t="s">
        <v>2336</v>
      </c>
      <c r="C1353" s="136" t="s">
        <v>1589</v>
      </c>
      <c r="D1353" s="136">
        <v>56</v>
      </c>
      <c r="E1353" s="136">
        <v>561</v>
      </c>
      <c r="F1353" s="136">
        <v>5611</v>
      </c>
      <c r="G1353" s="136" t="s">
        <v>2205</v>
      </c>
    </row>
    <row r="1354" spans="2:7">
      <c r="B1354" s="144" t="s">
        <v>2336</v>
      </c>
      <c r="C1354" s="136" t="s">
        <v>1589</v>
      </c>
      <c r="D1354" s="136">
        <v>56</v>
      </c>
      <c r="E1354" s="136">
        <v>569</v>
      </c>
      <c r="F1354" s="136">
        <v>0</v>
      </c>
      <c r="G1354" s="136" t="s">
        <v>2206</v>
      </c>
    </row>
    <row r="1355" spans="2:7">
      <c r="B1355" s="144" t="s">
        <v>2336</v>
      </c>
      <c r="C1355" s="136" t="s">
        <v>1589</v>
      </c>
      <c r="D1355" s="136">
        <v>56</v>
      </c>
      <c r="E1355" s="136">
        <v>569</v>
      </c>
      <c r="F1355" s="136">
        <v>5699</v>
      </c>
      <c r="G1355" s="136" t="s">
        <v>2206</v>
      </c>
    </row>
    <row r="1356" spans="2:7">
      <c r="B1356" s="144" t="s">
        <v>2336</v>
      </c>
      <c r="C1356" s="136" t="s">
        <v>1589</v>
      </c>
      <c r="D1356" s="136">
        <v>57</v>
      </c>
      <c r="E1356" s="136">
        <v>0</v>
      </c>
      <c r="F1356" s="136">
        <v>0</v>
      </c>
      <c r="G1356" s="136" t="s">
        <v>1598</v>
      </c>
    </row>
    <row r="1357" spans="2:7">
      <c r="B1357" s="144" t="s">
        <v>2336</v>
      </c>
      <c r="C1357" s="136" t="s">
        <v>1589</v>
      </c>
      <c r="D1357" s="136">
        <v>57</v>
      </c>
      <c r="E1357" s="136">
        <v>570</v>
      </c>
      <c r="F1357" s="136">
        <v>0</v>
      </c>
      <c r="G1357" s="136" t="s">
        <v>2207</v>
      </c>
    </row>
    <row r="1358" spans="2:7">
      <c r="B1358" s="144" t="s">
        <v>2336</v>
      </c>
      <c r="C1358" s="136" t="s">
        <v>1589</v>
      </c>
      <c r="D1358" s="136">
        <v>57</v>
      </c>
      <c r="E1358" s="136">
        <v>570</v>
      </c>
      <c r="F1358" s="136">
        <v>5700</v>
      </c>
      <c r="G1358" s="136" t="s">
        <v>548</v>
      </c>
    </row>
    <row r="1359" spans="2:7">
      <c r="B1359" s="144" t="s">
        <v>2336</v>
      </c>
      <c r="C1359" s="136" t="s">
        <v>1589</v>
      </c>
      <c r="D1359" s="136">
        <v>57</v>
      </c>
      <c r="E1359" s="136">
        <v>570</v>
      </c>
      <c r="F1359" s="136">
        <v>5708</v>
      </c>
      <c r="G1359" s="136" t="s">
        <v>2097</v>
      </c>
    </row>
    <row r="1360" spans="2:7">
      <c r="B1360" s="144" t="s">
        <v>2336</v>
      </c>
      <c r="C1360" s="136" t="s">
        <v>1589</v>
      </c>
      <c r="D1360" s="136">
        <v>57</v>
      </c>
      <c r="E1360" s="136">
        <v>570</v>
      </c>
      <c r="F1360" s="136">
        <v>5709</v>
      </c>
      <c r="G1360" s="136" t="s">
        <v>549</v>
      </c>
    </row>
    <row r="1361" spans="2:7">
      <c r="B1361" s="144" t="s">
        <v>2336</v>
      </c>
      <c r="C1361" s="136" t="s">
        <v>1589</v>
      </c>
      <c r="D1361" s="136">
        <v>57</v>
      </c>
      <c r="E1361" s="136">
        <v>571</v>
      </c>
      <c r="F1361" s="136">
        <v>0</v>
      </c>
      <c r="G1361" s="136" t="s">
        <v>2208</v>
      </c>
    </row>
    <row r="1362" spans="2:7">
      <c r="B1362" s="144" t="s">
        <v>2336</v>
      </c>
      <c r="C1362" s="136" t="s">
        <v>1589</v>
      </c>
      <c r="D1362" s="136">
        <v>57</v>
      </c>
      <c r="E1362" s="136">
        <v>571</v>
      </c>
      <c r="F1362" s="136">
        <v>5711</v>
      </c>
      <c r="G1362" s="136" t="s">
        <v>2209</v>
      </c>
    </row>
    <row r="1363" spans="2:7">
      <c r="B1363" s="144" t="s">
        <v>2336</v>
      </c>
      <c r="C1363" s="136" t="s">
        <v>1589</v>
      </c>
      <c r="D1363" s="136">
        <v>57</v>
      </c>
      <c r="E1363" s="136">
        <v>571</v>
      </c>
      <c r="F1363" s="136">
        <v>5712</v>
      </c>
      <c r="G1363" s="136" t="s">
        <v>2210</v>
      </c>
    </row>
    <row r="1364" spans="2:7">
      <c r="B1364" s="144" t="s">
        <v>2336</v>
      </c>
      <c r="C1364" s="136" t="s">
        <v>1589</v>
      </c>
      <c r="D1364" s="136">
        <v>57</v>
      </c>
      <c r="E1364" s="136">
        <v>572</v>
      </c>
      <c r="F1364" s="136">
        <v>0</v>
      </c>
      <c r="G1364" s="136" t="s">
        <v>2211</v>
      </c>
    </row>
    <row r="1365" spans="2:7">
      <c r="B1365" s="144" t="s">
        <v>2336</v>
      </c>
      <c r="C1365" s="136" t="s">
        <v>1589</v>
      </c>
      <c r="D1365" s="136">
        <v>57</v>
      </c>
      <c r="E1365" s="136">
        <v>572</v>
      </c>
      <c r="F1365" s="136">
        <v>5721</v>
      </c>
      <c r="G1365" s="136" t="s">
        <v>2211</v>
      </c>
    </row>
    <row r="1366" spans="2:7">
      <c r="B1366" s="144" t="s">
        <v>2336</v>
      </c>
      <c r="C1366" s="136" t="s">
        <v>1589</v>
      </c>
      <c r="D1366" s="136">
        <v>57</v>
      </c>
      <c r="E1366" s="136">
        <v>573</v>
      </c>
      <c r="F1366" s="136">
        <v>0</v>
      </c>
      <c r="G1366" s="136" t="s">
        <v>2212</v>
      </c>
    </row>
    <row r="1367" spans="2:7">
      <c r="B1367" s="144" t="s">
        <v>2336</v>
      </c>
      <c r="C1367" s="136" t="s">
        <v>1589</v>
      </c>
      <c r="D1367" s="136">
        <v>57</v>
      </c>
      <c r="E1367" s="136">
        <v>573</v>
      </c>
      <c r="F1367" s="136">
        <v>5731</v>
      </c>
      <c r="G1367" s="136" t="s">
        <v>2213</v>
      </c>
    </row>
    <row r="1368" spans="2:7">
      <c r="B1368" s="144" t="s">
        <v>2336</v>
      </c>
      <c r="C1368" s="136" t="s">
        <v>1589</v>
      </c>
      <c r="D1368" s="136">
        <v>57</v>
      </c>
      <c r="E1368" s="136">
        <v>573</v>
      </c>
      <c r="F1368" s="136">
        <v>5732</v>
      </c>
      <c r="G1368" s="136" t="s">
        <v>2214</v>
      </c>
    </row>
    <row r="1369" spans="2:7">
      <c r="B1369" s="144" t="s">
        <v>2336</v>
      </c>
      <c r="C1369" s="136" t="s">
        <v>1589</v>
      </c>
      <c r="D1369" s="136">
        <v>57</v>
      </c>
      <c r="E1369" s="136">
        <v>574</v>
      </c>
      <c r="F1369" s="136">
        <v>0</v>
      </c>
      <c r="G1369" s="136" t="s">
        <v>2215</v>
      </c>
    </row>
    <row r="1370" spans="2:7">
      <c r="B1370" s="144" t="s">
        <v>2336</v>
      </c>
      <c r="C1370" s="136" t="s">
        <v>1589</v>
      </c>
      <c r="D1370" s="136">
        <v>57</v>
      </c>
      <c r="E1370" s="136">
        <v>574</v>
      </c>
      <c r="F1370" s="136">
        <v>5741</v>
      </c>
      <c r="G1370" s="136" t="s">
        <v>2216</v>
      </c>
    </row>
    <row r="1371" spans="2:7">
      <c r="B1371" s="144" t="s">
        <v>2336</v>
      </c>
      <c r="C1371" s="136" t="s">
        <v>1589</v>
      </c>
      <c r="D1371" s="136">
        <v>57</v>
      </c>
      <c r="E1371" s="136">
        <v>574</v>
      </c>
      <c r="F1371" s="136">
        <v>5742</v>
      </c>
      <c r="G1371" s="136" t="s">
        <v>2217</v>
      </c>
    </row>
    <row r="1372" spans="2:7">
      <c r="B1372" s="144" t="s">
        <v>2336</v>
      </c>
      <c r="C1372" s="136" t="s">
        <v>1589</v>
      </c>
      <c r="D1372" s="136">
        <v>57</v>
      </c>
      <c r="E1372" s="136">
        <v>579</v>
      </c>
      <c r="F1372" s="136">
        <v>0</v>
      </c>
      <c r="G1372" s="136" t="s">
        <v>2218</v>
      </c>
    </row>
    <row r="1373" spans="2:7">
      <c r="B1373" s="144" t="s">
        <v>2336</v>
      </c>
      <c r="C1373" s="136" t="s">
        <v>1589</v>
      </c>
      <c r="D1373" s="136">
        <v>57</v>
      </c>
      <c r="E1373" s="136">
        <v>579</v>
      </c>
      <c r="F1373" s="136">
        <v>5791</v>
      </c>
      <c r="G1373" s="136" t="s">
        <v>2219</v>
      </c>
    </row>
    <row r="1374" spans="2:7">
      <c r="B1374" s="144" t="s">
        <v>2336</v>
      </c>
      <c r="C1374" s="136" t="s">
        <v>1589</v>
      </c>
      <c r="D1374" s="136">
        <v>57</v>
      </c>
      <c r="E1374" s="136">
        <v>579</v>
      </c>
      <c r="F1374" s="136">
        <v>5792</v>
      </c>
      <c r="G1374" s="136" t="s">
        <v>2220</v>
      </c>
    </row>
    <row r="1375" spans="2:7">
      <c r="B1375" s="144" t="s">
        <v>2336</v>
      </c>
      <c r="C1375" s="136" t="s">
        <v>1589</v>
      </c>
      <c r="D1375" s="136">
        <v>57</v>
      </c>
      <c r="E1375" s="136">
        <v>579</v>
      </c>
      <c r="F1375" s="136">
        <v>5793</v>
      </c>
      <c r="G1375" s="136" t="s">
        <v>2221</v>
      </c>
    </row>
    <row r="1376" spans="2:7">
      <c r="B1376" s="144" t="s">
        <v>2336</v>
      </c>
      <c r="C1376" s="136" t="s">
        <v>1589</v>
      </c>
      <c r="D1376" s="136">
        <v>57</v>
      </c>
      <c r="E1376" s="136">
        <v>579</v>
      </c>
      <c r="F1376" s="136">
        <v>5799</v>
      </c>
      <c r="G1376" s="136" t="s">
        <v>2222</v>
      </c>
    </row>
    <row r="1377" spans="2:7">
      <c r="B1377" s="144" t="s">
        <v>2336</v>
      </c>
      <c r="C1377" s="136" t="s">
        <v>1589</v>
      </c>
      <c r="D1377" s="136">
        <v>58</v>
      </c>
      <c r="E1377" s="136">
        <v>0</v>
      </c>
      <c r="F1377" s="136">
        <v>0</v>
      </c>
      <c r="G1377" s="136" t="s">
        <v>1599</v>
      </c>
    </row>
    <row r="1378" spans="2:7">
      <c r="B1378" s="144" t="s">
        <v>2336</v>
      </c>
      <c r="C1378" s="136" t="s">
        <v>1589</v>
      </c>
      <c r="D1378" s="136">
        <v>58</v>
      </c>
      <c r="E1378" s="136">
        <v>580</v>
      </c>
      <c r="F1378" s="136">
        <v>0</v>
      </c>
      <c r="G1378" s="136" t="s">
        <v>2223</v>
      </c>
    </row>
    <row r="1379" spans="2:7">
      <c r="B1379" s="144" t="s">
        <v>2336</v>
      </c>
      <c r="C1379" s="136" t="s">
        <v>1589</v>
      </c>
      <c r="D1379" s="136">
        <v>58</v>
      </c>
      <c r="E1379" s="136">
        <v>580</v>
      </c>
      <c r="F1379" s="136">
        <v>5800</v>
      </c>
      <c r="G1379" s="136" t="s">
        <v>548</v>
      </c>
    </row>
    <row r="1380" spans="2:7">
      <c r="B1380" s="144" t="s">
        <v>2336</v>
      </c>
      <c r="C1380" s="136" t="s">
        <v>1589</v>
      </c>
      <c r="D1380" s="136">
        <v>58</v>
      </c>
      <c r="E1380" s="136">
        <v>580</v>
      </c>
      <c r="F1380" s="136">
        <v>5808</v>
      </c>
      <c r="G1380" s="136" t="s">
        <v>2097</v>
      </c>
    </row>
    <row r="1381" spans="2:7">
      <c r="B1381" s="144" t="s">
        <v>2336</v>
      </c>
      <c r="C1381" s="136" t="s">
        <v>1589</v>
      </c>
      <c r="D1381" s="136">
        <v>58</v>
      </c>
      <c r="E1381" s="136">
        <v>580</v>
      </c>
      <c r="F1381" s="136">
        <v>5809</v>
      </c>
      <c r="G1381" s="136" t="s">
        <v>549</v>
      </c>
    </row>
    <row r="1382" spans="2:7">
      <c r="B1382" s="144" t="s">
        <v>2336</v>
      </c>
      <c r="C1382" s="136" t="s">
        <v>1589</v>
      </c>
      <c r="D1382" s="136">
        <v>58</v>
      </c>
      <c r="E1382" s="136">
        <v>581</v>
      </c>
      <c r="F1382" s="136">
        <v>0</v>
      </c>
      <c r="G1382" s="136" t="s">
        <v>2224</v>
      </c>
    </row>
    <row r="1383" spans="2:7">
      <c r="B1383" s="144" t="s">
        <v>2336</v>
      </c>
      <c r="C1383" s="136" t="s">
        <v>1589</v>
      </c>
      <c r="D1383" s="136">
        <v>58</v>
      </c>
      <c r="E1383" s="136">
        <v>581</v>
      </c>
      <c r="F1383" s="136">
        <v>5811</v>
      </c>
      <c r="G1383" s="136" t="s">
        <v>2224</v>
      </c>
    </row>
    <row r="1384" spans="2:7">
      <c r="B1384" s="144" t="s">
        <v>2336</v>
      </c>
      <c r="C1384" s="136" t="s">
        <v>1589</v>
      </c>
      <c r="D1384" s="136">
        <v>58</v>
      </c>
      <c r="E1384" s="136">
        <v>582</v>
      </c>
      <c r="F1384" s="136">
        <v>0</v>
      </c>
      <c r="G1384" s="136" t="s">
        <v>2225</v>
      </c>
    </row>
    <row r="1385" spans="2:7">
      <c r="B1385" s="144" t="s">
        <v>2336</v>
      </c>
      <c r="C1385" s="136" t="s">
        <v>1589</v>
      </c>
      <c r="D1385" s="136">
        <v>58</v>
      </c>
      <c r="E1385" s="136">
        <v>582</v>
      </c>
      <c r="F1385" s="136">
        <v>5821</v>
      </c>
      <c r="G1385" s="136" t="s">
        <v>2226</v>
      </c>
    </row>
    <row r="1386" spans="2:7">
      <c r="B1386" s="144" t="s">
        <v>2336</v>
      </c>
      <c r="C1386" s="136" t="s">
        <v>1589</v>
      </c>
      <c r="D1386" s="136">
        <v>58</v>
      </c>
      <c r="E1386" s="136">
        <v>582</v>
      </c>
      <c r="F1386" s="136">
        <v>5822</v>
      </c>
      <c r="G1386" s="136" t="s">
        <v>2227</v>
      </c>
    </row>
    <row r="1387" spans="2:7">
      <c r="B1387" s="144" t="s">
        <v>2336</v>
      </c>
      <c r="C1387" s="136" t="s">
        <v>1589</v>
      </c>
      <c r="D1387" s="136">
        <v>58</v>
      </c>
      <c r="E1387" s="136">
        <v>583</v>
      </c>
      <c r="F1387" s="136">
        <v>0</v>
      </c>
      <c r="G1387" s="136" t="s">
        <v>2228</v>
      </c>
    </row>
    <row r="1388" spans="2:7">
      <c r="B1388" s="144" t="s">
        <v>2336</v>
      </c>
      <c r="C1388" s="136" t="s">
        <v>1589</v>
      </c>
      <c r="D1388" s="136">
        <v>58</v>
      </c>
      <c r="E1388" s="136">
        <v>583</v>
      </c>
      <c r="F1388" s="136">
        <v>5831</v>
      </c>
      <c r="G1388" s="136" t="s">
        <v>2229</v>
      </c>
    </row>
    <row r="1389" spans="2:7">
      <c r="B1389" s="144" t="s">
        <v>2336</v>
      </c>
      <c r="C1389" s="136" t="s">
        <v>1589</v>
      </c>
      <c r="D1389" s="136">
        <v>58</v>
      </c>
      <c r="E1389" s="136">
        <v>583</v>
      </c>
      <c r="F1389" s="136">
        <v>5832</v>
      </c>
      <c r="G1389" s="136" t="s">
        <v>2230</v>
      </c>
    </row>
    <row r="1390" spans="2:7">
      <c r="B1390" s="144" t="s">
        <v>2336</v>
      </c>
      <c r="C1390" s="136" t="s">
        <v>1589</v>
      </c>
      <c r="D1390" s="136">
        <v>58</v>
      </c>
      <c r="E1390" s="136">
        <v>584</v>
      </c>
      <c r="F1390" s="136">
        <v>0</v>
      </c>
      <c r="G1390" s="136" t="s">
        <v>2231</v>
      </c>
    </row>
    <row r="1391" spans="2:7">
      <c r="B1391" s="144" t="s">
        <v>2336</v>
      </c>
      <c r="C1391" s="136" t="s">
        <v>1589</v>
      </c>
      <c r="D1391" s="136">
        <v>58</v>
      </c>
      <c r="E1391" s="136">
        <v>584</v>
      </c>
      <c r="F1391" s="136">
        <v>5841</v>
      </c>
      <c r="G1391" s="136" t="s">
        <v>2231</v>
      </c>
    </row>
    <row r="1392" spans="2:7">
      <c r="B1392" s="144" t="s">
        <v>2336</v>
      </c>
      <c r="C1392" s="136" t="s">
        <v>1589</v>
      </c>
      <c r="D1392" s="136">
        <v>58</v>
      </c>
      <c r="E1392" s="136">
        <v>585</v>
      </c>
      <c r="F1392" s="136">
        <v>0</v>
      </c>
      <c r="G1392" s="136" t="s">
        <v>2232</v>
      </c>
    </row>
    <row r="1393" spans="2:7">
      <c r="B1393" s="144" t="s">
        <v>2336</v>
      </c>
      <c r="C1393" s="136" t="s">
        <v>1589</v>
      </c>
      <c r="D1393" s="136">
        <v>58</v>
      </c>
      <c r="E1393" s="136">
        <v>585</v>
      </c>
      <c r="F1393" s="136">
        <v>5851</v>
      </c>
      <c r="G1393" s="136" t="s">
        <v>2232</v>
      </c>
    </row>
    <row r="1394" spans="2:7">
      <c r="B1394" s="144" t="s">
        <v>2336</v>
      </c>
      <c r="C1394" s="136" t="s">
        <v>1589</v>
      </c>
      <c r="D1394" s="136">
        <v>58</v>
      </c>
      <c r="E1394" s="136">
        <v>586</v>
      </c>
      <c r="F1394" s="136">
        <v>0</v>
      </c>
      <c r="G1394" s="136" t="s">
        <v>2233</v>
      </c>
    </row>
    <row r="1395" spans="2:7">
      <c r="B1395" s="144" t="s">
        <v>2336</v>
      </c>
      <c r="C1395" s="136" t="s">
        <v>1589</v>
      </c>
      <c r="D1395" s="136">
        <v>58</v>
      </c>
      <c r="E1395" s="136">
        <v>586</v>
      </c>
      <c r="F1395" s="136">
        <v>5861</v>
      </c>
      <c r="G1395" s="136" t="s">
        <v>2234</v>
      </c>
    </row>
    <row r="1396" spans="2:7">
      <c r="B1396" s="144" t="s">
        <v>2336</v>
      </c>
      <c r="C1396" s="136" t="s">
        <v>1589</v>
      </c>
      <c r="D1396" s="136">
        <v>58</v>
      </c>
      <c r="E1396" s="136">
        <v>586</v>
      </c>
      <c r="F1396" s="136">
        <v>5862</v>
      </c>
      <c r="G1396" s="136" t="s">
        <v>2235</v>
      </c>
    </row>
    <row r="1397" spans="2:7">
      <c r="B1397" s="144" t="s">
        <v>2336</v>
      </c>
      <c r="C1397" s="136" t="s">
        <v>1589</v>
      </c>
      <c r="D1397" s="136">
        <v>58</v>
      </c>
      <c r="E1397" s="136">
        <v>586</v>
      </c>
      <c r="F1397" s="136">
        <v>5863</v>
      </c>
      <c r="G1397" s="136" t="s">
        <v>2236</v>
      </c>
    </row>
    <row r="1398" spans="2:7">
      <c r="B1398" s="144" t="s">
        <v>2336</v>
      </c>
      <c r="C1398" s="136" t="s">
        <v>1589</v>
      </c>
      <c r="D1398" s="136">
        <v>58</v>
      </c>
      <c r="E1398" s="136">
        <v>586</v>
      </c>
      <c r="F1398" s="136">
        <v>5864</v>
      </c>
      <c r="G1398" s="136" t="s">
        <v>2237</v>
      </c>
    </row>
    <row r="1399" spans="2:7">
      <c r="B1399" s="144" t="s">
        <v>2336</v>
      </c>
      <c r="C1399" s="136" t="s">
        <v>1589</v>
      </c>
      <c r="D1399" s="136">
        <v>58</v>
      </c>
      <c r="E1399" s="136">
        <v>589</v>
      </c>
      <c r="F1399" s="136">
        <v>0</v>
      </c>
      <c r="G1399" s="136" t="s">
        <v>2238</v>
      </c>
    </row>
    <row r="1400" spans="2:7">
      <c r="B1400" s="144" t="s">
        <v>2336</v>
      </c>
      <c r="C1400" s="136" t="s">
        <v>1589</v>
      </c>
      <c r="D1400" s="136">
        <v>58</v>
      </c>
      <c r="E1400" s="136">
        <v>589</v>
      </c>
      <c r="F1400" s="136">
        <v>5891</v>
      </c>
      <c r="G1400" s="136" t="s">
        <v>2239</v>
      </c>
    </row>
    <row r="1401" spans="2:7">
      <c r="B1401" s="144" t="s">
        <v>2336</v>
      </c>
      <c r="C1401" s="136" t="s">
        <v>1589</v>
      </c>
      <c r="D1401" s="136">
        <v>58</v>
      </c>
      <c r="E1401" s="136">
        <v>589</v>
      </c>
      <c r="F1401" s="136">
        <v>5892</v>
      </c>
      <c r="G1401" s="136" t="s">
        <v>2240</v>
      </c>
    </row>
    <row r="1402" spans="2:7">
      <c r="B1402" s="144" t="s">
        <v>2336</v>
      </c>
      <c r="C1402" s="136" t="s">
        <v>1589</v>
      </c>
      <c r="D1402" s="136">
        <v>58</v>
      </c>
      <c r="E1402" s="136">
        <v>589</v>
      </c>
      <c r="F1402" s="136">
        <v>5893</v>
      </c>
      <c r="G1402" s="136" t="s">
        <v>2241</v>
      </c>
    </row>
    <row r="1403" spans="2:7">
      <c r="B1403" s="144" t="s">
        <v>2336</v>
      </c>
      <c r="C1403" s="136" t="s">
        <v>1589</v>
      </c>
      <c r="D1403" s="136">
        <v>58</v>
      </c>
      <c r="E1403" s="136">
        <v>589</v>
      </c>
      <c r="F1403" s="136">
        <v>5894</v>
      </c>
      <c r="G1403" s="136" t="s">
        <v>2242</v>
      </c>
    </row>
    <row r="1404" spans="2:7">
      <c r="B1404" s="144" t="s">
        <v>2336</v>
      </c>
      <c r="C1404" s="136" t="s">
        <v>1589</v>
      </c>
      <c r="D1404" s="136">
        <v>58</v>
      </c>
      <c r="E1404" s="136">
        <v>589</v>
      </c>
      <c r="F1404" s="136">
        <v>5895</v>
      </c>
      <c r="G1404" s="136" t="s">
        <v>2243</v>
      </c>
    </row>
    <row r="1405" spans="2:7">
      <c r="B1405" s="144" t="s">
        <v>2336</v>
      </c>
      <c r="C1405" s="136" t="s">
        <v>1589</v>
      </c>
      <c r="D1405" s="136">
        <v>58</v>
      </c>
      <c r="E1405" s="136">
        <v>589</v>
      </c>
      <c r="F1405" s="136">
        <v>5896</v>
      </c>
      <c r="G1405" s="136" t="s">
        <v>2244</v>
      </c>
    </row>
    <row r="1406" spans="2:7">
      <c r="B1406" s="144" t="s">
        <v>2336</v>
      </c>
      <c r="C1406" s="136" t="s">
        <v>1589</v>
      </c>
      <c r="D1406" s="136">
        <v>58</v>
      </c>
      <c r="E1406" s="136">
        <v>589</v>
      </c>
      <c r="F1406" s="136">
        <v>5897</v>
      </c>
      <c r="G1406" s="136" t="s">
        <v>2245</v>
      </c>
    </row>
    <row r="1407" spans="2:7">
      <c r="B1407" s="144" t="s">
        <v>2336</v>
      </c>
      <c r="C1407" s="136" t="s">
        <v>1589</v>
      </c>
      <c r="D1407" s="136">
        <v>58</v>
      </c>
      <c r="E1407" s="136">
        <v>589</v>
      </c>
      <c r="F1407" s="136">
        <v>5898</v>
      </c>
      <c r="G1407" s="136" t="s">
        <v>2246</v>
      </c>
    </row>
    <row r="1408" spans="2:7">
      <c r="B1408" s="144" t="s">
        <v>2336</v>
      </c>
      <c r="C1408" s="136" t="s">
        <v>1589</v>
      </c>
      <c r="D1408" s="136">
        <v>58</v>
      </c>
      <c r="E1408" s="136">
        <v>589</v>
      </c>
      <c r="F1408" s="136">
        <v>5899</v>
      </c>
      <c r="G1408" s="136" t="s">
        <v>2247</v>
      </c>
    </row>
    <row r="1409" spans="2:7">
      <c r="B1409" s="144" t="s">
        <v>2336</v>
      </c>
      <c r="C1409" s="136" t="s">
        <v>1589</v>
      </c>
      <c r="D1409" s="136">
        <v>59</v>
      </c>
      <c r="E1409" s="136">
        <v>0</v>
      </c>
      <c r="F1409" s="136">
        <v>0</v>
      </c>
      <c r="G1409" s="136" t="s">
        <v>1600</v>
      </c>
    </row>
    <row r="1410" spans="2:7">
      <c r="B1410" s="144" t="s">
        <v>2336</v>
      </c>
      <c r="C1410" s="136" t="s">
        <v>1589</v>
      </c>
      <c r="D1410" s="136">
        <v>59</v>
      </c>
      <c r="E1410" s="136">
        <v>590</v>
      </c>
      <c r="F1410" s="136">
        <v>0</v>
      </c>
      <c r="G1410" s="136" t="s">
        <v>2248</v>
      </c>
    </row>
    <row r="1411" spans="2:7">
      <c r="B1411" s="144" t="s">
        <v>2336</v>
      </c>
      <c r="C1411" s="136" t="s">
        <v>1589</v>
      </c>
      <c r="D1411" s="136">
        <v>59</v>
      </c>
      <c r="E1411" s="136">
        <v>590</v>
      </c>
      <c r="F1411" s="136">
        <v>5900</v>
      </c>
      <c r="G1411" s="136" t="s">
        <v>548</v>
      </c>
    </row>
    <row r="1412" spans="2:7">
      <c r="B1412" s="144" t="s">
        <v>2336</v>
      </c>
      <c r="C1412" s="136" t="s">
        <v>1589</v>
      </c>
      <c r="D1412" s="136">
        <v>59</v>
      </c>
      <c r="E1412" s="136">
        <v>590</v>
      </c>
      <c r="F1412" s="136">
        <v>5908</v>
      </c>
      <c r="G1412" s="136" t="s">
        <v>2097</v>
      </c>
    </row>
    <row r="1413" spans="2:7">
      <c r="B1413" s="144" t="s">
        <v>2336</v>
      </c>
      <c r="C1413" s="136" t="s">
        <v>1589</v>
      </c>
      <c r="D1413" s="136">
        <v>59</v>
      </c>
      <c r="E1413" s="136">
        <v>590</v>
      </c>
      <c r="F1413" s="136">
        <v>5909</v>
      </c>
      <c r="G1413" s="136" t="s">
        <v>549</v>
      </c>
    </row>
    <row r="1414" spans="2:7">
      <c r="B1414" s="144" t="s">
        <v>2336</v>
      </c>
      <c r="C1414" s="136" t="s">
        <v>1589</v>
      </c>
      <c r="D1414" s="136">
        <v>59</v>
      </c>
      <c r="E1414" s="136">
        <v>591</v>
      </c>
      <c r="F1414" s="136">
        <v>0</v>
      </c>
      <c r="G1414" s="136" t="s">
        <v>2249</v>
      </c>
    </row>
    <row r="1415" spans="2:7">
      <c r="B1415" s="144" t="s">
        <v>2336</v>
      </c>
      <c r="C1415" s="136" t="s">
        <v>1589</v>
      </c>
      <c r="D1415" s="136">
        <v>59</v>
      </c>
      <c r="E1415" s="136">
        <v>591</v>
      </c>
      <c r="F1415" s="136">
        <v>5911</v>
      </c>
      <c r="G1415" s="136" t="s">
        <v>2250</v>
      </c>
    </row>
    <row r="1416" spans="2:7">
      <c r="B1416" s="144" t="s">
        <v>2336</v>
      </c>
      <c r="C1416" s="136" t="s">
        <v>1589</v>
      </c>
      <c r="D1416" s="136">
        <v>59</v>
      </c>
      <c r="E1416" s="136">
        <v>591</v>
      </c>
      <c r="F1416" s="136">
        <v>5912</v>
      </c>
      <c r="G1416" s="136" t="s">
        <v>2251</v>
      </c>
    </row>
    <row r="1417" spans="2:7">
      <c r="B1417" s="144" t="s">
        <v>2336</v>
      </c>
      <c r="C1417" s="136" t="s">
        <v>1589</v>
      </c>
      <c r="D1417" s="136">
        <v>59</v>
      </c>
      <c r="E1417" s="136">
        <v>591</v>
      </c>
      <c r="F1417" s="136">
        <v>5913</v>
      </c>
      <c r="G1417" s="136" t="s">
        <v>2252</v>
      </c>
    </row>
    <row r="1418" spans="2:7">
      <c r="B1418" s="144" t="s">
        <v>2336</v>
      </c>
      <c r="C1418" s="136" t="s">
        <v>1589</v>
      </c>
      <c r="D1418" s="136">
        <v>59</v>
      </c>
      <c r="E1418" s="136">
        <v>591</v>
      </c>
      <c r="F1418" s="136">
        <v>5914</v>
      </c>
      <c r="G1418" s="136" t="s">
        <v>2253</v>
      </c>
    </row>
    <row r="1419" spans="2:7">
      <c r="B1419" s="144" t="s">
        <v>2336</v>
      </c>
      <c r="C1419" s="136" t="s">
        <v>1589</v>
      </c>
      <c r="D1419" s="136">
        <v>59</v>
      </c>
      <c r="E1419" s="136">
        <v>592</v>
      </c>
      <c r="F1419" s="136">
        <v>0</v>
      </c>
      <c r="G1419" s="136" t="s">
        <v>2254</v>
      </c>
    </row>
    <row r="1420" spans="2:7">
      <c r="B1420" s="144" t="s">
        <v>2336</v>
      </c>
      <c r="C1420" s="136" t="s">
        <v>1589</v>
      </c>
      <c r="D1420" s="136">
        <v>59</v>
      </c>
      <c r="E1420" s="136">
        <v>592</v>
      </c>
      <c r="F1420" s="136">
        <v>5921</v>
      </c>
      <c r="G1420" s="136" t="s">
        <v>2254</v>
      </c>
    </row>
    <row r="1421" spans="2:7">
      <c r="B1421" s="144" t="s">
        <v>2336</v>
      </c>
      <c r="C1421" s="136" t="s">
        <v>1589</v>
      </c>
      <c r="D1421" s="136">
        <v>59</v>
      </c>
      <c r="E1421" s="136">
        <v>593</v>
      </c>
      <c r="F1421" s="136">
        <v>0</v>
      </c>
      <c r="G1421" s="136" t="s">
        <v>2255</v>
      </c>
    </row>
    <row r="1422" spans="2:7">
      <c r="B1422" s="144" t="s">
        <v>2336</v>
      </c>
      <c r="C1422" s="136" t="s">
        <v>1589</v>
      </c>
      <c r="D1422" s="136">
        <v>59</v>
      </c>
      <c r="E1422" s="136">
        <v>593</v>
      </c>
      <c r="F1422" s="136">
        <v>5931</v>
      </c>
      <c r="G1422" s="136" t="s">
        <v>2256</v>
      </c>
    </row>
    <row r="1423" spans="2:7">
      <c r="B1423" s="144" t="s">
        <v>2336</v>
      </c>
      <c r="C1423" s="136" t="s">
        <v>1589</v>
      </c>
      <c r="D1423" s="136">
        <v>59</v>
      </c>
      <c r="E1423" s="136">
        <v>593</v>
      </c>
      <c r="F1423" s="136">
        <v>5932</v>
      </c>
      <c r="G1423" s="136" t="s">
        <v>2257</v>
      </c>
    </row>
    <row r="1424" spans="2:7">
      <c r="B1424" s="144" t="s">
        <v>2336</v>
      </c>
      <c r="C1424" s="136" t="s">
        <v>1589</v>
      </c>
      <c r="D1424" s="136">
        <v>59</v>
      </c>
      <c r="E1424" s="136">
        <v>593</v>
      </c>
      <c r="F1424" s="136">
        <v>5933</v>
      </c>
      <c r="G1424" s="136" t="s">
        <v>2258</v>
      </c>
    </row>
    <row r="1425" spans="2:7">
      <c r="B1425" s="144" t="s">
        <v>2336</v>
      </c>
      <c r="C1425" s="136" t="s">
        <v>1589</v>
      </c>
      <c r="D1425" s="136">
        <v>59</v>
      </c>
      <c r="E1425" s="136">
        <v>593</v>
      </c>
      <c r="F1425" s="136">
        <v>5939</v>
      </c>
      <c r="G1425" s="136" t="s">
        <v>2259</v>
      </c>
    </row>
    <row r="1426" spans="2:7">
      <c r="B1426" s="144" t="s">
        <v>2336</v>
      </c>
      <c r="C1426" s="136" t="s">
        <v>1589</v>
      </c>
      <c r="D1426" s="136">
        <v>60</v>
      </c>
      <c r="E1426" s="136">
        <v>0</v>
      </c>
      <c r="F1426" s="136">
        <v>0</v>
      </c>
      <c r="G1426" s="136" t="s">
        <v>1601</v>
      </c>
    </row>
    <row r="1427" spans="2:7">
      <c r="B1427" s="144" t="s">
        <v>2336</v>
      </c>
      <c r="C1427" s="136" t="s">
        <v>1589</v>
      </c>
      <c r="D1427" s="136">
        <v>60</v>
      </c>
      <c r="E1427" s="136">
        <v>600</v>
      </c>
      <c r="F1427" s="136">
        <v>0</v>
      </c>
      <c r="G1427" s="136" t="s">
        <v>2260</v>
      </c>
    </row>
    <row r="1428" spans="2:7">
      <c r="B1428" s="144" t="s">
        <v>2336</v>
      </c>
      <c r="C1428" s="136" t="s">
        <v>1589</v>
      </c>
      <c r="D1428" s="136">
        <v>60</v>
      </c>
      <c r="E1428" s="136">
        <v>600</v>
      </c>
      <c r="F1428" s="136">
        <v>6000</v>
      </c>
      <c r="G1428" s="136" t="s">
        <v>548</v>
      </c>
    </row>
    <row r="1429" spans="2:7">
      <c r="B1429" s="144" t="s">
        <v>2336</v>
      </c>
      <c r="C1429" s="136" t="s">
        <v>1589</v>
      </c>
      <c r="D1429" s="136">
        <v>60</v>
      </c>
      <c r="E1429" s="136">
        <v>600</v>
      </c>
      <c r="F1429" s="136">
        <v>6008</v>
      </c>
      <c r="G1429" s="136" t="s">
        <v>2097</v>
      </c>
    </row>
    <row r="1430" spans="2:7">
      <c r="B1430" s="144" t="s">
        <v>2336</v>
      </c>
      <c r="C1430" s="136" t="s">
        <v>1589</v>
      </c>
      <c r="D1430" s="136">
        <v>60</v>
      </c>
      <c r="E1430" s="136">
        <v>600</v>
      </c>
      <c r="F1430" s="136">
        <v>6009</v>
      </c>
      <c r="G1430" s="136" t="s">
        <v>549</v>
      </c>
    </row>
    <row r="1431" spans="2:7">
      <c r="B1431" s="144" t="s">
        <v>2336</v>
      </c>
      <c r="C1431" s="136" t="s">
        <v>1589</v>
      </c>
      <c r="D1431" s="136">
        <v>60</v>
      </c>
      <c r="E1431" s="136">
        <v>601</v>
      </c>
      <c r="F1431" s="136">
        <v>0</v>
      </c>
      <c r="G1431" s="136" t="s">
        <v>2261</v>
      </c>
    </row>
    <row r="1432" spans="2:7">
      <c r="B1432" s="144" t="s">
        <v>2336</v>
      </c>
      <c r="C1432" s="136" t="s">
        <v>1589</v>
      </c>
      <c r="D1432" s="136">
        <v>60</v>
      </c>
      <c r="E1432" s="136">
        <v>601</v>
      </c>
      <c r="F1432" s="136">
        <v>6011</v>
      </c>
      <c r="G1432" s="136" t="s">
        <v>2262</v>
      </c>
    </row>
    <row r="1433" spans="2:7">
      <c r="B1433" s="144" t="s">
        <v>2336</v>
      </c>
      <c r="C1433" s="136" t="s">
        <v>1589</v>
      </c>
      <c r="D1433" s="136">
        <v>60</v>
      </c>
      <c r="E1433" s="136">
        <v>601</v>
      </c>
      <c r="F1433" s="136">
        <v>6012</v>
      </c>
      <c r="G1433" s="136" t="s">
        <v>2263</v>
      </c>
    </row>
    <row r="1434" spans="2:7">
      <c r="B1434" s="144" t="s">
        <v>2336</v>
      </c>
      <c r="C1434" s="136" t="s">
        <v>1589</v>
      </c>
      <c r="D1434" s="136">
        <v>60</v>
      </c>
      <c r="E1434" s="136">
        <v>601</v>
      </c>
      <c r="F1434" s="136">
        <v>6013</v>
      </c>
      <c r="G1434" s="136" t="s">
        <v>2264</v>
      </c>
    </row>
    <row r="1435" spans="2:7">
      <c r="B1435" s="144" t="s">
        <v>2336</v>
      </c>
      <c r="C1435" s="136" t="s">
        <v>1589</v>
      </c>
      <c r="D1435" s="136">
        <v>60</v>
      </c>
      <c r="E1435" s="136">
        <v>601</v>
      </c>
      <c r="F1435" s="136">
        <v>6014</v>
      </c>
      <c r="G1435" s="136" t="s">
        <v>2265</v>
      </c>
    </row>
    <row r="1436" spans="2:7">
      <c r="B1436" s="144" t="s">
        <v>2336</v>
      </c>
      <c r="C1436" s="136" t="s">
        <v>1589</v>
      </c>
      <c r="D1436" s="136">
        <v>60</v>
      </c>
      <c r="E1436" s="136">
        <v>602</v>
      </c>
      <c r="F1436" s="136">
        <v>0</v>
      </c>
      <c r="G1436" s="136" t="s">
        <v>2266</v>
      </c>
    </row>
    <row r="1437" spans="2:7">
      <c r="B1437" s="144" t="s">
        <v>2336</v>
      </c>
      <c r="C1437" s="136" t="s">
        <v>1589</v>
      </c>
      <c r="D1437" s="136">
        <v>60</v>
      </c>
      <c r="E1437" s="136">
        <v>602</v>
      </c>
      <c r="F1437" s="136">
        <v>6021</v>
      </c>
      <c r="G1437" s="136" t="s">
        <v>2267</v>
      </c>
    </row>
    <row r="1438" spans="2:7">
      <c r="B1438" s="144" t="s">
        <v>2336</v>
      </c>
      <c r="C1438" s="136" t="s">
        <v>1589</v>
      </c>
      <c r="D1438" s="136">
        <v>60</v>
      </c>
      <c r="E1438" s="136">
        <v>602</v>
      </c>
      <c r="F1438" s="136">
        <v>6022</v>
      </c>
      <c r="G1438" s="136" t="s">
        <v>2268</v>
      </c>
    </row>
    <row r="1439" spans="2:7">
      <c r="B1439" s="144" t="s">
        <v>2336</v>
      </c>
      <c r="C1439" s="136" t="s">
        <v>1589</v>
      </c>
      <c r="D1439" s="136">
        <v>60</v>
      </c>
      <c r="E1439" s="136">
        <v>602</v>
      </c>
      <c r="F1439" s="136">
        <v>6023</v>
      </c>
      <c r="G1439" s="136" t="s">
        <v>2269</v>
      </c>
    </row>
    <row r="1440" spans="2:7">
      <c r="B1440" s="144" t="s">
        <v>2336</v>
      </c>
      <c r="C1440" s="136" t="s">
        <v>1589</v>
      </c>
      <c r="D1440" s="136">
        <v>60</v>
      </c>
      <c r="E1440" s="136">
        <v>602</v>
      </c>
      <c r="F1440" s="136">
        <v>6029</v>
      </c>
      <c r="G1440" s="136" t="s">
        <v>2270</v>
      </c>
    </row>
    <row r="1441" spans="2:7">
      <c r="B1441" s="144" t="s">
        <v>2336</v>
      </c>
      <c r="C1441" s="136" t="s">
        <v>1589</v>
      </c>
      <c r="D1441" s="136">
        <v>60</v>
      </c>
      <c r="E1441" s="136">
        <v>603</v>
      </c>
      <c r="F1441" s="136">
        <v>0</v>
      </c>
      <c r="G1441" s="136" t="s">
        <v>2271</v>
      </c>
    </row>
    <row r="1442" spans="2:7">
      <c r="B1442" s="144" t="s">
        <v>2336</v>
      </c>
      <c r="C1442" s="136" t="s">
        <v>1589</v>
      </c>
      <c r="D1442" s="136">
        <v>60</v>
      </c>
      <c r="E1442" s="136">
        <v>603</v>
      </c>
      <c r="F1442" s="136">
        <v>6031</v>
      </c>
      <c r="G1442" s="136" t="s">
        <v>2272</v>
      </c>
    </row>
    <row r="1443" spans="2:7">
      <c r="B1443" s="144" t="s">
        <v>2336</v>
      </c>
      <c r="C1443" s="136" t="s">
        <v>1589</v>
      </c>
      <c r="D1443" s="136">
        <v>60</v>
      </c>
      <c r="E1443" s="136">
        <v>603</v>
      </c>
      <c r="F1443" s="136">
        <v>6032</v>
      </c>
      <c r="G1443" s="136" t="s">
        <v>2273</v>
      </c>
    </row>
    <row r="1444" spans="2:7">
      <c r="B1444" s="144" t="s">
        <v>2336</v>
      </c>
      <c r="C1444" s="136" t="s">
        <v>1589</v>
      </c>
      <c r="D1444" s="136">
        <v>60</v>
      </c>
      <c r="E1444" s="136">
        <v>603</v>
      </c>
      <c r="F1444" s="136">
        <v>6033</v>
      </c>
      <c r="G1444" s="136" t="s">
        <v>2274</v>
      </c>
    </row>
    <row r="1445" spans="2:7">
      <c r="B1445" s="144" t="s">
        <v>2336</v>
      </c>
      <c r="C1445" s="136" t="s">
        <v>1589</v>
      </c>
      <c r="D1445" s="136">
        <v>60</v>
      </c>
      <c r="E1445" s="136">
        <v>603</v>
      </c>
      <c r="F1445" s="136">
        <v>6034</v>
      </c>
      <c r="G1445" s="136" t="s">
        <v>2275</v>
      </c>
    </row>
    <row r="1446" spans="2:7">
      <c r="B1446" s="144" t="s">
        <v>2336</v>
      </c>
      <c r="C1446" s="136" t="s">
        <v>1589</v>
      </c>
      <c r="D1446" s="136">
        <v>60</v>
      </c>
      <c r="E1446" s="136">
        <v>604</v>
      </c>
      <c r="F1446" s="136">
        <v>0</v>
      </c>
      <c r="G1446" s="136" t="s">
        <v>2276</v>
      </c>
    </row>
    <row r="1447" spans="2:7">
      <c r="B1447" s="144" t="s">
        <v>2336</v>
      </c>
      <c r="C1447" s="136" t="s">
        <v>1589</v>
      </c>
      <c r="D1447" s="136">
        <v>60</v>
      </c>
      <c r="E1447" s="136">
        <v>604</v>
      </c>
      <c r="F1447" s="136">
        <v>6041</v>
      </c>
      <c r="G1447" s="136" t="s">
        <v>2277</v>
      </c>
    </row>
    <row r="1448" spans="2:7">
      <c r="B1448" s="144" t="s">
        <v>2336</v>
      </c>
      <c r="C1448" s="136" t="s">
        <v>1589</v>
      </c>
      <c r="D1448" s="136">
        <v>60</v>
      </c>
      <c r="E1448" s="136">
        <v>604</v>
      </c>
      <c r="F1448" s="136">
        <v>6042</v>
      </c>
      <c r="G1448" s="136" t="s">
        <v>2278</v>
      </c>
    </row>
    <row r="1449" spans="2:7">
      <c r="B1449" s="144" t="s">
        <v>2336</v>
      </c>
      <c r="C1449" s="136" t="s">
        <v>1589</v>
      </c>
      <c r="D1449" s="136">
        <v>60</v>
      </c>
      <c r="E1449" s="136">
        <v>604</v>
      </c>
      <c r="F1449" s="136">
        <v>6043</v>
      </c>
      <c r="G1449" s="136" t="s">
        <v>2279</v>
      </c>
    </row>
    <row r="1450" spans="2:7">
      <c r="B1450" s="144" t="s">
        <v>2336</v>
      </c>
      <c r="C1450" s="136" t="s">
        <v>1589</v>
      </c>
      <c r="D1450" s="136">
        <v>60</v>
      </c>
      <c r="E1450" s="136">
        <v>605</v>
      </c>
      <c r="F1450" s="136">
        <v>0</v>
      </c>
      <c r="G1450" s="136" t="s">
        <v>2280</v>
      </c>
    </row>
    <row r="1451" spans="2:7">
      <c r="B1451" s="144" t="s">
        <v>2336</v>
      </c>
      <c r="C1451" s="136" t="s">
        <v>1589</v>
      </c>
      <c r="D1451" s="136">
        <v>60</v>
      </c>
      <c r="E1451" s="136">
        <v>605</v>
      </c>
      <c r="F1451" s="136">
        <v>6051</v>
      </c>
      <c r="G1451" s="136" t="s">
        <v>2281</v>
      </c>
    </row>
    <row r="1452" spans="2:7">
      <c r="B1452" s="144" t="s">
        <v>2336</v>
      </c>
      <c r="C1452" s="136" t="s">
        <v>1589</v>
      </c>
      <c r="D1452" s="136">
        <v>60</v>
      </c>
      <c r="E1452" s="136">
        <v>605</v>
      </c>
      <c r="F1452" s="136">
        <v>6052</v>
      </c>
      <c r="G1452" s="136" t="s">
        <v>2282</v>
      </c>
    </row>
    <row r="1453" spans="2:7">
      <c r="B1453" s="144" t="s">
        <v>2336</v>
      </c>
      <c r="C1453" s="136" t="s">
        <v>1589</v>
      </c>
      <c r="D1453" s="136">
        <v>60</v>
      </c>
      <c r="E1453" s="136">
        <v>606</v>
      </c>
      <c r="F1453" s="136">
        <v>0</v>
      </c>
      <c r="G1453" s="136" t="s">
        <v>2283</v>
      </c>
    </row>
    <row r="1454" spans="2:7">
      <c r="B1454" s="144" t="s">
        <v>2336</v>
      </c>
      <c r="C1454" s="136" t="s">
        <v>1589</v>
      </c>
      <c r="D1454" s="136">
        <v>60</v>
      </c>
      <c r="E1454" s="136">
        <v>606</v>
      </c>
      <c r="F1454" s="136">
        <v>6061</v>
      </c>
      <c r="G1454" s="136" t="s">
        <v>2284</v>
      </c>
    </row>
    <row r="1455" spans="2:7">
      <c r="B1455" s="144" t="s">
        <v>2336</v>
      </c>
      <c r="C1455" s="136" t="s">
        <v>1589</v>
      </c>
      <c r="D1455" s="136">
        <v>60</v>
      </c>
      <c r="E1455" s="136">
        <v>606</v>
      </c>
      <c r="F1455" s="136">
        <v>6062</v>
      </c>
      <c r="G1455" s="136" t="s">
        <v>2285</v>
      </c>
    </row>
    <row r="1456" spans="2:7">
      <c r="B1456" s="144" t="s">
        <v>2336</v>
      </c>
      <c r="C1456" s="136" t="s">
        <v>1589</v>
      </c>
      <c r="D1456" s="136">
        <v>60</v>
      </c>
      <c r="E1456" s="136">
        <v>606</v>
      </c>
      <c r="F1456" s="136">
        <v>6063</v>
      </c>
      <c r="G1456" s="136" t="s">
        <v>2286</v>
      </c>
    </row>
    <row r="1457" spans="2:7">
      <c r="B1457" s="144" t="s">
        <v>2336</v>
      </c>
      <c r="C1457" s="136" t="s">
        <v>1589</v>
      </c>
      <c r="D1457" s="136">
        <v>60</v>
      </c>
      <c r="E1457" s="136">
        <v>606</v>
      </c>
      <c r="F1457" s="136">
        <v>6064</v>
      </c>
      <c r="G1457" s="136" t="s">
        <v>2287</v>
      </c>
    </row>
    <row r="1458" spans="2:7">
      <c r="B1458" s="144" t="s">
        <v>2336</v>
      </c>
      <c r="C1458" s="136" t="s">
        <v>1589</v>
      </c>
      <c r="D1458" s="136">
        <v>60</v>
      </c>
      <c r="E1458" s="136">
        <v>607</v>
      </c>
      <c r="F1458" s="136">
        <v>0</v>
      </c>
      <c r="G1458" s="136" t="s">
        <v>2288</v>
      </c>
    </row>
    <row r="1459" spans="2:7">
      <c r="B1459" s="144" t="s">
        <v>2336</v>
      </c>
      <c r="C1459" s="136" t="s">
        <v>1589</v>
      </c>
      <c r="D1459" s="136">
        <v>60</v>
      </c>
      <c r="E1459" s="136">
        <v>607</v>
      </c>
      <c r="F1459" s="136">
        <v>6071</v>
      </c>
      <c r="G1459" s="136" t="s">
        <v>2289</v>
      </c>
    </row>
    <row r="1460" spans="2:7">
      <c r="B1460" s="144" t="s">
        <v>2336</v>
      </c>
      <c r="C1460" s="136" t="s">
        <v>1589</v>
      </c>
      <c r="D1460" s="136">
        <v>60</v>
      </c>
      <c r="E1460" s="136">
        <v>607</v>
      </c>
      <c r="F1460" s="136">
        <v>6072</v>
      </c>
      <c r="G1460" s="136" t="s">
        <v>2290</v>
      </c>
    </row>
    <row r="1461" spans="2:7">
      <c r="B1461" s="144" t="s">
        <v>2336</v>
      </c>
      <c r="C1461" s="136" t="s">
        <v>1589</v>
      </c>
      <c r="D1461" s="136">
        <v>60</v>
      </c>
      <c r="E1461" s="136">
        <v>607</v>
      </c>
      <c r="F1461" s="136">
        <v>6073</v>
      </c>
      <c r="G1461" s="136" t="s">
        <v>2291</v>
      </c>
    </row>
    <row r="1462" spans="2:7">
      <c r="B1462" s="144" t="s">
        <v>2336</v>
      </c>
      <c r="C1462" s="136" t="s">
        <v>1589</v>
      </c>
      <c r="D1462" s="136">
        <v>60</v>
      </c>
      <c r="E1462" s="136">
        <v>608</v>
      </c>
      <c r="F1462" s="136">
        <v>0</v>
      </c>
      <c r="G1462" s="136" t="s">
        <v>2292</v>
      </c>
    </row>
    <row r="1463" spans="2:7">
      <c r="B1463" s="144" t="s">
        <v>2336</v>
      </c>
      <c r="C1463" s="136" t="s">
        <v>1589</v>
      </c>
      <c r="D1463" s="136">
        <v>60</v>
      </c>
      <c r="E1463" s="136">
        <v>608</v>
      </c>
      <c r="F1463" s="136">
        <v>6081</v>
      </c>
      <c r="G1463" s="136" t="s">
        <v>2293</v>
      </c>
    </row>
    <row r="1464" spans="2:7">
      <c r="B1464" s="144" t="s">
        <v>2336</v>
      </c>
      <c r="C1464" s="136" t="s">
        <v>1589</v>
      </c>
      <c r="D1464" s="136">
        <v>60</v>
      </c>
      <c r="E1464" s="136">
        <v>608</v>
      </c>
      <c r="F1464" s="136">
        <v>6082</v>
      </c>
      <c r="G1464" s="136" t="s">
        <v>2294</v>
      </c>
    </row>
    <row r="1465" spans="2:7">
      <c r="B1465" s="144" t="s">
        <v>2336</v>
      </c>
      <c r="C1465" s="136" t="s">
        <v>1589</v>
      </c>
      <c r="D1465" s="136">
        <v>60</v>
      </c>
      <c r="E1465" s="136">
        <v>609</v>
      </c>
      <c r="F1465" s="136">
        <v>0</v>
      </c>
      <c r="G1465" s="136" t="s">
        <v>2295</v>
      </c>
    </row>
    <row r="1466" spans="2:7">
      <c r="B1466" s="144" t="s">
        <v>2336</v>
      </c>
      <c r="C1466" s="136" t="s">
        <v>1589</v>
      </c>
      <c r="D1466" s="136">
        <v>60</v>
      </c>
      <c r="E1466" s="136">
        <v>609</v>
      </c>
      <c r="F1466" s="136">
        <v>6091</v>
      </c>
      <c r="G1466" s="136" t="s">
        <v>2296</v>
      </c>
    </row>
    <row r="1467" spans="2:7">
      <c r="B1467" s="144" t="s">
        <v>2336</v>
      </c>
      <c r="C1467" s="136" t="s">
        <v>1589</v>
      </c>
      <c r="D1467" s="136">
        <v>60</v>
      </c>
      <c r="E1467" s="136">
        <v>609</v>
      </c>
      <c r="F1467" s="136">
        <v>6092</v>
      </c>
      <c r="G1467" s="136" t="s">
        <v>2297</v>
      </c>
    </row>
    <row r="1468" spans="2:7">
      <c r="B1468" s="144" t="s">
        <v>2336</v>
      </c>
      <c r="C1468" s="136" t="s">
        <v>1589</v>
      </c>
      <c r="D1468" s="136">
        <v>60</v>
      </c>
      <c r="E1468" s="136">
        <v>609</v>
      </c>
      <c r="F1468" s="136">
        <v>6093</v>
      </c>
      <c r="G1468" s="136" t="s">
        <v>2298</v>
      </c>
    </row>
    <row r="1469" spans="2:7">
      <c r="B1469" s="144" t="s">
        <v>2336</v>
      </c>
      <c r="C1469" s="136" t="s">
        <v>1589</v>
      </c>
      <c r="D1469" s="136">
        <v>60</v>
      </c>
      <c r="E1469" s="136">
        <v>609</v>
      </c>
      <c r="F1469" s="136">
        <v>6094</v>
      </c>
      <c r="G1469" s="136" t="s">
        <v>2299</v>
      </c>
    </row>
    <row r="1470" spans="2:7">
      <c r="B1470" s="144" t="s">
        <v>2336</v>
      </c>
      <c r="C1470" s="136" t="s">
        <v>1589</v>
      </c>
      <c r="D1470" s="136">
        <v>60</v>
      </c>
      <c r="E1470" s="136">
        <v>609</v>
      </c>
      <c r="F1470" s="136">
        <v>6095</v>
      </c>
      <c r="G1470" s="136" t="s">
        <v>2300</v>
      </c>
    </row>
    <row r="1471" spans="2:7">
      <c r="B1471" s="144" t="s">
        <v>2336</v>
      </c>
      <c r="C1471" s="136" t="s">
        <v>1589</v>
      </c>
      <c r="D1471" s="136">
        <v>60</v>
      </c>
      <c r="E1471" s="136">
        <v>609</v>
      </c>
      <c r="F1471" s="136">
        <v>6096</v>
      </c>
      <c r="G1471" s="136" t="s">
        <v>2301</v>
      </c>
    </row>
    <row r="1472" spans="2:7">
      <c r="B1472" s="144" t="s">
        <v>2336</v>
      </c>
      <c r="C1472" s="136" t="s">
        <v>1589</v>
      </c>
      <c r="D1472" s="136">
        <v>60</v>
      </c>
      <c r="E1472" s="136">
        <v>609</v>
      </c>
      <c r="F1472" s="136">
        <v>6097</v>
      </c>
      <c r="G1472" s="136" t="s">
        <v>2302</v>
      </c>
    </row>
    <row r="1473" spans="2:7">
      <c r="B1473" s="144" t="s">
        <v>2336</v>
      </c>
      <c r="C1473" s="136" t="s">
        <v>1589</v>
      </c>
      <c r="D1473" s="136">
        <v>60</v>
      </c>
      <c r="E1473" s="136">
        <v>609</v>
      </c>
      <c r="F1473" s="136">
        <v>6098</v>
      </c>
      <c r="G1473" s="136" t="s">
        <v>2303</v>
      </c>
    </row>
    <row r="1474" spans="2:7">
      <c r="B1474" s="144" t="s">
        <v>2336</v>
      </c>
      <c r="C1474" s="136" t="s">
        <v>1589</v>
      </c>
      <c r="D1474" s="136">
        <v>60</v>
      </c>
      <c r="E1474" s="136">
        <v>609</v>
      </c>
      <c r="F1474" s="136">
        <v>6099</v>
      </c>
      <c r="G1474" s="136" t="s">
        <v>2304</v>
      </c>
    </row>
    <row r="1475" spans="2:7">
      <c r="B1475" s="144" t="s">
        <v>2336</v>
      </c>
      <c r="C1475" s="136" t="s">
        <v>1589</v>
      </c>
      <c r="D1475" s="136">
        <v>61</v>
      </c>
      <c r="E1475" s="136">
        <v>0</v>
      </c>
      <c r="F1475" s="136">
        <v>0</v>
      </c>
      <c r="G1475" s="136" t="s">
        <v>1602</v>
      </c>
    </row>
    <row r="1476" spans="2:7">
      <c r="B1476" s="144" t="s">
        <v>2336</v>
      </c>
      <c r="C1476" s="136" t="s">
        <v>1589</v>
      </c>
      <c r="D1476" s="136">
        <v>61</v>
      </c>
      <c r="E1476" s="136">
        <v>610</v>
      </c>
      <c r="F1476" s="136">
        <v>0</v>
      </c>
      <c r="G1476" s="136" t="s">
        <v>2305</v>
      </c>
    </row>
    <row r="1477" spans="2:7">
      <c r="B1477" s="144" t="s">
        <v>2336</v>
      </c>
      <c r="C1477" s="136" t="s">
        <v>1589</v>
      </c>
      <c r="D1477" s="136">
        <v>61</v>
      </c>
      <c r="E1477" s="136">
        <v>610</v>
      </c>
      <c r="F1477" s="136">
        <v>6100</v>
      </c>
      <c r="G1477" s="136" t="s">
        <v>548</v>
      </c>
    </row>
    <row r="1478" spans="2:7">
      <c r="B1478" s="144" t="s">
        <v>2336</v>
      </c>
      <c r="C1478" s="136" t="s">
        <v>1589</v>
      </c>
      <c r="D1478" s="136">
        <v>61</v>
      </c>
      <c r="E1478" s="136">
        <v>610</v>
      </c>
      <c r="F1478" s="136">
        <v>6108</v>
      </c>
      <c r="G1478" s="136" t="s">
        <v>2097</v>
      </c>
    </row>
    <row r="1479" spans="2:7">
      <c r="B1479" s="144" t="s">
        <v>2336</v>
      </c>
      <c r="C1479" s="136" t="s">
        <v>1589</v>
      </c>
      <c r="D1479" s="136">
        <v>61</v>
      </c>
      <c r="E1479" s="136">
        <v>610</v>
      </c>
      <c r="F1479" s="136">
        <v>6109</v>
      </c>
      <c r="G1479" s="136" t="s">
        <v>549</v>
      </c>
    </row>
    <row r="1480" spans="2:7">
      <c r="B1480" s="144" t="s">
        <v>2336</v>
      </c>
      <c r="C1480" s="136" t="s">
        <v>1589</v>
      </c>
      <c r="D1480" s="136">
        <v>61</v>
      </c>
      <c r="E1480" s="136">
        <v>611</v>
      </c>
      <c r="F1480" s="136">
        <v>0</v>
      </c>
      <c r="G1480" s="136" t="s">
        <v>2306</v>
      </c>
    </row>
    <row r="1481" spans="2:7">
      <c r="B1481" s="144" t="s">
        <v>2336</v>
      </c>
      <c r="C1481" s="136" t="s">
        <v>1589</v>
      </c>
      <c r="D1481" s="136">
        <v>61</v>
      </c>
      <c r="E1481" s="136">
        <v>611</v>
      </c>
      <c r="F1481" s="136">
        <v>6111</v>
      </c>
      <c r="G1481" s="136" t="s">
        <v>2307</v>
      </c>
    </row>
    <row r="1482" spans="2:7">
      <c r="B1482" s="144" t="s">
        <v>2336</v>
      </c>
      <c r="C1482" s="136" t="s">
        <v>1589</v>
      </c>
      <c r="D1482" s="136">
        <v>61</v>
      </c>
      <c r="E1482" s="136">
        <v>611</v>
      </c>
      <c r="F1482" s="136">
        <v>6112</v>
      </c>
      <c r="G1482" s="136" t="s">
        <v>2308</v>
      </c>
    </row>
    <row r="1483" spans="2:7">
      <c r="B1483" s="144" t="s">
        <v>2336</v>
      </c>
      <c r="C1483" s="136" t="s">
        <v>1589</v>
      </c>
      <c r="D1483" s="136">
        <v>61</v>
      </c>
      <c r="E1483" s="136">
        <v>611</v>
      </c>
      <c r="F1483" s="136">
        <v>6113</v>
      </c>
      <c r="G1483" s="136" t="s">
        <v>2309</v>
      </c>
    </row>
    <row r="1484" spans="2:7">
      <c r="B1484" s="144" t="s">
        <v>2336</v>
      </c>
      <c r="C1484" s="136" t="s">
        <v>1589</v>
      </c>
      <c r="D1484" s="136">
        <v>61</v>
      </c>
      <c r="E1484" s="136">
        <v>611</v>
      </c>
      <c r="F1484" s="136">
        <v>6114</v>
      </c>
      <c r="G1484" s="136" t="s">
        <v>2310</v>
      </c>
    </row>
    <row r="1485" spans="2:7">
      <c r="B1485" s="144" t="s">
        <v>2336</v>
      </c>
      <c r="C1485" s="136" t="s">
        <v>1589</v>
      </c>
      <c r="D1485" s="136">
        <v>61</v>
      </c>
      <c r="E1485" s="136">
        <v>611</v>
      </c>
      <c r="F1485" s="136">
        <v>6119</v>
      </c>
      <c r="G1485" s="136" t="s">
        <v>2311</v>
      </c>
    </row>
    <row r="1486" spans="2:7">
      <c r="B1486" s="144" t="s">
        <v>2336</v>
      </c>
      <c r="C1486" s="136" t="s">
        <v>1589</v>
      </c>
      <c r="D1486" s="136">
        <v>61</v>
      </c>
      <c r="E1486" s="136">
        <v>612</v>
      </c>
      <c r="F1486" s="136">
        <v>0</v>
      </c>
      <c r="G1486" s="136" t="s">
        <v>2312</v>
      </c>
    </row>
    <row r="1487" spans="2:7">
      <c r="B1487" s="144" t="s">
        <v>2336</v>
      </c>
      <c r="C1487" s="136" t="s">
        <v>1589</v>
      </c>
      <c r="D1487" s="136">
        <v>61</v>
      </c>
      <c r="E1487" s="136">
        <v>612</v>
      </c>
      <c r="F1487" s="136">
        <v>6121</v>
      </c>
      <c r="G1487" s="136" t="s">
        <v>2312</v>
      </c>
    </row>
    <row r="1488" spans="2:7">
      <c r="B1488" s="144" t="s">
        <v>2336</v>
      </c>
      <c r="C1488" s="136" t="s">
        <v>1589</v>
      </c>
      <c r="D1488" s="136">
        <v>61</v>
      </c>
      <c r="E1488" s="136">
        <v>619</v>
      </c>
      <c r="F1488" s="136">
        <v>0</v>
      </c>
      <c r="G1488" s="136" t="s">
        <v>2313</v>
      </c>
    </row>
    <row r="1489" spans="2:7">
      <c r="B1489" s="144" t="s">
        <v>2336</v>
      </c>
      <c r="C1489" s="136" t="s">
        <v>1589</v>
      </c>
      <c r="D1489" s="136">
        <v>61</v>
      </c>
      <c r="E1489" s="136">
        <v>619</v>
      </c>
      <c r="F1489" s="136">
        <v>6199</v>
      </c>
      <c r="G1489" s="136" t="s">
        <v>2313</v>
      </c>
    </row>
    <row r="1490" spans="2:7">
      <c r="B1490" s="144" t="s">
        <v>2338</v>
      </c>
      <c r="C1490" s="136" t="s">
        <v>1603</v>
      </c>
      <c r="D1490" s="136">
        <v>0</v>
      </c>
      <c r="E1490" s="136">
        <v>0</v>
      </c>
      <c r="F1490" s="136">
        <v>0</v>
      </c>
      <c r="G1490" s="136" t="s">
        <v>1604</v>
      </c>
    </row>
    <row r="1491" spans="2:7">
      <c r="B1491" s="144" t="s">
        <v>2338</v>
      </c>
      <c r="C1491" s="136" t="s">
        <v>1603</v>
      </c>
      <c r="D1491" s="136">
        <v>62</v>
      </c>
      <c r="E1491" s="136">
        <v>0</v>
      </c>
      <c r="F1491" s="136">
        <v>0</v>
      </c>
      <c r="G1491" s="136" t="s">
        <v>1605</v>
      </c>
    </row>
    <row r="1492" spans="2:7">
      <c r="B1492" s="144" t="s">
        <v>2338</v>
      </c>
      <c r="C1492" s="136" t="s">
        <v>1603</v>
      </c>
      <c r="D1492" s="136">
        <v>62</v>
      </c>
      <c r="E1492" s="136">
        <v>620</v>
      </c>
      <c r="F1492" s="136">
        <v>0</v>
      </c>
      <c r="G1492" s="136" t="s">
        <v>1606</v>
      </c>
    </row>
    <row r="1493" spans="2:7">
      <c r="B1493" s="144" t="s">
        <v>2338</v>
      </c>
      <c r="C1493" s="136" t="s">
        <v>1603</v>
      </c>
      <c r="D1493" s="136">
        <v>62</v>
      </c>
      <c r="E1493" s="136">
        <v>620</v>
      </c>
      <c r="F1493" s="136">
        <v>6200</v>
      </c>
      <c r="G1493" s="136" t="s">
        <v>548</v>
      </c>
    </row>
    <row r="1494" spans="2:7">
      <c r="B1494" s="144" t="s">
        <v>2338</v>
      </c>
      <c r="C1494" s="136" t="s">
        <v>1603</v>
      </c>
      <c r="D1494" s="136">
        <v>62</v>
      </c>
      <c r="E1494" s="136">
        <v>620</v>
      </c>
      <c r="F1494" s="136">
        <v>6209</v>
      </c>
      <c r="G1494" s="136" t="s">
        <v>549</v>
      </c>
    </row>
    <row r="1495" spans="2:7">
      <c r="B1495" s="144" t="s">
        <v>2338</v>
      </c>
      <c r="C1495" s="136" t="s">
        <v>1603</v>
      </c>
      <c r="D1495" s="136">
        <v>62</v>
      </c>
      <c r="E1495" s="136">
        <v>621</v>
      </c>
      <c r="F1495" s="136">
        <v>0</v>
      </c>
      <c r="G1495" s="136" t="s">
        <v>1607</v>
      </c>
    </row>
    <row r="1496" spans="2:7">
      <c r="B1496" s="144" t="s">
        <v>2338</v>
      </c>
      <c r="C1496" s="136" t="s">
        <v>1603</v>
      </c>
      <c r="D1496" s="136">
        <v>62</v>
      </c>
      <c r="E1496" s="136">
        <v>621</v>
      </c>
      <c r="F1496" s="136">
        <v>6211</v>
      </c>
      <c r="G1496" s="136" t="s">
        <v>1607</v>
      </c>
    </row>
    <row r="1497" spans="2:7">
      <c r="B1497" s="144" t="s">
        <v>2338</v>
      </c>
      <c r="C1497" s="136" t="s">
        <v>1603</v>
      </c>
      <c r="D1497" s="136">
        <v>62</v>
      </c>
      <c r="E1497" s="136">
        <v>622</v>
      </c>
      <c r="F1497" s="136">
        <v>0</v>
      </c>
      <c r="G1497" s="136" t="s">
        <v>1608</v>
      </c>
    </row>
    <row r="1498" spans="2:7">
      <c r="B1498" s="144" t="s">
        <v>2338</v>
      </c>
      <c r="C1498" s="136" t="s">
        <v>1603</v>
      </c>
      <c r="D1498" s="136">
        <v>62</v>
      </c>
      <c r="E1498" s="136">
        <v>622</v>
      </c>
      <c r="F1498" s="136">
        <v>6221</v>
      </c>
      <c r="G1498" s="136" t="s">
        <v>1609</v>
      </c>
    </row>
    <row r="1499" spans="2:7">
      <c r="B1499" s="144" t="s">
        <v>2338</v>
      </c>
      <c r="C1499" s="136" t="s">
        <v>1603</v>
      </c>
      <c r="D1499" s="136">
        <v>62</v>
      </c>
      <c r="E1499" s="136">
        <v>622</v>
      </c>
      <c r="F1499" s="136">
        <v>6222</v>
      </c>
      <c r="G1499" s="136" t="s">
        <v>1610</v>
      </c>
    </row>
    <row r="1500" spans="2:7">
      <c r="B1500" s="144" t="s">
        <v>2338</v>
      </c>
      <c r="C1500" s="136" t="s">
        <v>1603</v>
      </c>
      <c r="D1500" s="136">
        <v>62</v>
      </c>
      <c r="E1500" s="136">
        <v>622</v>
      </c>
      <c r="F1500" s="136">
        <v>6223</v>
      </c>
      <c r="G1500" s="136" t="s">
        <v>1611</v>
      </c>
    </row>
    <row r="1501" spans="2:7">
      <c r="B1501" s="144" t="s">
        <v>2338</v>
      </c>
      <c r="C1501" s="136" t="s">
        <v>1603</v>
      </c>
      <c r="D1501" s="136">
        <v>62</v>
      </c>
      <c r="E1501" s="136">
        <v>622</v>
      </c>
      <c r="F1501" s="136">
        <v>6229</v>
      </c>
      <c r="G1501" s="136" t="s">
        <v>1612</v>
      </c>
    </row>
    <row r="1502" spans="2:7">
      <c r="B1502" s="144" t="s">
        <v>2338</v>
      </c>
      <c r="C1502" s="136" t="s">
        <v>1603</v>
      </c>
      <c r="D1502" s="136">
        <v>63</v>
      </c>
      <c r="E1502" s="136">
        <v>0</v>
      </c>
      <c r="F1502" s="136">
        <v>0</v>
      </c>
      <c r="G1502" s="136" t="s">
        <v>1613</v>
      </c>
    </row>
    <row r="1503" spans="2:7">
      <c r="B1503" s="144" t="s">
        <v>2338</v>
      </c>
      <c r="C1503" s="136" t="s">
        <v>1603</v>
      </c>
      <c r="D1503" s="136">
        <v>63</v>
      </c>
      <c r="E1503" s="136">
        <v>630</v>
      </c>
      <c r="F1503" s="136">
        <v>0</v>
      </c>
      <c r="G1503" s="136" t="s">
        <v>1614</v>
      </c>
    </row>
    <row r="1504" spans="2:7">
      <c r="B1504" s="144" t="s">
        <v>2338</v>
      </c>
      <c r="C1504" s="136" t="s">
        <v>1603</v>
      </c>
      <c r="D1504" s="136">
        <v>63</v>
      </c>
      <c r="E1504" s="136">
        <v>630</v>
      </c>
      <c r="F1504" s="136">
        <v>6300</v>
      </c>
      <c r="G1504" s="136" t="s">
        <v>548</v>
      </c>
    </row>
    <row r="1505" spans="2:7">
      <c r="B1505" s="144" t="s">
        <v>2338</v>
      </c>
      <c r="C1505" s="136" t="s">
        <v>1603</v>
      </c>
      <c r="D1505" s="136">
        <v>63</v>
      </c>
      <c r="E1505" s="136">
        <v>630</v>
      </c>
      <c r="F1505" s="136">
        <v>6309</v>
      </c>
      <c r="G1505" s="136" t="s">
        <v>549</v>
      </c>
    </row>
    <row r="1506" spans="2:7">
      <c r="B1506" s="144" t="s">
        <v>2338</v>
      </c>
      <c r="C1506" s="136" t="s">
        <v>1603</v>
      </c>
      <c r="D1506" s="136">
        <v>63</v>
      </c>
      <c r="E1506" s="136">
        <v>631</v>
      </c>
      <c r="F1506" s="136">
        <v>0</v>
      </c>
      <c r="G1506" s="136" t="s">
        <v>1615</v>
      </c>
    </row>
    <row r="1507" spans="2:7">
      <c r="B1507" s="144" t="s">
        <v>2338</v>
      </c>
      <c r="C1507" s="136" t="s">
        <v>1603</v>
      </c>
      <c r="D1507" s="136">
        <v>63</v>
      </c>
      <c r="E1507" s="136">
        <v>631</v>
      </c>
      <c r="F1507" s="136">
        <v>6311</v>
      </c>
      <c r="G1507" s="136" t="s">
        <v>1616</v>
      </c>
    </row>
    <row r="1508" spans="2:7">
      <c r="B1508" s="144" t="s">
        <v>2338</v>
      </c>
      <c r="C1508" s="136" t="s">
        <v>1603</v>
      </c>
      <c r="D1508" s="136">
        <v>63</v>
      </c>
      <c r="E1508" s="136">
        <v>631</v>
      </c>
      <c r="F1508" s="136">
        <v>6312</v>
      </c>
      <c r="G1508" s="136" t="s">
        <v>1617</v>
      </c>
    </row>
    <row r="1509" spans="2:7">
      <c r="B1509" s="144" t="s">
        <v>2338</v>
      </c>
      <c r="C1509" s="136" t="s">
        <v>1603</v>
      </c>
      <c r="D1509" s="136">
        <v>63</v>
      </c>
      <c r="E1509" s="136">
        <v>631</v>
      </c>
      <c r="F1509" s="136">
        <v>6313</v>
      </c>
      <c r="G1509" s="136" t="s">
        <v>1618</v>
      </c>
    </row>
    <row r="1510" spans="2:7">
      <c r="B1510" s="144" t="s">
        <v>2338</v>
      </c>
      <c r="C1510" s="136" t="s">
        <v>1603</v>
      </c>
      <c r="D1510" s="136">
        <v>63</v>
      </c>
      <c r="E1510" s="136">
        <v>631</v>
      </c>
      <c r="F1510" s="136">
        <v>6314</v>
      </c>
      <c r="G1510" s="136" t="s">
        <v>1619</v>
      </c>
    </row>
    <row r="1511" spans="2:7">
      <c r="B1511" s="144" t="s">
        <v>2338</v>
      </c>
      <c r="C1511" s="136" t="s">
        <v>1603</v>
      </c>
      <c r="D1511" s="136">
        <v>63</v>
      </c>
      <c r="E1511" s="136">
        <v>632</v>
      </c>
      <c r="F1511" s="136">
        <v>0</v>
      </c>
      <c r="G1511" s="136" t="s">
        <v>1620</v>
      </c>
    </row>
    <row r="1512" spans="2:7">
      <c r="B1512" s="144" t="s">
        <v>2338</v>
      </c>
      <c r="C1512" s="136" t="s">
        <v>1603</v>
      </c>
      <c r="D1512" s="136">
        <v>63</v>
      </c>
      <c r="E1512" s="136">
        <v>632</v>
      </c>
      <c r="F1512" s="136">
        <v>6321</v>
      </c>
      <c r="G1512" s="136" t="s">
        <v>1621</v>
      </c>
    </row>
    <row r="1513" spans="2:7">
      <c r="B1513" s="144" t="s">
        <v>2338</v>
      </c>
      <c r="C1513" s="136" t="s">
        <v>1603</v>
      </c>
      <c r="D1513" s="136">
        <v>63</v>
      </c>
      <c r="E1513" s="136">
        <v>632</v>
      </c>
      <c r="F1513" s="136">
        <v>6322</v>
      </c>
      <c r="G1513" s="136" t="s">
        <v>1622</v>
      </c>
    </row>
    <row r="1514" spans="2:7">
      <c r="B1514" s="144" t="s">
        <v>2338</v>
      </c>
      <c r="C1514" s="136" t="s">
        <v>1603</v>
      </c>
      <c r="D1514" s="136">
        <v>63</v>
      </c>
      <c r="E1514" s="136">
        <v>632</v>
      </c>
      <c r="F1514" s="136">
        <v>6323</v>
      </c>
      <c r="G1514" s="136" t="s">
        <v>1623</v>
      </c>
    </row>
    <row r="1515" spans="2:7">
      <c r="B1515" s="144" t="s">
        <v>2338</v>
      </c>
      <c r="C1515" s="136" t="s">
        <v>1603</v>
      </c>
      <c r="D1515" s="136">
        <v>63</v>
      </c>
      <c r="E1515" s="136">
        <v>632</v>
      </c>
      <c r="F1515" s="136">
        <v>6324</v>
      </c>
      <c r="G1515" s="136" t="s">
        <v>1624</v>
      </c>
    </row>
    <row r="1516" spans="2:7">
      <c r="B1516" s="144" t="s">
        <v>2338</v>
      </c>
      <c r="C1516" s="136" t="s">
        <v>1603</v>
      </c>
      <c r="D1516" s="136">
        <v>63</v>
      </c>
      <c r="E1516" s="136">
        <v>632</v>
      </c>
      <c r="F1516" s="136">
        <v>6325</v>
      </c>
      <c r="G1516" s="136" t="s">
        <v>1625</v>
      </c>
    </row>
    <row r="1517" spans="2:7">
      <c r="B1517" s="144" t="s">
        <v>2338</v>
      </c>
      <c r="C1517" s="136" t="s">
        <v>1603</v>
      </c>
      <c r="D1517" s="136">
        <v>64</v>
      </c>
      <c r="E1517" s="136">
        <v>0</v>
      </c>
      <c r="F1517" s="136">
        <v>0</v>
      </c>
      <c r="G1517" s="136" t="s">
        <v>1626</v>
      </c>
    </row>
    <row r="1518" spans="2:7">
      <c r="B1518" s="144" t="s">
        <v>2338</v>
      </c>
      <c r="C1518" s="136" t="s">
        <v>1603</v>
      </c>
      <c r="D1518" s="136">
        <v>64</v>
      </c>
      <c r="E1518" s="136">
        <v>640</v>
      </c>
      <c r="F1518" s="136">
        <v>0</v>
      </c>
      <c r="G1518" s="136" t="s">
        <v>1627</v>
      </c>
    </row>
    <row r="1519" spans="2:7">
      <c r="B1519" s="144" t="s">
        <v>2338</v>
      </c>
      <c r="C1519" s="136" t="s">
        <v>1603</v>
      </c>
      <c r="D1519" s="136">
        <v>64</v>
      </c>
      <c r="E1519" s="136">
        <v>640</v>
      </c>
      <c r="F1519" s="136">
        <v>6400</v>
      </c>
      <c r="G1519" s="136" t="s">
        <v>548</v>
      </c>
    </row>
    <row r="1520" spans="2:7">
      <c r="B1520" s="144" t="s">
        <v>2338</v>
      </c>
      <c r="C1520" s="136" t="s">
        <v>1603</v>
      </c>
      <c r="D1520" s="136">
        <v>64</v>
      </c>
      <c r="E1520" s="136">
        <v>640</v>
      </c>
      <c r="F1520" s="136">
        <v>6409</v>
      </c>
      <c r="G1520" s="136" t="s">
        <v>549</v>
      </c>
    </row>
    <row r="1521" spans="2:7">
      <c r="B1521" s="144" t="s">
        <v>2338</v>
      </c>
      <c r="C1521" s="136" t="s">
        <v>1603</v>
      </c>
      <c r="D1521" s="136">
        <v>64</v>
      </c>
      <c r="E1521" s="136">
        <v>641</v>
      </c>
      <c r="F1521" s="136">
        <v>0</v>
      </c>
      <c r="G1521" s="136" t="s">
        <v>1628</v>
      </c>
    </row>
    <row r="1522" spans="2:7">
      <c r="B1522" s="144" t="s">
        <v>2338</v>
      </c>
      <c r="C1522" s="136" t="s">
        <v>1603</v>
      </c>
      <c r="D1522" s="136">
        <v>64</v>
      </c>
      <c r="E1522" s="136">
        <v>641</v>
      </c>
      <c r="F1522" s="136">
        <v>6411</v>
      </c>
      <c r="G1522" s="136" t="s">
        <v>1629</v>
      </c>
    </row>
    <row r="1523" spans="2:7">
      <c r="B1523" s="144" t="s">
        <v>2338</v>
      </c>
      <c r="C1523" s="136" t="s">
        <v>1603</v>
      </c>
      <c r="D1523" s="136">
        <v>64</v>
      </c>
      <c r="E1523" s="136">
        <v>641</v>
      </c>
      <c r="F1523" s="136">
        <v>6412</v>
      </c>
      <c r="G1523" s="136" t="s">
        <v>1630</v>
      </c>
    </row>
    <row r="1524" spans="2:7">
      <c r="B1524" s="144" t="s">
        <v>2338</v>
      </c>
      <c r="C1524" s="136" t="s">
        <v>1603</v>
      </c>
      <c r="D1524" s="136">
        <v>64</v>
      </c>
      <c r="E1524" s="136">
        <v>642</v>
      </c>
      <c r="F1524" s="136">
        <v>0</v>
      </c>
      <c r="G1524" s="136" t="s">
        <v>1631</v>
      </c>
    </row>
    <row r="1525" spans="2:7">
      <c r="B1525" s="144" t="s">
        <v>2338</v>
      </c>
      <c r="C1525" s="136" t="s">
        <v>1603</v>
      </c>
      <c r="D1525" s="136">
        <v>64</v>
      </c>
      <c r="E1525" s="136">
        <v>642</v>
      </c>
      <c r="F1525" s="136">
        <v>6421</v>
      </c>
      <c r="G1525" s="136" t="s">
        <v>1631</v>
      </c>
    </row>
    <row r="1526" spans="2:7">
      <c r="B1526" s="144" t="s">
        <v>2338</v>
      </c>
      <c r="C1526" s="136" t="s">
        <v>1603</v>
      </c>
      <c r="D1526" s="136">
        <v>64</v>
      </c>
      <c r="E1526" s="136">
        <v>643</v>
      </c>
      <c r="F1526" s="136">
        <v>0</v>
      </c>
      <c r="G1526" s="136" t="s">
        <v>1632</v>
      </c>
    </row>
    <row r="1527" spans="2:7">
      <c r="B1527" s="144" t="s">
        <v>2338</v>
      </c>
      <c r="C1527" s="136" t="s">
        <v>1603</v>
      </c>
      <c r="D1527" s="136">
        <v>64</v>
      </c>
      <c r="E1527" s="136">
        <v>643</v>
      </c>
      <c r="F1527" s="136">
        <v>6431</v>
      </c>
      <c r="G1527" s="136" t="s">
        <v>1633</v>
      </c>
    </row>
    <row r="1528" spans="2:7">
      <c r="B1528" s="144" t="s">
        <v>2338</v>
      </c>
      <c r="C1528" s="136" t="s">
        <v>1603</v>
      </c>
      <c r="D1528" s="136">
        <v>64</v>
      </c>
      <c r="E1528" s="136">
        <v>643</v>
      </c>
      <c r="F1528" s="136">
        <v>6432</v>
      </c>
      <c r="G1528" s="136" t="s">
        <v>1634</v>
      </c>
    </row>
    <row r="1529" spans="2:7">
      <c r="B1529" s="144" t="s">
        <v>2338</v>
      </c>
      <c r="C1529" s="136" t="s">
        <v>1603</v>
      </c>
      <c r="D1529" s="136">
        <v>64</v>
      </c>
      <c r="E1529" s="136">
        <v>649</v>
      </c>
      <c r="F1529" s="136">
        <v>0</v>
      </c>
      <c r="G1529" s="136" t="s">
        <v>1635</v>
      </c>
    </row>
    <row r="1530" spans="2:7">
      <c r="B1530" s="144" t="s">
        <v>2338</v>
      </c>
      <c r="C1530" s="136" t="s">
        <v>1603</v>
      </c>
      <c r="D1530" s="136">
        <v>64</v>
      </c>
      <c r="E1530" s="136">
        <v>649</v>
      </c>
      <c r="F1530" s="136">
        <v>6491</v>
      </c>
      <c r="G1530" s="136" t="s">
        <v>1636</v>
      </c>
    </row>
    <row r="1531" spans="2:7">
      <c r="B1531" s="144" t="s">
        <v>2338</v>
      </c>
      <c r="C1531" s="136" t="s">
        <v>1603</v>
      </c>
      <c r="D1531" s="136">
        <v>64</v>
      </c>
      <c r="E1531" s="136">
        <v>649</v>
      </c>
      <c r="F1531" s="136">
        <v>6492</v>
      </c>
      <c r="G1531" s="136" t="s">
        <v>1637</v>
      </c>
    </row>
    <row r="1532" spans="2:7">
      <c r="B1532" s="144" t="s">
        <v>2338</v>
      </c>
      <c r="C1532" s="136" t="s">
        <v>1603</v>
      </c>
      <c r="D1532" s="136">
        <v>64</v>
      </c>
      <c r="E1532" s="136">
        <v>649</v>
      </c>
      <c r="F1532" s="136">
        <v>6493</v>
      </c>
      <c r="G1532" s="136" t="s">
        <v>1638</v>
      </c>
    </row>
    <row r="1533" spans="2:7">
      <c r="B1533" s="144" t="s">
        <v>2338</v>
      </c>
      <c r="C1533" s="136" t="s">
        <v>1603</v>
      </c>
      <c r="D1533" s="136">
        <v>64</v>
      </c>
      <c r="E1533" s="136">
        <v>649</v>
      </c>
      <c r="F1533" s="136">
        <v>6499</v>
      </c>
      <c r="G1533" s="136" t="s">
        <v>1639</v>
      </c>
    </row>
    <row r="1534" spans="2:7">
      <c r="B1534" s="144" t="s">
        <v>2338</v>
      </c>
      <c r="C1534" s="136" t="s">
        <v>1603</v>
      </c>
      <c r="D1534" s="136">
        <v>65</v>
      </c>
      <c r="E1534" s="136">
        <v>0</v>
      </c>
      <c r="F1534" s="136">
        <v>0</v>
      </c>
      <c r="G1534" s="136" t="s">
        <v>1640</v>
      </c>
    </row>
    <row r="1535" spans="2:7">
      <c r="B1535" s="144" t="s">
        <v>2338</v>
      </c>
      <c r="C1535" s="136" t="s">
        <v>1603</v>
      </c>
      <c r="D1535" s="136">
        <v>65</v>
      </c>
      <c r="E1535" s="136">
        <v>650</v>
      </c>
      <c r="F1535" s="136">
        <v>0</v>
      </c>
      <c r="G1535" s="136" t="s">
        <v>1641</v>
      </c>
    </row>
    <row r="1536" spans="2:7">
      <c r="B1536" s="144" t="s">
        <v>2338</v>
      </c>
      <c r="C1536" s="136" t="s">
        <v>1603</v>
      </c>
      <c r="D1536" s="136">
        <v>65</v>
      </c>
      <c r="E1536" s="136">
        <v>650</v>
      </c>
      <c r="F1536" s="136">
        <v>6500</v>
      </c>
      <c r="G1536" s="136" t="s">
        <v>548</v>
      </c>
    </row>
    <row r="1537" spans="2:7">
      <c r="B1537" s="144" t="s">
        <v>2338</v>
      </c>
      <c r="C1537" s="136" t="s">
        <v>1603</v>
      </c>
      <c r="D1537" s="136">
        <v>65</v>
      </c>
      <c r="E1537" s="136">
        <v>650</v>
      </c>
      <c r="F1537" s="136">
        <v>6509</v>
      </c>
      <c r="G1537" s="136" t="s">
        <v>549</v>
      </c>
    </row>
    <row r="1538" spans="2:7">
      <c r="B1538" s="144" t="s">
        <v>2338</v>
      </c>
      <c r="C1538" s="136" t="s">
        <v>1603</v>
      </c>
      <c r="D1538" s="136">
        <v>65</v>
      </c>
      <c r="E1538" s="136">
        <v>651</v>
      </c>
      <c r="F1538" s="136">
        <v>0</v>
      </c>
      <c r="G1538" s="136" t="s">
        <v>1642</v>
      </c>
    </row>
    <row r="1539" spans="2:7">
      <c r="B1539" s="144" t="s">
        <v>2338</v>
      </c>
      <c r="C1539" s="136" t="s">
        <v>1603</v>
      </c>
      <c r="D1539" s="136">
        <v>65</v>
      </c>
      <c r="E1539" s="136">
        <v>651</v>
      </c>
      <c r="F1539" s="136">
        <v>6511</v>
      </c>
      <c r="G1539" s="136" t="s">
        <v>1643</v>
      </c>
    </row>
    <row r="1540" spans="2:7">
      <c r="B1540" s="144" t="s">
        <v>2338</v>
      </c>
      <c r="C1540" s="136" t="s">
        <v>1603</v>
      </c>
      <c r="D1540" s="136">
        <v>65</v>
      </c>
      <c r="E1540" s="136">
        <v>651</v>
      </c>
      <c r="F1540" s="136">
        <v>6512</v>
      </c>
      <c r="G1540" s="136" t="s">
        <v>1644</v>
      </c>
    </row>
    <row r="1541" spans="2:7">
      <c r="B1541" s="144" t="s">
        <v>2338</v>
      </c>
      <c r="C1541" s="136" t="s">
        <v>1603</v>
      </c>
      <c r="D1541" s="136">
        <v>65</v>
      </c>
      <c r="E1541" s="136">
        <v>651</v>
      </c>
      <c r="F1541" s="136">
        <v>6513</v>
      </c>
      <c r="G1541" s="136" t="s">
        <v>1645</v>
      </c>
    </row>
    <row r="1542" spans="2:7">
      <c r="B1542" s="144" t="s">
        <v>2338</v>
      </c>
      <c r="C1542" s="136" t="s">
        <v>1603</v>
      </c>
      <c r="D1542" s="136">
        <v>65</v>
      </c>
      <c r="E1542" s="136">
        <v>651</v>
      </c>
      <c r="F1542" s="136">
        <v>6514</v>
      </c>
      <c r="G1542" s="136" t="s">
        <v>1646</v>
      </c>
    </row>
    <row r="1543" spans="2:7">
      <c r="B1543" s="144" t="s">
        <v>2338</v>
      </c>
      <c r="C1543" s="136" t="s">
        <v>1603</v>
      </c>
      <c r="D1543" s="136">
        <v>65</v>
      </c>
      <c r="E1543" s="136">
        <v>652</v>
      </c>
      <c r="F1543" s="136">
        <v>0</v>
      </c>
      <c r="G1543" s="136" t="s">
        <v>1647</v>
      </c>
    </row>
    <row r="1544" spans="2:7">
      <c r="B1544" s="144" t="s">
        <v>2338</v>
      </c>
      <c r="C1544" s="136" t="s">
        <v>1603</v>
      </c>
      <c r="D1544" s="136">
        <v>65</v>
      </c>
      <c r="E1544" s="136">
        <v>652</v>
      </c>
      <c r="F1544" s="136">
        <v>6521</v>
      </c>
      <c r="G1544" s="136" t="s">
        <v>1648</v>
      </c>
    </row>
    <row r="1545" spans="2:7">
      <c r="B1545" s="144" t="s">
        <v>2338</v>
      </c>
      <c r="C1545" s="136" t="s">
        <v>1603</v>
      </c>
      <c r="D1545" s="136">
        <v>65</v>
      </c>
      <c r="E1545" s="136">
        <v>652</v>
      </c>
      <c r="F1545" s="136">
        <v>6522</v>
      </c>
      <c r="G1545" s="136" t="s">
        <v>1649</v>
      </c>
    </row>
    <row r="1546" spans="2:7">
      <c r="B1546" s="144" t="s">
        <v>2338</v>
      </c>
      <c r="C1546" s="136" t="s">
        <v>1603</v>
      </c>
      <c r="D1546" s="136">
        <v>65</v>
      </c>
      <c r="E1546" s="136">
        <v>652</v>
      </c>
      <c r="F1546" s="136">
        <v>6529</v>
      </c>
      <c r="G1546" s="136" t="s">
        <v>1650</v>
      </c>
    </row>
    <row r="1547" spans="2:7">
      <c r="B1547" s="144" t="s">
        <v>2338</v>
      </c>
      <c r="C1547" s="136" t="s">
        <v>1603</v>
      </c>
      <c r="D1547" s="136">
        <v>66</v>
      </c>
      <c r="E1547" s="136">
        <v>0</v>
      </c>
      <c r="F1547" s="136">
        <v>0</v>
      </c>
      <c r="G1547" s="136" t="s">
        <v>1651</v>
      </c>
    </row>
    <row r="1548" spans="2:7">
      <c r="B1548" s="144" t="s">
        <v>2338</v>
      </c>
      <c r="C1548" s="136" t="s">
        <v>1603</v>
      </c>
      <c r="D1548" s="136">
        <v>66</v>
      </c>
      <c r="E1548" s="136">
        <v>660</v>
      </c>
      <c r="F1548" s="136">
        <v>0</v>
      </c>
      <c r="G1548" s="136" t="s">
        <v>1652</v>
      </c>
    </row>
    <row r="1549" spans="2:7">
      <c r="B1549" s="144" t="s">
        <v>2338</v>
      </c>
      <c r="C1549" s="136" t="s">
        <v>1603</v>
      </c>
      <c r="D1549" s="136">
        <v>66</v>
      </c>
      <c r="E1549" s="136">
        <v>660</v>
      </c>
      <c r="F1549" s="136">
        <v>6600</v>
      </c>
      <c r="G1549" s="136" t="s">
        <v>548</v>
      </c>
    </row>
    <row r="1550" spans="2:7">
      <c r="B1550" s="144" t="s">
        <v>2338</v>
      </c>
      <c r="C1550" s="136" t="s">
        <v>1603</v>
      </c>
      <c r="D1550" s="136">
        <v>66</v>
      </c>
      <c r="E1550" s="136">
        <v>660</v>
      </c>
      <c r="F1550" s="136">
        <v>6609</v>
      </c>
      <c r="G1550" s="136" t="s">
        <v>549</v>
      </c>
    </row>
    <row r="1551" spans="2:7">
      <c r="B1551" s="144" t="s">
        <v>2338</v>
      </c>
      <c r="C1551" s="136" t="s">
        <v>1603</v>
      </c>
      <c r="D1551" s="136">
        <v>66</v>
      </c>
      <c r="E1551" s="136">
        <v>661</v>
      </c>
      <c r="F1551" s="136">
        <v>0</v>
      </c>
      <c r="G1551" s="136" t="s">
        <v>1653</v>
      </c>
    </row>
    <row r="1552" spans="2:7">
      <c r="B1552" s="144" t="s">
        <v>2338</v>
      </c>
      <c r="C1552" s="136" t="s">
        <v>1603</v>
      </c>
      <c r="D1552" s="136">
        <v>66</v>
      </c>
      <c r="E1552" s="136">
        <v>661</v>
      </c>
      <c r="F1552" s="136">
        <v>6611</v>
      </c>
      <c r="G1552" s="136" t="s">
        <v>1654</v>
      </c>
    </row>
    <row r="1553" spans="2:7">
      <c r="B1553" s="144" t="s">
        <v>2338</v>
      </c>
      <c r="C1553" s="136" t="s">
        <v>1603</v>
      </c>
      <c r="D1553" s="136">
        <v>66</v>
      </c>
      <c r="E1553" s="136">
        <v>661</v>
      </c>
      <c r="F1553" s="136">
        <v>6612</v>
      </c>
      <c r="G1553" s="136" t="s">
        <v>1655</v>
      </c>
    </row>
    <row r="1554" spans="2:7">
      <c r="B1554" s="144" t="s">
        <v>2338</v>
      </c>
      <c r="C1554" s="136" t="s">
        <v>1603</v>
      </c>
      <c r="D1554" s="136">
        <v>66</v>
      </c>
      <c r="E1554" s="136">
        <v>661</v>
      </c>
      <c r="F1554" s="136">
        <v>6613</v>
      </c>
      <c r="G1554" s="136" t="s">
        <v>1656</v>
      </c>
    </row>
    <row r="1555" spans="2:7">
      <c r="B1555" s="144" t="s">
        <v>2338</v>
      </c>
      <c r="C1555" s="136" t="s">
        <v>1603</v>
      </c>
      <c r="D1555" s="136">
        <v>66</v>
      </c>
      <c r="E1555" s="136">
        <v>661</v>
      </c>
      <c r="F1555" s="136">
        <v>6614</v>
      </c>
      <c r="G1555" s="136" t="s">
        <v>1657</v>
      </c>
    </row>
    <row r="1556" spans="2:7">
      <c r="B1556" s="144" t="s">
        <v>2338</v>
      </c>
      <c r="C1556" s="136" t="s">
        <v>1603</v>
      </c>
      <c r="D1556" s="136">
        <v>66</v>
      </c>
      <c r="E1556" s="136">
        <v>661</v>
      </c>
      <c r="F1556" s="136">
        <v>6615</v>
      </c>
      <c r="G1556" s="136" t="s">
        <v>1658</v>
      </c>
    </row>
    <row r="1557" spans="2:7">
      <c r="B1557" s="144" t="s">
        <v>2338</v>
      </c>
      <c r="C1557" s="136" t="s">
        <v>1603</v>
      </c>
      <c r="D1557" s="136">
        <v>66</v>
      </c>
      <c r="E1557" s="136">
        <v>661</v>
      </c>
      <c r="F1557" s="136">
        <v>6616</v>
      </c>
      <c r="G1557" s="136" t="s">
        <v>1659</v>
      </c>
    </row>
    <row r="1558" spans="2:7">
      <c r="B1558" s="144" t="s">
        <v>2338</v>
      </c>
      <c r="C1558" s="136" t="s">
        <v>1603</v>
      </c>
      <c r="D1558" s="136">
        <v>66</v>
      </c>
      <c r="E1558" s="136">
        <v>661</v>
      </c>
      <c r="F1558" s="136">
        <v>6617</v>
      </c>
      <c r="G1558" s="136" t="s">
        <v>1660</v>
      </c>
    </row>
    <row r="1559" spans="2:7">
      <c r="B1559" s="144" t="s">
        <v>2338</v>
      </c>
      <c r="C1559" s="136" t="s">
        <v>1603</v>
      </c>
      <c r="D1559" s="136">
        <v>66</v>
      </c>
      <c r="E1559" s="136">
        <v>661</v>
      </c>
      <c r="F1559" s="136">
        <v>6618</v>
      </c>
      <c r="G1559" s="136" t="s">
        <v>1661</v>
      </c>
    </row>
    <row r="1560" spans="2:7">
      <c r="B1560" s="144" t="s">
        <v>2338</v>
      </c>
      <c r="C1560" s="136" t="s">
        <v>1603</v>
      </c>
      <c r="D1560" s="136">
        <v>66</v>
      </c>
      <c r="E1560" s="136">
        <v>661</v>
      </c>
      <c r="F1560" s="136">
        <v>6619</v>
      </c>
      <c r="G1560" s="136" t="s">
        <v>1662</v>
      </c>
    </row>
    <row r="1561" spans="2:7">
      <c r="B1561" s="144" t="s">
        <v>2338</v>
      </c>
      <c r="C1561" s="136" t="s">
        <v>1603</v>
      </c>
      <c r="D1561" s="136">
        <v>66</v>
      </c>
      <c r="E1561" s="136">
        <v>662</v>
      </c>
      <c r="F1561" s="136">
        <v>0</v>
      </c>
      <c r="G1561" s="136" t="s">
        <v>1663</v>
      </c>
    </row>
    <row r="1562" spans="2:7">
      <c r="B1562" s="144" t="s">
        <v>2338</v>
      </c>
      <c r="C1562" s="136" t="s">
        <v>1603</v>
      </c>
      <c r="D1562" s="136">
        <v>66</v>
      </c>
      <c r="E1562" s="136">
        <v>662</v>
      </c>
      <c r="F1562" s="136">
        <v>6621</v>
      </c>
      <c r="G1562" s="136" t="s">
        <v>1664</v>
      </c>
    </row>
    <row r="1563" spans="2:7">
      <c r="B1563" s="144" t="s">
        <v>2338</v>
      </c>
      <c r="C1563" s="136" t="s">
        <v>1603</v>
      </c>
      <c r="D1563" s="136">
        <v>66</v>
      </c>
      <c r="E1563" s="136">
        <v>662</v>
      </c>
      <c r="F1563" s="136">
        <v>6622</v>
      </c>
      <c r="G1563" s="136" t="s">
        <v>1665</v>
      </c>
    </row>
    <row r="1564" spans="2:7">
      <c r="B1564" s="144" t="s">
        <v>2338</v>
      </c>
      <c r="C1564" s="136" t="s">
        <v>1603</v>
      </c>
      <c r="D1564" s="136">
        <v>66</v>
      </c>
      <c r="E1564" s="136">
        <v>663</v>
      </c>
      <c r="F1564" s="136">
        <v>0</v>
      </c>
      <c r="G1564" s="136" t="s">
        <v>1666</v>
      </c>
    </row>
    <row r="1565" spans="2:7">
      <c r="B1565" s="144" t="s">
        <v>2338</v>
      </c>
      <c r="C1565" s="136" t="s">
        <v>1603</v>
      </c>
      <c r="D1565" s="136">
        <v>66</v>
      </c>
      <c r="E1565" s="136">
        <v>663</v>
      </c>
      <c r="F1565" s="136">
        <v>6631</v>
      </c>
      <c r="G1565" s="136" t="s">
        <v>1667</v>
      </c>
    </row>
    <row r="1566" spans="2:7">
      <c r="B1566" s="144" t="s">
        <v>2338</v>
      </c>
      <c r="C1566" s="136" t="s">
        <v>1603</v>
      </c>
      <c r="D1566" s="136">
        <v>66</v>
      </c>
      <c r="E1566" s="136">
        <v>663</v>
      </c>
      <c r="F1566" s="136">
        <v>6632</v>
      </c>
      <c r="G1566" s="136" t="s">
        <v>1668</v>
      </c>
    </row>
    <row r="1567" spans="2:7">
      <c r="B1567" s="144" t="s">
        <v>2338</v>
      </c>
      <c r="C1567" s="136" t="s">
        <v>1603</v>
      </c>
      <c r="D1567" s="136">
        <v>66</v>
      </c>
      <c r="E1567" s="136">
        <v>663</v>
      </c>
      <c r="F1567" s="136">
        <v>6639</v>
      </c>
      <c r="G1567" s="136" t="s">
        <v>1669</v>
      </c>
    </row>
    <row r="1568" spans="2:7">
      <c r="B1568" s="144" t="s">
        <v>2338</v>
      </c>
      <c r="C1568" s="136" t="s">
        <v>1603</v>
      </c>
      <c r="D1568" s="136">
        <v>67</v>
      </c>
      <c r="E1568" s="136">
        <v>0</v>
      </c>
      <c r="F1568" s="136">
        <v>0</v>
      </c>
      <c r="G1568" s="136" t="s">
        <v>1670</v>
      </c>
    </row>
    <row r="1569" spans="2:7">
      <c r="B1569" s="144" t="s">
        <v>2338</v>
      </c>
      <c r="C1569" s="136" t="s">
        <v>1603</v>
      </c>
      <c r="D1569" s="136">
        <v>67</v>
      </c>
      <c r="E1569" s="136">
        <v>670</v>
      </c>
      <c r="F1569" s="136">
        <v>0</v>
      </c>
      <c r="G1569" s="136" t="s">
        <v>1671</v>
      </c>
    </row>
    <row r="1570" spans="2:7">
      <c r="B1570" s="144" t="s">
        <v>2338</v>
      </c>
      <c r="C1570" s="136" t="s">
        <v>1603</v>
      </c>
      <c r="D1570" s="136">
        <v>67</v>
      </c>
      <c r="E1570" s="136">
        <v>670</v>
      </c>
      <c r="F1570" s="136">
        <v>6700</v>
      </c>
      <c r="G1570" s="136" t="s">
        <v>548</v>
      </c>
    </row>
    <row r="1571" spans="2:7">
      <c r="B1571" s="144" t="s">
        <v>2338</v>
      </c>
      <c r="C1571" s="136" t="s">
        <v>1603</v>
      </c>
      <c r="D1571" s="136">
        <v>67</v>
      </c>
      <c r="E1571" s="136">
        <v>670</v>
      </c>
      <c r="F1571" s="136">
        <v>6709</v>
      </c>
      <c r="G1571" s="136" t="s">
        <v>549</v>
      </c>
    </row>
    <row r="1572" spans="2:7">
      <c r="B1572" s="144" t="s">
        <v>2338</v>
      </c>
      <c r="C1572" s="136" t="s">
        <v>1603</v>
      </c>
      <c r="D1572" s="136">
        <v>67</v>
      </c>
      <c r="E1572" s="136">
        <v>671</v>
      </c>
      <c r="F1572" s="136">
        <v>0</v>
      </c>
      <c r="G1572" s="136" t="s">
        <v>1672</v>
      </c>
    </row>
    <row r="1573" spans="2:7">
      <c r="B1573" s="144" t="s">
        <v>2338</v>
      </c>
      <c r="C1573" s="136" t="s">
        <v>1603</v>
      </c>
      <c r="D1573" s="136">
        <v>67</v>
      </c>
      <c r="E1573" s="136">
        <v>671</v>
      </c>
      <c r="F1573" s="136">
        <v>6711</v>
      </c>
      <c r="G1573" s="136" t="s">
        <v>1673</v>
      </c>
    </row>
    <row r="1574" spans="2:7">
      <c r="B1574" s="144" t="s">
        <v>2338</v>
      </c>
      <c r="C1574" s="136" t="s">
        <v>1603</v>
      </c>
      <c r="D1574" s="136">
        <v>67</v>
      </c>
      <c r="E1574" s="136">
        <v>671</v>
      </c>
      <c r="F1574" s="136">
        <v>6712</v>
      </c>
      <c r="G1574" s="136" t="s">
        <v>1674</v>
      </c>
    </row>
    <row r="1575" spans="2:7">
      <c r="B1575" s="144" t="s">
        <v>2338</v>
      </c>
      <c r="C1575" s="136" t="s">
        <v>1603</v>
      </c>
      <c r="D1575" s="136">
        <v>67</v>
      </c>
      <c r="E1575" s="136">
        <v>671</v>
      </c>
      <c r="F1575" s="136">
        <v>6713</v>
      </c>
      <c r="G1575" s="136" t="s">
        <v>1675</v>
      </c>
    </row>
    <row r="1576" spans="2:7">
      <c r="B1576" s="144" t="s">
        <v>2338</v>
      </c>
      <c r="C1576" s="136" t="s">
        <v>1603</v>
      </c>
      <c r="D1576" s="136">
        <v>67</v>
      </c>
      <c r="E1576" s="136">
        <v>671</v>
      </c>
      <c r="F1576" s="136">
        <v>6719</v>
      </c>
      <c r="G1576" s="136" t="s">
        <v>1676</v>
      </c>
    </row>
    <row r="1577" spans="2:7">
      <c r="B1577" s="144" t="s">
        <v>2338</v>
      </c>
      <c r="C1577" s="136" t="s">
        <v>1603</v>
      </c>
      <c r="D1577" s="136">
        <v>67</v>
      </c>
      <c r="E1577" s="136">
        <v>672</v>
      </c>
      <c r="F1577" s="136">
        <v>0</v>
      </c>
      <c r="G1577" s="136" t="s">
        <v>1677</v>
      </c>
    </row>
    <row r="1578" spans="2:7">
      <c r="B1578" s="144" t="s">
        <v>2338</v>
      </c>
      <c r="C1578" s="136" t="s">
        <v>1603</v>
      </c>
      <c r="D1578" s="136">
        <v>67</v>
      </c>
      <c r="E1578" s="136">
        <v>672</v>
      </c>
      <c r="F1578" s="136">
        <v>6721</v>
      </c>
      <c r="G1578" s="136" t="s">
        <v>1678</v>
      </c>
    </row>
    <row r="1579" spans="2:7">
      <c r="B1579" s="144" t="s">
        <v>2338</v>
      </c>
      <c r="C1579" s="136" t="s">
        <v>1603</v>
      </c>
      <c r="D1579" s="136">
        <v>67</v>
      </c>
      <c r="E1579" s="136">
        <v>672</v>
      </c>
      <c r="F1579" s="136">
        <v>6722</v>
      </c>
      <c r="G1579" s="136" t="s">
        <v>1679</v>
      </c>
    </row>
    <row r="1580" spans="2:7">
      <c r="B1580" s="144" t="s">
        <v>2338</v>
      </c>
      <c r="C1580" s="136" t="s">
        <v>1603</v>
      </c>
      <c r="D1580" s="136">
        <v>67</v>
      </c>
      <c r="E1580" s="136">
        <v>672</v>
      </c>
      <c r="F1580" s="136">
        <v>6729</v>
      </c>
      <c r="G1580" s="136" t="s">
        <v>1680</v>
      </c>
    </row>
    <row r="1581" spans="2:7">
      <c r="B1581" s="144" t="s">
        <v>2338</v>
      </c>
      <c r="C1581" s="136" t="s">
        <v>1603</v>
      </c>
      <c r="D1581" s="136">
        <v>67</v>
      </c>
      <c r="E1581" s="136">
        <v>673</v>
      </c>
      <c r="F1581" s="136">
        <v>0</v>
      </c>
      <c r="G1581" s="136" t="s">
        <v>1681</v>
      </c>
    </row>
    <row r="1582" spans="2:7">
      <c r="B1582" s="144" t="s">
        <v>2338</v>
      </c>
      <c r="C1582" s="136" t="s">
        <v>1603</v>
      </c>
      <c r="D1582" s="136">
        <v>67</v>
      </c>
      <c r="E1582" s="136">
        <v>673</v>
      </c>
      <c r="F1582" s="136">
        <v>6731</v>
      </c>
      <c r="G1582" s="136" t="s">
        <v>1682</v>
      </c>
    </row>
    <row r="1583" spans="2:7">
      <c r="B1583" s="144" t="s">
        <v>2338</v>
      </c>
      <c r="C1583" s="136" t="s">
        <v>1603</v>
      </c>
      <c r="D1583" s="136">
        <v>67</v>
      </c>
      <c r="E1583" s="136">
        <v>673</v>
      </c>
      <c r="F1583" s="136">
        <v>6732</v>
      </c>
      <c r="G1583" s="136" t="s">
        <v>1683</v>
      </c>
    </row>
    <row r="1584" spans="2:7">
      <c r="B1584" s="144" t="s">
        <v>2338</v>
      </c>
      <c r="C1584" s="136" t="s">
        <v>1603</v>
      </c>
      <c r="D1584" s="136">
        <v>67</v>
      </c>
      <c r="E1584" s="136">
        <v>673</v>
      </c>
      <c r="F1584" s="136">
        <v>6733</v>
      </c>
      <c r="G1584" s="136" t="s">
        <v>1684</v>
      </c>
    </row>
    <row r="1585" spans="2:7">
      <c r="B1585" s="144" t="s">
        <v>2338</v>
      </c>
      <c r="C1585" s="136" t="s">
        <v>1603</v>
      </c>
      <c r="D1585" s="136">
        <v>67</v>
      </c>
      <c r="E1585" s="136">
        <v>674</v>
      </c>
      <c r="F1585" s="136">
        <v>0</v>
      </c>
      <c r="G1585" s="136" t="s">
        <v>1685</v>
      </c>
    </row>
    <row r="1586" spans="2:7">
      <c r="B1586" s="144" t="s">
        <v>2338</v>
      </c>
      <c r="C1586" s="136" t="s">
        <v>1603</v>
      </c>
      <c r="D1586" s="136">
        <v>67</v>
      </c>
      <c r="E1586" s="136">
        <v>674</v>
      </c>
      <c r="F1586" s="136">
        <v>6741</v>
      </c>
      <c r="G1586" s="136" t="s">
        <v>1686</v>
      </c>
    </row>
    <row r="1587" spans="2:7">
      <c r="B1587" s="144" t="s">
        <v>2338</v>
      </c>
      <c r="C1587" s="136" t="s">
        <v>1603</v>
      </c>
      <c r="D1587" s="136">
        <v>67</v>
      </c>
      <c r="E1587" s="136">
        <v>674</v>
      </c>
      <c r="F1587" s="136">
        <v>6742</v>
      </c>
      <c r="G1587" s="136" t="s">
        <v>1687</v>
      </c>
    </row>
    <row r="1588" spans="2:7">
      <c r="B1588" s="144" t="s">
        <v>2338</v>
      </c>
      <c r="C1588" s="136" t="s">
        <v>1603</v>
      </c>
      <c r="D1588" s="136">
        <v>67</v>
      </c>
      <c r="E1588" s="136">
        <v>674</v>
      </c>
      <c r="F1588" s="136">
        <v>6743</v>
      </c>
      <c r="G1588" s="136" t="s">
        <v>1688</v>
      </c>
    </row>
    <row r="1589" spans="2:7">
      <c r="B1589" s="144" t="s">
        <v>2338</v>
      </c>
      <c r="C1589" s="136" t="s">
        <v>1603</v>
      </c>
      <c r="D1589" s="136">
        <v>67</v>
      </c>
      <c r="E1589" s="136">
        <v>675</v>
      </c>
      <c r="F1589" s="136">
        <v>0</v>
      </c>
      <c r="G1589" s="136" t="s">
        <v>1689</v>
      </c>
    </row>
    <row r="1590" spans="2:7">
      <c r="B1590" s="144" t="s">
        <v>2338</v>
      </c>
      <c r="C1590" s="136" t="s">
        <v>1603</v>
      </c>
      <c r="D1590" s="136">
        <v>67</v>
      </c>
      <c r="E1590" s="136">
        <v>675</v>
      </c>
      <c r="F1590" s="136">
        <v>6751</v>
      </c>
      <c r="G1590" s="136" t="s">
        <v>1690</v>
      </c>
    </row>
    <row r="1591" spans="2:7">
      <c r="B1591" s="144" t="s">
        <v>2338</v>
      </c>
      <c r="C1591" s="136" t="s">
        <v>1603</v>
      </c>
      <c r="D1591" s="136">
        <v>67</v>
      </c>
      <c r="E1591" s="136">
        <v>675</v>
      </c>
      <c r="F1591" s="136">
        <v>6752</v>
      </c>
      <c r="G1591" s="136" t="s">
        <v>1691</v>
      </c>
    </row>
    <row r="1592" spans="2:7">
      <c r="B1592" s="144" t="s">
        <v>2338</v>
      </c>
      <c r="C1592" s="136" t="s">
        <v>1603</v>
      </c>
      <c r="D1592" s="136">
        <v>67</v>
      </c>
      <c r="E1592" s="136">
        <v>675</v>
      </c>
      <c r="F1592" s="136">
        <v>6759</v>
      </c>
      <c r="G1592" s="136" t="s">
        <v>1692</v>
      </c>
    </row>
    <row r="1593" spans="2:7">
      <c r="B1593" s="144" t="s">
        <v>2338</v>
      </c>
      <c r="C1593" s="136" t="s">
        <v>1693</v>
      </c>
      <c r="D1593" s="136">
        <v>0</v>
      </c>
      <c r="E1593" s="136">
        <v>0</v>
      </c>
      <c r="F1593" s="136">
        <v>0</v>
      </c>
      <c r="G1593" s="136" t="s">
        <v>1694</v>
      </c>
    </row>
    <row r="1594" spans="2:7">
      <c r="B1594" s="144" t="s">
        <v>2338</v>
      </c>
      <c r="C1594" s="136" t="s">
        <v>1693</v>
      </c>
      <c r="D1594" s="136">
        <v>68</v>
      </c>
      <c r="E1594" s="136">
        <v>0</v>
      </c>
      <c r="F1594" s="136">
        <v>0</v>
      </c>
      <c r="G1594" s="136" t="s">
        <v>1695</v>
      </c>
    </row>
    <row r="1595" spans="2:7">
      <c r="B1595" s="144" t="s">
        <v>2338</v>
      </c>
      <c r="C1595" s="136" t="s">
        <v>1693</v>
      </c>
      <c r="D1595" s="136">
        <v>68</v>
      </c>
      <c r="E1595" s="136">
        <v>680</v>
      </c>
      <c r="F1595" s="136">
        <v>0</v>
      </c>
      <c r="G1595" s="136" t="s">
        <v>1696</v>
      </c>
    </row>
    <row r="1596" spans="2:7">
      <c r="B1596" s="144" t="s">
        <v>2338</v>
      </c>
      <c r="C1596" s="136" t="s">
        <v>1693</v>
      </c>
      <c r="D1596" s="136">
        <v>68</v>
      </c>
      <c r="E1596" s="136">
        <v>680</v>
      </c>
      <c r="F1596" s="136">
        <v>6800</v>
      </c>
      <c r="G1596" s="136" t="s">
        <v>548</v>
      </c>
    </row>
    <row r="1597" spans="2:7">
      <c r="B1597" s="144" t="s">
        <v>2338</v>
      </c>
      <c r="C1597" s="136" t="s">
        <v>1693</v>
      </c>
      <c r="D1597" s="136">
        <v>68</v>
      </c>
      <c r="E1597" s="136">
        <v>680</v>
      </c>
      <c r="F1597" s="136">
        <v>6809</v>
      </c>
      <c r="G1597" s="136" t="s">
        <v>549</v>
      </c>
    </row>
    <row r="1598" spans="2:7">
      <c r="B1598" s="144" t="s">
        <v>2338</v>
      </c>
      <c r="C1598" s="136" t="s">
        <v>1693</v>
      </c>
      <c r="D1598" s="136">
        <v>68</v>
      </c>
      <c r="E1598" s="136">
        <v>681</v>
      </c>
      <c r="F1598" s="136">
        <v>0</v>
      </c>
      <c r="G1598" s="136" t="s">
        <v>1697</v>
      </c>
    </row>
    <row r="1599" spans="2:7">
      <c r="B1599" s="144" t="s">
        <v>2338</v>
      </c>
      <c r="C1599" s="136" t="s">
        <v>1693</v>
      </c>
      <c r="D1599" s="136">
        <v>68</v>
      </c>
      <c r="E1599" s="136">
        <v>681</v>
      </c>
      <c r="F1599" s="136">
        <v>6811</v>
      </c>
      <c r="G1599" s="136" t="s">
        <v>1698</v>
      </c>
    </row>
    <row r="1600" spans="2:7">
      <c r="B1600" s="144" t="s">
        <v>2338</v>
      </c>
      <c r="C1600" s="136" t="s">
        <v>1693</v>
      </c>
      <c r="D1600" s="136">
        <v>68</v>
      </c>
      <c r="E1600" s="136">
        <v>681</v>
      </c>
      <c r="F1600" s="136">
        <v>6812</v>
      </c>
      <c r="G1600" s="136" t="s">
        <v>1699</v>
      </c>
    </row>
    <row r="1601" spans="2:7">
      <c r="B1601" s="144" t="s">
        <v>2338</v>
      </c>
      <c r="C1601" s="136" t="s">
        <v>1693</v>
      </c>
      <c r="D1601" s="136">
        <v>68</v>
      </c>
      <c r="E1601" s="136">
        <v>682</v>
      </c>
      <c r="F1601" s="136">
        <v>0</v>
      </c>
      <c r="G1601" s="136" t="s">
        <v>1700</v>
      </c>
    </row>
    <row r="1602" spans="2:7">
      <c r="B1602" s="144" t="s">
        <v>2338</v>
      </c>
      <c r="C1602" s="136" t="s">
        <v>1693</v>
      </c>
      <c r="D1602" s="136">
        <v>68</v>
      </c>
      <c r="E1602" s="136">
        <v>682</v>
      </c>
      <c r="F1602" s="136">
        <v>6821</v>
      </c>
      <c r="G1602" s="136" t="s">
        <v>1700</v>
      </c>
    </row>
    <row r="1603" spans="2:7">
      <c r="B1603" s="144" t="s">
        <v>2338</v>
      </c>
      <c r="C1603" s="136" t="s">
        <v>1693</v>
      </c>
      <c r="D1603" s="136">
        <v>69</v>
      </c>
      <c r="E1603" s="136">
        <v>0</v>
      </c>
      <c r="F1603" s="136">
        <v>0</v>
      </c>
      <c r="G1603" s="136" t="s">
        <v>1701</v>
      </c>
    </row>
    <row r="1604" spans="2:7">
      <c r="B1604" s="144" t="s">
        <v>2338</v>
      </c>
      <c r="C1604" s="136" t="s">
        <v>1693</v>
      </c>
      <c r="D1604" s="136">
        <v>69</v>
      </c>
      <c r="E1604" s="136">
        <v>690</v>
      </c>
      <c r="F1604" s="136">
        <v>0</v>
      </c>
      <c r="G1604" s="136" t="s">
        <v>1702</v>
      </c>
    </row>
    <row r="1605" spans="2:7">
      <c r="B1605" s="144" t="s">
        <v>2338</v>
      </c>
      <c r="C1605" s="136" t="s">
        <v>1693</v>
      </c>
      <c r="D1605" s="136">
        <v>69</v>
      </c>
      <c r="E1605" s="136">
        <v>690</v>
      </c>
      <c r="F1605" s="136">
        <v>6900</v>
      </c>
      <c r="G1605" s="136" t="s">
        <v>548</v>
      </c>
    </row>
    <row r="1606" spans="2:7">
      <c r="B1606" s="144" t="s">
        <v>2338</v>
      </c>
      <c r="C1606" s="136" t="s">
        <v>1693</v>
      </c>
      <c r="D1606" s="136">
        <v>69</v>
      </c>
      <c r="E1606" s="136">
        <v>690</v>
      </c>
      <c r="F1606" s="136">
        <v>6909</v>
      </c>
      <c r="G1606" s="136" t="s">
        <v>549</v>
      </c>
    </row>
    <row r="1607" spans="2:7">
      <c r="B1607" s="144" t="s">
        <v>2338</v>
      </c>
      <c r="C1607" s="136" t="s">
        <v>1693</v>
      </c>
      <c r="D1607" s="136">
        <v>69</v>
      </c>
      <c r="E1607" s="136">
        <v>691</v>
      </c>
      <c r="F1607" s="136">
        <v>0</v>
      </c>
      <c r="G1607" s="136" t="s">
        <v>1703</v>
      </c>
    </row>
    <row r="1608" spans="2:7">
      <c r="B1608" s="144" t="s">
        <v>2338</v>
      </c>
      <c r="C1608" s="136" t="s">
        <v>1693</v>
      </c>
      <c r="D1608" s="136">
        <v>69</v>
      </c>
      <c r="E1608" s="136">
        <v>691</v>
      </c>
      <c r="F1608" s="136">
        <v>6911</v>
      </c>
      <c r="G1608" s="136" t="s">
        <v>1704</v>
      </c>
    </row>
    <row r="1609" spans="2:7">
      <c r="B1609" s="144" t="s">
        <v>2338</v>
      </c>
      <c r="C1609" s="136" t="s">
        <v>1693</v>
      </c>
      <c r="D1609" s="136">
        <v>69</v>
      </c>
      <c r="E1609" s="136">
        <v>691</v>
      </c>
      <c r="F1609" s="136">
        <v>6912</v>
      </c>
      <c r="G1609" s="136" t="s">
        <v>1705</v>
      </c>
    </row>
    <row r="1610" spans="2:7">
      <c r="B1610" s="144" t="s">
        <v>2338</v>
      </c>
      <c r="C1610" s="136" t="s">
        <v>1693</v>
      </c>
      <c r="D1610" s="136">
        <v>69</v>
      </c>
      <c r="E1610" s="136">
        <v>691</v>
      </c>
      <c r="F1610" s="136">
        <v>6919</v>
      </c>
      <c r="G1610" s="136" t="s">
        <v>1706</v>
      </c>
    </row>
    <row r="1611" spans="2:7">
      <c r="B1611" s="144" t="s">
        <v>2338</v>
      </c>
      <c r="C1611" s="136" t="s">
        <v>1693</v>
      </c>
      <c r="D1611" s="136">
        <v>69</v>
      </c>
      <c r="E1611" s="136">
        <v>692</v>
      </c>
      <c r="F1611" s="136">
        <v>0</v>
      </c>
      <c r="G1611" s="136" t="s">
        <v>1707</v>
      </c>
    </row>
    <row r="1612" spans="2:7">
      <c r="B1612" s="144" t="s">
        <v>2338</v>
      </c>
      <c r="C1612" s="136" t="s">
        <v>1693</v>
      </c>
      <c r="D1612" s="136">
        <v>69</v>
      </c>
      <c r="E1612" s="136">
        <v>692</v>
      </c>
      <c r="F1612" s="136">
        <v>6921</v>
      </c>
      <c r="G1612" s="136" t="s">
        <v>1708</v>
      </c>
    </row>
    <row r="1613" spans="2:7">
      <c r="B1613" s="144" t="s">
        <v>2338</v>
      </c>
      <c r="C1613" s="136" t="s">
        <v>1693</v>
      </c>
      <c r="D1613" s="136">
        <v>69</v>
      </c>
      <c r="E1613" s="136">
        <v>692</v>
      </c>
      <c r="F1613" s="136">
        <v>6922</v>
      </c>
      <c r="G1613" s="136" t="s">
        <v>1709</v>
      </c>
    </row>
    <row r="1614" spans="2:7">
      <c r="B1614" s="144" t="s">
        <v>2337</v>
      </c>
      <c r="C1614" s="136" t="s">
        <v>1693</v>
      </c>
      <c r="D1614" s="136">
        <v>69</v>
      </c>
      <c r="E1614" s="136">
        <v>693</v>
      </c>
      <c r="F1614" s="136">
        <v>0</v>
      </c>
      <c r="G1614" s="136" t="s">
        <v>1710</v>
      </c>
    </row>
    <row r="1615" spans="2:7">
      <c r="B1615" s="144" t="s">
        <v>2337</v>
      </c>
      <c r="C1615" s="136" t="s">
        <v>1693</v>
      </c>
      <c r="D1615" s="136">
        <v>69</v>
      </c>
      <c r="E1615" s="136">
        <v>693</v>
      </c>
      <c r="F1615" s="136">
        <v>6931</v>
      </c>
      <c r="G1615" s="136" t="s">
        <v>1710</v>
      </c>
    </row>
    <row r="1616" spans="2:7">
      <c r="B1616" s="144" t="s">
        <v>2338</v>
      </c>
      <c r="C1616" s="136" t="s">
        <v>1693</v>
      </c>
      <c r="D1616" s="136">
        <v>69</v>
      </c>
      <c r="E1616" s="136">
        <v>694</v>
      </c>
      <c r="F1616" s="136">
        <v>0</v>
      </c>
      <c r="G1616" s="136" t="s">
        <v>1711</v>
      </c>
    </row>
    <row r="1617" spans="2:7">
      <c r="B1617" s="144" t="s">
        <v>2338</v>
      </c>
      <c r="C1617" s="136" t="s">
        <v>1693</v>
      </c>
      <c r="D1617" s="136">
        <v>69</v>
      </c>
      <c r="E1617" s="136">
        <v>694</v>
      </c>
      <c r="F1617" s="136">
        <v>6941</v>
      </c>
      <c r="G1617" s="136" t="s">
        <v>1711</v>
      </c>
    </row>
    <row r="1618" spans="2:7">
      <c r="B1618" s="144" t="s">
        <v>2337</v>
      </c>
      <c r="C1618" s="136" t="s">
        <v>1693</v>
      </c>
      <c r="D1618" s="136">
        <v>70</v>
      </c>
      <c r="E1618" s="136">
        <v>0</v>
      </c>
      <c r="F1618" s="136">
        <v>0</v>
      </c>
      <c r="G1618" s="136" t="s">
        <v>1712</v>
      </c>
    </row>
    <row r="1619" spans="2:7">
      <c r="B1619" s="144" t="s">
        <v>2337</v>
      </c>
      <c r="C1619" s="136" t="s">
        <v>1693</v>
      </c>
      <c r="D1619" s="136">
        <v>70</v>
      </c>
      <c r="E1619" s="136">
        <v>700</v>
      </c>
      <c r="F1619" s="136">
        <v>0</v>
      </c>
      <c r="G1619" s="136" t="s">
        <v>1713</v>
      </c>
    </row>
    <row r="1620" spans="2:7">
      <c r="B1620" s="144" t="s">
        <v>2337</v>
      </c>
      <c r="C1620" s="136" t="s">
        <v>1693</v>
      </c>
      <c r="D1620" s="136">
        <v>70</v>
      </c>
      <c r="E1620" s="136">
        <v>700</v>
      </c>
      <c r="F1620" s="136">
        <v>7000</v>
      </c>
      <c r="G1620" s="136" t="s">
        <v>548</v>
      </c>
    </row>
    <row r="1621" spans="2:7">
      <c r="B1621" s="144" t="s">
        <v>2337</v>
      </c>
      <c r="C1621" s="136" t="s">
        <v>1693</v>
      </c>
      <c r="D1621" s="136">
        <v>70</v>
      </c>
      <c r="E1621" s="136">
        <v>700</v>
      </c>
      <c r="F1621" s="136">
        <v>7009</v>
      </c>
      <c r="G1621" s="136" t="s">
        <v>549</v>
      </c>
    </row>
    <row r="1622" spans="2:7">
      <c r="B1622" s="144" t="s">
        <v>2337</v>
      </c>
      <c r="C1622" s="136" t="s">
        <v>1693</v>
      </c>
      <c r="D1622" s="136">
        <v>70</v>
      </c>
      <c r="E1622" s="136">
        <v>701</v>
      </c>
      <c r="F1622" s="136">
        <v>0</v>
      </c>
      <c r="G1622" s="136" t="s">
        <v>1714</v>
      </c>
    </row>
    <row r="1623" spans="2:7">
      <c r="B1623" s="144" t="s">
        <v>2337</v>
      </c>
      <c r="C1623" s="136" t="s">
        <v>1693</v>
      </c>
      <c r="D1623" s="136">
        <v>70</v>
      </c>
      <c r="E1623" s="136">
        <v>701</v>
      </c>
      <c r="F1623" s="136">
        <v>7011</v>
      </c>
      <c r="G1623" s="136" t="s">
        <v>1715</v>
      </c>
    </row>
    <row r="1624" spans="2:7">
      <c r="B1624" s="144" t="s">
        <v>2337</v>
      </c>
      <c r="C1624" s="136" t="s">
        <v>1693</v>
      </c>
      <c r="D1624" s="136">
        <v>70</v>
      </c>
      <c r="E1624" s="136">
        <v>701</v>
      </c>
      <c r="F1624" s="136">
        <v>7019</v>
      </c>
      <c r="G1624" s="136" t="s">
        <v>1716</v>
      </c>
    </row>
    <row r="1625" spans="2:7">
      <c r="B1625" s="144" t="s">
        <v>2337</v>
      </c>
      <c r="C1625" s="136" t="s">
        <v>1693</v>
      </c>
      <c r="D1625" s="136">
        <v>70</v>
      </c>
      <c r="E1625" s="136">
        <v>702</v>
      </c>
      <c r="F1625" s="136">
        <v>0</v>
      </c>
      <c r="G1625" s="136" t="s">
        <v>1717</v>
      </c>
    </row>
    <row r="1626" spans="2:7">
      <c r="B1626" s="144" t="s">
        <v>2337</v>
      </c>
      <c r="C1626" s="136" t="s">
        <v>1693</v>
      </c>
      <c r="D1626" s="136">
        <v>70</v>
      </c>
      <c r="E1626" s="136">
        <v>702</v>
      </c>
      <c r="F1626" s="136">
        <v>7021</v>
      </c>
      <c r="G1626" s="136" t="s">
        <v>1718</v>
      </c>
    </row>
    <row r="1627" spans="2:7">
      <c r="B1627" s="144" t="s">
        <v>2337</v>
      </c>
      <c r="C1627" s="136" t="s">
        <v>1693</v>
      </c>
      <c r="D1627" s="136">
        <v>70</v>
      </c>
      <c r="E1627" s="136">
        <v>702</v>
      </c>
      <c r="F1627" s="136">
        <v>7022</v>
      </c>
      <c r="G1627" s="136" t="s">
        <v>1719</v>
      </c>
    </row>
    <row r="1628" spans="2:7">
      <c r="B1628" s="144" t="s">
        <v>2337</v>
      </c>
      <c r="C1628" s="136" t="s">
        <v>1693</v>
      </c>
      <c r="D1628" s="136">
        <v>70</v>
      </c>
      <c r="E1628" s="136">
        <v>703</v>
      </c>
      <c r="F1628" s="136">
        <v>0</v>
      </c>
      <c r="G1628" s="136" t="s">
        <v>1720</v>
      </c>
    </row>
    <row r="1629" spans="2:7">
      <c r="B1629" s="144" t="s">
        <v>2337</v>
      </c>
      <c r="C1629" s="136" t="s">
        <v>1693</v>
      </c>
      <c r="D1629" s="136">
        <v>70</v>
      </c>
      <c r="E1629" s="136">
        <v>703</v>
      </c>
      <c r="F1629" s="136">
        <v>7031</v>
      </c>
      <c r="G1629" s="136" t="s">
        <v>1721</v>
      </c>
    </row>
    <row r="1630" spans="2:7">
      <c r="B1630" s="144" t="s">
        <v>2337</v>
      </c>
      <c r="C1630" s="136" t="s">
        <v>1693</v>
      </c>
      <c r="D1630" s="136">
        <v>70</v>
      </c>
      <c r="E1630" s="136">
        <v>703</v>
      </c>
      <c r="F1630" s="136">
        <v>7032</v>
      </c>
      <c r="G1630" s="136" t="s">
        <v>1722</v>
      </c>
    </row>
    <row r="1631" spans="2:7">
      <c r="B1631" s="144" t="s">
        <v>2337</v>
      </c>
      <c r="C1631" s="136" t="s">
        <v>1693</v>
      </c>
      <c r="D1631" s="136">
        <v>70</v>
      </c>
      <c r="E1631" s="136">
        <v>704</v>
      </c>
      <c r="F1631" s="136">
        <v>0</v>
      </c>
      <c r="G1631" s="136" t="s">
        <v>1723</v>
      </c>
    </row>
    <row r="1632" spans="2:7">
      <c r="B1632" s="144" t="s">
        <v>2337</v>
      </c>
      <c r="C1632" s="136" t="s">
        <v>1693</v>
      </c>
      <c r="D1632" s="136">
        <v>70</v>
      </c>
      <c r="E1632" s="136">
        <v>704</v>
      </c>
      <c r="F1632" s="136">
        <v>7041</v>
      </c>
      <c r="G1632" s="136" t="s">
        <v>1723</v>
      </c>
    </row>
    <row r="1633" spans="2:7">
      <c r="B1633" s="144" t="s">
        <v>2337</v>
      </c>
      <c r="C1633" s="136" t="s">
        <v>1693</v>
      </c>
      <c r="D1633" s="136">
        <v>70</v>
      </c>
      <c r="E1633" s="136">
        <v>705</v>
      </c>
      <c r="F1633" s="136">
        <v>0</v>
      </c>
      <c r="G1633" s="136" t="s">
        <v>1724</v>
      </c>
    </row>
    <row r="1634" spans="2:7">
      <c r="B1634" s="144" t="s">
        <v>2337</v>
      </c>
      <c r="C1634" s="136" t="s">
        <v>1693</v>
      </c>
      <c r="D1634" s="136">
        <v>70</v>
      </c>
      <c r="E1634" s="136">
        <v>705</v>
      </c>
      <c r="F1634" s="136">
        <v>7051</v>
      </c>
      <c r="G1634" s="136" t="s">
        <v>1724</v>
      </c>
    </row>
    <row r="1635" spans="2:7">
      <c r="B1635" s="144" t="s">
        <v>2337</v>
      </c>
      <c r="C1635" s="136" t="s">
        <v>1693</v>
      </c>
      <c r="D1635" s="136">
        <v>70</v>
      </c>
      <c r="E1635" s="136">
        <v>709</v>
      </c>
      <c r="F1635" s="136">
        <v>0</v>
      </c>
      <c r="G1635" s="136" t="s">
        <v>1725</v>
      </c>
    </row>
    <row r="1636" spans="2:7">
      <c r="B1636" s="144" t="s">
        <v>2337</v>
      </c>
      <c r="C1636" s="136" t="s">
        <v>1693</v>
      </c>
      <c r="D1636" s="136">
        <v>70</v>
      </c>
      <c r="E1636" s="136">
        <v>709</v>
      </c>
      <c r="F1636" s="136">
        <v>7091</v>
      </c>
      <c r="G1636" s="136" t="s">
        <v>1726</v>
      </c>
    </row>
    <row r="1637" spans="2:7">
      <c r="B1637" s="144" t="s">
        <v>2337</v>
      </c>
      <c r="C1637" s="136" t="s">
        <v>1693</v>
      </c>
      <c r="D1637" s="136">
        <v>70</v>
      </c>
      <c r="E1637" s="136">
        <v>709</v>
      </c>
      <c r="F1637" s="136">
        <v>7092</v>
      </c>
      <c r="G1637" s="136" t="s">
        <v>1727</v>
      </c>
    </row>
    <row r="1638" spans="2:7">
      <c r="B1638" s="144" t="s">
        <v>2337</v>
      </c>
      <c r="C1638" s="136" t="s">
        <v>1693</v>
      </c>
      <c r="D1638" s="136">
        <v>70</v>
      </c>
      <c r="E1638" s="136">
        <v>709</v>
      </c>
      <c r="F1638" s="136">
        <v>7093</v>
      </c>
      <c r="G1638" s="136" t="s">
        <v>1728</v>
      </c>
    </row>
    <row r="1639" spans="2:7">
      <c r="B1639" s="144" t="s">
        <v>2337</v>
      </c>
      <c r="C1639" s="136" t="s">
        <v>1693</v>
      </c>
      <c r="D1639" s="136">
        <v>70</v>
      </c>
      <c r="E1639" s="136">
        <v>709</v>
      </c>
      <c r="F1639" s="136">
        <v>7099</v>
      </c>
      <c r="G1639" s="136" t="s">
        <v>1729</v>
      </c>
    </row>
    <row r="1640" spans="2:7">
      <c r="B1640" s="144" t="s">
        <v>2337</v>
      </c>
      <c r="C1640" s="136" t="s">
        <v>1730</v>
      </c>
      <c r="D1640" s="136">
        <v>0</v>
      </c>
      <c r="E1640" s="136">
        <v>0</v>
      </c>
      <c r="F1640" s="136">
        <v>0</v>
      </c>
      <c r="G1640" s="136" t="s">
        <v>1731</v>
      </c>
    </row>
    <row r="1641" spans="2:7">
      <c r="B1641" s="144" t="s">
        <v>2337</v>
      </c>
      <c r="C1641" s="136" t="s">
        <v>1730</v>
      </c>
      <c r="D1641" s="136">
        <v>71</v>
      </c>
      <c r="E1641" s="136">
        <v>0</v>
      </c>
      <c r="F1641" s="136">
        <v>0</v>
      </c>
      <c r="G1641" s="136" t="s">
        <v>1732</v>
      </c>
    </row>
    <row r="1642" spans="2:7">
      <c r="B1642" s="144" t="s">
        <v>2337</v>
      </c>
      <c r="C1642" s="136" t="s">
        <v>1730</v>
      </c>
      <c r="D1642" s="136">
        <v>71</v>
      </c>
      <c r="E1642" s="136">
        <v>710</v>
      </c>
      <c r="F1642" s="136">
        <v>0</v>
      </c>
      <c r="G1642" s="136" t="s">
        <v>1733</v>
      </c>
    </row>
    <row r="1643" spans="2:7">
      <c r="B1643" s="144" t="s">
        <v>2337</v>
      </c>
      <c r="C1643" s="136" t="s">
        <v>1730</v>
      </c>
      <c r="D1643" s="136">
        <v>71</v>
      </c>
      <c r="E1643" s="136">
        <v>710</v>
      </c>
      <c r="F1643" s="136">
        <v>7101</v>
      </c>
      <c r="G1643" s="136" t="s">
        <v>1588</v>
      </c>
    </row>
    <row r="1644" spans="2:7">
      <c r="B1644" s="144" t="s">
        <v>2337</v>
      </c>
      <c r="C1644" s="136" t="s">
        <v>1730</v>
      </c>
      <c r="D1644" s="136">
        <v>71</v>
      </c>
      <c r="E1644" s="136">
        <v>711</v>
      </c>
      <c r="F1644" s="136">
        <v>0</v>
      </c>
      <c r="G1644" s="136" t="s">
        <v>1734</v>
      </c>
    </row>
    <row r="1645" spans="2:7">
      <c r="B1645" s="144" t="s">
        <v>2337</v>
      </c>
      <c r="C1645" s="136" t="s">
        <v>1730</v>
      </c>
      <c r="D1645" s="136">
        <v>71</v>
      </c>
      <c r="E1645" s="136">
        <v>711</v>
      </c>
      <c r="F1645" s="136">
        <v>7111</v>
      </c>
      <c r="G1645" s="136" t="s">
        <v>1735</v>
      </c>
    </row>
    <row r="1646" spans="2:7">
      <c r="B1646" s="144" t="s">
        <v>2337</v>
      </c>
      <c r="C1646" s="136" t="s">
        <v>1730</v>
      </c>
      <c r="D1646" s="136">
        <v>71</v>
      </c>
      <c r="E1646" s="136">
        <v>711</v>
      </c>
      <c r="F1646" s="136">
        <v>7112</v>
      </c>
      <c r="G1646" s="136" t="s">
        <v>1736</v>
      </c>
    </row>
    <row r="1647" spans="2:7">
      <c r="B1647" s="144" t="s">
        <v>2337</v>
      </c>
      <c r="C1647" s="136" t="s">
        <v>1730</v>
      </c>
      <c r="D1647" s="136">
        <v>71</v>
      </c>
      <c r="E1647" s="136">
        <v>711</v>
      </c>
      <c r="F1647" s="136">
        <v>7113</v>
      </c>
      <c r="G1647" s="136" t="s">
        <v>1737</v>
      </c>
    </row>
    <row r="1648" spans="2:7">
      <c r="B1648" s="144" t="s">
        <v>2337</v>
      </c>
      <c r="C1648" s="136" t="s">
        <v>1730</v>
      </c>
      <c r="D1648" s="136">
        <v>71</v>
      </c>
      <c r="E1648" s="136">
        <v>711</v>
      </c>
      <c r="F1648" s="136">
        <v>7114</v>
      </c>
      <c r="G1648" s="136" t="s">
        <v>1738</v>
      </c>
    </row>
    <row r="1649" spans="2:7">
      <c r="B1649" s="144" t="s">
        <v>2337</v>
      </c>
      <c r="C1649" s="136" t="s">
        <v>1730</v>
      </c>
      <c r="D1649" s="136">
        <v>71</v>
      </c>
      <c r="E1649" s="136">
        <v>712</v>
      </c>
      <c r="F1649" s="136">
        <v>0</v>
      </c>
      <c r="G1649" s="136" t="s">
        <v>1739</v>
      </c>
    </row>
    <row r="1650" spans="2:7">
      <c r="B1650" s="144" t="s">
        <v>2337</v>
      </c>
      <c r="C1650" s="136" t="s">
        <v>1730</v>
      </c>
      <c r="D1650" s="136">
        <v>71</v>
      </c>
      <c r="E1650" s="136">
        <v>712</v>
      </c>
      <c r="F1650" s="136">
        <v>7121</v>
      </c>
      <c r="G1650" s="136" t="s">
        <v>1739</v>
      </c>
    </row>
    <row r="1651" spans="2:7">
      <c r="B1651" s="144" t="s">
        <v>2337</v>
      </c>
      <c r="C1651" s="136" t="s">
        <v>1730</v>
      </c>
      <c r="D1651" s="136">
        <v>72</v>
      </c>
      <c r="E1651" s="136">
        <v>0</v>
      </c>
      <c r="F1651" s="136">
        <v>0</v>
      </c>
      <c r="G1651" s="136" t="s">
        <v>1740</v>
      </c>
    </row>
    <row r="1652" spans="2:7">
      <c r="B1652" s="144" t="s">
        <v>2337</v>
      </c>
      <c r="C1652" s="136" t="s">
        <v>1730</v>
      </c>
      <c r="D1652" s="136">
        <v>72</v>
      </c>
      <c r="E1652" s="136">
        <v>720</v>
      </c>
      <c r="F1652" s="136">
        <v>0</v>
      </c>
      <c r="G1652" s="136" t="s">
        <v>1741</v>
      </c>
    </row>
    <row r="1653" spans="2:7">
      <c r="B1653" s="144" t="s">
        <v>2337</v>
      </c>
      <c r="C1653" s="136" t="s">
        <v>1730</v>
      </c>
      <c r="D1653" s="136">
        <v>72</v>
      </c>
      <c r="E1653" s="136">
        <v>720</v>
      </c>
      <c r="F1653" s="136">
        <v>7201</v>
      </c>
      <c r="G1653" s="136" t="s">
        <v>1588</v>
      </c>
    </row>
    <row r="1654" spans="2:7">
      <c r="B1654" s="144" t="s">
        <v>2337</v>
      </c>
      <c r="C1654" s="136" t="s">
        <v>1730</v>
      </c>
      <c r="D1654" s="136">
        <v>72</v>
      </c>
      <c r="E1654" s="136">
        <v>721</v>
      </c>
      <c r="F1654" s="136">
        <v>0</v>
      </c>
      <c r="G1654" s="136" t="s">
        <v>1742</v>
      </c>
    </row>
    <row r="1655" spans="2:7">
      <c r="B1655" s="144" t="s">
        <v>2337</v>
      </c>
      <c r="C1655" s="136" t="s">
        <v>1730</v>
      </c>
      <c r="D1655" s="136">
        <v>72</v>
      </c>
      <c r="E1655" s="136">
        <v>721</v>
      </c>
      <c r="F1655" s="136">
        <v>7211</v>
      </c>
      <c r="G1655" s="136" t="s">
        <v>1743</v>
      </c>
    </row>
    <row r="1656" spans="2:7">
      <c r="B1656" s="144" t="s">
        <v>2337</v>
      </c>
      <c r="C1656" s="136" t="s">
        <v>1730</v>
      </c>
      <c r="D1656" s="136">
        <v>72</v>
      </c>
      <c r="E1656" s="136">
        <v>721</v>
      </c>
      <c r="F1656" s="136">
        <v>7212</v>
      </c>
      <c r="G1656" s="136" t="s">
        <v>1744</v>
      </c>
    </row>
    <row r="1657" spans="2:7">
      <c r="B1657" s="144" t="s">
        <v>2337</v>
      </c>
      <c r="C1657" s="136" t="s">
        <v>1730</v>
      </c>
      <c r="D1657" s="136">
        <v>72</v>
      </c>
      <c r="E1657" s="136">
        <v>722</v>
      </c>
      <c r="F1657" s="136">
        <v>0</v>
      </c>
      <c r="G1657" s="136" t="s">
        <v>1745</v>
      </c>
    </row>
    <row r="1658" spans="2:7">
      <c r="B1658" s="144" t="s">
        <v>2337</v>
      </c>
      <c r="C1658" s="136" t="s">
        <v>1730</v>
      </c>
      <c r="D1658" s="136">
        <v>72</v>
      </c>
      <c r="E1658" s="136">
        <v>722</v>
      </c>
      <c r="F1658" s="136">
        <v>7221</v>
      </c>
      <c r="G1658" s="136" t="s">
        <v>1746</v>
      </c>
    </row>
    <row r="1659" spans="2:7">
      <c r="B1659" s="144" t="s">
        <v>2337</v>
      </c>
      <c r="C1659" s="136" t="s">
        <v>1730</v>
      </c>
      <c r="D1659" s="136">
        <v>72</v>
      </c>
      <c r="E1659" s="136">
        <v>722</v>
      </c>
      <c r="F1659" s="136">
        <v>7222</v>
      </c>
      <c r="G1659" s="136" t="s">
        <v>1747</v>
      </c>
    </row>
    <row r="1660" spans="2:7">
      <c r="B1660" s="144" t="s">
        <v>2337</v>
      </c>
      <c r="C1660" s="136" t="s">
        <v>1730</v>
      </c>
      <c r="D1660" s="136">
        <v>72</v>
      </c>
      <c r="E1660" s="136">
        <v>723</v>
      </c>
      <c r="F1660" s="136">
        <v>0</v>
      </c>
      <c r="G1660" s="136" t="s">
        <v>1748</v>
      </c>
    </row>
    <row r="1661" spans="2:7">
      <c r="B1661" s="144" t="s">
        <v>2337</v>
      </c>
      <c r="C1661" s="136" t="s">
        <v>1730</v>
      </c>
      <c r="D1661" s="136">
        <v>72</v>
      </c>
      <c r="E1661" s="136">
        <v>723</v>
      </c>
      <c r="F1661" s="136">
        <v>7231</v>
      </c>
      <c r="G1661" s="136" t="s">
        <v>1748</v>
      </c>
    </row>
    <row r="1662" spans="2:7">
      <c r="B1662" s="144" t="s">
        <v>2337</v>
      </c>
      <c r="C1662" s="136" t="s">
        <v>1730</v>
      </c>
      <c r="D1662" s="136">
        <v>72</v>
      </c>
      <c r="E1662" s="136">
        <v>724</v>
      </c>
      <c r="F1662" s="136">
        <v>0</v>
      </c>
      <c r="G1662" s="136" t="s">
        <v>1749</v>
      </c>
    </row>
    <row r="1663" spans="2:7">
      <c r="B1663" s="144" t="s">
        <v>2337</v>
      </c>
      <c r="C1663" s="136" t="s">
        <v>1730</v>
      </c>
      <c r="D1663" s="136">
        <v>72</v>
      </c>
      <c r="E1663" s="136">
        <v>724</v>
      </c>
      <c r="F1663" s="136">
        <v>7241</v>
      </c>
      <c r="G1663" s="136" t="s">
        <v>1750</v>
      </c>
    </row>
    <row r="1664" spans="2:7">
      <c r="B1664" s="144" t="s">
        <v>2337</v>
      </c>
      <c r="C1664" s="136" t="s">
        <v>1730</v>
      </c>
      <c r="D1664" s="136">
        <v>72</v>
      </c>
      <c r="E1664" s="136">
        <v>724</v>
      </c>
      <c r="F1664" s="136">
        <v>7242</v>
      </c>
      <c r="G1664" s="136" t="s">
        <v>1751</v>
      </c>
    </row>
    <row r="1665" spans="2:7">
      <c r="B1665" s="144" t="s">
        <v>2337</v>
      </c>
      <c r="C1665" s="136" t="s">
        <v>1730</v>
      </c>
      <c r="D1665" s="136">
        <v>72</v>
      </c>
      <c r="E1665" s="136">
        <v>725</v>
      </c>
      <c r="F1665" s="136">
        <v>0</v>
      </c>
      <c r="G1665" s="136" t="s">
        <v>1752</v>
      </c>
    </row>
    <row r="1666" spans="2:7">
      <c r="B1666" s="144" t="s">
        <v>2337</v>
      </c>
      <c r="C1666" s="136" t="s">
        <v>1730</v>
      </c>
      <c r="D1666" s="136">
        <v>72</v>
      </c>
      <c r="E1666" s="136">
        <v>725</v>
      </c>
      <c r="F1666" s="136">
        <v>7251</v>
      </c>
      <c r="G1666" s="136" t="s">
        <v>1752</v>
      </c>
    </row>
    <row r="1667" spans="2:7">
      <c r="B1667" s="144" t="s">
        <v>2337</v>
      </c>
      <c r="C1667" s="136" t="s">
        <v>1730</v>
      </c>
      <c r="D1667" s="136">
        <v>72</v>
      </c>
      <c r="E1667" s="136">
        <v>726</v>
      </c>
      <c r="F1667" s="136">
        <v>0</v>
      </c>
      <c r="G1667" s="136" t="s">
        <v>1753</v>
      </c>
    </row>
    <row r="1668" spans="2:7">
      <c r="B1668" s="144" t="s">
        <v>2337</v>
      </c>
      <c r="C1668" s="136" t="s">
        <v>1730</v>
      </c>
      <c r="D1668" s="136">
        <v>72</v>
      </c>
      <c r="E1668" s="136">
        <v>726</v>
      </c>
      <c r="F1668" s="136">
        <v>7261</v>
      </c>
      <c r="G1668" s="136" t="s">
        <v>1753</v>
      </c>
    </row>
    <row r="1669" spans="2:7">
      <c r="B1669" s="144" t="s">
        <v>2337</v>
      </c>
      <c r="C1669" s="136" t="s">
        <v>1730</v>
      </c>
      <c r="D1669" s="136">
        <v>72</v>
      </c>
      <c r="E1669" s="136">
        <v>727</v>
      </c>
      <c r="F1669" s="136">
        <v>0</v>
      </c>
      <c r="G1669" s="136" t="s">
        <v>1754</v>
      </c>
    </row>
    <row r="1670" spans="2:7">
      <c r="B1670" s="144" t="s">
        <v>2337</v>
      </c>
      <c r="C1670" s="136" t="s">
        <v>1730</v>
      </c>
      <c r="D1670" s="136">
        <v>72</v>
      </c>
      <c r="E1670" s="136">
        <v>727</v>
      </c>
      <c r="F1670" s="136">
        <v>7271</v>
      </c>
      <c r="G1670" s="136" t="s">
        <v>1755</v>
      </c>
    </row>
    <row r="1671" spans="2:7">
      <c r="B1671" s="144" t="s">
        <v>2337</v>
      </c>
      <c r="C1671" s="136" t="s">
        <v>1730</v>
      </c>
      <c r="D1671" s="136">
        <v>72</v>
      </c>
      <c r="E1671" s="136">
        <v>727</v>
      </c>
      <c r="F1671" s="136">
        <v>7272</v>
      </c>
      <c r="G1671" s="136" t="s">
        <v>1756</v>
      </c>
    </row>
    <row r="1672" spans="2:7">
      <c r="B1672" s="144" t="s">
        <v>2337</v>
      </c>
      <c r="C1672" s="136" t="s">
        <v>1730</v>
      </c>
      <c r="D1672" s="136">
        <v>72</v>
      </c>
      <c r="E1672" s="136">
        <v>728</v>
      </c>
      <c r="F1672" s="136">
        <v>0</v>
      </c>
      <c r="G1672" s="136" t="s">
        <v>1757</v>
      </c>
    </row>
    <row r="1673" spans="2:7">
      <c r="B1673" s="144" t="s">
        <v>2337</v>
      </c>
      <c r="C1673" s="136" t="s">
        <v>1730</v>
      </c>
      <c r="D1673" s="136">
        <v>72</v>
      </c>
      <c r="E1673" s="136">
        <v>728</v>
      </c>
      <c r="F1673" s="136">
        <v>7281</v>
      </c>
      <c r="G1673" s="136" t="s">
        <v>1758</v>
      </c>
    </row>
    <row r="1674" spans="2:7">
      <c r="B1674" s="144" t="s">
        <v>2337</v>
      </c>
      <c r="C1674" s="136" t="s">
        <v>1730</v>
      </c>
      <c r="D1674" s="136">
        <v>72</v>
      </c>
      <c r="E1674" s="136">
        <v>728</v>
      </c>
      <c r="F1674" s="136">
        <v>7282</v>
      </c>
      <c r="G1674" s="136" t="s">
        <v>1759</v>
      </c>
    </row>
    <row r="1675" spans="2:7">
      <c r="B1675" s="144" t="s">
        <v>2337</v>
      </c>
      <c r="C1675" s="136" t="s">
        <v>1730</v>
      </c>
      <c r="D1675" s="136">
        <v>72</v>
      </c>
      <c r="E1675" s="136">
        <v>729</v>
      </c>
      <c r="F1675" s="136">
        <v>0</v>
      </c>
      <c r="G1675" s="136" t="s">
        <v>1760</v>
      </c>
    </row>
    <row r="1676" spans="2:7">
      <c r="B1676" s="144" t="s">
        <v>2337</v>
      </c>
      <c r="C1676" s="136" t="s">
        <v>1730</v>
      </c>
      <c r="D1676" s="136">
        <v>72</v>
      </c>
      <c r="E1676" s="136">
        <v>729</v>
      </c>
      <c r="F1676" s="136">
        <v>7291</v>
      </c>
      <c r="G1676" s="136" t="s">
        <v>1761</v>
      </c>
    </row>
    <row r="1677" spans="2:7">
      <c r="B1677" s="144" t="s">
        <v>2337</v>
      </c>
      <c r="C1677" s="136" t="s">
        <v>1730</v>
      </c>
      <c r="D1677" s="136">
        <v>72</v>
      </c>
      <c r="E1677" s="136">
        <v>729</v>
      </c>
      <c r="F1677" s="136">
        <v>7292</v>
      </c>
      <c r="G1677" s="136" t="s">
        <v>1762</v>
      </c>
    </row>
    <row r="1678" spans="2:7">
      <c r="B1678" s="144" t="s">
        <v>2337</v>
      </c>
      <c r="C1678" s="136" t="s">
        <v>1730</v>
      </c>
      <c r="D1678" s="136">
        <v>72</v>
      </c>
      <c r="E1678" s="136">
        <v>729</v>
      </c>
      <c r="F1678" s="136">
        <v>7293</v>
      </c>
      <c r="G1678" s="136" t="s">
        <v>1763</v>
      </c>
    </row>
    <row r="1679" spans="2:7">
      <c r="B1679" s="144" t="s">
        <v>2337</v>
      </c>
      <c r="C1679" s="136" t="s">
        <v>1730</v>
      </c>
      <c r="D1679" s="136">
        <v>72</v>
      </c>
      <c r="E1679" s="136">
        <v>729</v>
      </c>
      <c r="F1679" s="136">
        <v>7294</v>
      </c>
      <c r="G1679" s="136" t="s">
        <v>1764</v>
      </c>
    </row>
    <row r="1680" spans="2:7">
      <c r="B1680" s="144" t="s">
        <v>2337</v>
      </c>
      <c r="C1680" s="136" t="s">
        <v>1730</v>
      </c>
      <c r="D1680" s="136">
        <v>72</v>
      </c>
      <c r="E1680" s="136">
        <v>729</v>
      </c>
      <c r="F1680" s="136">
        <v>7299</v>
      </c>
      <c r="G1680" s="136" t="s">
        <v>1765</v>
      </c>
    </row>
    <row r="1681" spans="2:7">
      <c r="B1681" s="144" t="s">
        <v>2337</v>
      </c>
      <c r="C1681" s="136" t="s">
        <v>1730</v>
      </c>
      <c r="D1681" s="136">
        <v>73</v>
      </c>
      <c r="E1681" s="136">
        <v>0</v>
      </c>
      <c r="F1681" s="136">
        <v>0</v>
      </c>
      <c r="G1681" s="136" t="s">
        <v>1766</v>
      </c>
    </row>
    <row r="1682" spans="2:7">
      <c r="B1682" s="144" t="s">
        <v>2337</v>
      </c>
      <c r="C1682" s="136" t="s">
        <v>1730</v>
      </c>
      <c r="D1682" s="136">
        <v>73</v>
      </c>
      <c r="E1682" s="136">
        <v>730</v>
      </c>
      <c r="F1682" s="136">
        <v>0</v>
      </c>
      <c r="G1682" s="136" t="s">
        <v>1767</v>
      </c>
    </row>
    <row r="1683" spans="2:7">
      <c r="B1683" s="144" t="s">
        <v>2337</v>
      </c>
      <c r="C1683" s="136" t="s">
        <v>1730</v>
      </c>
      <c r="D1683" s="136">
        <v>73</v>
      </c>
      <c r="E1683" s="136">
        <v>730</v>
      </c>
      <c r="F1683" s="136">
        <v>7300</v>
      </c>
      <c r="G1683" s="136" t="s">
        <v>548</v>
      </c>
    </row>
    <row r="1684" spans="2:7">
      <c r="B1684" s="144" t="s">
        <v>2337</v>
      </c>
      <c r="C1684" s="136" t="s">
        <v>1730</v>
      </c>
      <c r="D1684" s="136">
        <v>73</v>
      </c>
      <c r="E1684" s="136">
        <v>730</v>
      </c>
      <c r="F1684" s="136">
        <v>7309</v>
      </c>
      <c r="G1684" s="136" t="s">
        <v>549</v>
      </c>
    </row>
    <row r="1685" spans="2:7">
      <c r="B1685" s="144" t="s">
        <v>2337</v>
      </c>
      <c r="C1685" s="136" t="s">
        <v>1730</v>
      </c>
      <c r="D1685" s="136">
        <v>73</v>
      </c>
      <c r="E1685" s="136">
        <v>731</v>
      </c>
      <c r="F1685" s="136">
        <v>0</v>
      </c>
      <c r="G1685" s="136" t="s">
        <v>1766</v>
      </c>
    </row>
    <row r="1686" spans="2:7">
      <c r="B1686" s="144" t="s">
        <v>2337</v>
      </c>
      <c r="C1686" s="136" t="s">
        <v>1730</v>
      </c>
      <c r="D1686" s="136">
        <v>73</v>
      </c>
      <c r="E1686" s="136">
        <v>731</v>
      </c>
      <c r="F1686" s="136">
        <v>7311</v>
      </c>
      <c r="G1686" s="136" t="s">
        <v>1766</v>
      </c>
    </row>
    <row r="1687" spans="2:7">
      <c r="B1687" s="144" t="s">
        <v>2337</v>
      </c>
      <c r="C1687" s="136" t="s">
        <v>1730</v>
      </c>
      <c r="D1687" s="136">
        <v>74</v>
      </c>
      <c r="E1687" s="136">
        <v>0</v>
      </c>
      <c r="F1687" s="136">
        <v>0</v>
      </c>
      <c r="G1687" s="136" t="s">
        <v>1768</v>
      </c>
    </row>
    <row r="1688" spans="2:7">
      <c r="B1688" s="144" t="s">
        <v>2337</v>
      </c>
      <c r="C1688" s="136" t="s">
        <v>1730</v>
      </c>
      <c r="D1688" s="136">
        <v>74</v>
      </c>
      <c r="E1688" s="136">
        <v>740</v>
      </c>
      <c r="F1688" s="136">
        <v>0</v>
      </c>
      <c r="G1688" s="136" t="s">
        <v>1769</v>
      </c>
    </row>
    <row r="1689" spans="2:7">
      <c r="B1689" s="144" t="s">
        <v>2337</v>
      </c>
      <c r="C1689" s="136" t="s">
        <v>1730</v>
      </c>
      <c r="D1689" s="136">
        <v>74</v>
      </c>
      <c r="E1689" s="136">
        <v>740</v>
      </c>
      <c r="F1689" s="136">
        <v>7401</v>
      </c>
      <c r="G1689" s="136" t="s">
        <v>1588</v>
      </c>
    </row>
    <row r="1690" spans="2:7">
      <c r="B1690" s="144" t="s">
        <v>2337</v>
      </c>
      <c r="C1690" s="136" t="s">
        <v>1730</v>
      </c>
      <c r="D1690" s="136">
        <v>74</v>
      </c>
      <c r="E1690" s="136">
        <v>741</v>
      </c>
      <c r="F1690" s="136">
        <v>0</v>
      </c>
      <c r="G1690" s="136" t="s">
        <v>1770</v>
      </c>
    </row>
    <row r="1691" spans="2:7">
      <c r="B1691" s="144" t="s">
        <v>2337</v>
      </c>
      <c r="C1691" s="136" t="s">
        <v>1730</v>
      </c>
      <c r="D1691" s="136">
        <v>74</v>
      </c>
      <c r="E1691" s="136">
        <v>741</v>
      </c>
      <c r="F1691" s="136">
        <v>7411</v>
      </c>
      <c r="G1691" s="136" t="s">
        <v>1770</v>
      </c>
    </row>
    <row r="1692" spans="2:7">
      <c r="B1692" s="144" t="s">
        <v>2337</v>
      </c>
      <c r="C1692" s="136" t="s">
        <v>1730</v>
      </c>
      <c r="D1692" s="136">
        <v>74</v>
      </c>
      <c r="E1692" s="136">
        <v>742</v>
      </c>
      <c r="F1692" s="136">
        <v>0</v>
      </c>
      <c r="G1692" s="136" t="s">
        <v>1771</v>
      </c>
    </row>
    <row r="1693" spans="2:7">
      <c r="B1693" s="144" t="s">
        <v>2337</v>
      </c>
      <c r="C1693" s="136" t="s">
        <v>1730</v>
      </c>
      <c r="D1693" s="136">
        <v>74</v>
      </c>
      <c r="E1693" s="136">
        <v>742</v>
      </c>
      <c r="F1693" s="136">
        <v>7421</v>
      </c>
      <c r="G1693" s="136" t="s">
        <v>1772</v>
      </c>
    </row>
    <row r="1694" spans="2:7">
      <c r="B1694" s="144" t="s">
        <v>2337</v>
      </c>
      <c r="C1694" s="136" t="s">
        <v>1730</v>
      </c>
      <c r="D1694" s="136">
        <v>74</v>
      </c>
      <c r="E1694" s="136">
        <v>742</v>
      </c>
      <c r="F1694" s="136">
        <v>7422</v>
      </c>
      <c r="G1694" s="136" t="s">
        <v>1773</v>
      </c>
    </row>
    <row r="1695" spans="2:7">
      <c r="B1695" s="144" t="s">
        <v>2337</v>
      </c>
      <c r="C1695" s="136" t="s">
        <v>1730</v>
      </c>
      <c r="D1695" s="136">
        <v>74</v>
      </c>
      <c r="E1695" s="136">
        <v>742</v>
      </c>
      <c r="F1695" s="136">
        <v>7429</v>
      </c>
      <c r="G1695" s="136" t="s">
        <v>1774</v>
      </c>
    </row>
    <row r="1696" spans="2:7">
      <c r="B1696" s="144" t="s">
        <v>2337</v>
      </c>
      <c r="C1696" s="136" t="s">
        <v>1730</v>
      </c>
      <c r="D1696" s="136">
        <v>74</v>
      </c>
      <c r="E1696" s="136">
        <v>743</v>
      </c>
      <c r="F1696" s="136">
        <v>0</v>
      </c>
      <c r="G1696" s="136" t="s">
        <v>1775</v>
      </c>
    </row>
    <row r="1697" spans="2:7">
      <c r="B1697" s="144" t="s">
        <v>2337</v>
      </c>
      <c r="C1697" s="136" t="s">
        <v>1730</v>
      </c>
      <c r="D1697" s="136">
        <v>74</v>
      </c>
      <c r="E1697" s="136">
        <v>743</v>
      </c>
      <c r="F1697" s="136">
        <v>7431</v>
      </c>
      <c r="G1697" s="136" t="s">
        <v>1775</v>
      </c>
    </row>
    <row r="1698" spans="2:7">
      <c r="B1698" s="144" t="s">
        <v>2337</v>
      </c>
      <c r="C1698" s="136" t="s">
        <v>1730</v>
      </c>
      <c r="D1698" s="136">
        <v>74</v>
      </c>
      <c r="E1698" s="136">
        <v>744</v>
      </c>
      <c r="F1698" s="136">
        <v>0</v>
      </c>
      <c r="G1698" s="136" t="s">
        <v>1776</v>
      </c>
    </row>
    <row r="1699" spans="2:7">
      <c r="B1699" s="144" t="s">
        <v>2337</v>
      </c>
      <c r="C1699" s="136" t="s">
        <v>1730</v>
      </c>
      <c r="D1699" s="136">
        <v>74</v>
      </c>
      <c r="E1699" s="136">
        <v>744</v>
      </c>
      <c r="F1699" s="136">
        <v>7441</v>
      </c>
      <c r="G1699" s="136" t="s">
        <v>1777</v>
      </c>
    </row>
    <row r="1700" spans="2:7">
      <c r="B1700" s="144" t="s">
        <v>2337</v>
      </c>
      <c r="C1700" s="136" t="s">
        <v>1730</v>
      </c>
      <c r="D1700" s="136">
        <v>74</v>
      </c>
      <c r="E1700" s="136">
        <v>744</v>
      </c>
      <c r="F1700" s="136">
        <v>7442</v>
      </c>
      <c r="G1700" s="136" t="s">
        <v>1778</v>
      </c>
    </row>
    <row r="1701" spans="2:7">
      <c r="B1701" s="144" t="s">
        <v>2337</v>
      </c>
      <c r="C1701" s="136" t="s">
        <v>1730</v>
      </c>
      <c r="D1701" s="136">
        <v>74</v>
      </c>
      <c r="E1701" s="136">
        <v>745</v>
      </c>
      <c r="F1701" s="136">
        <v>0</v>
      </c>
      <c r="G1701" s="136" t="s">
        <v>1779</v>
      </c>
    </row>
    <row r="1702" spans="2:7">
      <c r="B1702" s="144" t="s">
        <v>2337</v>
      </c>
      <c r="C1702" s="136" t="s">
        <v>1730</v>
      </c>
      <c r="D1702" s="136">
        <v>74</v>
      </c>
      <c r="E1702" s="136">
        <v>745</v>
      </c>
      <c r="F1702" s="136">
        <v>7451</v>
      </c>
      <c r="G1702" s="136" t="s">
        <v>1780</v>
      </c>
    </row>
    <row r="1703" spans="2:7">
      <c r="B1703" s="144" t="s">
        <v>2337</v>
      </c>
      <c r="C1703" s="136" t="s">
        <v>1730</v>
      </c>
      <c r="D1703" s="136">
        <v>74</v>
      </c>
      <c r="E1703" s="136">
        <v>745</v>
      </c>
      <c r="F1703" s="136">
        <v>7452</v>
      </c>
      <c r="G1703" s="136" t="s">
        <v>1781</v>
      </c>
    </row>
    <row r="1704" spans="2:7">
      <c r="B1704" s="144" t="s">
        <v>2337</v>
      </c>
      <c r="C1704" s="136" t="s">
        <v>1730</v>
      </c>
      <c r="D1704" s="136">
        <v>74</v>
      </c>
      <c r="E1704" s="136">
        <v>745</v>
      </c>
      <c r="F1704" s="136">
        <v>7459</v>
      </c>
      <c r="G1704" s="136" t="s">
        <v>1782</v>
      </c>
    </row>
    <row r="1705" spans="2:7">
      <c r="B1705" s="144" t="s">
        <v>2337</v>
      </c>
      <c r="C1705" s="136" t="s">
        <v>1730</v>
      </c>
      <c r="D1705" s="136">
        <v>74</v>
      </c>
      <c r="E1705" s="136">
        <v>746</v>
      </c>
      <c r="F1705" s="136">
        <v>0</v>
      </c>
      <c r="G1705" s="136" t="s">
        <v>1783</v>
      </c>
    </row>
    <row r="1706" spans="2:7">
      <c r="B1706" s="144" t="s">
        <v>2337</v>
      </c>
      <c r="C1706" s="136" t="s">
        <v>1730</v>
      </c>
      <c r="D1706" s="136">
        <v>74</v>
      </c>
      <c r="E1706" s="136">
        <v>746</v>
      </c>
      <c r="F1706" s="136">
        <v>7461</v>
      </c>
      <c r="G1706" s="136" t="s">
        <v>1784</v>
      </c>
    </row>
    <row r="1707" spans="2:7">
      <c r="B1707" s="144" t="s">
        <v>2337</v>
      </c>
      <c r="C1707" s="136" t="s">
        <v>1730</v>
      </c>
      <c r="D1707" s="136">
        <v>74</v>
      </c>
      <c r="E1707" s="136">
        <v>746</v>
      </c>
      <c r="F1707" s="136">
        <v>7462</v>
      </c>
      <c r="G1707" s="136" t="s">
        <v>1785</v>
      </c>
    </row>
    <row r="1708" spans="2:7">
      <c r="B1708" s="144" t="s">
        <v>2337</v>
      </c>
      <c r="C1708" s="136" t="s">
        <v>1730</v>
      </c>
      <c r="D1708" s="136">
        <v>74</v>
      </c>
      <c r="E1708" s="136">
        <v>749</v>
      </c>
      <c r="F1708" s="136">
        <v>0</v>
      </c>
      <c r="G1708" s="136" t="s">
        <v>1786</v>
      </c>
    </row>
    <row r="1709" spans="2:7">
      <c r="B1709" s="144" t="s">
        <v>2337</v>
      </c>
      <c r="C1709" s="136" t="s">
        <v>1730</v>
      </c>
      <c r="D1709" s="136">
        <v>74</v>
      </c>
      <c r="E1709" s="136">
        <v>749</v>
      </c>
      <c r="F1709" s="136">
        <v>7499</v>
      </c>
      <c r="G1709" s="136" t="s">
        <v>1786</v>
      </c>
    </row>
    <row r="1710" spans="2:7">
      <c r="B1710" s="144" t="s">
        <v>2338</v>
      </c>
      <c r="C1710" s="136" t="s">
        <v>1787</v>
      </c>
      <c r="D1710" s="136">
        <v>0</v>
      </c>
      <c r="E1710" s="136">
        <v>0</v>
      </c>
      <c r="F1710" s="136">
        <v>0</v>
      </c>
      <c r="G1710" s="136" t="s">
        <v>1788</v>
      </c>
    </row>
    <row r="1711" spans="2:7">
      <c r="B1711" s="144" t="s">
        <v>2337</v>
      </c>
      <c r="C1711" s="136" t="s">
        <v>1787</v>
      </c>
      <c r="D1711" s="136">
        <v>75</v>
      </c>
      <c r="E1711" s="136">
        <v>0</v>
      </c>
      <c r="F1711" s="136">
        <v>0</v>
      </c>
      <c r="G1711" s="136" t="s">
        <v>1789</v>
      </c>
    </row>
    <row r="1712" spans="2:7">
      <c r="B1712" s="144" t="s">
        <v>2337</v>
      </c>
      <c r="C1712" s="136" t="s">
        <v>1787</v>
      </c>
      <c r="D1712" s="136">
        <v>75</v>
      </c>
      <c r="E1712" s="136">
        <v>750</v>
      </c>
      <c r="F1712" s="136">
        <v>0</v>
      </c>
      <c r="G1712" s="136" t="s">
        <v>1790</v>
      </c>
    </row>
    <row r="1713" spans="2:7">
      <c r="B1713" s="144" t="s">
        <v>2337</v>
      </c>
      <c r="C1713" s="136" t="s">
        <v>1787</v>
      </c>
      <c r="D1713" s="136">
        <v>75</v>
      </c>
      <c r="E1713" s="136">
        <v>750</v>
      </c>
      <c r="F1713" s="136">
        <v>7500</v>
      </c>
      <c r="G1713" s="136" t="s">
        <v>548</v>
      </c>
    </row>
    <row r="1714" spans="2:7">
      <c r="B1714" s="144" t="s">
        <v>2337</v>
      </c>
      <c r="C1714" s="136" t="s">
        <v>1787</v>
      </c>
      <c r="D1714" s="136">
        <v>75</v>
      </c>
      <c r="E1714" s="136">
        <v>750</v>
      </c>
      <c r="F1714" s="136">
        <v>7509</v>
      </c>
      <c r="G1714" s="136" t="s">
        <v>549</v>
      </c>
    </row>
    <row r="1715" spans="2:7">
      <c r="B1715" s="144" t="s">
        <v>2337</v>
      </c>
      <c r="C1715" s="136" t="s">
        <v>1787</v>
      </c>
      <c r="D1715" s="136">
        <v>75</v>
      </c>
      <c r="E1715" s="136">
        <v>751</v>
      </c>
      <c r="F1715" s="136">
        <v>0</v>
      </c>
      <c r="G1715" s="136" t="s">
        <v>1791</v>
      </c>
    </row>
    <row r="1716" spans="2:7">
      <c r="B1716" s="144" t="s">
        <v>2337</v>
      </c>
      <c r="C1716" s="136" t="s">
        <v>1787</v>
      </c>
      <c r="D1716" s="136">
        <v>75</v>
      </c>
      <c r="E1716" s="136">
        <v>751</v>
      </c>
      <c r="F1716" s="136">
        <v>7511</v>
      </c>
      <c r="G1716" s="136" t="s">
        <v>1791</v>
      </c>
    </row>
    <row r="1717" spans="2:7">
      <c r="B1717" s="144" t="s">
        <v>2337</v>
      </c>
      <c r="C1717" s="136" t="s">
        <v>1787</v>
      </c>
      <c r="D1717" s="136">
        <v>75</v>
      </c>
      <c r="E1717" s="136">
        <v>752</v>
      </c>
      <c r="F1717" s="136">
        <v>0</v>
      </c>
      <c r="G1717" s="136" t="s">
        <v>1792</v>
      </c>
    </row>
    <row r="1718" spans="2:7">
      <c r="B1718" s="144" t="s">
        <v>2337</v>
      </c>
      <c r="C1718" s="136" t="s">
        <v>1787</v>
      </c>
      <c r="D1718" s="136">
        <v>75</v>
      </c>
      <c r="E1718" s="136">
        <v>752</v>
      </c>
      <c r="F1718" s="136">
        <v>7521</v>
      </c>
      <c r="G1718" s="136" t="s">
        <v>1792</v>
      </c>
    </row>
    <row r="1719" spans="2:7">
      <c r="B1719" s="144" t="s">
        <v>2337</v>
      </c>
      <c r="C1719" s="136" t="s">
        <v>1787</v>
      </c>
      <c r="D1719" s="136">
        <v>75</v>
      </c>
      <c r="E1719" s="136">
        <v>753</v>
      </c>
      <c r="F1719" s="136">
        <v>0</v>
      </c>
      <c r="G1719" s="136" t="s">
        <v>1793</v>
      </c>
    </row>
    <row r="1720" spans="2:7">
      <c r="B1720" s="144" t="s">
        <v>2337</v>
      </c>
      <c r="C1720" s="136" t="s">
        <v>1787</v>
      </c>
      <c r="D1720" s="136">
        <v>75</v>
      </c>
      <c r="E1720" s="136">
        <v>753</v>
      </c>
      <c r="F1720" s="136">
        <v>7531</v>
      </c>
      <c r="G1720" s="136" t="s">
        <v>1793</v>
      </c>
    </row>
    <row r="1721" spans="2:7">
      <c r="B1721" s="144" t="s">
        <v>2337</v>
      </c>
      <c r="C1721" s="136" t="s">
        <v>1787</v>
      </c>
      <c r="D1721" s="136">
        <v>75</v>
      </c>
      <c r="E1721" s="136">
        <v>759</v>
      </c>
      <c r="F1721" s="136">
        <v>0</v>
      </c>
      <c r="G1721" s="136" t="s">
        <v>1794</v>
      </c>
    </row>
    <row r="1722" spans="2:7">
      <c r="B1722" s="144" t="s">
        <v>2337</v>
      </c>
      <c r="C1722" s="136" t="s">
        <v>1787</v>
      </c>
      <c r="D1722" s="136">
        <v>75</v>
      </c>
      <c r="E1722" s="136">
        <v>759</v>
      </c>
      <c r="F1722" s="136">
        <v>7591</v>
      </c>
      <c r="G1722" s="136" t="s">
        <v>1795</v>
      </c>
    </row>
    <row r="1723" spans="2:7">
      <c r="B1723" s="144" t="s">
        <v>2337</v>
      </c>
      <c r="C1723" s="136" t="s">
        <v>1787</v>
      </c>
      <c r="D1723" s="136">
        <v>75</v>
      </c>
      <c r="E1723" s="136">
        <v>759</v>
      </c>
      <c r="F1723" s="136">
        <v>7592</v>
      </c>
      <c r="G1723" s="136" t="s">
        <v>1796</v>
      </c>
    </row>
    <row r="1724" spans="2:7">
      <c r="B1724" s="144" t="s">
        <v>2337</v>
      </c>
      <c r="C1724" s="136" t="s">
        <v>1787</v>
      </c>
      <c r="D1724" s="136">
        <v>75</v>
      </c>
      <c r="E1724" s="136">
        <v>759</v>
      </c>
      <c r="F1724" s="136">
        <v>7599</v>
      </c>
      <c r="G1724" s="136" t="s">
        <v>1797</v>
      </c>
    </row>
    <row r="1725" spans="2:7">
      <c r="B1725" s="144" t="s">
        <v>2336</v>
      </c>
      <c r="C1725" s="136" t="s">
        <v>1787</v>
      </c>
      <c r="D1725" s="136">
        <v>76</v>
      </c>
      <c r="E1725" s="136">
        <v>0</v>
      </c>
      <c r="F1725" s="136">
        <v>0</v>
      </c>
      <c r="G1725" s="136" t="s">
        <v>1798</v>
      </c>
    </row>
    <row r="1726" spans="2:7">
      <c r="B1726" s="144" t="s">
        <v>2336</v>
      </c>
      <c r="C1726" s="136" t="s">
        <v>1787</v>
      </c>
      <c r="D1726" s="136">
        <v>76</v>
      </c>
      <c r="E1726" s="136">
        <v>760</v>
      </c>
      <c r="F1726" s="136">
        <v>0</v>
      </c>
      <c r="G1726" s="136" t="s">
        <v>2314</v>
      </c>
    </row>
    <row r="1727" spans="2:7">
      <c r="B1727" s="144" t="s">
        <v>2336</v>
      </c>
      <c r="C1727" s="136" t="s">
        <v>1787</v>
      </c>
      <c r="D1727" s="136">
        <v>76</v>
      </c>
      <c r="E1727" s="136">
        <v>760</v>
      </c>
      <c r="F1727" s="136">
        <v>7600</v>
      </c>
      <c r="G1727" s="136" t="s">
        <v>548</v>
      </c>
    </row>
    <row r="1728" spans="2:7">
      <c r="B1728" s="144" t="s">
        <v>2336</v>
      </c>
      <c r="C1728" s="136" t="s">
        <v>1787</v>
      </c>
      <c r="D1728" s="136">
        <v>76</v>
      </c>
      <c r="E1728" s="136">
        <v>760</v>
      </c>
      <c r="F1728" s="136">
        <v>7609</v>
      </c>
      <c r="G1728" s="136" t="s">
        <v>549</v>
      </c>
    </row>
    <row r="1729" spans="2:7">
      <c r="B1729" s="144" t="s">
        <v>2336</v>
      </c>
      <c r="C1729" s="136" t="s">
        <v>1787</v>
      </c>
      <c r="D1729" s="136">
        <v>76</v>
      </c>
      <c r="E1729" s="136">
        <v>761</v>
      </c>
      <c r="F1729" s="136">
        <v>0</v>
      </c>
      <c r="G1729" s="136" t="s">
        <v>2315</v>
      </c>
    </row>
    <row r="1730" spans="2:7">
      <c r="B1730" s="144" t="s">
        <v>2336</v>
      </c>
      <c r="C1730" s="136" t="s">
        <v>1787</v>
      </c>
      <c r="D1730" s="136">
        <v>76</v>
      </c>
      <c r="E1730" s="136">
        <v>761</v>
      </c>
      <c r="F1730" s="136">
        <v>7611</v>
      </c>
      <c r="G1730" s="136" t="s">
        <v>2315</v>
      </c>
    </row>
    <row r="1731" spans="2:7">
      <c r="B1731" s="144" t="s">
        <v>2336</v>
      </c>
      <c r="C1731" s="136" t="s">
        <v>1787</v>
      </c>
      <c r="D1731" s="136">
        <v>76</v>
      </c>
      <c r="E1731" s="136">
        <v>762</v>
      </c>
      <c r="F1731" s="136">
        <v>0</v>
      </c>
      <c r="G1731" s="136" t="s">
        <v>2316</v>
      </c>
    </row>
    <row r="1732" spans="2:7">
      <c r="B1732" s="144" t="s">
        <v>2336</v>
      </c>
      <c r="C1732" s="136" t="s">
        <v>1787</v>
      </c>
      <c r="D1732" s="136">
        <v>76</v>
      </c>
      <c r="E1732" s="136">
        <v>762</v>
      </c>
      <c r="F1732" s="136">
        <v>7621</v>
      </c>
      <c r="G1732" s="136" t="s">
        <v>2317</v>
      </c>
    </row>
    <row r="1733" spans="2:7">
      <c r="B1733" s="144" t="s">
        <v>2336</v>
      </c>
      <c r="C1733" s="136" t="s">
        <v>1787</v>
      </c>
      <c r="D1733" s="136">
        <v>76</v>
      </c>
      <c r="E1733" s="136">
        <v>762</v>
      </c>
      <c r="F1733" s="136">
        <v>7622</v>
      </c>
      <c r="G1733" s="136" t="s">
        <v>2318</v>
      </c>
    </row>
    <row r="1734" spans="2:7">
      <c r="B1734" s="144" t="s">
        <v>2336</v>
      </c>
      <c r="C1734" s="136" t="s">
        <v>1787</v>
      </c>
      <c r="D1734" s="136">
        <v>76</v>
      </c>
      <c r="E1734" s="136">
        <v>762</v>
      </c>
      <c r="F1734" s="136">
        <v>7623</v>
      </c>
      <c r="G1734" s="136" t="s">
        <v>2319</v>
      </c>
    </row>
    <row r="1735" spans="2:7">
      <c r="B1735" s="144" t="s">
        <v>2336</v>
      </c>
      <c r="C1735" s="136" t="s">
        <v>1787</v>
      </c>
      <c r="D1735" s="136">
        <v>76</v>
      </c>
      <c r="E1735" s="136">
        <v>762</v>
      </c>
      <c r="F1735" s="136">
        <v>7624</v>
      </c>
      <c r="G1735" s="136" t="s">
        <v>2320</v>
      </c>
    </row>
    <row r="1736" spans="2:7">
      <c r="B1736" s="144" t="s">
        <v>2336</v>
      </c>
      <c r="C1736" s="136" t="s">
        <v>1787</v>
      </c>
      <c r="D1736" s="136">
        <v>76</v>
      </c>
      <c r="E1736" s="136">
        <v>762</v>
      </c>
      <c r="F1736" s="136">
        <v>7625</v>
      </c>
      <c r="G1736" s="136" t="s">
        <v>2321</v>
      </c>
    </row>
    <row r="1737" spans="2:7">
      <c r="B1737" s="144" t="s">
        <v>2336</v>
      </c>
      <c r="C1737" s="136" t="s">
        <v>1787</v>
      </c>
      <c r="D1737" s="136">
        <v>76</v>
      </c>
      <c r="E1737" s="136">
        <v>762</v>
      </c>
      <c r="F1737" s="136">
        <v>7629</v>
      </c>
      <c r="G1737" s="136" t="s">
        <v>2322</v>
      </c>
    </row>
    <row r="1738" spans="2:7">
      <c r="B1738" s="144" t="s">
        <v>2336</v>
      </c>
      <c r="C1738" s="136" t="s">
        <v>1787</v>
      </c>
      <c r="D1738" s="136">
        <v>76</v>
      </c>
      <c r="E1738" s="136">
        <v>763</v>
      </c>
      <c r="F1738" s="136">
        <v>0</v>
      </c>
      <c r="G1738" s="136" t="s">
        <v>2323</v>
      </c>
    </row>
    <row r="1739" spans="2:7">
      <c r="B1739" s="144" t="s">
        <v>2336</v>
      </c>
      <c r="C1739" s="136" t="s">
        <v>1787</v>
      </c>
      <c r="D1739" s="136">
        <v>76</v>
      </c>
      <c r="E1739" s="136">
        <v>763</v>
      </c>
      <c r="F1739" s="136">
        <v>7631</v>
      </c>
      <c r="G1739" s="136" t="s">
        <v>2323</v>
      </c>
    </row>
    <row r="1740" spans="2:7">
      <c r="B1740" s="144" t="s">
        <v>2336</v>
      </c>
      <c r="C1740" s="136" t="s">
        <v>1787</v>
      </c>
      <c r="D1740" s="136">
        <v>76</v>
      </c>
      <c r="E1740" s="136">
        <v>764</v>
      </c>
      <c r="F1740" s="136">
        <v>0</v>
      </c>
      <c r="G1740" s="136" t="s">
        <v>2324</v>
      </c>
    </row>
    <row r="1741" spans="2:7">
      <c r="B1741" s="144" t="s">
        <v>2336</v>
      </c>
      <c r="C1741" s="136" t="s">
        <v>1787</v>
      </c>
      <c r="D1741" s="136">
        <v>76</v>
      </c>
      <c r="E1741" s="136">
        <v>764</v>
      </c>
      <c r="F1741" s="136">
        <v>7641</v>
      </c>
      <c r="G1741" s="136" t="s">
        <v>2324</v>
      </c>
    </row>
    <row r="1742" spans="2:7">
      <c r="B1742" s="144" t="s">
        <v>2336</v>
      </c>
      <c r="C1742" s="136" t="s">
        <v>1787</v>
      </c>
      <c r="D1742" s="136">
        <v>76</v>
      </c>
      <c r="E1742" s="136">
        <v>765</v>
      </c>
      <c r="F1742" s="136">
        <v>0</v>
      </c>
      <c r="G1742" s="136" t="s">
        <v>2325</v>
      </c>
    </row>
    <row r="1743" spans="2:7">
      <c r="B1743" s="144" t="s">
        <v>2336</v>
      </c>
      <c r="C1743" s="136" t="s">
        <v>1787</v>
      </c>
      <c r="D1743" s="136">
        <v>76</v>
      </c>
      <c r="E1743" s="136">
        <v>765</v>
      </c>
      <c r="F1743" s="136">
        <v>7651</v>
      </c>
      <c r="G1743" s="136" t="s">
        <v>2325</v>
      </c>
    </row>
    <row r="1744" spans="2:7">
      <c r="B1744" s="144" t="s">
        <v>2336</v>
      </c>
      <c r="C1744" s="136" t="s">
        <v>1787</v>
      </c>
      <c r="D1744" s="136">
        <v>76</v>
      </c>
      <c r="E1744" s="136">
        <v>766</v>
      </c>
      <c r="F1744" s="136">
        <v>0</v>
      </c>
      <c r="G1744" s="136" t="s">
        <v>2326</v>
      </c>
    </row>
    <row r="1745" spans="2:7">
      <c r="B1745" s="144" t="s">
        <v>2336</v>
      </c>
      <c r="C1745" s="136" t="s">
        <v>1787</v>
      </c>
      <c r="D1745" s="136">
        <v>76</v>
      </c>
      <c r="E1745" s="136">
        <v>766</v>
      </c>
      <c r="F1745" s="136">
        <v>7661</v>
      </c>
      <c r="G1745" s="136" t="s">
        <v>2326</v>
      </c>
    </row>
    <row r="1746" spans="2:7">
      <c r="B1746" s="144" t="s">
        <v>2336</v>
      </c>
      <c r="C1746" s="136" t="s">
        <v>1787</v>
      </c>
      <c r="D1746" s="136">
        <v>76</v>
      </c>
      <c r="E1746" s="136">
        <v>767</v>
      </c>
      <c r="F1746" s="136">
        <v>0</v>
      </c>
      <c r="G1746" s="136" t="s">
        <v>2327</v>
      </c>
    </row>
    <row r="1747" spans="2:7">
      <c r="B1747" s="144" t="s">
        <v>2336</v>
      </c>
      <c r="C1747" s="136" t="s">
        <v>1787</v>
      </c>
      <c r="D1747" s="136">
        <v>76</v>
      </c>
      <c r="E1747" s="136">
        <v>767</v>
      </c>
      <c r="F1747" s="136">
        <v>7671</v>
      </c>
      <c r="G1747" s="136" t="s">
        <v>2327</v>
      </c>
    </row>
    <row r="1748" spans="2:7">
      <c r="B1748" s="144" t="s">
        <v>2336</v>
      </c>
      <c r="C1748" s="136" t="s">
        <v>1787</v>
      </c>
      <c r="D1748" s="136">
        <v>76</v>
      </c>
      <c r="E1748" s="136">
        <v>769</v>
      </c>
      <c r="F1748" s="136">
        <v>0</v>
      </c>
      <c r="G1748" s="136" t="s">
        <v>2328</v>
      </c>
    </row>
    <row r="1749" spans="2:7">
      <c r="B1749" s="144" t="s">
        <v>2336</v>
      </c>
      <c r="C1749" s="136" t="s">
        <v>1787</v>
      </c>
      <c r="D1749" s="136">
        <v>76</v>
      </c>
      <c r="E1749" s="136">
        <v>769</v>
      </c>
      <c r="F1749" s="136">
        <v>7691</v>
      </c>
      <c r="G1749" s="136" t="s">
        <v>2329</v>
      </c>
    </row>
    <row r="1750" spans="2:7">
      <c r="B1750" s="144" t="s">
        <v>2336</v>
      </c>
      <c r="C1750" s="136" t="s">
        <v>1787</v>
      </c>
      <c r="D1750" s="136">
        <v>76</v>
      </c>
      <c r="E1750" s="136">
        <v>769</v>
      </c>
      <c r="F1750" s="136">
        <v>7692</v>
      </c>
      <c r="G1750" s="136" t="s">
        <v>2330</v>
      </c>
    </row>
    <row r="1751" spans="2:7">
      <c r="B1751" s="144" t="s">
        <v>2336</v>
      </c>
      <c r="C1751" s="136" t="s">
        <v>1787</v>
      </c>
      <c r="D1751" s="136">
        <v>76</v>
      </c>
      <c r="E1751" s="136">
        <v>769</v>
      </c>
      <c r="F1751" s="136">
        <v>7699</v>
      </c>
      <c r="G1751" s="136" t="s">
        <v>2331</v>
      </c>
    </row>
    <row r="1752" spans="2:7">
      <c r="B1752" s="144" t="s">
        <v>2336</v>
      </c>
      <c r="C1752" s="136" t="s">
        <v>1787</v>
      </c>
      <c r="D1752" s="136">
        <v>77</v>
      </c>
      <c r="E1752" s="136">
        <v>0</v>
      </c>
      <c r="F1752" s="136">
        <v>0</v>
      </c>
      <c r="G1752" s="136" t="s">
        <v>1799</v>
      </c>
    </row>
    <row r="1753" spans="2:7">
      <c r="B1753" s="144" t="s">
        <v>2336</v>
      </c>
      <c r="C1753" s="136" t="s">
        <v>1787</v>
      </c>
      <c r="D1753" s="136">
        <v>77</v>
      </c>
      <c r="E1753" s="136">
        <v>770</v>
      </c>
      <c r="F1753" s="136">
        <v>0</v>
      </c>
      <c r="G1753" s="136" t="s">
        <v>2332</v>
      </c>
    </row>
    <row r="1754" spans="2:7">
      <c r="B1754" s="144" t="s">
        <v>2336</v>
      </c>
      <c r="C1754" s="136" t="s">
        <v>1787</v>
      </c>
      <c r="D1754" s="136">
        <v>77</v>
      </c>
      <c r="E1754" s="136">
        <v>770</v>
      </c>
      <c r="F1754" s="136">
        <v>7700</v>
      </c>
      <c r="G1754" s="136" t="s">
        <v>548</v>
      </c>
    </row>
    <row r="1755" spans="2:7">
      <c r="B1755" s="144" t="s">
        <v>2336</v>
      </c>
      <c r="C1755" s="136" t="s">
        <v>1787</v>
      </c>
      <c r="D1755" s="136">
        <v>77</v>
      </c>
      <c r="E1755" s="136">
        <v>770</v>
      </c>
      <c r="F1755" s="136">
        <v>7709</v>
      </c>
      <c r="G1755" s="136" t="s">
        <v>549</v>
      </c>
    </row>
    <row r="1756" spans="2:7">
      <c r="B1756" s="144" t="s">
        <v>2336</v>
      </c>
      <c r="C1756" s="136" t="s">
        <v>1787</v>
      </c>
      <c r="D1756" s="136">
        <v>77</v>
      </c>
      <c r="E1756" s="136">
        <v>771</v>
      </c>
      <c r="F1756" s="136">
        <v>0</v>
      </c>
      <c r="G1756" s="136" t="s">
        <v>2333</v>
      </c>
    </row>
    <row r="1757" spans="2:7">
      <c r="B1757" s="144" t="s">
        <v>2336</v>
      </c>
      <c r="C1757" s="136" t="s">
        <v>1787</v>
      </c>
      <c r="D1757" s="136">
        <v>77</v>
      </c>
      <c r="E1757" s="136">
        <v>771</v>
      </c>
      <c r="F1757" s="136">
        <v>7711</v>
      </c>
      <c r="G1757" s="136" t="s">
        <v>2333</v>
      </c>
    </row>
    <row r="1758" spans="2:7">
      <c r="B1758" s="144" t="s">
        <v>2336</v>
      </c>
      <c r="C1758" s="136" t="s">
        <v>1787</v>
      </c>
      <c r="D1758" s="136">
        <v>77</v>
      </c>
      <c r="E1758" s="136">
        <v>772</v>
      </c>
      <c r="F1758" s="136">
        <v>0</v>
      </c>
      <c r="G1758" s="136" t="s">
        <v>2334</v>
      </c>
    </row>
    <row r="1759" spans="2:7">
      <c r="B1759" s="144" t="s">
        <v>2336</v>
      </c>
      <c r="C1759" s="136" t="s">
        <v>1787</v>
      </c>
      <c r="D1759" s="136">
        <v>77</v>
      </c>
      <c r="E1759" s="136">
        <v>772</v>
      </c>
      <c r="F1759" s="136">
        <v>7721</v>
      </c>
      <c r="G1759" s="136" t="s">
        <v>2334</v>
      </c>
    </row>
    <row r="1760" spans="2:7">
      <c r="B1760" s="144" t="s">
        <v>2337</v>
      </c>
      <c r="C1760" s="136" t="s">
        <v>1800</v>
      </c>
      <c r="D1760" s="136">
        <v>0</v>
      </c>
      <c r="E1760" s="136">
        <v>0</v>
      </c>
      <c r="F1760" s="136">
        <v>0</v>
      </c>
      <c r="G1760" s="136" t="s">
        <v>1801</v>
      </c>
    </row>
    <row r="1761" spans="2:7">
      <c r="B1761" s="144" t="s">
        <v>2337</v>
      </c>
      <c r="C1761" s="136" t="s">
        <v>1800</v>
      </c>
      <c r="D1761" s="136">
        <v>78</v>
      </c>
      <c r="E1761" s="136">
        <v>0</v>
      </c>
      <c r="F1761" s="136">
        <v>0</v>
      </c>
      <c r="G1761" s="136" t="s">
        <v>1802</v>
      </c>
    </row>
    <row r="1762" spans="2:7">
      <c r="B1762" s="144" t="s">
        <v>2337</v>
      </c>
      <c r="C1762" s="136" t="s">
        <v>1800</v>
      </c>
      <c r="D1762" s="136">
        <v>78</v>
      </c>
      <c r="E1762" s="136">
        <v>780</v>
      </c>
      <c r="F1762" s="136">
        <v>0</v>
      </c>
      <c r="G1762" s="136" t="s">
        <v>1803</v>
      </c>
    </row>
    <row r="1763" spans="2:7">
      <c r="B1763" s="144" t="s">
        <v>2337</v>
      </c>
      <c r="C1763" s="136" t="s">
        <v>1800</v>
      </c>
      <c r="D1763" s="136">
        <v>78</v>
      </c>
      <c r="E1763" s="136">
        <v>780</v>
      </c>
      <c r="F1763" s="136">
        <v>7800</v>
      </c>
      <c r="G1763" s="136" t="s">
        <v>548</v>
      </c>
    </row>
    <row r="1764" spans="2:7">
      <c r="B1764" s="144" t="s">
        <v>2337</v>
      </c>
      <c r="C1764" s="136" t="s">
        <v>1800</v>
      </c>
      <c r="D1764" s="136">
        <v>78</v>
      </c>
      <c r="E1764" s="136">
        <v>780</v>
      </c>
      <c r="F1764" s="136">
        <v>7809</v>
      </c>
      <c r="G1764" s="136" t="s">
        <v>549</v>
      </c>
    </row>
    <row r="1765" spans="2:7">
      <c r="B1765" s="144" t="s">
        <v>2337</v>
      </c>
      <c r="C1765" s="136" t="s">
        <v>1800</v>
      </c>
      <c r="D1765" s="136">
        <v>78</v>
      </c>
      <c r="E1765" s="136">
        <v>781</v>
      </c>
      <c r="F1765" s="136">
        <v>0</v>
      </c>
      <c r="G1765" s="136" t="s">
        <v>1804</v>
      </c>
    </row>
    <row r="1766" spans="2:7">
      <c r="B1766" s="144" t="s">
        <v>2337</v>
      </c>
      <c r="C1766" s="136" t="s">
        <v>1800</v>
      </c>
      <c r="D1766" s="136">
        <v>78</v>
      </c>
      <c r="E1766" s="136">
        <v>781</v>
      </c>
      <c r="F1766" s="136">
        <v>7811</v>
      </c>
      <c r="G1766" s="136" t="s">
        <v>1805</v>
      </c>
    </row>
    <row r="1767" spans="2:7">
      <c r="B1767" s="144" t="s">
        <v>2337</v>
      </c>
      <c r="C1767" s="136" t="s">
        <v>1800</v>
      </c>
      <c r="D1767" s="136">
        <v>78</v>
      </c>
      <c r="E1767" s="136">
        <v>781</v>
      </c>
      <c r="F1767" s="136">
        <v>7812</v>
      </c>
      <c r="G1767" s="136" t="s">
        <v>1806</v>
      </c>
    </row>
    <row r="1768" spans="2:7">
      <c r="B1768" s="144" t="s">
        <v>2337</v>
      </c>
      <c r="C1768" s="136" t="s">
        <v>1800</v>
      </c>
      <c r="D1768" s="136">
        <v>78</v>
      </c>
      <c r="E1768" s="136">
        <v>781</v>
      </c>
      <c r="F1768" s="136">
        <v>7813</v>
      </c>
      <c r="G1768" s="136" t="s">
        <v>1807</v>
      </c>
    </row>
    <row r="1769" spans="2:7">
      <c r="B1769" s="144" t="s">
        <v>2337</v>
      </c>
      <c r="C1769" s="136" t="s">
        <v>1800</v>
      </c>
      <c r="D1769" s="136">
        <v>78</v>
      </c>
      <c r="E1769" s="136">
        <v>782</v>
      </c>
      <c r="F1769" s="136">
        <v>0</v>
      </c>
      <c r="G1769" s="136" t="s">
        <v>1808</v>
      </c>
    </row>
    <row r="1770" spans="2:7">
      <c r="B1770" s="144" t="s">
        <v>2337</v>
      </c>
      <c r="C1770" s="136" t="s">
        <v>1800</v>
      </c>
      <c r="D1770" s="136">
        <v>78</v>
      </c>
      <c r="E1770" s="136">
        <v>782</v>
      </c>
      <c r="F1770" s="136">
        <v>7821</v>
      </c>
      <c r="G1770" s="136" t="s">
        <v>1808</v>
      </c>
    </row>
    <row r="1771" spans="2:7">
      <c r="B1771" s="144" t="s">
        <v>2337</v>
      </c>
      <c r="C1771" s="136" t="s">
        <v>1800</v>
      </c>
      <c r="D1771" s="136">
        <v>78</v>
      </c>
      <c r="E1771" s="136">
        <v>783</v>
      </c>
      <c r="F1771" s="136">
        <v>0</v>
      </c>
      <c r="G1771" s="136" t="s">
        <v>1809</v>
      </c>
    </row>
    <row r="1772" spans="2:7">
      <c r="B1772" s="144" t="s">
        <v>2337</v>
      </c>
      <c r="C1772" s="136" t="s">
        <v>1800</v>
      </c>
      <c r="D1772" s="136">
        <v>78</v>
      </c>
      <c r="E1772" s="136">
        <v>783</v>
      </c>
      <c r="F1772" s="136">
        <v>7831</v>
      </c>
      <c r="G1772" s="136" t="s">
        <v>1809</v>
      </c>
    </row>
    <row r="1773" spans="2:7">
      <c r="B1773" s="144" t="s">
        <v>2337</v>
      </c>
      <c r="C1773" s="136" t="s">
        <v>1800</v>
      </c>
      <c r="D1773" s="136">
        <v>78</v>
      </c>
      <c r="E1773" s="136">
        <v>784</v>
      </c>
      <c r="F1773" s="136">
        <v>0</v>
      </c>
      <c r="G1773" s="136" t="s">
        <v>1810</v>
      </c>
    </row>
    <row r="1774" spans="2:7">
      <c r="B1774" s="144" t="s">
        <v>2337</v>
      </c>
      <c r="C1774" s="136" t="s">
        <v>1800</v>
      </c>
      <c r="D1774" s="136">
        <v>78</v>
      </c>
      <c r="E1774" s="136">
        <v>784</v>
      </c>
      <c r="F1774" s="136">
        <v>7841</v>
      </c>
      <c r="G1774" s="136" t="s">
        <v>1810</v>
      </c>
    </row>
    <row r="1775" spans="2:7">
      <c r="B1775" s="144" t="s">
        <v>2337</v>
      </c>
      <c r="C1775" s="136" t="s">
        <v>1800</v>
      </c>
      <c r="D1775" s="136">
        <v>78</v>
      </c>
      <c r="E1775" s="136">
        <v>785</v>
      </c>
      <c r="F1775" s="136">
        <v>0</v>
      </c>
      <c r="G1775" s="136" t="s">
        <v>1811</v>
      </c>
    </row>
    <row r="1776" spans="2:7">
      <c r="B1776" s="144" t="s">
        <v>2337</v>
      </c>
      <c r="C1776" s="136" t="s">
        <v>1800</v>
      </c>
      <c r="D1776" s="136">
        <v>78</v>
      </c>
      <c r="E1776" s="136">
        <v>785</v>
      </c>
      <c r="F1776" s="136">
        <v>7851</v>
      </c>
      <c r="G1776" s="136" t="s">
        <v>1811</v>
      </c>
    </row>
    <row r="1777" spans="2:7">
      <c r="B1777" s="144" t="s">
        <v>2337</v>
      </c>
      <c r="C1777" s="136" t="s">
        <v>1800</v>
      </c>
      <c r="D1777" s="136">
        <v>78</v>
      </c>
      <c r="E1777" s="136">
        <v>789</v>
      </c>
      <c r="F1777" s="136">
        <v>0</v>
      </c>
      <c r="G1777" s="136" t="s">
        <v>1812</v>
      </c>
    </row>
    <row r="1778" spans="2:7">
      <c r="B1778" s="144" t="s">
        <v>2337</v>
      </c>
      <c r="C1778" s="136" t="s">
        <v>1800</v>
      </c>
      <c r="D1778" s="136">
        <v>78</v>
      </c>
      <c r="E1778" s="136">
        <v>789</v>
      </c>
      <c r="F1778" s="136">
        <v>7891</v>
      </c>
      <c r="G1778" s="136" t="s">
        <v>1813</v>
      </c>
    </row>
    <row r="1779" spans="2:7">
      <c r="B1779" s="144" t="s">
        <v>2337</v>
      </c>
      <c r="C1779" s="136" t="s">
        <v>1800</v>
      </c>
      <c r="D1779" s="136">
        <v>78</v>
      </c>
      <c r="E1779" s="136">
        <v>789</v>
      </c>
      <c r="F1779" s="136">
        <v>7892</v>
      </c>
      <c r="G1779" s="136" t="s">
        <v>1814</v>
      </c>
    </row>
    <row r="1780" spans="2:7">
      <c r="B1780" s="144" t="s">
        <v>2337</v>
      </c>
      <c r="C1780" s="136" t="s">
        <v>1800</v>
      </c>
      <c r="D1780" s="136">
        <v>78</v>
      </c>
      <c r="E1780" s="136">
        <v>789</v>
      </c>
      <c r="F1780" s="136">
        <v>7893</v>
      </c>
      <c r="G1780" s="136" t="s">
        <v>1815</v>
      </c>
    </row>
    <row r="1781" spans="2:7">
      <c r="B1781" s="144" t="s">
        <v>2337</v>
      </c>
      <c r="C1781" s="136" t="s">
        <v>1800</v>
      </c>
      <c r="D1781" s="136">
        <v>78</v>
      </c>
      <c r="E1781" s="136">
        <v>789</v>
      </c>
      <c r="F1781" s="136">
        <v>7894</v>
      </c>
      <c r="G1781" s="136" t="s">
        <v>1816</v>
      </c>
    </row>
    <row r="1782" spans="2:7">
      <c r="B1782" s="144" t="s">
        <v>2337</v>
      </c>
      <c r="C1782" s="136" t="s">
        <v>1800</v>
      </c>
      <c r="D1782" s="136">
        <v>78</v>
      </c>
      <c r="E1782" s="136">
        <v>789</v>
      </c>
      <c r="F1782" s="136">
        <v>7899</v>
      </c>
      <c r="G1782" s="136" t="s">
        <v>1817</v>
      </c>
    </row>
    <row r="1783" spans="2:7">
      <c r="B1783" s="144" t="s">
        <v>2337</v>
      </c>
      <c r="C1783" s="136" t="s">
        <v>1800</v>
      </c>
      <c r="D1783" s="136">
        <v>79</v>
      </c>
      <c r="E1783" s="136">
        <v>0</v>
      </c>
      <c r="F1783" s="136">
        <v>0</v>
      </c>
      <c r="G1783" s="136" t="s">
        <v>1818</v>
      </c>
    </row>
    <row r="1784" spans="2:7">
      <c r="B1784" s="144" t="s">
        <v>2337</v>
      </c>
      <c r="C1784" s="136" t="s">
        <v>1800</v>
      </c>
      <c r="D1784" s="136">
        <v>79</v>
      </c>
      <c r="E1784" s="136">
        <v>790</v>
      </c>
      <c r="F1784" s="136">
        <v>0</v>
      </c>
      <c r="G1784" s="136" t="s">
        <v>1819</v>
      </c>
    </row>
    <row r="1785" spans="2:7">
      <c r="B1785" s="144" t="s">
        <v>2337</v>
      </c>
      <c r="C1785" s="136" t="s">
        <v>1800</v>
      </c>
      <c r="D1785" s="136">
        <v>79</v>
      </c>
      <c r="E1785" s="136">
        <v>790</v>
      </c>
      <c r="F1785" s="136">
        <v>7900</v>
      </c>
      <c r="G1785" s="136" t="s">
        <v>548</v>
      </c>
    </row>
    <row r="1786" spans="2:7">
      <c r="B1786" s="144" t="s">
        <v>2337</v>
      </c>
      <c r="C1786" s="136" t="s">
        <v>1800</v>
      </c>
      <c r="D1786" s="136">
        <v>79</v>
      </c>
      <c r="E1786" s="136">
        <v>790</v>
      </c>
      <c r="F1786" s="136">
        <v>7909</v>
      </c>
      <c r="G1786" s="136" t="s">
        <v>549</v>
      </c>
    </row>
    <row r="1787" spans="2:7">
      <c r="B1787" s="144" t="s">
        <v>2337</v>
      </c>
      <c r="C1787" s="136" t="s">
        <v>1800</v>
      </c>
      <c r="D1787" s="136">
        <v>79</v>
      </c>
      <c r="E1787" s="136">
        <v>791</v>
      </c>
      <c r="F1787" s="136">
        <v>0</v>
      </c>
      <c r="G1787" s="136" t="s">
        <v>1820</v>
      </c>
    </row>
    <row r="1788" spans="2:7">
      <c r="B1788" s="144" t="s">
        <v>2337</v>
      </c>
      <c r="C1788" s="136" t="s">
        <v>1800</v>
      </c>
      <c r="D1788" s="136">
        <v>79</v>
      </c>
      <c r="E1788" s="136">
        <v>791</v>
      </c>
      <c r="F1788" s="136">
        <v>7911</v>
      </c>
      <c r="G1788" s="136" t="s">
        <v>1821</v>
      </c>
    </row>
    <row r="1789" spans="2:7">
      <c r="B1789" s="144" t="s">
        <v>2337</v>
      </c>
      <c r="C1789" s="136" t="s">
        <v>1800</v>
      </c>
      <c r="D1789" s="136">
        <v>79</v>
      </c>
      <c r="E1789" s="136">
        <v>791</v>
      </c>
      <c r="F1789" s="136">
        <v>7912</v>
      </c>
      <c r="G1789" s="136" t="s">
        <v>1822</v>
      </c>
    </row>
    <row r="1790" spans="2:7">
      <c r="B1790" s="144" t="s">
        <v>2337</v>
      </c>
      <c r="C1790" s="136" t="s">
        <v>1800</v>
      </c>
      <c r="D1790" s="136">
        <v>79</v>
      </c>
      <c r="E1790" s="136">
        <v>792</v>
      </c>
      <c r="F1790" s="136">
        <v>0</v>
      </c>
      <c r="G1790" s="136" t="s">
        <v>1823</v>
      </c>
    </row>
    <row r="1791" spans="2:7">
      <c r="B1791" s="144" t="s">
        <v>2337</v>
      </c>
      <c r="C1791" s="136" t="s">
        <v>1800</v>
      </c>
      <c r="D1791" s="136">
        <v>79</v>
      </c>
      <c r="E1791" s="136">
        <v>792</v>
      </c>
      <c r="F1791" s="136">
        <v>7921</v>
      </c>
      <c r="G1791" s="136" t="s">
        <v>1824</v>
      </c>
    </row>
    <row r="1792" spans="2:7">
      <c r="B1792" s="144" t="s">
        <v>2337</v>
      </c>
      <c r="C1792" s="136" t="s">
        <v>1800</v>
      </c>
      <c r="D1792" s="136">
        <v>79</v>
      </c>
      <c r="E1792" s="136">
        <v>792</v>
      </c>
      <c r="F1792" s="136">
        <v>7922</v>
      </c>
      <c r="G1792" s="136" t="s">
        <v>1825</v>
      </c>
    </row>
    <row r="1793" spans="2:7">
      <c r="B1793" s="144" t="s">
        <v>2337</v>
      </c>
      <c r="C1793" s="136" t="s">
        <v>1800</v>
      </c>
      <c r="D1793" s="136">
        <v>79</v>
      </c>
      <c r="E1793" s="136">
        <v>793</v>
      </c>
      <c r="F1793" s="136">
        <v>0</v>
      </c>
      <c r="G1793" s="136" t="s">
        <v>1826</v>
      </c>
    </row>
    <row r="1794" spans="2:7">
      <c r="B1794" s="144" t="s">
        <v>2337</v>
      </c>
      <c r="C1794" s="136" t="s">
        <v>1800</v>
      </c>
      <c r="D1794" s="136">
        <v>79</v>
      </c>
      <c r="E1794" s="136">
        <v>793</v>
      </c>
      <c r="F1794" s="136">
        <v>7931</v>
      </c>
      <c r="G1794" s="136" t="s">
        <v>1826</v>
      </c>
    </row>
    <row r="1795" spans="2:7">
      <c r="B1795" s="144" t="s">
        <v>2337</v>
      </c>
      <c r="C1795" s="136" t="s">
        <v>1800</v>
      </c>
      <c r="D1795" s="136">
        <v>79</v>
      </c>
      <c r="E1795" s="136">
        <v>794</v>
      </c>
      <c r="F1795" s="136">
        <v>0</v>
      </c>
      <c r="G1795" s="136" t="s">
        <v>1827</v>
      </c>
    </row>
    <row r="1796" spans="2:7">
      <c r="B1796" s="144" t="s">
        <v>2337</v>
      </c>
      <c r="C1796" s="136" t="s">
        <v>1800</v>
      </c>
      <c r="D1796" s="136">
        <v>79</v>
      </c>
      <c r="E1796" s="136">
        <v>794</v>
      </c>
      <c r="F1796" s="136">
        <v>7941</v>
      </c>
      <c r="G1796" s="136" t="s">
        <v>1827</v>
      </c>
    </row>
    <row r="1797" spans="2:7">
      <c r="B1797" s="144" t="s">
        <v>2337</v>
      </c>
      <c r="C1797" s="136" t="s">
        <v>1800</v>
      </c>
      <c r="D1797" s="136">
        <v>79</v>
      </c>
      <c r="E1797" s="136">
        <v>795</v>
      </c>
      <c r="F1797" s="136">
        <v>0</v>
      </c>
      <c r="G1797" s="136" t="s">
        <v>1828</v>
      </c>
    </row>
    <row r="1798" spans="2:7">
      <c r="B1798" s="144" t="s">
        <v>2337</v>
      </c>
      <c r="C1798" s="136" t="s">
        <v>1800</v>
      </c>
      <c r="D1798" s="136">
        <v>79</v>
      </c>
      <c r="E1798" s="136">
        <v>795</v>
      </c>
      <c r="F1798" s="136">
        <v>7951</v>
      </c>
      <c r="G1798" s="136" t="s">
        <v>1829</v>
      </c>
    </row>
    <row r="1799" spans="2:7">
      <c r="B1799" s="144" t="s">
        <v>2337</v>
      </c>
      <c r="C1799" s="136" t="s">
        <v>1800</v>
      </c>
      <c r="D1799" s="136">
        <v>79</v>
      </c>
      <c r="E1799" s="136">
        <v>795</v>
      </c>
      <c r="F1799" s="136">
        <v>7952</v>
      </c>
      <c r="G1799" s="136" t="s">
        <v>1830</v>
      </c>
    </row>
    <row r="1800" spans="2:7">
      <c r="B1800" s="144" t="s">
        <v>2337</v>
      </c>
      <c r="C1800" s="136" t="s">
        <v>1800</v>
      </c>
      <c r="D1800" s="136">
        <v>79</v>
      </c>
      <c r="E1800" s="136">
        <v>796</v>
      </c>
      <c r="F1800" s="136">
        <v>0</v>
      </c>
      <c r="G1800" s="136" t="s">
        <v>1831</v>
      </c>
    </row>
    <row r="1801" spans="2:7">
      <c r="B1801" s="144" t="s">
        <v>2337</v>
      </c>
      <c r="C1801" s="136" t="s">
        <v>1800</v>
      </c>
      <c r="D1801" s="136">
        <v>79</v>
      </c>
      <c r="E1801" s="136">
        <v>796</v>
      </c>
      <c r="F1801" s="136">
        <v>7961</v>
      </c>
      <c r="G1801" s="136" t="s">
        <v>1832</v>
      </c>
    </row>
    <row r="1802" spans="2:7">
      <c r="B1802" s="144" t="s">
        <v>2337</v>
      </c>
      <c r="C1802" s="136" t="s">
        <v>1800</v>
      </c>
      <c r="D1802" s="136">
        <v>79</v>
      </c>
      <c r="E1802" s="136">
        <v>796</v>
      </c>
      <c r="F1802" s="136">
        <v>7962</v>
      </c>
      <c r="G1802" s="136" t="s">
        <v>1833</v>
      </c>
    </row>
    <row r="1803" spans="2:7">
      <c r="B1803" s="144" t="s">
        <v>2337</v>
      </c>
      <c r="C1803" s="136" t="s">
        <v>1800</v>
      </c>
      <c r="D1803" s="136">
        <v>79</v>
      </c>
      <c r="E1803" s="136">
        <v>796</v>
      </c>
      <c r="F1803" s="136">
        <v>7963</v>
      </c>
      <c r="G1803" s="136" t="s">
        <v>1834</v>
      </c>
    </row>
    <row r="1804" spans="2:7">
      <c r="B1804" s="144" t="s">
        <v>2337</v>
      </c>
      <c r="C1804" s="136" t="s">
        <v>1800</v>
      </c>
      <c r="D1804" s="136">
        <v>79</v>
      </c>
      <c r="E1804" s="136">
        <v>799</v>
      </c>
      <c r="F1804" s="136">
        <v>0</v>
      </c>
      <c r="G1804" s="136" t="s">
        <v>1835</v>
      </c>
    </row>
    <row r="1805" spans="2:7">
      <c r="B1805" s="144" t="s">
        <v>2337</v>
      </c>
      <c r="C1805" s="136" t="s">
        <v>1800</v>
      </c>
      <c r="D1805" s="136">
        <v>79</v>
      </c>
      <c r="E1805" s="136">
        <v>799</v>
      </c>
      <c r="F1805" s="136">
        <v>7991</v>
      </c>
      <c r="G1805" s="136" t="s">
        <v>1836</v>
      </c>
    </row>
    <row r="1806" spans="2:7">
      <c r="B1806" s="144" t="s">
        <v>2337</v>
      </c>
      <c r="C1806" s="136" t="s">
        <v>1800</v>
      </c>
      <c r="D1806" s="136">
        <v>79</v>
      </c>
      <c r="E1806" s="136">
        <v>799</v>
      </c>
      <c r="F1806" s="136">
        <v>7992</v>
      </c>
      <c r="G1806" s="136" t="s">
        <v>1837</v>
      </c>
    </row>
    <row r="1807" spans="2:7">
      <c r="B1807" s="144" t="s">
        <v>2337</v>
      </c>
      <c r="C1807" s="136" t="s">
        <v>1800</v>
      </c>
      <c r="D1807" s="136">
        <v>79</v>
      </c>
      <c r="E1807" s="136">
        <v>799</v>
      </c>
      <c r="F1807" s="136">
        <v>7993</v>
      </c>
      <c r="G1807" s="136" t="s">
        <v>1838</v>
      </c>
    </row>
    <row r="1808" spans="2:7">
      <c r="B1808" s="144" t="s">
        <v>2337</v>
      </c>
      <c r="C1808" s="136" t="s">
        <v>1800</v>
      </c>
      <c r="D1808" s="136">
        <v>79</v>
      </c>
      <c r="E1808" s="136">
        <v>799</v>
      </c>
      <c r="F1808" s="136">
        <v>7999</v>
      </c>
      <c r="G1808" s="136" t="s">
        <v>1839</v>
      </c>
    </row>
    <row r="1809" spans="2:7">
      <c r="B1809" s="144" t="s">
        <v>2337</v>
      </c>
      <c r="C1809" s="136" t="s">
        <v>1800</v>
      </c>
      <c r="D1809" s="136">
        <v>80</v>
      </c>
      <c r="E1809" s="136">
        <v>0</v>
      </c>
      <c r="F1809" s="136">
        <v>0</v>
      </c>
      <c r="G1809" s="136" t="s">
        <v>1840</v>
      </c>
    </row>
    <row r="1810" spans="2:7">
      <c r="B1810" s="144" t="s">
        <v>2337</v>
      </c>
      <c r="C1810" s="136" t="s">
        <v>1800</v>
      </c>
      <c r="D1810" s="136">
        <v>80</v>
      </c>
      <c r="E1810" s="136">
        <v>800</v>
      </c>
      <c r="F1810" s="136">
        <v>0</v>
      </c>
      <c r="G1810" s="136" t="s">
        <v>1841</v>
      </c>
    </row>
    <row r="1811" spans="2:7">
      <c r="B1811" s="144" t="s">
        <v>2337</v>
      </c>
      <c r="C1811" s="136" t="s">
        <v>1800</v>
      </c>
      <c r="D1811" s="136">
        <v>80</v>
      </c>
      <c r="E1811" s="136">
        <v>800</v>
      </c>
      <c r="F1811" s="136">
        <v>8000</v>
      </c>
      <c r="G1811" s="136" t="s">
        <v>548</v>
      </c>
    </row>
    <row r="1812" spans="2:7">
      <c r="B1812" s="144" t="s">
        <v>2337</v>
      </c>
      <c r="C1812" s="136" t="s">
        <v>1800</v>
      </c>
      <c r="D1812" s="136">
        <v>80</v>
      </c>
      <c r="E1812" s="136">
        <v>800</v>
      </c>
      <c r="F1812" s="136">
        <v>8009</v>
      </c>
      <c r="G1812" s="136" t="s">
        <v>549</v>
      </c>
    </row>
    <row r="1813" spans="2:7">
      <c r="B1813" s="144" t="s">
        <v>2337</v>
      </c>
      <c r="C1813" s="136" t="s">
        <v>1800</v>
      </c>
      <c r="D1813" s="136">
        <v>80</v>
      </c>
      <c r="E1813" s="136">
        <v>801</v>
      </c>
      <c r="F1813" s="136">
        <v>0</v>
      </c>
      <c r="G1813" s="136" t="s">
        <v>1842</v>
      </c>
    </row>
    <row r="1814" spans="2:7">
      <c r="B1814" s="144" t="s">
        <v>2337</v>
      </c>
      <c r="C1814" s="136" t="s">
        <v>1800</v>
      </c>
      <c r="D1814" s="136">
        <v>80</v>
      </c>
      <c r="E1814" s="136">
        <v>801</v>
      </c>
      <c r="F1814" s="136">
        <v>8011</v>
      </c>
      <c r="G1814" s="136" t="s">
        <v>1842</v>
      </c>
    </row>
    <row r="1815" spans="2:7">
      <c r="B1815" s="144" t="s">
        <v>2337</v>
      </c>
      <c r="C1815" s="136" t="s">
        <v>1800</v>
      </c>
      <c r="D1815" s="136">
        <v>80</v>
      </c>
      <c r="E1815" s="136">
        <v>802</v>
      </c>
      <c r="F1815" s="136">
        <v>0</v>
      </c>
      <c r="G1815" s="136" t="s">
        <v>1843</v>
      </c>
    </row>
    <row r="1816" spans="2:7">
      <c r="B1816" s="144" t="s">
        <v>2337</v>
      </c>
      <c r="C1816" s="136" t="s">
        <v>1800</v>
      </c>
      <c r="D1816" s="136">
        <v>80</v>
      </c>
      <c r="E1816" s="136">
        <v>802</v>
      </c>
      <c r="F1816" s="136">
        <v>8021</v>
      </c>
      <c r="G1816" s="136" t="s">
        <v>1844</v>
      </c>
    </row>
    <row r="1817" spans="2:7">
      <c r="B1817" s="144" t="s">
        <v>2337</v>
      </c>
      <c r="C1817" s="136" t="s">
        <v>1800</v>
      </c>
      <c r="D1817" s="136">
        <v>80</v>
      </c>
      <c r="E1817" s="136">
        <v>802</v>
      </c>
      <c r="F1817" s="136">
        <v>8022</v>
      </c>
      <c r="G1817" s="136" t="s">
        <v>1845</v>
      </c>
    </row>
    <row r="1818" spans="2:7">
      <c r="B1818" s="144" t="s">
        <v>2337</v>
      </c>
      <c r="C1818" s="136" t="s">
        <v>1800</v>
      </c>
      <c r="D1818" s="136">
        <v>80</v>
      </c>
      <c r="E1818" s="136">
        <v>802</v>
      </c>
      <c r="F1818" s="136">
        <v>8023</v>
      </c>
      <c r="G1818" s="136" t="s">
        <v>1846</v>
      </c>
    </row>
    <row r="1819" spans="2:7">
      <c r="B1819" s="144" t="s">
        <v>2337</v>
      </c>
      <c r="C1819" s="136" t="s">
        <v>1800</v>
      </c>
      <c r="D1819" s="136">
        <v>80</v>
      </c>
      <c r="E1819" s="136">
        <v>802</v>
      </c>
      <c r="F1819" s="136">
        <v>8024</v>
      </c>
      <c r="G1819" s="136" t="s">
        <v>1847</v>
      </c>
    </row>
    <row r="1820" spans="2:7">
      <c r="B1820" s="144" t="s">
        <v>2337</v>
      </c>
      <c r="C1820" s="136" t="s">
        <v>1800</v>
      </c>
      <c r="D1820" s="136">
        <v>80</v>
      </c>
      <c r="E1820" s="136">
        <v>802</v>
      </c>
      <c r="F1820" s="136">
        <v>8025</v>
      </c>
      <c r="G1820" s="136" t="s">
        <v>1848</v>
      </c>
    </row>
    <row r="1821" spans="2:7">
      <c r="B1821" s="144" t="s">
        <v>2337</v>
      </c>
      <c r="C1821" s="136" t="s">
        <v>1800</v>
      </c>
      <c r="D1821" s="136">
        <v>80</v>
      </c>
      <c r="E1821" s="136">
        <v>803</v>
      </c>
      <c r="F1821" s="136">
        <v>0</v>
      </c>
      <c r="G1821" s="136" t="s">
        <v>1849</v>
      </c>
    </row>
    <row r="1822" spans="2:7">
      <c r="B1822" s="144" t="s">
        <v>2337</v>
      </c>
      <c r="C1822" s="136" t="s">
        <v>1800</v>
      </c>
      <c r="D1822" s="136">
        <v>80</v>
      </c>
      <c r="E1822" s="136">
        <v>803</v>
      </c>
      <c r="F1822" s="136">
        <v>8031</v>
      </c>
      <c r="G1822" s="136" t="s">
        <v>1850</v>
      </c>
    </row>
    <row r="1823" spans="2:7">
      <c r="B1823" s="144" t="s">
        <v>2337</v>
      </c>
      <c r="C1823" s="136" t="s">
        <v>1800</v>
      </c>
      <c r="D1823" s="136">
        <v>80</v>
      </c>
      <c r="E1823" s="136">
        <v>803</v>
      </c>
      <c r="F1823" s="136">
        <v>8032</v>
      </c>
      <c r="G1823" s="136" t="s">
        <v>1851</v>
      </c>
    </row>
    <row r="1824" spans="2:7">
      <c r="B1824" s="144" t="s">
        <v>2337</v>
      </c>
      <c r="C1824" s="136" t="s">
        <v>1800</v>
      </c>
      <c r="D1824" s="136">
        <v>80</v>
      </c>
      <c r="E1824" s="136">
        <v>803</v>
      </c>
      <c r="F1824" s="136">
        <v>8033</v>
      </c>
      <c r="G1824" s="136" t="s">
        <v>1852</v>
      </c>
    </row>
    <row r="1825" spans="2:7">
      <c r="B1825" s="144" t="s">
        <v>2337</v>
      </c>
      <c r="C1825" s="136" t="s">
        <v>1800</v>
      </c>
      <c r="D1825" s="136">
        <v>80</v>
      </c>
      <c r="E1825" s="136">
        <v>803</v>
      </c>
      <c r="F1825" s="136">
        <v>8034</v>
      </c>
      <c r="G1825" s="136" t="s">
        <v>1853</v>
      </c>
    </row>
    <row r="1826" spans="2:7">
      <c r="B1826" s="144" t="s">
        <v>2337</v>
      </c>
      <c r="C1826" s="136" t="s">
        <v>1800</v>
      </c>
      <c r="D1826" s="136">
        <v>80</v>
      </c>
      <c r="E1826" s="136">
        <v>803</v>
      </c>
      <c r="F1826" s="136">
        <v>8035</v>
      </c>
      <c r="G1826" s="136" t="s">
        <v>1854</v>
      </c>
    </row>
    <row r="1827" spans="2:7">
      <c r="B1827" s="144" t="s">
        <v>2337</v>
      </c>
      <c r="C1827" s="136" t="s">
        <v>1800</v>
      </c>
      <c r="D1827" s="136">
        <v>80</v>
      </c>
      <c r="E1827" s="136">
        <v>803</v>
      </c>
      <c r="F1827" s="136">
        <v>8036</v>
      </c>
      <c r="G1827" s="136" t="s">
        <v>1855</v>
      </c>
    </row>
    <row r="1828" spans="2:7">
      <c r="B1828" s="144" t="s">
        <v>2337</v>
      </c>
      <c r="C1828" s="136" t="s">
        <v>1800</v>
      </c>
      <c r="D1828" s="136">
        <v>80</v>
      </c>
      <c r="E1828" s="136">
        <v>804</v>
      </c>
      <c r="F1828" s="136">
        <v>0</v>
      </c>
      <c r="G1828" s="136" t="s">
        <v>1856</v>
      </c>
    </row>
    <row r="1829" spans="2:7">
      <c r="B1829" s="144" t="s">
        <v>2337</v>
      </c>
      <c r="C1829" s="136" t="s">
        <v>1800</v>
      </c>
      <c r="D1829" s="136">
        <v>80</v>
      </c>
      <c r="E1829" s="136">
        <v>804</v>
      </c>
      <c r="F1829" s="136">
        <v>8041</v>
      </c>
      <c r="G1829" s="136" t="s">
        <v>1857</v>
      </c>
    </row>
    <row r="1830" spans="2:7">
      <c r="B1830" s="144" t="s">
        <v>2337</v>
      </c>
      <c r="C1830" s="136" t="s">
        <v>1800</v>
      </c>
      <c r="D1830" s="136">
        <v>80</v>
      </c>
      <c r="E1830" s="136">
        <v>804</v>
      </c>
      <c r="F1830" s="136">
        <v>8042</v>
      </c>
      <c r="G1830" s="136" t="s">
        <v>1858</v>
      </c>
    </row>
    <row r="1831" spans="2:7">
      <c r="B1831" s="144" t="s">
        <v>2337</v>
      </c>
      <c r="C1831" s="136" t="s">
        <v>1800</v>
      </c>
      <c r="D1831" s="136">
        <v>80</v>
      </c>
      <c r="E1831" s="136">
        <v>804</v>
      </c>
      <c r="F1831" s="136">
        <v>8043</v>
      </c>
      <c r="G1831" s="136" t="s">
        <v>1859</v>
      </c>
    </row>
    <row r="1832" spans="2:7">
      <c r="B1832" s="144" t="s">
        <v>2337</v>
      </c>
      <c r="C1832" s="136" t="s">
        <v>1800</v>
      </c>
      <c r="D1832" s="136">
        <v>80</v>
      </c>
      <c r="E1832" s="136">
        <v>804</v>
      </c>
      <c r="F1832" s="136">
        <v>8044</v>
      </c>
      <c r="G1832" s="136" t="s">
        <v>1860</v>
      </c>
    </row>
    <row r="1833" spans="2:7">
      <c r="B1833" s="144" t="s">
        <v>2337</v>
      </c>
      <c r="C1833" s="136" t="s">
        <v>1800</v>
      </c>
      <c r="D1833" s="136">
        <v>80</v>
      </c>
      <c r="E1833" s="136">
        <v>804</v>
      </c>
      <c r="F1833" s="136">
        <v>8045</v>
      </c>
      <c r="G1833" s="136" t="s">
        <v>1861</v>
      </c>
    </row>
    <row r="1834" spans="2:7">
      <c r="B1834" s="144" t="s">
        <v>2337</v>
      </c>
      <c r="C1834" s="136" t="s">
        <v>1800</v>
      </c>
      <c r="D1834" s="136">
        <v>80</v>
      </c>
      <c r="E1834" s="136">
        <v>804</v>
      </c>
      <c r="F1834" s="136">
        <v>8046</v>
      </c>
      <c r="G1834" s="136" t="s">
        <v>1862</v>
      </c>
    </row>
    <row r="1835" spans="2:7">
      <c r="B1835" s="144" t="s">
        <v>2337</v>
      </c>
      <c r="C1835" s="136" t="s">
        <v>1800</v>
      </c>
      <c r="D1835" s="136">
        <v>80</v>
      </c>
      <c r="E1835" s="136">
        <v>804</v>
      </c>
      <c r="F1835" s="136">
        <v>8047</v>
      </c>
      <c r="G1835" s="136" t="s">
        <v>1863</v>
      </c>
    </row>
    <row r="1836" spans="2:7">
      <c r="B1836" s="144" t="s">
        <v>2337</v>
      </c>
      <c r="C1836" s="136" t="s">
        <v>1800</v>
      </c>
      <c r="D1836" s="136">
        <v>80</v>
      </c>
      <c r="E1836" s="136">
        <v>804</v>
      </c>
      <c r="F1836" s="136">
        <v>8048</v>
      </c>
      <c r="G1836" s="136" t="s">
        <v>1864</v>
      </c>
    </row>
    <row r="1837" spans="2:7">
      <c r="B1837" s="144" t="s">
        <v>2337</v>
      </c>
      <c r="C1837" s="136" t="s">
        <v>1800</v>
      </c>
      <c r="D1837" s="136">
        <v>80</v>
      </c>
      <c r="E1837" s="136">
        <v>805</v>
      </c>
      <c r="F1837" s="136">
        <v>0</v>
      </c>
      <c r="G1837" s="136" t="s">
        <v>1865</v>
      </c>
    </row>
    <row r="1838" spans="2:7">
      <c r="B1838" s="144" t="s">
        <v>2337</v>
      </c>
      <c r="C1838" s="136" t="s">
        <v>1800</v>
      </c>
      <c r="D1838" s="136">
        <v>80</v>
      </c>
      <c r="E1838" s="136">
        <v>805</v>
      </c>
      <c r="F1838" s="136">
        <v>8051</v>
      </c>
      <c r="G1838" s="136" t="s">
        <v>1866</v>
      </c>
    </row>
    <row r="1839" spans="2:7">
      <c r="B1839" s="144" t="s">
        <v>2337</v>
      </c>
      <c r="C1839" s="136" t="s">
        <v>1800</v>
      </c>
      <c r="D1839" s="136">
        <v>80</v>
      </c>
      <c r="E1839" s="136">
        <v>805</v>
      </c>
      <c r="F1839" s="136">
        <v>8052</v>
      </c>
      <c r="G1839" s="136" t="s">
        <v>1867</v>
      </c>
    </row>
    <row r="1840" spans="2:7">
      <c r="B1840" s="144" t="s">
        <v>2337</v>
      </c>
      <c r="C1840" s="136" t="s">
        <v>1800</v>
      </c>
      <c r="D1840" s="136">
        <v>80</v>
      </c>
      <c r="E1840" s="136">
        <v>805</v>
      </c>
      <c r="F1840" s="136">
        <v>8053</v>
      </c>
      <c r="G1840" s="136" t="s">
        <v>1868</v>
      </c>
    </row>
    <row r="1841" spans="2:7">
      <c r="B1841" s="144" t="s">
        <v>2337</v>
      </c>
      <c r="C1841" s="136" t="s">
        <v>1800</v>
      </c>
      <c r="D1841" s="136">
        <v>80</v>
      </c>
      <c r="E1841" s="136">
        <v>806</v>
      </c>
      <c r="F1841" s="136">
        <v>0</v>
      </c>
      <c r="G1841" s="136" t="s">
        <v>1869</v>
      </c>
    </row>
    <row r="1842" spans="2:7">
      <c r="B1842" s="144" t="s">
        <v>2337</v>
      </c>
      <c r="C1842" s="136" t="s">
        <v>1800</v>
      </c>
      <c r="D1842" s="136">
        <v>80</v>
      </c>
      <c r="E1842" s="136">
        <v>806</v>
      </c>
      <c r="F1842" s="136">
        <v>8061</v>
      </c>
      <c r="G1842" s="136" t="s">
        <v>1870</v>
      </c>
    </row>
    <row r="1843" spans="2:7">
      <c r="B1843" s="144" t="s">
        <v>2337</v>
      </c>
      <c r="C1843" s="136" t="s">
        <v>1800</v>
      </c>
      <c r="D1843" s="136">
        <v>80</v>
      </c>
      <c r="E1843" s="136">
        <v>806</v>
      </c>
      <c r="F1843" s="136">
        <v>8062</v>
      </c>
      <c r="G1843" s="136" t="s">
        <v>1871</v>
      </c>
    </row>
    <row r="1844" spans="2:7">
      <c r="B1844" s="144" t="s">
        <v>2337</v>
      </c>
      <c r="C1844" s="136" t="s">
        <v>1800</v>
      </c>
      <c r="D1844" s="136">
        <v>80</v>
      </c>
      <c r="E1844" s="136">
        <v>806</v>
      </c>
      <c r="F1844" s="136">
        <v>8063</v>
      </c>
      <c r="G1844" s="136" t="s">
        <v>1872</v>
      </c>
    </row>
    <row r="1845" spans="2:7">
      <c r="B1845" s="144" t="s">
        <v>2337</v>
      </c>
      <c r="C1845" s="136" t="s">
        <v>1800</v>
      </c>
      <c r="D1845" s="136">
        <v>80</v>
      </c>
      <c r="E1845" s="136">
        <v>806</v>
      </c>
      <c r="F1845" s="136">
        <v>8064</v>
      </c>
      <c r="G1845" s="136" t="s">
        <v>1873</v>
      </c>
    </row>
    <row r="1846" spans="2:7">
      <c r="B1846" s="144" t="s">
        <v>2337</v>
      </c>
      <c r="C1846" s="136" t="s">
        <v>1800</v>
      </c>
      <c r="D1846" s="136">
        <v>80</v>
      </c>
      <c r="E1846" s="136">
        <v>806</v>
      </c>
      <c r="F1846" s="136">
        <v>8065</v>
      </c>
      <c r="G1846" s="136" t="s">
        <v>1874</v>
      </c>
    </row>
    <row r="1847" spans="2:7">
      <c r="B1847" s="144" t="s">
        <v>2337</v>
      </c>
      <c r="C1847" s="136" t="s">
        <v>1800</v>
      </c>
      <c r="D1847" s="136">
        <v>80</v>
      </c>
      <c r="E1847" s="136">
        <v>806</v>
      </c>
      <c r="F1847" s="136">
        <v>8069</v>
      </c>
      <c r="G1847" s="136" t="s">
        <v>1875</v>
      </c>
    </row>
    <row r="1848" spans="2:7">
      <c r="B1848" s="144" t="s">
        <v>2337</v>
      </c>
      <c r="C1848" s="136" t="s">
        <v>1800</v>
      </c>
      <c r="D1848" s="136">
        <v>80</v>
      </c>
      <c r="E1848" s="136">
        <v>809</v>
      </c>
      <c r="F1848" s="136">
        <v>0</v>
      </c>
      <c r="G1848" s="136" t="s">
        <v>1876</v>
      </c>
    </row>
    <row r="1849" spans="2:7">
      <c r="B1849" s="144" t="s">
        <v>2337</v>
      </c>
      <c r="C1849" s="136" t="s">
        <v>1800</v>
      </c>
      <c r="D1849" s="136">
        <v>80</v>
      </c>
      <c r="E1849" s="136">
        <v>809</v>
      </c>
      <c r="F1849" s="136">
        <v>8091</v>
      </c>
      <c r="G1849" s="136" t="s">
        <v>1877</v>
      </c>
    </row>
    <row r="1850" spans="2:7">
      <c r="B1850" s="144" t="s">
        <v>2337</v>
      </c>
      <c r="C1850" s="136" t="s">
        <v>1800</v>
      </c>
      <c r="D1850" s="136">
        <v>80</v>
      </c>
      <c r="E1850" s="136">
        <v>809</v>
      </c>
      <c r="F1850" s="136">
        <v>8092</v>
      </c>
      <c r="G1850" s="136" t="s">
        <v>1878</v>
      </c>
    </row>
    <row r="1851" spans="2:7">
      <c r="B1851" s="144" t="s">
        <v>2337</v>
      </c>
      <c r="C1851" s="136" t="s">
        <v>1800</v>
      </c>
      <c r="D1851" s="136">
        <v>80</v>
      </c>
      <c r="E1851" s="136">
        <v>809</v>
      </c>
      <c r="F1851" s="136">
        <v>8093</v>
      </c>
      <c r="G1851" s="136" t="s">
        <v>1879</v>
      </c>
    </row>
    <row r="1852" spans="2:7">
      <c r="B1852" s="144" t="s">
        <v>2337</v>
      </c>
      <c r="C1852" s="136" t="s">
        <v>1800</v>
      </c>
      <c r="D1852" s="136">
        <v>80</v>
      </c>
      <c r="E1852" s="136">
        <v>809</v>
      </c>
      <c r="F1852" s="136">
        <v>8094</v>
      </c>
      <c r="G1852" s="136" t="s">
        <v>1880</v>
      </c>
    </row>
    <row r="1853" spans="2:7">
      <c r="B1853" s="144" t="s">
        <v>2337</v>
      </c>
      <c r="C1853" s="136" t="s">
        <v>1800</v>
      </c>
      <c r="D1853" s="136">
        <v>80</v>
      </c>
      <c r="E1853" s="136">
        <v>809</v>
      </c>
      <c r="F1853" s="136">
        <v>8095</v>
      </c>
      <c r="G1853" s="136" t="s">
        <v>1881</v>
      </c>
    </row>
    <row r="1854" spans="2:7">
      <c r="B1854" s="144" t="s">
        <v>2337</v>
      </c>
      <c r="C1854" s="136" t="s">
        <v>1800</v>
      </c>
      <c r="D1854" s="136">
        <v>80</v>
      </c>
      <c r="E1854" s="136">
        <v>809</v>
      </c>
      <c r="F1854" s="136">
        <v>8096</v>
      </c>
      <c r="G1854" s="136" t="s">
        <v>1882</v>
      </c>
    </row>
    <row r="1855" spans="2:7">
      <c r="B1855" s="144" t="s">
        <v>2337</v>
      </c>
      <c r="C1855" s="136" t="s">
        <v>1800</v>
      </c>
      <c r="D1855" s="136">
        <v>80</v>
      </c>
      <c r="E1855" s="136">
        <v>809</v>
      </c>
      <c r="F1855" s="136">
        <v>8099</v>
      </c>
      <c r="G1855" s="136" t="s">
        <v>1883</v>
      </c>
    </row>
    <row r="1856" spans="2:7">
      <c r="B1856" s="144" t="s">
        <v>2337</v>
      </c>
      <c r="C1856" s="136" t="s">
        <v>1884</v>
      </c>
      <c r="D1856" s="136">
        <v>0</v>
      </c>
      <c r="E1856" s="136">
        <v>0</v>
      </c>
      <c r="F1856" s="136">
        <v>0</v>
      </c>
      <c r="G1856" s="136" t="s">
        <v>1885</v>
      </c>
    </row>
    <row r="1857" spans="2:7">
      <c r="B1857" s="144" t="s">
        <v>2337</v>
      </c>
      <c r="C1857" s="136" t="s">
        <v>1884</v>
      </c>
      <c r="D1857" s="136">
        <v>81</v>
      </c>
      <c r="E1857" s="136">
        <v>0</v>
      </c>
      <c r="F1857" s="136">
        <v>0</v>
      </c>
      <c r="G1857" s="136" t="s">
        <v>1886</v>
      </c>
    </row>
    <row r="1858" spans="2:7">
      <c r="B1858" s="144" t="s">
        <v>2337</v>
      </c>
      <c r="C1858" s="136" t="s">
        <v>1884</v>
      </c>
      <c r="D1858" s="136">
        <v>81</v>
      </c>
      <c r="E1858" s="136">
        <v>810</v>
      </c>
      <c r="F1858" s="136">
        <v>0</v>
      </c>
      <c r="G1858" s="136" t="s">
        <v>1887</v>
      </c>
    </row>
    <row r="1859" spans="2:7">
      <c r="B1859" s="144" t="s">
        <v>2337</v>
      </c>
      <c r="C1859" s="136" t="s">
        <v>1884</v>
      </c>
      <c r="D1859" s="136">
        <v>81</v>
      </c>
      <c r="E1859" s="136">
        <v>810</v>
      </c>
      <c r="F1859" s="136">
        <v>8101</v>
      </c>
      <c r="G1859" s="136" t="s">
        <v>1588</v>
      </c>
    </row>
    <row r="1860" spans="2:7">
      <c r="B1860" s="144" t="s">
        <v>2337</v>
      </c>
      <c r="C1860" s="136" t="s">
        <v>1884</v>
      </c>
      <c r="D1860" s="136">
        <v>81</v>
      </c>
      <c r="E1860" s="136">
        <v>811</v>
      </c>
      <c r="F1860" s="136">
        <v>0</v>
      </c>
      <c r="G1860" s="136" t="s">
        <v>1888</v>
      </c>
    </row>
    <row r="1861" spans="2:7">
      <c r="B1861" s="144" t="s">
        <v>2337</v>
      </c>
      <c r="C1861" s="136" t="s">
        <v>1884</v>
      </c>
      <c r="D1861" s="136">
        <v>81</v>
      </c>
      <c r="E1861" s="136">
        <v>811</v>
      </c>
      <c r="F1861" s="136">
        <v>8111</v>
      </c>
      <c r="G1861" s="136" t="s">
        <v>1888</v>
      </c>
    </row>
    <row r="1862" spans="2:7">
      <c r="B1862" s="144" t="s">
        <v>2337</v>
      </c>
      <c r="C1862" s="136" t="s">
        <v>1884</v>
      </c>
      <c r="D1862" s="136">
        <v>81</v>
      </c>
      <c r="E1862" s="136">
        <v>812</v>
      </c>
      <c r="F1862" s="136">
        <v>0</v>
      </c>
      <c r="G1862" s="136" t="s">
        <v>1889</v>
      </c>
    </row>
    <row r="1863" spans="2:7">
      <c r="B1863" s="144" t="s">
        <v>2337</v>
      </c>
      <c r="C1863" s="136" t="s">
        <v>1884</v>
      </c>
      <c r="D1863" s="136">
        <v>81</v>
      </c>
      <c r="E1863" s="136">
        <v>812</v>
      </c>
      <c r="F1863" s="136">
        <v>8121</v>
      </c>
      <c r="G1863" s="136" t="s">
        <v>1889</v>
      </c>
    </row>
    <row r="1864" spans="2:7">
      <c r="B1864" s="144" t="s">
        <v>2337</v>
      </c>
      <c r="C1864" s="136" t="s">
        <v>1884</v>
      </c>
      <c r="D1864" s="136">
        <v>81</v>
      </c>
      <c r="E1864" s="136">
        <v>813</v>
      </c>
      <c r="F1864" s="136">
        <v>0</v>
      </c>
      <c r="G1864" s="136" t="s">
        <v>1890</v>
      </c>
    </row>
    <row r="1865" spans="2:7">
      <c r="B1865" s="144" t="s">
        <v>2337</v>
      </c>
      <c r="C1865" s="136" t="s">
        <v>1884</v>
      </c>
      <c r="D1865" s="136">
        <v>81</v>
      </c>
      <c r="E1865" s="136">
        <v>813</v>
      </c>
      <c r="F1865" s="136">
        <v>8131</v>
      </c>
      <c r="G1865" s="136" t="s">
        <v>1890</v>
      </c>
    </row>
    <row r="1866" spans="2:7">
      <c r="B1866" s="144" t="s">
        <v>2337</v>
      </c>
      <c r="C1866" s="136" t="s">
        <v>1884</v>
      </c>
      <c r="D1866" s="136">
        <v>81</v>
      </c>
      <c r="E1866" s="136">
        <v>814</v>
      </c>
      <c r="F1866" s="136">
        <v>0</v>
      </c>
      <c r="G1866" s="136" t="s">
        <v>1891</v>
      </c>
    </row>
    <row r="1867" spans="2:7">
      <c r="B1867" s="144" t="s">
        <v>2337</v>
      </c>
      <c r="C1867" s="136" t="s">
        <v>1884</v>
      </c>
      <c r="D1867" s="136">
        <v>81</v>
      </c>
      <c r="E1867" s="136">
        <v>814</v>
      </c>
      <c r="F1867" s="136">
        <v>8141</v>
      </c>
      <c r="G1867" s="136" t="s">
        <v>1892</v>
      </c>
    </row>
    <row r="1868" spans="2:7">
      <c r="B1868" s="144" t="s">
        <v>2337</v>
      </c>
      <c r="C1868" s="136" t="s">
        <v>1884</v>
      </c>
      <c r="D1868" s="136">
        <v>81</v>
      </c>
      <c r="E1868" s="136">
        <v>814</v>
      </c>
      <c r="F1868" s="136">
        <v>8142</v>
      </c>
      <c r="G1868" s="136" t="s">
        <v>1893</v>
      </c>
    </row>
    <row r="1869" spans="2:7">
      <c r="B1869" s="144" t="s">
        <v>2337</v>
      </c>
      <c r="C1869" s="136" t="s">
        <v>1884</v>
      </c>
      <c r="D1869" s="136">
        <v>81</v>
      </c>
      <c r="E1869" s="136">
        <v>815</v>
      </c>
      <c r="F1869" s="136">
        <v>0</v>
      </c>
      <c r="G1869" s="136" t="s">
        <v>1894</v>
      </c>
    </row>
    <row r="1870" spans="2:7">
      <c r="B1870" s="144" t="s">
        <v>2337</v>
      </c>
      <c r="C1870" s="136" t="s">
        <v>1884</v>
      </c>
      <c r="D1870" s="136">
        <v>81</v>
      </c>
      <c r="E1870" s="136">
        <v>815</v>
      </c>
      <c r="F1870" s="136">
        <v>8151</v>
      </c>
      <c r="G1870" s="136" t="s">
        <v>1894</v>
      </c>
    </row>
    <row r="1871" spans="2:7">
      <c r="B1871" s="144" t="s">
        <v>2337</v>
      </c>
      <c r="C1871" s="136" t="s">
        <v>1884</v>
      </c>
      <c r="D1871" s="136">
        <v>81</v>
      </c>
      <c r="E1871" s="136">
        <v>816</v>
      </c>
      <c r="F1871" s="136">
        <v>0</v>
      </c>
      <c r="G1871" s="136" t="s">
        <v>1895</v>
      </c>
    </row>
    <row r="1872" spans="2:7">
      <c r="B1872" s="144" t="s">
        <v>2337</v>
      </c>
      <c r="C1872" s="136" t="s">
        <v>1884</v>
      </c>
      <c r="D1872" s="136">
        <v>81</v>
      </c>
      <c r="E1872" s="136">
        <v>816</v>
      </c>
      <c r="F1872" s="136">
        <v>8161</v>
      </c>
      <c r="G1872" s="136" t="s">
        <v>1896</v>
      </c>
    </row>
    <row r="1873" spans="2:7">
      <c r="B1873" s="144" t="s">
        <v>2337</v>
      </c>
      <c r="C1873" s="136" t="s">
        <v>1884</v>
      </c>
      <c r="D1873" s="136">
        <v>81</v>
      </c>
      <c r="E1873" s="136">
        <v>816</v>
      </c>
      <c r="F1873" s="136">
        <v>8162</v>
      </c>
      <c r="G1873" s="136" t="s">
        <v>1897</v>
      </c>
    </row>
    <row r="1874" spans="2:7">
      <c r="B1874" s="144" t="s">
        <v>2337</v>
      </c>
      <c r="C1874" s="136" t="s">
        <v>1884</v>
      </c>
      <c r="D1874" s="136">
        <v>81</v>
      </c>
      <c r="E1874" s="136">
        <v>816</v>
      </c>
      <c r="F1874" s="136">
        <v>8163</v>
      </c>
      <c r="G1874" s="136" t="s">
        <v>1898</v>
      </c>
    </row>
    <row r="1875" spans="2:7">
      <c r="B1875" s="144" t="s">
        <v>2337</v>
      </c>
      <c r="C1875" s="136" t="s">
        <v>1884</v>
      </c>
      <c r="D1875" s="136">
        <v>81</v>
      </c>
      <c r="E1875" s="136">
        <v>817</v>
      </c>
      <c r="F1875" s="136">
        <v>0</v>
      </c>
      <c r="G1875" s="136" t="s">
        <v>1899</v>
      </c>
    </row>
    <row r="1876" spans="2:7">
      <c r="B1876" s="144" t="s">
        <v>2337</v>
      </c>
      <c r="C1876" s="136" t="s">
        <v>1884</v>
      </c>
      <c r="D1876" s="136">
        <v>81</v>
      </c>
      <c r="E1876" s="136">
        <v>817</v>
      </c>
      <c r="F1876" s="136">
        <v>8171</v>
      </c>
      <c r="G1876" s="136" t="s">
        <v>1900</v>
      </c>
    </row>
    <row r="1877" spans="2:7">
      <c r="B1877" s="144" t="s">
        <v>2337</v>
      </c>
      <c r="C1877" s="136" t="s">
        <v>1884</v>
      </c>
      <c r="D1877" s="136">
        <v>81</v>
      </c>
      <c r="E1877" s="136">
        <v>817</v>
      </c>
      <c r="F1877" s="136">
        <v>8172</v>
      </c>
      <c r="G1877" s="136" t="s">
        <v>1901</v>
      </c>
    </row>
    <row r="1878" spans="2:7">
      <c r="B1878" s="144" t="s">
        <v>2337</v>
      </c>
      <c r="C1878" s="136" t="s">
        <v>1884</v>
      </c>
      <c r="D1878" s="136">
        <v>81</v>
      </c>
      <c r="E1878" s="136">
        <v>818</v>
      </c>
      <c r="F1878" s="136">
        <v>0</v>
      </c>
      <c r="G1878" s="136" t="s">
        <v>1902</v>
      </c>
    </row>
    <row r="1879" spans="2:7">
      <c r="B1879" s="144" t="s">
        <v>2337</v>
      </c>
      <c r="C1879" s="136" t="s">
        <v>1884</v>
      </c>
      <c r="D1879" s="136">
        <v>81</v>
      </c>
      <c r="E1879" s="136">
        <v>818</v>
      </c>
      <c r="F1879" s="136">
        <v>8181</v>
      </c>
      <c r="G1879" s="136" t="s">
        <v>1902</v>
      </c>
    </row>
    <row r="1880" spans="2:7">
      <c r="B1880" s="144" t="s">
        <v>2337</v>
      </c>
      <c r="C1880" s="136" t="s">
        <v>1884</v>
      </c>
      <c r="D1880" s="136">
        <v>81</v>
      </c>
      <c r="E1880" s="136">
        <v>819</v>
      </c>
      <c r="F1880" s="136">
        <v>0</v>
      </c>
      <c r="G1880" s="136" t="s">
        <v>1903</v>
      </c>
    </row>
    <row r="1881" spans="2:7">
      <c r="B1881" s="144" t="s">
        <v>2337</v>
      </c>
      <c r="C1881" s="136" t="s">
        <v>1884</v>
      </c>
      <c r="D1881" s="136">
        <v>81</v>
      </c>
      <c r="E1881" s="136">
        <v>819</v>
      </c>
      <c r="F1881" s="136">
        <v>8191</v>
      </c>
      <c r="G1881" s="136" t="s">
        <v>1903</v>
      </c>
    </row>
    <row r="1882" spans="2:7">
      <c r="B1882" s="144" t="s">
        <v>2337</v>
      </c>
      <c r="C1882" s="136" t="s">
        <v>1884</v>
      </c>
      <c r="D1882" s="136">
        <v>82</v>
      </c>
      <c r="E1882" s="136">
        <v>0</v>
      </c>
      <c r="F1882" s="136">
        <v>0</v>
      </c>
      <c r="G1882" s="136" t="s">
        <v>1904</v>
      </c>
    </row>
    <row r="1883" spans="2:7">
      <c r="B1883" s="144" t="s">
        <v>2337</v>
      </c>
      <c r="C1883" s="136" t="s">
        <v>1884</v>
      </c>
      <c r="D1883" s="136">
        <v>82</v>
      </c>
      <c r="E1883" s="136">
        <v>820</v>
      </c>
      <c r="F1883" s="136">
        <v>0</v>
      </c>
      <c r="G1883" s="136" t="s">
        <v>1905</v>
      </c>
    </row>
    <row r="1884" spans="2:7">
      <c r="B1884" s="144" t="s">
        <v>2337</v>
      </c>
      <c r="C1884" s="136" t="s">
        <v>1884</v>
      </c>
      <c r="D1884" s="136">
        <v>82</v>
      </c>
      <c r="E1884" s="136">
        <v>820</v>
      </c>
      <c r="F1884" s="136">
        <v>8200</v>
      </c>
      <c r="G1884" s="136" t="s">
        <v>548</v>
      </c>
    </row>
    <row r="1885" spans="2:7">
      <c r="B1885" s="144" t="s">
        <v>2337</v>
      </c>
      <c r="C1885" s="136" t="s">
        <v>1884</v>
      </c>
      <c r="D1885" s="136">
        <v>82</v>
      </c>
      <c r="E1885" s="136">
        <v>820</v>
      </c>
      <c r="F1885" s="136">
        <v>8209</v>
      </c>
      <c r="G1885" s="136" t="s">
        <v>549</v>
      </c>
    </row>
    <row r="1886" spans="2:7">
      <c r="B1886" s="144" t="s">
        <v>2337</v>
      </c>
      <c r="C1886" s="136" t="s">
        <v>1884</v>
      </c>
      <c r="D1886" s="136">
        <v>82</v>
      </c>
      <c r="E1886" s="136">
        <v>821</v>
      </c>
      <c r="F1886" s="136">
        <v>0</v>
      </c>
      <c r="G1886" s="136" t="s">
        <v>1906</v>
      </c>
    </row>
    <row r="1887" spans="2:7">
      <c r="B1887" s="144" t="s">
        <v>2337</v>
      </c>
      <c r="C1887" s="136" t="s">
        <v>1884</v>
      </c>
      <c r="D1887" s="136">
        <v>82</v>
      </c>
      <c r="E1887" s="136">
        <v>821</v>
      </c>
      <c r="F1887" s="136">
        <v>8211</v>
      </c>
      <c r="G1887" s="136" t="s">
        <v>1907</v>
      </c>
    </row>
    <row r="1888" spans="2:7">
      <c r="B1888" s="144" t="s">
        <v>2337</v>
      </c>
      <c r="C1888" s="136" t="s">
        <v>1884</v>
      </c>
      <c r="D1888" s="136">
        <v>82</v>
      </c>
      <c r="E1888" s="136">
        <v>821</v>
      </c>
      <c r="F1888" s="136">
        <v>8212</v>
      </c>
      <c r="G1888" s="136" t="s">
        <v>1908</v>
      </c>
    </row>
    <row r="1889" spans="2:7">
      <c r="B1889" s="144" t="s">
        <v>2337</v>
      </c>
      <c r="C1889" s="136" t="s">
        <v>1884</v>
      </c>
      <c r="D1889" s="136">
        <v>82</v>
      </c>
      <c r="E1889" s="136">
        <v>821</v>
      </c>
      <c r="F1889" s="136">
        <v>8213</v>
      </c>
      <c r="G1889" s="136" t="s">
        <v>1909</v>
      </c>
    </row>
    <row r="1890" spans="2:7">
      <c r="B1890" s="144" t="s">
        <v>2337</v>
      </c>
      <c r="C1890" s="136" t="s">
        <v>1884</v>
      </c>
      <c r="D1890" s="136">
        <v>82</v>
      </c>
      <c r="E1890" s="136">
        <v>821</v>
      </c>
      <c r="F1890" s="136">
        <v>8214</v>
      </c>
      <c r="G1890" s="136" t="s">
        <v>1910</v>
      </c>
    </row>
    <row r="1891" spans="2:7">
      <c r="B1891" s="144" t="s">
        <v>2337</v>
      </c>
      <c r="C1891" s="136" t="s">
        <v>1884</v>
      </c>
      <c r="D1891" s="136">
        <v>82</v>
      </c>
      <c r="E1891" s="136">
        <v>821</v>
      </c>
      <c r="F1891" s="136">
        <v>8215</v>
      </c>
      <c r="G1891" s="136" t="s">
        <v>1911</v>
      </c>
    </row>
    <row r="1892" spans="2:7">
      <c r="B1892" s="144" t="s">
        <v>2337</v>
      </c>
      <c r="C1892" s="136" t="s">
        <v>1884</v>
      </c>
      <c r="D1892" s="136">
        <v>82</v>
      </c>
      <c r="E1892" s="136">
        <v>821</v>
      </c>
      <c r="F1892" s="136">
        <v>8216</v>
      </c>
      <c r="G1892" s="136" t="s">
        <v>1912</v>
      </c>
    </row>
    <row r="1893" spans="2:7">
      <c r="B1893" s="144" t="s">
        <v>2337</v>
      </c>
      <c r="C1893" s="136" t="s">
        <v>1884</v>
      </c>
      <c r="D1893" s="136">
        <v>82</v>
      </c>
      <c r="E1893" s="136">
        <v>821</v>
      </c>
      <c r="F1893" s="136">
        <v>8219</v>
      </c>
      <c r="G1893" s="136" t="s">
        <v>1913</v>
      </c>
    </row>
    <row r="1894" spans="2:7">
      <c r="B1894" s="144" t="s">
        <v>2337</v>
      </c>
      <c r="C1894" s="136" t="s">
        <v>1884</v>
      </c>
      <c r="D1894" s="136">
        <v>82</v>
      </c>
      <c r="E1894" s="136">
        <v>822</v>
      </c>
      <c r="F1894" s="136">
        <v>0</v>
      </c>
      <c r="G1894" s="136" t="s">
        <v>1914</v>
      </c>
    </row>
    <row r="1895" spans="2:7">
      <c r="B1895" s="144" t="s">
        <v>2337</v>
      </c>
      <c r="C1895" s="136" t="s">
        <v>1884</v>
      </c>
      <c r="D1895" s="136">
        <v>82</v>
      </c>
      <c r="E1895" s="136">
        <v>822</v>
      </c>
      <c r="F1895" s="136">
        <v>8221</v>
      </c>
      <c r="G1895" s="136" t="s">
        <v>1915</v>
      </c>
    </row>
    <row r="1896" spans="2:7">
      <c r="B1896" s="144" t="s">
        <v>2337</v>
      </c>
      <c r="C1896" s="136" t="s">
        <v>1884</v>
      </c>
      <c r="D1896" s="136">
        <v>82</v>
      </c>
      <c r="E1896" s="136">
        <v>822</v>
      </c>
      <c r="F1896" s="136">
        <v>8222</v>
      </c>
      <c r="G1896" s="136" t="s">
        <v>1916</v>
      </c>
    </row>
    <row r="1897" spans="2:7">
      <c r="B1897" s="144" t="s">
        <v>2337</v>
      </c>
      <c r="C1897" s="136" t="s">
        <v>1884</v>
      </c>
      <c r="D1897" s="136">
        <v>82</v>
      </c>
      <c r="E1897" s="136">
        <v>822</v>
      </c>
      <c r="F1897" s="136">
        <v>8229</v>
      </c>
      <c r="G1897" s="136" t="s">
        <v>1917</v>
      </c>
    </row>
    <row r="1898" spans="2:7">
      <c r="B1898" s="144" t="s">
        <v>2337</v>
      </c>
      <c r="C1898" s="136" t="s">
        <v>1884</v>
      </c>
      <c r="D1898" s="136">
        <v>82</v>
      </c>
      <c r="E1898" s="136">
        <v>823</v>
      </c>
      <c r="F1898" s="136">
        <v>0</v>
      </c>
      <c r="G1898" s="136" t="s">
        <v>1918</v>
      </c>
    </row>
    <row r="1899" spans="2:7">
      <c r="B1899" s="144" t="s">
        <v>2337</v>
      </c>
      <c r="C1899" s="136" t="s">
        <v>1884</v>
      </c>
      <c r="D1899" s="136">
        <v>82</v>
      </c>
      <c r="E1899" s="136">
        <v>823</v>
      </c>
      <c r="F1899" s="136">
        <v>8231</v>
      </c>
      <c r="G1899" s="136" t="s">
        <v>1918</v>
      </c>
    </row>
    <row r="1900" spans="2:7">
      <c r="B1900" s="144" t="s">
        <v>2337</v>
      </c>
      <c r="C1900" s="136" t="s">
        <v>1884</v>
      </c>
      <c r="D1900" s="136">
        <v>82</v>
      </c>
      <c r="E1900" s="136">
        <v>824</v>
      </c>
      <c r="F1900" s="136">
        <v>0</v>
      </c>
      <c r="G1900" s="136" t="s">
        <v>1919</v>
      </c>
    </row>
    <row r="1901" spans="2:7">
      <c r="B1901" s="144" t="s">
        <v>2337</v>
      </c>
      <c r="C1901" s="136" t="s">
        <v>1884</v>
      </c>
      <c r="D1901" s="136">
        <v>82</v>
      </c>
      <c r="E1901" s="136">
        <v>824</v>
      </c>
      <c r="F1901" s="136">
        <v>8241</v>
      </c>
      <c r="G1901" s="136" t="s">
        <v>1920</v>
      </c>
    </row>
    <row r="1902" spans="2:7">
      <c r="B1902" s="144" t="s">
        <v>2337</v>
      </c>
      <c r="C1902" s="136" t="s">
        <v>1884</v>
      </c>
      <c r="D1902" s="136">
        <v>82</v>
      </c>
      <c r="E1902" s="136">
        <v>824</v>
      </c>
      <c r="F1902" s="136">
        <v>8242</v>
      </c>
      <c r="G1902" s="136" t="s">
        <v>1921</v>
      </c>
    </row>
    <row r="1903" spans="2:7">
      <c r="B1903" s="144" t="s">
        <v>2337</v>
      </c>
      <c r="C1903" s="136" t="s">
        <v>1884</v>
      </c>
      <c r="D1903" s="136">
        <v>82</v>
      </c>
      <c r="E1903" s="136">
        <v>824</v>
      </c>
      <c r="F1903" s="136">
        <v>8243</v>
      </c>
      <c r="G1903" s="136" t="s">
        <v>1922</v>
      </c>
    </row>
    <row r="1904" spans="2:7">
      <c r="B1904" s="144" t="s">
        <v>2337</v>
      </c>
      <c r="C1904" s="136" t="s">
        <v>1884</v>
      </c>
      <c r="D1904" s="136">
        <v>82</v>
      </c>
      <c r="E1904" s="136">
        <v>824</v>
      </c>
      <c r="F1904" s="136">
        <v>8244</v>
      </c>
      <c r="G1904" s="136" t="s">
        <v>1923</v>
      </c>
    </row>
    <row r="1905" spans="2:7">
      <c r="B1905" s="144" t="s">
        <v>2337</v>
      </c>
      <c r="C1905" s="136" t="s">
        <v>1884</v>
      </c>
      <c r="D1905" s="136">
        <v>82</v>
      </c>
      <c r="E1905" s="136">
        <v>824</v>
      </c>
      <c r="F1905" s="136">
        <v>8245</v>
      </c>
      <c r="G1905" s="136" t="s">
        <v>1924</v>
      </c>
    </row>
    <row r="1906" spans="2:7">
      <c r="B1906" s="144" t="s">
        <v>2337</v>
      </c>
      <c r="C1906" s="136" t="s">
        <v>1884</v>
      </c>
      <c r="D1906" s="136">
        <v>82</v>
      </c>
      <c r="E1906" s="136">
        <v>824</v>
      </c>
      <c r="F1906" s="136">
        <v>8246</v>
      </c>
      <c r="G1906" s="136" t="s">
        <v>1925</v>
      </c>
    </row>
    <row r="1907" spans="2:7">
      <c r="B1907" s="144" t="s">
        <v>2337</v>
      </c>
      <c r="C1907" s="136" t="s">
        <v>1884</v>
      </c>
      <c r="D1907" s="136">
        <v>82</v>
      </c>
      <c r="E1907" s="136">
        <v>824</v>
      </c>
      <c r="F1907" s="136">
        <v>8249</v>
      </c>
      <c r="G1907" s="136" t="s">
        <v>1926</v>
      </c>
    </row>
    <row r="1908" spans="2:7">
      <c r="B1908" s="144" t="s">
        <v>2337</v>
      </c>
      <c r="C1908" s="136" t="s">
        <v>1884</v>
      </c>
      <c r="D1908" s="136">
        <v>82</v>
      </c>
      <c r="E1908" s="136">
        <v>829</v>
      </c>
      <c r="F1908" s="136">
        <v>0</v>
      </c>
      <c r="G1908" s="136" t="s">
        <v>1927</v>
      </c>
    </row>
    <row r="1909" spans="2:7">
      <c r="B1909" s="144" t="s">
        <v>2337</v>
      </c>
      <c r="C1909" s="136" t="s">
        <v>1884</v>
      </c>
      <c r="D1909" s="136">
        <v>82</v>
      </c>
      <c r="E1909" s="136">
        <v>829</v>
      </c>
      <c r="F1909" s="136">
        <v>8299</v>
      </c>
      <c r="G1909" s="136" t="s">
        <v>1927</v>
      </c>
    </row>
    <row r="1910" spans="2:7">
      <c r="B1910" s="144" t="s">
        <v>2337</v>
      </c>
      <c r="C1910" s="136" t="s">
        <v>1928</v>
      </c>
      <c r="D1910" s="136">
        <v>0</v>
      </c>
      <c r="E1910" s="136">
        <v>0</v>
      </c>
      <c r="F1910" s="136">
        <v>0</v>
      </c>
      <c r="G1910" s="136" t="s">
        <v>1929</v>
      </c>
    </row>
    <row r="1911" spans="2:7">
      <c r="B1911" s="144" t="s">
        <v>2337</v>
      </c>
      <c r="C1911" s="136" t="s">
        <v>1928</v>
      </c>
      <c r="D1911" s="136">
        <v>83</v>
      </c>
      <c r="E1911" s="136">
        <v>0</v>
      </c>
      <c r="F1911" s="136">
        <v>0</v>
      </c>
      <c r="G1911" s="136" t="s">
        <v>1930</v>
      </c>
    </row>
    <row r="1912" spans="2:7">
      <c r="B1912" s="144" t="s">
        <v>2337</v>
      </c>
      <c r="C1912" s="136" t="s">
        <v>1928</v>
      </c>
      <c r="D1912" s="136">
        <v>83</v>
      </c>
      <c r="E1912" s="136">
        <v>830</v>
      </c>
      <c r="F1912" s="136">
        <v>0</v>
      </c>
      <c r="G1912" s="136" t="s">
        <v>1931</v>
      </c>
    </row>
    <row r="1913" spans="2:7">
      <c r="B1913" s="144" t="s">
        <v>2337</v>
      </c>
      <c r="C1913" s="136" t="s">
        <v>1928</v>
      </c>
      <c r="D1913" s="136">
        <v>83</v>
      </c>
      <c r="E1913" s="136">
        <v>830</v>
      </c>
      <c r="F1913" s="136">
        <v>8300</v>
      </c>
      <c r="G1913" s="136" t="s">
        <v>548</v>
      </c>
    </row>
    <row r="1914" spans="2:7">
      <c r="B1914" s="144" t="s">
        <v>2337</v>
      </c>
      <c r="C1914" s="136" t="s">
        <v>1928</v>
      </c>
      <c r="D1914" s="136">
        <v>83</v>
      </c>
      <c r="E1914" s="136">
        <v>830</v>
      </c>
      <c r="F1914" s="136">
        <v>8309</v>
      </c>
      <c r="G1914" s="136" t="s">
        <v>549</v>
      </c>
    </row>
    <row r="1915" spans="2:7">
      <c r="B1915" s="144" t="s">
        <v>2337</v>
      </c>
      <c r="C1915" s="136" t="s">
        <v>1928</v>
      </c>
      <c r="D1915" s="136">
        <v>83</v>
      </c>
      <c r="E1915" s="136">
        <v>831</v>
      </c>
      <c r="F1915" s="136">
        <v>0</v>
      </c>
      <c r="G1915" s="136" t="s">
        <v>1932</v>
      </c>
    </row>
    <row r="1916" spans="2:7">
      <c r="B1916" s="144" t="s">
        <v>2337</v>
      </c>
      <c r="C1916" s="136" t="s">
        <v>1928</v>
      </c>
      <c r="D1916" s="136">
        <v>83</v>
      </c>
      <c r="E1916" s="136">
        <v>831</v>
      </c>
      <c r="F1916" s="136">
        <v>8311</v>
      </c>
      <c r="G1916" s="136" t="s">
        <v>1933</v>
      </c>
    </row>
    <row r="1917" spans="2:7">
      <c r="B1917" s="144" t="s">
        <v>2337</v>
      </c>
      <c r="C1917" s="136" t="s">
        <v>1928</v>
      </c>
      <c r="D1917" s="136">
        <v>83</v>
      </c>
      <c r="E1917" s="136">
        <v>831</v>
      </c>
      <c r="F1917" s="136">
        <v>8312</v>
      </c>
      <c r="G1917" s="136" t="s">
        <v>1934</v>
      </c>
    </row>
    <row r="1918" spans="2:7">
      <c r="B1918" s="144" t="s">
        <v>2337</v>
      </c>
      <c r="C1918" s="136" t="s">
        <v>1928</v>
      </c>
      <c r="D1918" s="136">
        <v>83</v>
      </c>
      <c r="E1918" s="136">
        <v>832</v>
      </c>
      <c r="F1918" s="136">
        <v>0</v>
      </c>
      <c r="G1918" s="136" t="s">
        <v>1935</v>
      </c>
    </row>
    <row r="1919" spans="2:7">
      <c r="B1919" s="144" t="s">
        <v>2337</v>
      </c>
      <c r="C1919" s="136" t="s">
        <v>1928</v>
      </c>
      <c r="D1919" s="136">
        <v>83</v>
      </c>
      <c r="E1919" s="136">
        <v>832</v>
      </c>
      <c r="F1919" s="136">
        <v>8321</v>
      </c>
      <c r="G1919" s="136" t="s">
        <v>1936</v>
      </c>
    </row>
    <row r="1920" spans="2:7">
      <c r="B1920" s="144" t="s">
        <v>2337</v>
      </c>
      <c r="C1920" s="136" t="s">
        <v>1928</v>
      </c>
      <c r="D1920" s="136">
        <v>83</v>
      </c>
      <c r="E1920" s="136">
        <v>832</v>
      </c>
      <c r="F1920" s="136">
        <v>8322</v>
      </c>
      <c r="G1920" s="136" t="s">
        <v>1937</v>
      </c>
    </row>
    <row r="1921" spans="2:7">
      <c r="B1921" s="144" t="s">
        <v>2337</v>
      </c>
      <c r="C1921" s="136" t="s">
        <v>1928</v>
      </c>
      <c r="D1921" s="136">
        <v>83</v>
      </c>
      <c r="E1921" s="136">
        <v>833</v>
      </c>
      <c r="F1921" s="136">
        <v>0</v>
      </c>
      <c r="G1921" s="136" t="s">
        <v>1938</v>
      </c>
    </row>
    <row r="1922" spans="2:7">
      <c r="B1922" s="144" t="s">
        <v>2337</v>
      </c>
      <c r="C1922" s="136" t="s">
        <v>1928</v>
      </c>
      <c r="D1922" s="136">
        <v>83</v>
      </c>
      <c r="E1922" s="136">
        <v>833</v>
      </c>
      <c r="F1922" s="136">
        <v>8331</v>
      </c>
      <c r="G1922" s="136" t="s">
        <v>1938</v>
      </c>
    </row>
    <row r="1923" spans="2:7">
      <c r="B1923" s="144" t="s">
        <v>2337</v>
      </c>
      <c r="C1923" s="136" t="s">
        <v>1928</v>
      </c>
      <c r="D1923" s="136">
        <v>83</v>
      </c>
      <c r="E1923" s="136">
        <v>834</v>
      </c>
      <c r="F1923" s="136">
        <v>0</v>
      </c>
      <c r="G1923" s="136" t="s">
        <v>1939</v>
      </c>
    </row>
    <row r="1924" spans="2:7">
      <c r="B1924" s="144" t="s">
        <v>2337</v>
      </c>
      <c r="C1924" s="136" t="s">
        <v>1928</v>
      </c>
      <c r="D1924" s="136">
        <v>83</v>
      </c>
      <c r="E1924" s="136">
        <v>834</v>
      </c>
      <c r="F1924" s="136">
        <v>8341</v>
      </c>
      <c r="G1924" s="136" t="s">
        <v>1940</v>
      </c>
    </row>
    <row r="1925" spans="2:7">
      <c r="B1925" s="144" t="s">
        <v>2337</v>
      </c>
      <c r="C1925" s="136" t="s">
        <v>1928</v>
      </c>
      <c r="D1925" s="136">
        <v>83</v>
      </c>
      <c r="E1925" s="136">
        <v>834</v>
      </c>
      <c r="F1925" s="136">
        <v>8342</v>
      </c>
      <c r="G1925" s="136" t="s">
        <v>1941</v>
      </c>
    </row>
    <row r="1926" spans="2:7">
      <c r="B1926" s="144" t="s">
        <v>2337</v>
      </c>
      <c r="C1926" s="136" t="s">
        <v>1928</v>
      </c>
      <c r="D1926" s="136">
        <v>83</v>
      </c>
      <c r="E1926" s="136">
        <v>835</v>
      </c>
      <c r="F1926" s="136">
        <v>0</v>
      </c>
      <c r="G1926" s="136" t="s">
        <v>1942</v>
      </c>
    </row>
    <row r="1927" spans="2:7">
      <c r="B1927" s="144" t="s">
        <v>2337</v>
      </c>
      <c r="C1927" s="136" t="s">
        <v>1928</v>
      </c>
      <c r="D1927" s="136">
        <v>83</v>
      </c>
      <c r="E1927" s="136">
        <v>835</v>
      </c>
      <c r="F1927" s="136">
        <v>8351</v>
      </c>
      <c r="G1927" s="136" t="s">
        <v>1943</v>
      </c>
    </row>
    <row r="1928" spans="2:7">
      <c r="B1928" s="144" t="s">
        <v>2337</v>
      </c>
      <c r="C1928" s="136" t="s">
        <v>1928</v>
      </c>
      <c r="D1928" s="136">
        <v>83</v>
      </c>
      <c r="E1928" s="136">
        <v>835</v>
      </c>
      <c r="F1928" s="136">
        <v>8359</v>
      </c>
      <c r="G1928" s="136" t="s">
        <v>1944</v>
      </c>
    </row>
    <row r="1929" spans="2:7">
      <c r="B1929" s="144" t="s">
        <v>2337</v>
      </c>
      <c r="C1929" s="136" t="s">
        <v>1928</v>
      </c>
      <c r="D1929" s="136">
        <v>83</v>
      </c>
      <c r="E1929" s="136">
        <v>836</v>
      </c>
      <c r="F1929" s="136">
        <v>0</v>
      </c>
      <c r="G1929" s="136" t="s">
        <v>1945</v>
      </c>
    </row>
    <row r="1930" spans="2:7">
      <c r="B1930" s="144" t="s">
        <v>2337</v>
      </c>
      <c r="C1930" s="136" t="s">
        <v>1928</v>
      </c>
      <c r="D1930" s="136">
        <v>83</v>
      </c>
      <c r="E1930" s="136">
        <v>836</v>
      </c>
      <c r="F1930" s="136">
        <v>8361</v>
      </c>
      <c r="G1930" s="136" t="s">
        <v>1946</v>
      </c>
    </row>
    <row r="1931" spans="2:7">
      <c r="B1931" s="144" t="s">
        <v>2337</v>
      </c>
      <c r="C1931" s="136" t="s">
        <v>1928</v>
      </c>
      <c r="D1931" s="136">
        <v>83</v>
      </c>
      <c r="E1931" s="136">
        <v>836</v>
      </c>
      <c r="F1931" s="136">
        <v>8369</v>
      </c>
      <c r="G1931" s="136" t="s">
        <v>1947</v>
      </c>
    </row>
    <row r="1932" spans="2:7">
      <c r="B1932" s="144" t="s">
        <v>2337</v>
      </c>
      <c r="C1932" s="136" t="s">
        <v>1928</v>
      </c>
      <c r="D1932" s="136">
        <v>84</v>
      </c>
      <c r="E1932" s="136">
        <v>0</v>
      </c>
      <c r="F1932" s="136">
        <v>0</v>
      </c>
      <c r="G1932" s="136" t="s">
        <v>1948</v>
      </c>
    </row>
    <row r="1933" spans="2:7">
      <c r="B1933" s="144" t="s">
        <v>2337</v>
      </c>
      <c r="C1933" s="136" t="s">
        <v>1928</v>
      </c>
      <c r="D1933" s="136">
        <v>84</v>
      </c>
      <c r="E1933" s="136">
        <v>840</v>
      </c>
      <c r="F1933" s="136">
        <v>0</v>
      </c>
      <c r="G1933" s="136" t="s">
        <v>1949</v>
      </c>
    </row>
    <row r="1934" spans="2:7">
      <c r="B1934" s="144" t="s">
        <v>2337</v>
      </c>
      <c r="C1934" s="136" t="s">
        <v>1928</v>
      </c>
      <c r="D1934" s="136">
        <v>84</v>
      </c>
      <c r="E1934" s="136">
        <v>840</v>
      </c>
      <c r="F1934" s="136">
        <v>8400</v>
      </c>
      <c r="G1934" s="136" t="s">
        <v>548</v>
      </c>
    </row>
    <row r="1935" spans="2:7">
      <c r="B1935" s="144" t="s">
        <v>2337</v>
      </c>
      <c r="C1935" s="136" t="s">
        <v>1928</v>
      </c>
      <c r="D1935" s="136">
        <v>84</v>
      </c>
      <c r="E1935" s="136">
        <v>840</v>
      </c>
      <c r="F1935" s="136">
        <v>8409</v>
      </c>
      <c r="G1935" s="136" t="s">
        <v>549</v>
      </c>
    </row>
    <row r="1936" spans="2:7">
      <c r="B1936" s="144" t="s">
        <v>2337</v>
      </c>
      <c r="C1936" s="136" t="s">
        <v>1928</v>
      </c>
      <c r="D1936" s="136">
        <v>84</v>
      </c>
      <c r="E1936" s="136">
        <v>841</v>
      </c>
      <c r="F1936" s="136">
        <v>0</v>
      </c>
      <c r="G1936" s="136" t="s">
        <v>1950</v>
      </c>
    </row>
    <row r="1937" spans="2:7">
      <c r="B1937" s="144" t="s">
        <v>2337</v>
      </c>
      <c r="C1937" s="136" t="s">
        <v>1928</v>
      </c>
      <c r="D1937" s="136">
        <v>84</v>
      </c>
      <c r="E1937" s="136">
        <v>841</v>
      </c>
      <c r="F1937" s="136">
        <v>8411</v>
      </c>
      <c r="G1937" s="136" t="s">
        <v>1950</v>
      </c>
    </row>
    <row r="1938" spans="2:7">
      <c r="B1938" s="144" t="s">
        <v>2337</v>
      </c>
      <c r="C1938" s="136" t="s">
        <v>1928</v>
      </c>
      <c r="D1938" s="136">
        <v>84</v>
      </c>
      <c r="E1938" s="136">
        <v>842</v>
      </c>
      <c r="F1938" s="136">
        <v>0</v>
      </c>
      <c r="G1938" s="136" t="s">
        <v>1951</v>
      </c>
    </row>
    <row r="1939" spans="2:7">
      <c r="B1939" s="144" t="s">
        <v>2337</v>
      </c>
      <c r="C1939" s="136" t="s">
        <v>1928</v>
      </c>
      <c r="D1939" s="136">
        <v>84</v>
      </c>
      <c r="E1939" s="136">
        <v>842</v>
      </c>
      <c r="F1939" s="136">
        <v>8421</v>
      </c>
      <c r="G1939" s="136" t="s">
        <v>1952</v>
      </c>
    </row>
    <row r="1940" spans="2:7">
      <c r="B1940" s="144" t="s">
        <v>2337</v>
      </c>
      <c r="C1940" s="136" t="s">
        <v>1928</v>
      </c>
      <c r="D1940" s="136">
        <v>84</v>
      </c>
      <c r="E1940" s="136">
        <v>842</v>
      </c>
      <c r="F1940" s="136">
        <v>8422</v>
      </c>
      <c r="G1940" s="136" t="s">
        <v>1953</v>
      </c>
    </row>
    <row r="1941" spans="2:7">
      <c r="B1941" s="144" t="s">
        <v>2337</v>
      </c>
      <c r="C1941" s="136" t="s">
        <v>1928</v>
      </c>
      <c r="D1941" s="136">
        <v>84</v>
      </c>
      <c r="E1941" s="136">
        <v>842</v>
      </c>
      <c r="F1941" s="136">
        <v>8423</v>
      </c>
      <c r="G1941" s="136" t="s">
        <v>1954</v>
      </c>
    </row>
    <row r="1942" spans="2:7">
      <c r="B1942" s="144" t="s">
        <v>2337</v>
      </c>
      <c r="C1942" s="136" t="s">
        <v>1928</v>
      </c>
      <c r="D1942" s="136">
        <v>84</v>
      </c>
      <c r="E1942" s="136">
        <v>842</v>
      </c>
      <c r="F1942" s="136">
        <v>8429</v>
      </c>
      <c r="G1942" s="136" t="s">
        <v>1955</v>
      </c>
    </row>
    <row r="1943" spans="2:7">
      <c r="B1943" s="144" t="s">
        <v>2337</v>
      </c>
      <c r="C1943" s="136" t="s">
        <v>1928</v>
      </c>
      <c r="D1943" s="136">
        <v>84</v>
      </c>
      <c r="E1943" s="136">
        <v>849</v>
      </c>
      <c r="F1943" s="136">
        <v>0</v>
      </c>
      <c r="G1943" s="136" t="s">
        <v>1956</v>
      </c>
    </row>
    <row r="1944" spans="2:7">
      <c r="B1944" s="144" t="s">
        <v>2337</v>
      </c>
      <c r="C1944" s="136" t="s">
        <v>1928</v>
      </c>
      <c r="D1944" s="136">
        <v>84</v>
      </c>
      <c r="E1944" s="136">
        <v>849</v>
      </c>
      <c r="F1944" s="136">
        <v>8491</v>
      </c>
      <c r="G1944" s="136" t="s">
        <v>1957</v>
      </c>
    </row>
    <row r="1945" spans="2:7">
      <c r="B1945" s="144" t="s">
        <v>2337</v>
      </c>
      <c r="C1945" s="136" t="s">
        <v>1928</v>
      </c>
      <c r="D1945" s="136">
        <v>84</v>
      </c>
      <c r="E1945" s="136">
        <v>849</v>
      </c>
      <c r="F1945" s="136">
        <v>8492</v>
      </c>
      <c r="G1945" s="136" t="s">
        <v>1958</v>
      </c>
    </row>
    <row r="1946" spans="2:7">
      <c r="B1946" s="144" t="s">
        <v>2337</v>
      </c>
      <c r="C1946" s="136" t="s">
        <v>1928</v>
      </c>
      <c r="D1946" s="136">
        <v>84</v>
      </c>
      <c r="E1946" s="136">
        <v>849</v>
      </c>
      <c r="F1946" s="136">
        <v>8493</v>
      </c>
      <c r="G1946" s="136" t="s">
        <v>1959</v>
      </c>
    </row>
    <row r="1947" spans="2:7">
      <c r="B1947" s="144" t="s">
        <v>2337</v>
      </c>
      <c r="C1947" s="136" t="s">
        <v>1928</v>
      </c>
      <c r="D1947" s="136">
        <v>84</v>
      </c>
      <c r="E1947" s="136">
        <v>849</v>
      </c>
      <c r="F1947" s="136">
        <v>8499</v>
      </c>
      <c r="G1947" s="136" t="s">
        <v>1960</v>
      </c>
    </row>
    <row r="1948" spans="2:7">
      <c r="B1948" s="144" t="s">
        <v>2337</v>
      </c>
      <c r="C1948" s="136" t="s">
        <v>1928</v>
      </c>
      <c r="D1948" s="136">
        <v>85</v>
      </c>
      <c r="E1948" s="136">
        <v>0</v>
      </c>
      <c r="F1948" s="136">
        <v>0</v>
      </c>
      <c r="G1948" s="136" t="s">
        <v>1961</v>
      </c>
    </row>
    <row r="1949" spans="2:7">
      <c r="B1949" s="144" t="s">
        <v>2337</v>
      </c>
      <c r="C1949" s="136" t="s">
        <v>1928</v>
      </c>
      <c r="D1949" s="136">
        <v>85</v>
      </c>
      <c r="E1949" s="136">
        <v>850</v>
      </c>
      <c r="F1949" s="136">
        <v>0</v>
      </c>
      <c r="G1949" s="136" t="s">
        <v>1962</v>
      </c>
    </row>
    <row r="1950" spans="2:7">
      <c r="B1950" s="144" t="s">
        <v>2337</v>
      </c>
      <c r="C1950" s="136" t="s">
        <v>1928</v>
      </c>
      <c r="D1950" s="136">
        <v>85</v>
      </c>
      <c r="E1950" s="136">
        <v>850</v>
      </c>
      <c r="F1950" s="136">
        <v>8500</v>
      </c>
      <c r="G1950" s="136" t="s">
        <v>548</v>
      </c>
    </row>
    <row r="1951" spans="2:7">
      <c r="B1951" s="144" t="s">
        <v>2337</v>
      </c>
      <c r="C1951" s="136" t="s">
        <v>1928</v>
      </c>
      <c r="D1951" s="136">
        <v>85</v>
      </c>
      <c r="E1951" s="136">
        <v>850</v>
      </c>
      <c r="F1951" s="136">
        <v>8509</v>
      </c>
      <c r="G1951" s="136" t="s">
        <v>549</v>
      </c>
    </row>
    <row r="1952" spans="2:7">
      <c r="B1952" s="144" t="s">
        <v>2337</v>
      </c>
      <c r="C1952" s="136" t="s">
        <v>1928</v>
      </c>
      <c r="D1952" s="136">
        <v>85</v>
      </c>
      <c r="E1952" s="136">
        <v>851</v>
      </c>
      <c r="F1952" s="136">
        <v>0</v>
      </c>
      <c r="G1952" s="136" t="s">
        <v>1963</v>
      </c>
    </row>
    <row r="1953" spans="2:7">
      <c r="B1953" s="144" t="s">
        <v>2337</v>
      </c>
      <c r="C1953" s="136" t="s">
        <v>1928</v>
      </c>
      <c r="D1953" s="136">
        <v>85</v>
      </c>
      <c r="E1953" s="136">
        <v>851</v>
      </c>
      <c r="F1953" s="136">
        <v>8511</v>
      </c>
      <c r="G1953" s="136" t="s">
        <v>1963</v>
      </c>
    </row>
    <row r="1954" spans="2:7">
      <c r="B1954" s="144" t="s">
        <v>2337</v>
      </c>
      <c r="C1954" s="136" t="s">
        <v>1928</v>
      </c>
      <c r="D1954" s="136">
        <v>85</v>
      </c>
      <c r="E1954" s="136">
        <v>852</v>
      </c>
      <c r="F1954" s="136">
        <v>0</v>
      </c>
      <c r="G1954" s="136" t="s">
        <v>1964</v>
      </c>
    </row>
    <row r="1955" spans="2:7">
      <c r="B1955" s="144" t="s">
        <v>2337</v>
      </c>
      <c r="C1955" s="136" t="s">
        <v>1928</v>
      </c>
      <c r="D1955" s="136">
        <v>85</v>
      </c>
      <c r="E1955" s="136">
        <v>852</v>
      </c>
      <c r="F1955" s="136">
        <v>8521</v>
      </c>
      <c r="G1955" s="136" t="s">
        <v>1964</v>
      </c>
    </row>
    <row r="1956" spans="2:7">
      <c r="B1956" s="144" t="s">
        <v>2337</v>
      </c>
      <c r="C1956" s="136" t="s">
        <v>1928</v>
      </c>
      <c r="D1956" s="136">
        <v>85</v>
      </c>
      <c r="E1956" s="136">
        <v>853</v>
      </c>
      <c r="F1956" s="136">
        <v>0</v>
      </c>
      <c r="G1956" s="136" t="s">
        <v>1965</v>
      </c>
    </row>
    <row r="1957" spans="2:7">
      <c r="B1957" s="144" t="s">
        <v>2337</v>
      </c>
      <c r="C1957" s="136" t="s">
        <v>1928</v>
      </c>
      <c r="D1957" s="136">
        <v>85</v>
      </c>
      <c r="E1957" s="136">
        <v>853</v>
      </c>
      <c r="F1957" s="136">
        <v>8531</v>
      </c>
      <c r="G1957" s="136" t="s">
        <v>1966</v>
      </c>
    </row>
    <row r="1958" spans="2:7">
      <c r="B1958" s="144" t="s">
        <v>2337</v>
      </c>
      <c r="C1958" s="136" t="s">
        <v>1928</v>
      </c>
      <c r="D1958" s="136">
        <v>85</v>
      </c>
      <c r="E1958" s="136">
        <v>853</v>
      </c>
      <c r="F1958" s="136">
        <v>8539</v>
      </c>
      <c r="G1958" s="136" t="s">
        <v>1967</v>
      </c>
    </row>
    <row r="1959" spans="2:7">
      <c r="B1959" s="144" t="s">
        <v>2337</v>
      </c>
      <c r="C1959" s="136" t="s">
        <v>1928</v>
      </c>
      <c r="D1959" s="136">
        <v>85</v>
      </c>
      <c r="E1959" s="136">
        <v>854</v>
      </c>
      <c r="F1959" s="136">
        <v>0</v>
      </c>
      <c r="G1959" s="136" t="s">
        <v>1968</v>
      </c>
    </row>
    <row r="1960" spans="2:7">
      <c r="B1960" s="144" t="s">
        <v>2337</v>
      </c>
      <c r="C1960" s="136" t="s">
        <v>1928</v>
      </c>
      <c r="D1960" s="136">
        <v>85</v>
      </c>
      <c r="E1960" s="136">
        <v>854</v>
      </c>
      <c r="F1960" s="136">
        <v>8541</v>
      </c>
      <c r="G1960" s="136" t="s">
        <v>1969</v>
      </c>
    </row>
    <row r="1961" spans="2:7">
      <c r="B1961" s="144" t="s">
        <v>2337</v>
      </c>
      <c r="C1961" s="136" t="s">
        <v>1928</v>
      </c>
      <c r="D1961" s="136">
        <v>85</v>
      </c>
      <c r="E1961" s="136">
        <v>854</v>
      </c>
      <c r="F1961" s="136">
        <v>8542</v>
      </c>
      <c r="G1961" s="136" t="s">
        <v>1970</v>
      </c>
    </row>
    <row r="1962" spans="2:7">
      <c r="B1962" s="144" t="s">
        <v>2337</v>
      </c>
      <c r="C1962" s="136" t="s">
        <v>1928</v>
      </c>
      <c r="D1962" s="136">
        <v>85</v>
      </c>
      <c r="E1962" s="136">
        <v>854</v>
      </c>
      <c r="F1962" s="136">
        <v>8543</v>
      </c>
      <c r="G1962" s="136" t="s">
        <v>1971</v>
      </c>
    </row>
    <row r="1963" spans="2:7">
      <c r="B1963" s="144" t="s">
        <v>2337</v>
      </c>
      <c r="C1963" s="136" t="s">
        <v>1928</v>
      </c>
      <c r="D1963" s="136">
        <v>85</v>
      </c>
      <c r="E1963" s="136">
        <v>854</v>
      </c>
      <c r="F1963" s="136">
        <v>8544</v>
      </c>
      <c r="G1963" s="136" t="s">
        <v>1972</v>
      </c>
    </row>
    <row r="1964" spans="2:7">
      <c r="B1964" s="144" t="s">
        <v>2337</v>
      </c>
      <c r="C1964" s="136" t="s">
        <v>1928</v>
      </c>
      <c r="D1964" s="136">
        <v>85</v>
      </c>
      <c r="E1964" s="136">
        <v>854</v>
      </c>
      <c r="F1964" s="136">
        <v>8545</v>
      </c>
      <c r="G1964" s="136" t="s">
        <v>1973</v>
      </c>
    </row>
    <row r="1965" spans="2:7">
      <c r="B1965" s="144" t="s">
        <v>2337</v>
      </c>
      <c r="C1965" s="136" t="s">
        <v>1928</v>
      </c>
      <c r="D1965" s="136">
        <v>85</v>
      </c>
      <c r="E1965" s="136">
        <v>854</v>
      </c>
      <c r="F1965" s="136">
        <v>8546</v>
      </c>
      <c r="G1965" s="136" t="s">
        <v>1974</v>
      </c>
    </row>
    <row r="1966" spans="2:7">
      <c r="B1966" s="144" t="s">
        <v>2337</v>
      </c>
      <c r="C1966" s="136" t="s">
        <v>1928</v>
      </c>
      <c r="D1966" s="136">
        <v>85</v>
      </c>
      <c r="E1966" s="136">
        <v>854</v>
      </c>
      <c r="F1966" s="136">
        <v>8549</v>
      </c>
      <c r="G1966" s="136" t="s">
        <v>1975</v>
      </c>
    </row>
    <row r="1967" spans="2:7">
      <c r="B1967" s="144" t="s">
        <v>2337</v>
      </c>
      <c r="C1967" s="136" t="s">
        <v>1928</v>
      </c>
      <c r="D1967" s="136">
        <v>85</v>
      </c>
      <c r="E1967" s="136">
        <v>855</v>
      </c>
      <c r="F1967" s="136">
        <v>0</v>
      </c>
      <c r="G1967" s="136" t="s">
        <v>1976</v>
      </c>
    </row>
    <row r="1968" spans="2:7">
      <c r="B1968" s="144" t="s">
        <v>2337</v>
      </c>
      <c r="C1968" s="136" t="s">
        <v>1928</v>
      </c>
      <c r="D1968" s="136">
        <v>85</v>
      </c>
      <c r="E1968" s="136">
        <v>855</v>
      </c>
      <c r="F1968" s="136">
        <v>8551</v>
      </c>
      <c r="G1968" s="136" t="s">
        <v>1977</v>
      </c>
    </row>
    <row r="1969" spans="2:7">
      <c r="B1969" s="144" t="s">
        <v>2337</v>
      </c>
      <c r="C1969" s="136" t="s">
        <v>1928</v>
      </c>
      <c r="D1969" s="136">
        <v>85</v>
      </c>
      <c r="E1969" s="136">
        <v>855</v>
      </c>
      <c r="F1969" s="136">
        <v>8559</v>
      </c>
      <c r="G1969" s="136" t="s">
        <v>1978</v>
      </c>
    </row>
    <row r="1970" spans="2:7">
      <c r="B1970" s="144" t="s">
        <v>2337</v>
      </c>
      <c r="C1970" s="136" t="s">
        <v>1928</v>
      </c>
      <c r="D1970" s="136">
        <v>85</v>
      </c>
      <c r="E1970" s="136">
        <v>859</v>
      </c>
      <c r="F1970" s="136">
        <v>0</v>
      </c>
      <c r="G1970" s="136" t="s">
        <v>1979</v>
      </c>
    </row>
    <row r="1971" spans="2:7">
      <c r="B1971" s="144" t="s">
        <v>2337</v>
      </c>
      <c r="C1971" s="136" t="s">
        <v>1928</v>
      </c>
      <c r="D1971" s="136">
        <v>85</v>
      </c>
      <c r="E1971" s="136">
        <v>859</v>
      </c>
      <c r="F1971" s="136">
        <v>8591</v>
      </c>
      <c r="G1971" s="136" t="s">
        <v>1980</v>
      </c>
    </row>
    <row r="1972" spans="2:7">
      <c r="B1972" s="144" t="s">
        <v>2337</v>
      </c>
      <c r="C1972" s="136" t="s">
        <v>1928</v>
      </c>
      <c r="D1972" s="136">
        <v>85</v>
      </c>
      <c r="E1972" s="136">
        <v>859</v>
      </c>
      <c r="F1972" s="136">
        <v>8599</v>
      </c>
      <c r="G1972" s="136" t="s">
        <v>1981</v>
      </c>
    </row>
    <row r="1973" spans="2:7">
      <c r="B1973" s="144" t="s">
        <v>2337</v>
      </c>
      <c r="C1973" s="136" t="s">
        <v>1982</v>
      </c>
      <c r="D1973" s="136">
        <v>0</v>
      </c>
      <c r="E1973" s="136">
        <v>0</v>
      </c>
      <c r="F1973" s="136">
        <v>0</v>
      </c>
      <c r="G1973" s="136" t="s">
        <v>1983</v>
      </c>
    </row>
    <row r="1974" spans="2:7">
      <c r="B1974" s="144" t="s">
        <v>2337</v>
      </c>
      <c r="C1974" s="136" t="s">
        <v>1982</v>
      </c>
      <c r="D1974" s="136">
        <v>86</v>
      </c>
      <c r="E1974" s="136">
        <v>0</v>
      </c>
      <c r="F1974" s="136">
        <v>0</v>
      </c>
      <c r="G1974" s="136" t="s">
        <v>1984</v>
      </c>
    </row>
    <row r="1975" spans="2:7">
      <c r="B1975" s="144" t="s">
        <v>2337</v>
      </c>
      <c r="C1975" s="136" t="s">
        <v>1982</v>
      </c>
      <c r="D1975" s="136">
        <v>86</v>
      </c>
      <c r="E1975" s="136">
        <v>860</v>
      </c>
      <c r="F1975" s="136">
        <v>0</v>
      </c>
      <c r="G1975" s="136" t="s">
        <v>1985</v>
      </c>
    </row>
    <row r="1976" spans="2:7">
      <c r="B1976" s="144" t="s">
        <v>2337</v>
      </c>
      <c r="C1976" s="136" t="s">
        <v>1982</v>
      </c>
      <c r="D1976" s="136">
        <v>86</v>
      </c>
      <c r="E1976" s="136">
        <v>860</v>
      </c>
      <c r="F1976" s="136">
        <v>8601</v>
      </c>
      <c r="G1976" s="136" t="s">
        <v>1588</v>
      </c>
    </row>
    <row r="1977" spans="2:7">
      <c r="B1977" s="144" t="s">
        <v>2337</v>
      </c>
      <c r="C1977" s="136" t="s">
        <v>1982</v>
      </c>
      <c r="D1977" s="136">
        <v>86</v>
      </c>
      <c r="E1977" s="136">
        <v>861</v>
      </c>
      <c r="F1977" s="136">
        <v>0</v>
      </c>
      <c r="G1977" s="136" t="s">
        <v>1984</v>
      </c>
    </row>
    <row r="1978" spans="2:7">
      <c r="B1978" s="144" t="s">
        <v>2337</v>
      </c>
      <c r="C1978" s="136" t="s">
        <v>1982</v>
      </c>
      <c r="D1978" s="136">
        <v>86</v>
      </c>
      <c r="E1978" s="136">
        <v>861</v>
      </c>
      <c r="F1978" s="136">
        <v>8611</v>
      </c>
      <c r="G1978" s="136" t="s">
        <v>1984</v>
      </c>
    </row>
    <row r="1979" spans="2:7">
      <c r="B1979" s="144" t="s">
        <v>2337</v>
      </c>
      <c r="C1979" s="136" t="s">
        <v>1982</v>
      </c>
      <c r="D1979" s="136">
        <v>86</v>
      </c>
      <c r="E1979" s="136">
        <v>862</v>
      </c>
      <c r="F1979" s="136">
        <v>0</v>
      </c>
      <c r="G1979" s="136" t="s">
        <v>1986</v>
      </c>
    </row>
    <row r="1980" spans="2:7">
      <c r="B1980" s="144" t="s">
        <v>2337</v>
      </c>
      <c r="C1980" s="136" t="s">
        <v>1982</v>
      </c>
      <c r="D1980" s="136">
        <v>86</v>
      </c>
      <c r="E1980" s="136">
        <v>862</v>
      </c>
      <c r="F1980" s="136">
        <v>8621</v>
      </c>
      <c r="G1980" s="136" t="s">
        <v>1987</v>
      </c>
    </row>
    <row r="1981" spans="2:7">
      <c r="B1981" s="144" t="s">
        <v>2337</v>
      </c>
      <c r="C1981" s="136" t="s">
        <v>1982</v>
      </c>
      <c r="D1981" s="136">
        <v>86</v>
      </c>
      <c r="E1981" s="136">
        <v>862</v>
      </c>
      <c r="F1981" s="136">
        <v>8629</v>
      </c>
      <c r="G1981" s="136" t="s">
        <v>1988</v>
      </c>
    </row>
    <row r="1982" spans="2:7">
      <c r="B1982" s="144" t="s">
        <v>2337</v>
      </c>
      <c r="C1982" s="136" t="s">
        <v>1982</v>
      </c>
      <c r="D1982" s="136">
        <v>87</v>
      </c>
      <c r="E1982" s="136">
        <v>0</v>
      </c>
      <c r="F1982" s="136">
        <v>0</v>
      </c>
      <c r="G1982" s="136" t="s">
        <v>1989</v>
      </c>
    </row>
    <row r="1983" spans="2:7">
      <c r="B1983" s="144" t="s">
        <v>2337</v>
      </c>
      <c r="C1983" s="136" t="s">
        <v>1982</v>
      </c>
      <c r="D1983" s="136">
        <v>87</v>
      </c>
      <c r="E1983" s="136">
        <v>870</v>
      </c>
      <c r="F1983" s="136">
        <v>0</v>
      </c>
      <c r="G1983" s="136" t="s">
        <v>1990</v>
      </c>
    </row>
    <row r="1984" spans="2:7">
      <c r="B1984" s="144" t="s">
        <v>2337</v>
      </c>
      <c r="C1984" s="136" t="s">
        <v>1982</v>
      </c>
      <c r="D1984" s="136">
        <v>87</v>
      </c>
      <c r="E1984" s="136">
        <v>870</v>
      </c>
      <c r="F1984" s="136">
        <v>8701</v>
      </c>
      <c r="G1984" s="136" t="s">
        <v>1588</v>
      </c>
    </row>
    <row r="1985" spans="2:7">
      <c r="B1985" s="144" t="s">
        <v>2337</v>
      </c>
      <c r="C1985" s="136" t="s">
        <v>1982</v>
      </c>
      <c r="D1985" s="136">
        <v>87</v>
      </c>
      <c r="E1985" s="136">
        <v>871</v>
      </c>
      <c r="F1985" s="136">
        <v>0</v>
      </c>
      <c r="G1985" s="136" t="s">
        <v>1991</v>
      </c>
    </row>
    <row r="1986" spans="2:7">
      <c r="B1986" s="144" t="s">
        <v>2337</v>
      </c>
      <c r="C1986" s="136" t="s">
        <v>1982</v>
      </c>
      <c r="D1986" s="136">
        <v>87</v>
      </c>
      <c r="E1986" s="136">
        <v>871</v>
      </c>
      <c r="F1986" s="136">
        <v>8711</v>
      </c>
      <c r="G1986" s="136" t="s">
        <v>1992</v>
      </c>
    </row>
    <row r="1987" spans="2:7">
      <c r="B1987" s="144" t="s">
        <v>2337</v>
      </c>
      <c r="C1987" s="136" t="s">
        <v>1982</v>
      </c>
      <c r="D1987" s="136">
        <v>87</v>
      </c>
      <c r="E1987" s="136">
        <v>871</v>
      </c>
      <c r="F1987" s="136">
        <v>8712</v>
      </c>
      <c r="G1987" s="136" t="s">
        <v>1993</v>
      </c>
    </row>
    <row r="1988" spans="2:7">
      <c r="B1988" s="144" t="s">
        <v>2337</v>
      </c>
      <c r="C1988" s="136" t="s">
        <v>1982</v>
      </c>
      <c r="D1988" s="136">
        <v>87</v>
      </c>
      <c r="E1988" s="136">
        <v>871</v>
      </c>
      <c r="F1988" s="136">
        <v>8713</v>
      </c>
      <c r="G1988" s="136" t="s">
        <v>1994</v>
      </c>
    </row>
    <row r="1989" spans="2:7">
      <c r="B1989" s="144" t="s">
        <v>2337</v>
      </c>
      <c r="C1989" s="136" t="s">
        <v>1982</v>
      </c>
      <c r="D1989" s="136">
        <v>87</v>
      </c>
      <c r="E1989" s="136">
        <v>871</v>
      </c>
      <c r="F1989" s="136">
        <v>8714</v>
      </c>
      <c r="G1989" s="136" t="s">
        <v>1995</v>
      </c>
    </row>
    <row r="1990" spans="2:7">
      <c r="B1990" s="144" t="s">
        <v>2337</v>
      </c>
      <c r="C1990" s="136" t="s">
        <v>1982</v>
      </c>
      <c r="D1990" s="136">
        <v>87</v>
      </c>
      <c r="E1990" s="136">
        <v>872</v>
      </c>
      <c r="F1990" s="136">
        <v>0</v>
      </c>
      <c r="G1990" s="136" t="s">
        <v>1996</v>
      </c>
    </row>
    <row r="1991" spans="2:7">
      <c r="B1991" s="144" t="s">
        <v>2337</v>
      </c>
      <c r="C1991" s="136" t="s">
        <v>1982</v>
      </c>
      <c r="D1991" s="136">
        <v>87</v>
      </c>
      <c r="E1991" s="136">
        <v>872</v>
      </c>
      <c r="F1991" s="136">
        <v>8721</v>
      </c>
      <c r="G1991" s="136" t="s">
        <v>1996</v>
      </c>
    </row>
    <row r="1992" spans="2:7">
      <c r="B1992" s="144" t="s">
        <v>2337</v>
      </c>
      <c r="C1992" s="136" t="s">
        <v>1997</v>
      </c>
      <c r="D1992" s="136">
        <v>0</v>
      </c>
      <c r="E1992" s="136">
        <v>0</v>
      </c>
      <c r="F1992" s="136">
        <v>0</v>
      </c>
      <c r="G1992" s="136" t="s">
        <v>1998</v>
      </c>
    </row>
    <row r="1993" spans="2:7">
      <c r="B1993" s="144" t="s">
        <v>2337</v>
      </c>
      <c r="C1993" s="136" t="s">
        <v>1997</v>
      </c>
      <c r="D1993" s="136">
        <v>88</v>
      </c>
      <c r="E1993" s="136">
        <v>0</v>
      </c>
      <c r="F1993" s="136">
        <v>0</v>
      </c>
      <c r="G1993" s="136" t="s">
        <v>1999</v>
      </c>
    </row>
    <row r="1994" spans="2:7">
      <c r="B1994" s="144" t="s">
        <v>2337</v>
      </c>
      <c r="C1994" s="136" t="s">
        <v>1997</v>
      </c>
      <c r="D1994" s="136">
        <v>88</v>
      </c>
      <c r="E1994" s="136">
        <v>880</v>
      </c>
      <c r="F1994" s="136">
        <v>0</v>
      </c>
      <c r="G1994" s="136" t="s">
        <v>2000</v>
      </c>
    </row>
    <row r="1995" spans="2:7">
      <c r="B1995" s="144" t="s">
        <v>2337</v>
      </c>
      <c r="C1995" s="136" t="s">
        <v>1997</v>
      </c>
      <c r="D1995" s="136">
        <v>88</v>
      </c>
      <c r="E1995" s="136">
        <v>880</v>
      </c>
      <c r="F1995" s="136">
        <v>8800</v>
      </c>
      <c r="G1995" s="136" t="s">
        <v>548</v>
      </c>
    </row>
    <row r="1996" spans="2:7">
      <c r="B1996" s="144" t="s">
        <v>2337</v>
      </c>
      <c r="C1996" s="136" t="s">
        <v>1997</v>
      </c>
      <c r="D1996" s="136">
        <v>88</v>
      </c>
      <c r="E1996" s="136">
        <v>880</v>
      </c>
      <c r="F1996" s="136">
        <v>8809</v>
      </c>
      <c r="G1996" s="136" t="s">
        <v>549</v>
      </c>
    </row>
    <row r="1997" spans="2:7">
      <c r="B1997" s="144" t="s">
        <v>2337</v>
      </c>
      <c r="C1997" s="136" t="s">
        <v>1997</v>
      </c>
      <c r="D1997" s="136">
        <v>88</v>
      </c>
      <c r="E1997" s="136">
        <v>881</v>
      </c>
      <c r="F1997" s="136">
        <v>0</v>
      </c>
      <c r="G1997" s="136" t="s">
        <v>2001</v>
      </c>
    </row>
    <row r="1998" spans="2:7">
      <c r="B1998" s="144" t="s">
        <v>2337</v>
      </c>
      <c r="C1998" s="136" t="s">
        <v>1997</v>
      </c>
      <c r="D1998" s="136">
        <v>88</v>
      </c>
      <c r="E1998" s="136">
        <v>881</v>
      </c>
      <c r="F1998" s="136">
        <v>8811</v>
      </c>
      <c r="G1998" s="136" t="s">
        <v>2002</v>
      </c>
    </row>
    <row r="1999" spans="2:7">
      <c r="B1999" s="144" t="s">
        <v>2337</v>
      </c>
      <c r="C1999" s="136" t="s">
        <v>1997</v>
      </c>
      <c r="D1999" s="136">
        <v>88</v>
      </c>
      <c r="E1999" s="136">
        <v>881</v>
      </c>
      <c r="F1999" s="136">
        <v>8812</v>
      </c>
      <c r="G1999" s="136" t="s">
        <v>2003</v>
      </c>
    </row>
    <row r="2000" spans="2:7">
      <c r="B2000" s="144" t="s">
        <v>2337</v>
      </c>
      <c r="C2000" s="136" t="s">
        <v>1997</v>
      </c>
      <c r="D2000" s="136">
        <v>88</v>
      </c>
      <c r="E2000" s="136">
        <v>881</v>
      </c>
      <c r="F2000" s="136">
        <v>8813</v>
      </c>
      <c r="G2000" s="136" t="s">
        <v>2004</v>
      </c>
    </row>
    <row r="2001" spans="2:7">
      <c r="B2001" s="144" t="s">
        <v>2337</v>
      </c>
      <c r="C2001" s="136" t="s">
        <v>1997</v>
      </c>
      <c r="D2001" s="136">
        <v>88</v>
      </c>
      <c r="E2001" s="136">
        <v>881</v>
      </c>
      <c r="F2001" s="136">
        <v>8814</v>
      </c>
      <c r="G2001" s="136" t="s">
        <v>2005</v>
      </c>
    </row>
    <row r="2002" spans="2:7">
      <c r="B2002" s="144" t="s">
        <v>2337</v>
      </c>
      <c r="C2002" s="136" t="s">
        <v>1997</v>
      </c>
      <c r="D2002" s="136">
        <v>88</v>
      </c>
      <c r="E2002" s="136">
        <v>881</v>
      </c>
      <c r="F2002" s="136">
        <v>8815</v>
      </c>
      <c r="G2002" s="136" t="s">
        <v>2006</v>
      </c>
    </row>
    <row r="2003" spans="2:7">
      <c r="B2003" s="144" t="s">
        <v>2337</v>
      </c>
      <c r="C2003" s="136" t="s">
        <v>1997</v>
      </c>
      <c r="D2003" s="136">
        <v>88</v>
      </c>
      <c r="E2003" s="136">
        <v>881</v>
      </c>
      <c r="F2003" s="136">
        <v>8816</v>
      </c>
      <c r="G2003" s="136" t="s">
        <v>2007</v>
      </c>
    </row>
    <row r="2004" spans="2:7">
      <c r="B2004" s="144" t="s">
        <v>2337</v>
      </c>
      <c r="C2004" s="136" t="s">
        <v>1997</v>
      </c>
      <c r="D2004" s="136">
        <v>88</v>
      </c>
      <c r="E2004" s="136">
        <v>881</v>
      </c>
      <c r="F2004" s="136">
        <v>8817</v>
      </c>
      <c r="G2004" s="136" t="s">
        <v>2008</v>
      </c>
    </row>
    <row r="2005" spans="2:7">
      <c r="B2005" s="144" t="s">
        <v>2337</v>
      </c>
      <c r="C2005" s="136" t="s">
        <v>1997</v>
      </c>
      <c r="D2005" s="136">
        <v>88</v>
      </c>
      <c r="E2005" s="136">
        <v>882</v>
      </c>
      <c r="F2005" s="136">
        <v>0</v>
      </c>
      <c r="G2005" s="136" t="s">
        <v>2009</v>
      </c>
    </row>
    <row r="2006" spans="2:7">
      <c r="B2006" s="144" t="s">
        <v>2337</v>
      </c>
      <c r="C2006" s="136" t="s">
        <v>1997</v>
      </c>
      <c r="D2006" s="136">
        <v>88</v>
      </c>
      <c r="E2006" s="136">
        <v>882</v>
      </c>
      <c r="F2006" s="136">
        <v>8821</v>
      </c>
      <c r="G2006" s="136" t="s">
        <v>2010</v>
      </c>
    </row>
    <row r="2007" spans="2:7">
      <c r="B2007" s="144" t="s">
        <v>2337</v>
      </c>
      <c r="C2007" s="136" t="s">
        <v>1997</v>
      </c>
      <c r="D2007" s="136">
        <v>88</v>
      </c>
      <c r="E2007" s="136">
        <v>882</v>
      </c>
      <c r="F2007" s="136">
        <v>8822</v>
      </c>
      <c r="G2007" s="136" t="s">
        <v>2011</v>
      </c>
    </row>
    <row r="2008" spans="2:7">
      <c r="B2008" s="144" t="s">
        <v>2337</v>
      </c>
      <c r="C2008" s="136" t="s">
        <v>1997</v>
      </c>
      <c r="D2008" s="136">
        <v>88</v>
      </c>
      <c r="E2008" s="136">
        <v>882</v>
      </c>
      <c r="F2008" s="136">
        <v>8823</v>
      </c>
      <c r="G2008" s="136" t="s">
        <v>2012</v>
      </c>
    </row>
    <row r="2009" spans="2:7">
      <c r="B2009" s="144" t="s">
        <v>2337</v>
      </c>
      <c r="C2009" s="136" t="s">
        <v>1997</v>
      </c>
      <c r="D2009" s="136">
        <v>88</v>
      </c>
      <c r="E2009" s="136">
        <v>882</v>
      </c>
      <c r="F2009" s="136">
        <v>8824</v>
      </c>
      <c r="G2009" s="136" t="s">
        <v>2013</v>
      </c>
    </row>
    <row r="2010" spans="2:7">
      <c r="B2010" s="144" t="s">
        <v>2337</v>
      </c>
      <c r="C2010" s="136" t="s">
        <v>1997</v>
      </c>
      <c r="D2010" s="136">
        <v>88</v>
      </c>
      <c r="E2010" s="136">
        <v>889</v>
      </c>
      <c r="F2010" s="136">
        <v>0</v>
      </c>
      <c r="G2010" s="136" t="s">
        <v>2014</v>
      </c>
    </row>
    <row r="2011" spans="2:7">
      <c r="B2011" s="144" t="s">
        <v>2337</v>
      </c>
      <c r="C2011" s="136" t="s">
        <v>1997</v>
      </c>
      <c r="D2011" s="136">
        <v>88</v>
      </c>
      <c r="E2011" s="136">
        <v>889</v>
      </c>
      <c r="F2011" s="136">
        <v>8891</v>
      </c>
      <c r="G2011" s="136" t="s">
        <v>2015</v>
      </c>
    </row>
    <row r="2012" spans="2:7">
      <c r="B2012" s="144" t="s">
        <v>2337</v>
      </c>
      <c r="C2012" s="136" t="s">
        <v>1997</v>
      </c>
      <c r="D2012" s="136">
        <v>88</v>
      </c>
      <c r="E2012" s="136">
        <v>889</v>
      </c>
      <c r="F2012" s="136">
        <v>8899</v>
      </c>
      <c r="G2012" s="136" t="s">
        <v>2016</v>
      </c>
    </row>
    <row r="2013" spans="2:7">
      <c r="B2013" s="144" t="s">
        <v>2337</v>
      </c>
      <c r="C2013" s="136" t="s">
        <v>1997</v>
      </c>
      <c r="D2013" s="136">
        <v>89</v>
      </c>
      <c r="E2013" s="136">
        <v>0</v>
      </c>
      <c r="F2013" s="136">
        <v>0</v>
      </c>
      <c r="G2013" s="136" t="s">
        <v>2017</v>
      </c>
    </row>
    <row r="2014" spans="2:7">
      <c r="B2014" s="144" t="s">
        <v>2337</v>
      </c>
      <c r="C2014" s="136" t="s">
        <v>1997</v>
      </c>
      <c r="D2014" s="136">
        <v>89</v>
      </c>
      <c r="E2014" s="136">
        <v>890</v>
      </c>
      <c r="F2014" s="136">
        <v>0</v>
      </c>
      <c r="G2014" s="136" t="s">
        <v>2018</v>
      </c>
    </row>
    <row r="2015" spans="2:7">
      <c r="B2015" s="144" t="s">
        <v>2337</v>
      </c>
      <c r="C2015" s="136" t="s">
        <v>1997</v>
      </c>
      <c r="D2015" s="136">
        <v>89</v>
      </c>
      <c r="E2015" s="136">
        <v>890</v>
      </c>
      <c r="F2015" s="136">
        <v>8901</v>
      </c>
      <c r="G2015" s="136" t="s">
        <v>1588</v>
      </c>
    </row>
    <row r="2016" spans="2:7">
      <c r="B2016" s="144" t="s">
        <v>2337</v>
      </c>
      <c r="C2016" s="136" t="s">
        <v>1997</v>
      </c>
      <c r="D2016" s="136">
        <v>89</v>
      </c>
      <c r="E2016" s="136">
        <v>891</v>
      </c>
      <c r="F2016" s="136">
        <v>0</v>
      </c>
      <c r="G2016" s="136" t="s">
        <v>2017</v>
      </c>
    </row>
    <row r="2017" spans="2:7">
      <c r="B2017" s="144" t="s">
        <v>2337</v>
      </c>
      <c r="C2017" s="136" t="s">
        <v>1997</v>
      </c>
      <c r="D2017" s="136">
        <v>89</v>
      </c>
      <c r="E2017" s="136">
        <v>891</v>
      </c>
      <c r="F2017" s="136">
        <v>8911</v>
      </c>
      <c r="G2017" s="136" t="s">
        <v>2019</v>
      </c>
    </row>
    <row r="2018" spans="2:7">
      <c r="B2018" s="144" t="s">
        <v>2337</v>
      </c>
      <c r="C2018" s="136" t="s">
        <v>1997</v>
      </c>
      <c r="D2018" s="136">
        <v>89</v>
      </c>
      <c r="E2018" s="136">
        <v>891</v>
      </c>
      <c r="F2018" s="136">
        <v>8919</v>
      </c>
      <c r="G2018" s="136" t="s">
        <v>2020</v>
      </c>
    </row>
    <row r="2019" spans="2:7">
      <c r="B2019" s="144" t="s">
        <v>2337</v>
      </c>
      <c r="C2019" s="136" t="s">
        <v>1997</v>
      </c>
      <c r="D2019" s="136">
        <v>90</v>
      </c>
      <c r="E2019" s="136">
        <v>0</v>
      </c>
      <c r="F2019" s="136">
        <v>0</v>
      </c>
      <c r="G2019" s="136" t="s">
        <v>2021</v>
      </c>
    </row>
    <row r="2020" spans="2:7">
      <c r="B2020" s="144" t="s">
        <v>2337</v>
      </c>
      <c r="C2020" s="136" t="s">
        <v>1997</v>
      </c>
      <c r="D2020" s="136">
        <v>90</v>
      </c>
      <c r="E2020" s="136">
        <v>900</v>
      </c>
      <c r="F2020" s="136">
        <v>0</v>
      </c>
      <c r="G2020" s="136" t="s">
        <v>2022</v>
      </c>
    </row>
    <row r="2021" spans="2:7">
      <c r="B2021" s="144" t="s">
        <v>2337</v>
      </c>
      <c r="C2021" s="136" t="s">
        <v>1997</v>
      </c>
      <c r="D2021" s="136">
        <v>90</v>
      </c>
      <c r="E2021" s="136">
        <v>900</v>
      </c>
      <c r="F2021" s="136">
        <v>9000</v>
      </c>
      <c r="G2021" s="136" t="s">
        <v>548</v>
      </c>
    </row>
    <row r="2022" spans="2:7">
      <c r="B2022" s="144" t="s">
        <v>2337</v>
      </c>
      <c r="C2022" s="136" t="s">
        <v>1997</v>
      </c>
      <c r="D2022" s="136">
        <v>90</v>
      </c>
      <c r="E2022" s="136">
        <v>900</v>
      </c>
      <c r="F2022" s="136">
        <v>9009</v>
      </c>
      <c r="G2022" s="136" t="s">
        <v>549</v>
      </c>
    </row>
    <row r="2023" spans="2:7">
      <c r="B2023" s="144" t="s">
        <v>2337</v>
      </c>
      <c r="C2023" s="136" t="s">
        <v>1997</v>
      </c>
      <c r="D2023" s="136">
        <v>90</v>
      </c>
      <c r="E2023" s="136">
        <v>901</v>
      </c>
      <c r="F2023" s="136">
        <v>0</v>
      </c>
      <c r="G2023" s="136" t="s">
        <v>2023</v>
      </c>
    </row>
    <row r="2024" spans="2:7">
      <c r="B2024" s="144" t="s">
        <v>2337</v>
      </c>
      <c r="C2024" s="136" t="s">
        <v>1997</v>
      </c>
      <c r="D2024" s="136">
        <v>90</v>
      </c>
      <c r="E2024" s="136">
        <v>901</v>
      </c>
      <c r="F2024" s="136">
        <v>9011</v>
      </c>
      <c r="G2024" s="136" t="s">
        <v>2024</v>
      </c>
    </row>
    <row r="2025" spans="2:7">
      <c r="B2025" s="144" t="s">
        <v>2337</v>
      </c>
      <c r="C2025" s="136" t="s">
        <v>1997</v>
      </c>
      <c r="D2025" s="136">
        <v>90</v>
      </c>
      <c r="E2025" s="136">
        <v>901</v>
      </c>
      <c r="F2025" s="136">
        <v>9012</v>
      </c>
      <c r="G2025" s="136" t="s">
        <v>2025</v>
      </c>
    </row>
    <row r="2026" spans="2:7">
      <c r="B2026" s="144" t="s">
        <v>2337</v>
      </c>
      <c r="C2026" s="136" t="s">
        <v>1997</v>
      </c>
      <c r="D2026" s="136">
        <v>90</v>
      </c>
      <c r="E2026" s="136">
        <v>902</v>
      </c>
      <c r="F2026" s="136">
        <v>0</v>
      </c>
      <c r="G2026" s="136" t="s">
        <v>2026</v>
      </c>
    </row>
    <row r="2027" spans="2:7">
      <c r="B2027" s="144" t="s">
        <v>2337</v>
      </c>
      <c r="C2027" s="136" t="s">
        <v>1997</v>
      </c>
      <c r="D2027" s="136">
        <v>90</v>
      </c>
      <c r="E2027" s="136">
        <v>902</v>
      </c>
      <c r="F2027" s="136">
        <v>9021</v>
      </c>
      <c r="G2027" s="136" t="s">
        <v>2026</v>
      </c>
    </row>
    <row r="2028" spans="2:7">
      <c r="B2028" s="144" t="s">
        <v>2337</v>
      </c>
      <c r="C2028" s="136" t="s">
        <v>1997</v>
      </c>
      <c r="D2028" s="136">
        <v>90</v>
      </c>
      <c r="E2028" s="136">
        <v>903</v>
      </c>
      <c r="F2028" s="136">
        <v>0</v>
      </c>
      <c r="G2028" s="136" t="s">
        <v>2027</v>
      </c>
    </row>
    <row r="2029" spans="2:7">
      <c r="B2029" s="144" t="s">
        <v>2337</v>
      </c>
      <c r="C2029" s="136" t="s">
        <v>1997</v>
      </c>
      <c r="D2029" s="136">
        <v>90</v>
      </c>
      <c r="E2029" s="136">
        <v>903</v>
      </c>
      <c r="F2029" s="136">
        <v>9031</v>
      </c>
      <c r="G2029" s="136" t="s">
        <v>2027</v>
      </c>
    </row>
    <row r="2030" spans="2:7">
      <c r="B2030" s="144" t="s">
        <v>2337</v>
      </c>
      <c r="C2030" s="136" t="s">
        <v>1997</v>
      </c>
      <c r="D2030" s="136">
        <v>90</v>
      </c>
      <c r="E2030" s="136">
        <v>909</v>
      </c>
      <c r="F2030" s="136">
        <v>0</v>
      </c>
      <c r="G2030" s="136" t="s">
        <v>2028</v>
      </c>
    </row>
    <row r="2031" spans="2:7">
      <c r="B2031" s="144" t="s">
        <v>2337</v>
      </c>
      <c r="C2031" s="136" t="s">
        <v>1997</v>
      </c>
      <c r="D2031" s="136">
        <v>90</v>
      </c>
      <c r="E2031" s="136">
        <v>909</v>
      </c>
      <c r="F2031" s="136">
        <v>9091</v>
      </c>
      <c r="G2031" s="136" t="s">
        <v>2029</v>
      </c>
    </row>
    <row r="2032" spans="2:7">
      <c r="B2032" s="144" t="s">
        <v>2337</v>
      </c>
      <c r="C2032" s="136" t="s">
        <v>1997</v>
      </c>
      <c r="D2032" s="136">
        <v>90</v>
      </c>
      <c r="E2032" s="136">
        <v>909</v>
      </c>
      <c r="F2032" s="136">
        <v>9092</v>
      </c>
      <c r="G2032" s="136" t="s">
        <v>2030</v>
      </c>
    </row>
    <row r="2033" spans="2:7">
      <c r="B2033" s="144" t="s">
        <v>2337</v>
      </c>
      <c r="C2033" s="136" t="s">
        <v>1997</v>
      </c>
      <c r="D2033" s="136">
        <v>90</v>
      </c>
      <c r="E2033" s="136">
        <v>909</v>
      </c>
      <c r="F2033" s="136">
        <v>9093</v>
      </c>
      <c r="G2033" s="136" t="s">
        <v>2031</v>
      </c>
    </row>
    <row r="2034" spans="2:7">
      <c r="B2034" s="144" t="s">
        <v>2337</v>
      </c>
      <c r="C2034" s="136" t="s">
        <v>1997</v>
      </c>
      <c r="D2034" s="136">
        <v>90</v>
      </c>
      <c r="E2034" s="136">
        <v>909</v>
      </c>
      <c r="F2034" s="136">
        <v>9094</v>
      </c>
      <c r="G2034" s="136" t="s">
        <v>2032</v>
      </c>
    </row>
    <row r="2035" spans="2:7">
      <c r="B2035" s="144" t="s">
        <v>2337</v>
      </c>
      <c r="C2035" s="136" t="s">
        <v>1997</v>
      </c>
      <c r="D2035" s="136">
        <v>90</v>
      </c>
      <c r="E2035" s="136">
        <v>909</v>
      </c>
      <c r="F2035" s="136">
        <v>9099</v>
      </c>
      <c r="G2035" s="136" t="s">
        <v>2033</v>
      </c>
    </row>
    <row r="2036" spans="2:7">
      <c r="B2036" s="144" t="s">
        <v>2337</v>
      </c>
      <c r="C2036" s="136" t="s">
        <v>1997</v>
      </c>
      <c r="D2036" s="136">
        <v>91</v>
      </c>
      <c r="E2036" s="136">
        <v>0</v>
      </c>
      <c r="F2036" s="136">
        <v>0</v>
      </c>
      <c r="G2036" s="136" t="s">
        <v>2034</v>
      </c>
    </row>
    <row r="2037" spans="2:7">
      <c r="B2037" s="144" t="s">
        <v>2337</v>
      </c>
      <c r="C2037" s="136" t="s">
        <v>1997</v>
      </c>
      <c r="D2037" s="136">
        <v>91</v>
      </c>
      <c r="E2037" s="136">
        <v>910</v>
      </c>
      <c r="F2037" s="136">
        <v>0</v>
      </c>
      <c r="G2037" s="136" t="s">
        <v>2035</v>
      </c>
    </row>
    <row r="2038" spans="2:7">
      <c r="B2038" s="144" t="s">
        <v>2337</v>
      </c>
      <c r="C2038" s="136" t="s">
        <v>1997</v>
      </c>
      <c r="D2038" s="136">
        <v>91</v>
      </c>
      <c r="E2038" s="136">
        <v>910</v>
      </c>
      <c r="F2038" s="136">
        <v>9100</v>
      </c>
      <c r="G2038" s="136" t="s">
        <v>548</v>
      </c>
    </row>
    <row r="2039" spans="2:7">
      <c r="B2039" s="144" t="s">
        <v>2337</v>
      </c>
      <c r="C2039" s="136" t="s">
        <v>1997</v>
      </c>
      <c r="D2039" s="136">
        <v>91</v>
      </c>
      <c r="E2039" s="136">
        <v>910</v>
      </c>
      <c r="F2039" s="136">
        <v>9109</v>
      </c>
      <c r="G2039" s="136" t="s">
        <v>549</v>
      </c>
    </row>
    <row r="2040" spans="2:7">
      <c r="B2040" s="144" t="s">
        <v>2337</v>
      </c>
      <c r="C2040" s="136" t="s">
        <v>1997</v>
      </c>
      <c r="D2040" s="136">
        <v>91</v>
      </c>
      <c r="E2040" s="136">
        <v>911</v>
      </c>
      <c r="F2040" s="136">
        <v>0</v>
      </c>
      <c r="G2040" s="136" t="s">
        <v>2036</v>
      </c>
    </row>
    <row r="2041" spans="2:7">
      <c r="B2041" s="144" t="s">
        <v>2337</v>
      </c>
      <c r="C2041" s="136" t="s">
        <v>1997</v>
      </c>
      <c r="D2041" s="136">
        <v>91</v>
      </c>
      <c r="E2041" s="136">
        <v>911</v>
      </c>
      <c r="F2041" s="136">
        <v>9111</v>
      </c>
      <c r="G2041" s="136" t="s">
        <v>2036</v>
      </c>
    </row>
    <row r="2042" spans="2:7">
      <c r="B2042" s="144" t="s">
        <v>2337</v>
      </c>
      <c r="C2042" s="136" t="s">
        <v>1997</v>
      </c>
      <c r="D2042" s="136">
        <v>91</v>
      </c>
      <c r="E2042" s="136">
        <v>912</v>
      </c>
      <c r="F2042" s="136">
        <v>0</v>
      </c>
      <c r="G2042" s="136" t="s">
        <v>2037</v>
      </c>
    </row>
    <row r="2043" spans="2:7">
      <c r="B2043" s="144" t="s">
        <v>2337</v>
      </c>
      <c r="C2043" s="136" t="s">
        <v>1997</v>
      </c>
      <c r="D2043" s="136">
        <v>91</v>
      </c>
      <c r="E2043" s="136">
        <v>912</v>
      </c>
      <c r="F2043" s="136">
        <v>9121</v>
      </c>
      <c r="G2043" s="136" t="s">
        <v>2037</v>
      </c>
    </row>
    <row r="2044" spans="2:7">
      <c r="B2044" s="144" t="s">
        <v>2337</v>
      </c>
      <c r="C2044" s="136" t="s">
        <v>1997</v>
      </c>
      <c r="D2044" s="136">
        <v>92</v>
      </c>
      <c r="E2044" s="136">
        <v>0</v>
      </c>
      <c r="F2044" s="136">
        <v>0</v>
      </c>
      <c r="G2044" s="136" t="s">
        <v>2038</v>
      </c>
    </row>
    <row r="2045" spans="2:7">
      <c r="B2045" s="144" t="s">
        <v>2337</v>
      </c>
      <c r="C2045" s="136" t="s">
        <v>1997</v>
      </c>
      <c r="D2045" s="136">
        <v>92</v>
      </c>
      <c r="E2045" s="136">
        <v>920</v>
      </c>
      <c r="F2045" s="136">
        <v>0</v>
      </c>
      <c r="G2045" s="136" t="s">
        <v>2039</v>
      </c>
    </row>
    <row r="2046" spans="2:7">
      <c r="B2046" s="144" t="s">
        <v>2337</v>
      </c>
      <c r="C2046" s="136" t="s">
        <v>1997</v>
      </c>
      <c r="D2046" s="136">
        <v>92</v>
      </c>
      <c r="E2046" s="136">
        <v>920</v>
      </c>
      <c r="F2046" s="136">
        <v>9200</v>
      </c>
      <c r="G2046" s="136" t="s">
        <v>548</v>
      </c>
    </row>
    <row r="2047" spans="2:7">
      <c r="B2047" s="144" t="s">
        <v>2337</v>
      </c>
      <c r="C2047" s="136" t="s">
        <v>1997</v>
      </c>
      <c r="D2047" s="136">
        <v>92</v>
      </c>
      <c r="E2047" s="136">
        <v>920</v>
      </c>
      <c r="F2047" s="136">
        <v>9209</v>
      </c>
      <c r="G2047" s="136" t="s">
        <v>549</v>
      </c>
    </row>
    <row r="2048" spans="2:7">
      <c r="B2048" s="144" t="s">
        <v>2337</v>
      </c>
      <c r="C2048" s="136" t="s">
        <v>1997</v>
      </c>
      <c r="D2048" s="136">
        <v>92</v>
      </c>
      <c r="E2048" s="136">
        <v>921</v>
      </c>
      <c r="F2048" s="136">
        <v>0</v>
      </c>
      <c r="G2048" s="136" t="s">
        <v>2040</v>
      </c>
    </row>
    <row r="2049" spans="2:7">
      <c r="B2049" s="144" t="s">
        <v>2337</v>
      </c>
      <c r="C2049" s="136" t="s">
        <v>1997</v>
      </c>
      <c r="D2049" s="136">
        <v>92</v>
      </c>
      <c r="E2049" s="136">
        <v>921</v>
      </c>
      <c r="F2049" s="136">
        <v>9211</v>
      </c>
      <c r="G2049" s="136" t="s">
        <v>2041</v>
      </c>
    </row>
    <row r="2050" spans="2:7">
      <c r="B2050" s="144" t="s">
        <v>2337</v>
      </c>
      <c r="C2050" s="136" t="s">
        <v>1997</v>
      </c>
      <c r="D2050" s="136">
        <v>92</v>
      </c>
      <c r="E2050" s="136">
        <v>921</v>
      </c>
      <c r="F2050" s="136">
        <v>9212</v>
      </c>
      <c r="G2050" s="136" t="s">
        <v>2042</v>
      </c>
    </row>
    <row r="2051" spans="2:7">
      <c r="B2051" s="144" t="s">
        <v>2337</v>
      </c>
      <c r="C2051" s="136" t="s">
        <v>1997</v>
      </c>
      <c r="D2051" s="136">
        <v>92</v>
      </c>
      <c r="E2051" s="136">
        <v>922</v>
      </c>
      <c r="F2051" s="136">
        <v>0</v>
      </c>
      <c r="G2051" s="136" t="s">
        <v>2043</v>
      </c>
    </row>
    <row r="2052" spans="2:7">
      <c r="B2052" s="144" t="s">
        <v>2337</v>
      </c>
      <c r="C2052" s="136" t="s">
        <v>1997</v>
      </c>
      <c r="D2052" s="136">
        <v>92</v>
      </c>
      <c r="E2052" s="136">
        <v>922</v>
      </c>
      <c r="F2052" s="136">
        <v>9221</v>
      </c>
      <c r="G2052" s="136" t="s">
        <v>2044</v>
      </c>
    </row>
    <row r="2053" spans="2:7">
      <c r="B2053" s="144" t="s">
        <v>2337</v>
      </c>
      <c r="C2053" s="136" t="s">
        <v>1997</v>
      </c>
      <c r="D2053" s="136">
        <v>92</v>
      </c>
      <c r="E2053" s="136">
        <v>922</v>
      </c>
      <c r="F2053" s="136">
        <v>9229</v>
      </c>
      <c r="G2053" s="136" t="s">
        <v>2045</v>
      </c>
    </row>
    <row r="2054" spans="2:7">
      <c r="B2054" s="144" t="s">
        <v>2337</v>
      </c>
      <c r="C2054" s="136" t="s">
        <v>1997</v>
      </c>
      <c r="D2054" s="136">
        <v>92</v>
      </c>
      <c r="E2054" s="136">
        <v>923</v>
      </c>
      <c r="F2054" s="136">
        <v>0</v>
      </c>
      <c r="G2054" s="136" t="s">
        <v>2046</v>
      </c>
    </row>
    <row r="2055" spans="2:7">
      <c r="B2055" s="144" t="s">
        <v>2337</v>
      </c>
      <c r="C2055" s="136" t="s">
        <v>1997</v>
      </c>
      <c r="D2055" s="136">
        <v>92</v>
      </c>
      <c r="E2055" s="136">
        <v>923</v>
      </c>
      <c r="F2055" s="136">
        <v>9231</v>
      </c>
      <c r="G2055" s="136" t="s">
        <v>2046</v>
      </c>
    </row>
    <row r="2056" spans="2:7">
      <c r="B2056" s="144" t="s">
        <v>2337</v>
      </c>
      <c r="C2056" s="136" t="s">
        <v>1997</v>
      </c>
      <c r="D2056" s="136">
        <v>92</v>
      </c>
      <c r="E2056" s="136">
        <v>929</v>
      </c>
      <c r="F2056" s="136">
        <v>0</v>
      </c>
      <c r="G2056" s="136" t="s">
        <v>2047</v>
      </c>
    </row>
    <row r="2057" spans="2:7">
      <c r="B2057" s="144" t="s">
        <v>2337</v>
      </c>
      <c r="C2057" s="136" t="s">
        <v>1997</v>
      </c>
      <c r="D2057" s="136">
        <v>92</v>
      </c>
      <c r="E2057" s="136">
        <v>929</v>
      </c>
      <c r="F2057" s="136">
        <v>9291</v>
      </c>
      <c r="G2057" s="136" t="s">
        <v>2048</v>
      </c>
    </row>
    <row r="2058" spans="2:7">
      <c r="B2058" s="144" t="s">
        <v>2337</v>
      </c>
      <c r="C2058" s="136" t="s">
        <v>1997</v>
      </c>
      <c r="D2058" s="136">
        <v>92</v>
      </c>
      <c r="E2058" s="136">
        <v>929</v>
      </c>
      <c r="F2058" s="136">
        <v>9292</v>
      </c>
      <c r="G2058" s="136" t="s">
        <v>2049</v>
      </c>
    </row>
    <row r="2059" spans="2:7">
      <c r="B2059" s="144" t="s">
        <v>2337</v>
      </c>
      <c r="C2059" s="136" t="s">
        <v>1997</v>
      </c>
      <c r="D2059" s="136">
        <v>92</v>
      </c>
      <c r="E2059" s="136">
        <v>929</v>
      </c>
      <c r="F2059" s="136">
        <v>9293</v>
      </c>
      <c r="G2059" s="136" t="s">
        <v>2050</v>
      </c>
    </row>
    <row r="2060" spans="2:7">
      <c r="B2060" s="144" t="s">
        <v>2337</v>
      </c>
      <c r="C2060" s="136" t="s">
        <v>1997</v>
      </c>
      <c r="D2060" s="136">
        <v>92</v>
      </c>
      <c r="E2060" s="136">
        <v>929</v>
      </c>
      <c r="F2060" s="136">
        <v>9294</v>
      </c>
      <c r="G2060" s="136" t="s">
        <v>2051</v>
      </c>
    </row>
    <row r="2061" spans="2:7">
      <c r="B2061" s="144" t="s">
        <v>2337</v>
      </c>
      <c r="C2061" s="136" t="s">
        <v>1997</v>
      </c>
      <c r="D2061" s="136">
        <v>92</v>
      </c>
      <c r="E2061" s="136">
        <v>929</v>
      </c>
      <c r="F2061" s="136">
        <v>9299</v>
      </c>
      <c r="G2061" s="136" t="s">
        <v>2052</v>
      </c>
    </row>
    <row r="2062" spans="2:7">
      <c r="B2062" s="144" t="s">
        <v>2337</v>
      </c>
      <c r="C2062" s="136" t="s">
        <v>1997</v>
      </c>
      <c r="D2062" s="136">
        <v>93</v>
      </c>
      <c r="E2062" s="136">
        <v>0</v>
      </c>
      <c r="F2062" s="136">
        <v>0</v>
      </c>
      <c r="G2062" s="136" t="s">
        <v>2053</v>
      </c>
    </row>
    <row r="2063" spans="2:7">
      <c r="B2063" s="144" t="s">
        <v>2337</v>
      </c>
      <c r="C2063" s="136" t="s">
        <v>1997</v>
      </c>
      <c r="D2063" s="136">
        <v>93</v>
      </c>
      <c r="E2063" s="136">
        <v>931</v>
      </c>
      <c r="F2063" s="136">
        <v>0</v>
      </c>
      <c r="G2063" s="136" t="s">
        <v>2054</v>
      </c>
    </row>
    <row r="2064" spans="2:7">
      <c r="B2064" s="144" t="s">
        <v>2337</v>
      </c>
      <c r="C2064" s="136" t="s">
        <v>1997</v>
      </c>
      <c r="D2064" s="136">
        <v>93</v>
      </c>
      <c r="E2064" s="136">
        <v>931</v>
      </c>
      <c r="F2064" s="136">
        <v>9311</v>
      </c>
      <c r="G2064" s="136" t="s">
        <v>2055</v>
      </c>
    </row>
    <row r="2065" spans="2:7">
      <c r="B2065" s="144" t="s">
        <v>2337</v>
      </c>
      <c r="C2065" s="136" t="s">
        <v>1997</v>
      </c>
      <c r="D2065" s="136">
        <v>93</v>
      </c>
      <c r="E2065" s="136">
        <v>931</v>
      </c>
      <c r="F2065" s="136">
        <v>9312</v>
      </c>
      <c r="G2065" s="136" t="s">
        <v>2056</v>
      </c>
    </row>
    <row r="2066" spans="2:7">
      <c r="B2066" s="144" t="s">
        <v>2337</v>
      </c>
      <c r="C2066" s="136" t="s">
        <v>1997</v>
      </c>
      <c r="D2066" s="136">
        <v>93</v>
      </c>
      <c r="E2066" s="136">
        <v>932</v>
      </c>
      <c r="F2066" s="136">
        <v>0</v>
      </c>
      <c r="G2066" s="136" t="s">
        <v>2057</v>
      </c>
    </row>
    <row r="2067" spans="2:7">
      <c r="B2067" s="144" t="s">
        <v>2337</v>
      </c>
      <c r="C2067" s="136" t="s">
        <v>1997</v>
      </c>
      <c r="D2067" s="136">
        <v>93</v>
      </c>
      <c r="E2067" s="136">
        <v>932</v>
      </c>
      <c r="F2067" s="136">
        <v>9321</v>
      </c>
      <c r="G2067" s="136" t="s">
        <v>2057</v>
      </c>
    </row>
    <row r="2068" spans="2:7">
      <c r="B2068" s="144" t="s">
        <v>2337</v>
      </c>
      <c r="C2068" s="136" t="s">
        <v>1997</v>
      </c>
      <c r="D2068" s="136">
        <v>93</v>
      </c>
      <c r="E2068" s="136">
        <v>933</v>
      </c>
      <c r="F2068" s="136">
        <v>0</v>
      </c>
      <c r="G2068" s="136" t="s">
        <v>2058</v>
      </c>
    </row>
    <row r="2069" spans="2:7">
      <c r="B2069" s="144" t="s">
        <v>2337</v>
      </c>
      <c r="C2069" s="136" t="s">
        <v>1997</v>
      </c>
      <c r="D2069" s="136">
        <v>93</v>
      </c>
      <c r="E2069" s="136">
        <v>933</v>
      </c>
      <c r="F2069" s="136">
        <v>9331</v>
      </c>
      <c r="G2069" s="136" t="s">
        <v>2059</v>
      </c>
    </row>
    <row r="2070" spans="2:7">
      <c r="B2070" s="144" t="s">
        <v>2337</v>
      </c>
      <c r="C2070" s="136" t="s">
        <v>1997</v>
      </c>
      <c r="D2070" s="136">
        <v>93</v>
      </c>
      <c r="E2070" s="136">
        <v>933</v>
      </c>
      <c r="F2070" s="136">
        <v>9332</v>
      </c>
      <c r="G2070" s="136" t="s">
        <v>2060</v>
      </c>
    </row>
    <row r="2071" spans="2:7">
      <c r="B2071" s="144" t="s">
        <v>2337</v>
      </c>
      <c r="C2071" s="136" t="s">
        <v>1997</v>
      </c>
      <c r="D2071" s="136">
        <v>93</v>
      </c>
      <c r="E2071" s="136">
        <v>934</v>
      </c>
      <c r="F2071" s="136">
        <v>0</v>
      </c>
      <c r="G2071" s="136" t="s">
        <v>2061</v>
      </c>
    </row>
    <row r="2072" spans="2:7">
      <c r="B2072" s="144" t="s">
        <v>2337</v>
      </c>
      <c r="C2072" s="136" t="s">
        <v>1997</v>
      </c>
      <c r="D2072" s="136">
        <v>93</v>
      </c>
      <c r="E2072" s="136">
        <v>934</v>
      </c>
      <c r="F2072" s="136">
        <v>9341</v>
      </c>
      <c r="G2072" s="136" t="s">
        <v>2061</v>
      </c>
    </row>
    <row r="2073" spans="2:7">
      <c r="B2073" s="144" t="s">
        <v>2337</v>
      </c>
      <c r="C2073" s="136" t="s">
        <v>1997</v>
      </c>
      <c r="D2073" s="136">
        <v>93</v>
      </c>
      <c r="E2073" s="136">
        <v>939</v>
      </c>
      <c r="F2073" s="136">
        <v>0</v>
      </c>
      <c r="G2073" s="136" t="s">
        <v>2062</v>
      </c>
    </row>
    <row r="2074" spans="2:7">
      <c r="B2074" s="144" t="s">
        <v>2337</v>
      </c>
      <c r="C2074" s="136" t="s">
        <v>1997</v>
      </c>
      <c r="D2074" s="136">
        <v>93</v>
      </c>
      <c r="E2074" s="136">
        <v>939</v>
      </c>
      <c r="F2074" s="136">
        <v>9399</v>
      </c>
      <c r="G2074" s="136" t="s">
        <v>2062</v>
      </c>
    </row>
    <row r="2075" spans="2:7">
      <c r="B2075" s="144" t="s">
        <v>2337</v>
      </c>
      <c r="C2075" s="136" t="s">
        <v>1997</v>
      </c>
      <c r="D2075" s="136">
        <v>94</v>
      </c>
      <c r="E2075" s="136">
        <v>0</v>
      </c>
      <c r="F2075" s="136">
        <v>0</v>
      </c>
      <c r="G2075" s="136" t="s">
        <v>2063</v>
      </c>
    </row>
    <row r="2076" spans="2:7">
      <c r="B2076" s="144" t="s">
        <v>2337</v>
      </c>
      <c r="C2076" s="136" t="s">
        <v>1997</v>
      </c>
      <c r="D2076" s="136">
        <v>94</v>
      </c>
      <c r="E2076" s="136">
        <v>941</v>
      </c>
      <c r="F2076" s="136">
        <v>0</v>
      </c>
      <c r="G2076" s="136" t="s">
        <v>2064</v>
      </c>
    </row>
    <row r="2077" spans="2:7">
      <c r="B2077" s="144" t="s">
        <v>2337</v>
      </c>
      <c r="C2077" s="136" t="s">
        <v>1997</v>
      </c>
      <c r="D2077" s="136">
        <v>94</v>
      </c>
      <c r="E2077" s="136">
        <v>941</v>
      </c>
      <c r="F2077" s="136">
        <v>9411</v>
      </c>
      <c r="G2077" s="136" t="s">
        <v>2065</v>
      </c>
    </row>
    <row r="2078" spans="2:7">
      <c r="B2078" s="144" t="s">
        <v>2337</v>
      </c>
      <c r="C2078" s="136" t="s">
        <v>1997</v>
      </c>
      <c r="D2078" s="136">
        <v>94</v>
      </c>
      <c r="E2078" s="136">
        <v>941</v>
      </c>
      <c r="F2078" s="136">
        <v>9412</v>
      </c>
      <c r="G2078" s="136" t="s">
        <v>2066</v>
      </c>
    </row>
    <row r="2079" spans="2:7">
      <c r="B2079" s="144" t="s">
        <v>2337</v>
      </c>
      <c r="C2079" s="136" t="s">
        <v>1997</v>
      </c>
      <c r="D2079" s="136">
        <v>94</v>
      </c>
      <c r="E2079" s="136">
        <v>942</v>
      </c>
      <c r="F2079" s="136">
        <v>0</v>
      </c>
      <c r="G2079" s="136" t="s">
        <v>2067</v>
      </c>
    </row>
    <row r="2080" spans="2:7">
      <c r="B2080" s="144" t="s">
        <v>2337</v>
      </c>
      <c r="C2080" s="136" t="s">
        <v>1997</v>
      </c>
      <c r="D2080" s="136">
        <v>94</v>
      </c>
      <c r="E2080" s="136">
        <v>942</v>
      </c>
      <c r="F2080" s="136">
        <v>9421</v>
      </c>
      <c r="G2080" s="136" t="s">
        <v>2068</v>
      </c>
    </row>
    <row r="2081" spans="2:7">
      <c r="B2081" s="144" t="s">
        <v>2337</v>
      </c>
      <c r="C2081" s="136" t="s">
        <v>1997</v>
      </c>
      <c r="D2081" s="136">
        <v>94</v>
      </c>
      <c r="E2081" s="136">
        <v>942</v>
      </c>
      <c r="F2081" s="136">
        <v>9422</v>
      </c>
      <c r="G2081" s="136" t="s">
        <v>2069</v>
      </c>
    </row>
    <row r="2082" spans="2:7">
      <c r="B2082" s="144" t="s">
        <v>2337</v>
      </c>
      <c r="C2082" s="136" t="s">
        <v>1997</v>
      </c>
      <c r="D2082" s="136">
        <v>94</v>
      </c>
      <c r="E2082" s="136">
        <v>943</v>
      </c>
      <c r="F2082" s="136">
        <v>0</v>
      </c>
      <c r="G2082" s="136" t="s">
        <v>2070</v>
      </c>
    </row>
    <row r="2083" spans="2:7">
      <c r="B2083" s="144" t="s">
        <v>2337</v>
      </c>
      <c r="C2083" s="136" t="s">
        <v>1997</v>
      </c>
      <c r="D2083" s="136">
        <v>94</v>
      </c>
      <c r="E2083" s="136">
        <v>943</v>
      </c>
      <c r="F2083" s="136">
        <v>9431</v>
      </c>
      <c r="G2083" s="136" t="s">
        <v>2071</v>
      </c>
    </row>
    <row r="2084" spans="2:7">
      <c r="B2084" s="144" t="s">
        <v>2337</v>
      </c>
      <c r="C2084" s="136" t="s">
        <v>1997</v>
      </c>
      <c r="D2084" s="136">
        <v>94</v>
      </c>
      <c r="E2084" s="136">
        <v>943</v>
      </c>
      <c r="F2084" s="136">
        <v>9432</v>
      </c>
      <c r="G2084" s="136" t="s">
        <v>2072</v>
      </c>
    </row>
    <row r="2085" spans="2:7">
      <c r="B2085" s="144" t="s">
        <v>2337</v>
      </c>
      <c r="C2085" s="136" t="s">
        <v>1997</v>
      </c>
      <c r="D2085" s="136">
        <v>94</v>
      </c>
      <c r="E2085" s="136">
        <v>949</v>
      </c>
      <c r="F2085" s="136">
        <v>0</v>
      </c>
      <c r="G2085" s="136" t="s">
        <v>2073</v>
      </c>
    </row>
    <row r="2086" spans="2:7">
      <c r="B2086" s="144" t="s">
        <v>2337</v>
      </c>
      <c r="C2086" s="136" t="s">
        <v>1997</v>
      </c>
      <c r="D2086" s="136">
        <v>94</v>
      </c>
      <c r="E2086" s="136">
        <v>949</v>
      </c>
      <c r="F2086" s="136">
        <v>9491</v>
      </c>
      <c r="G2086" s="136" t="s">
        <v>2074</v>
      </c>
    </row>
    <row r="2087" spans="2:7">
      <c r="B2087" s="144" t="s">
        <v>2337</v>
      </c>
      <c r="C2087" s="136" t="s">
        <v>1997</v>
      </c>
      <c r="D2087" s="136">
        <v>94</v>
      </c>
      <c r="E2087" s="136">
        <v>949</v>
      </c>
      <c r="F2087" s="136">
        <v>9499</v>
      </c>
      <c r="G2087" s="136" t="s">
        <v>2075</v>
      </c>
    </row>
    <row r="2088" spans="2:7">
      <c r="B2088" s="144" t="s">
        <v>2337</v>
      </c>
      <c r="C2088" s="136" t="s">
        <v>1997</v>
      </c>
      <c r="D2088" s="136">
        <v>95</v>
      </c>
      <c r="E2088" s="136">
        <v>0</v>
      </c>
      <c r="F2088" s="136">
        <v>0</v>
      </c>
      <c r="G2088" s="136" t="s">
        <v>2076</v>
      </c>
    </row>
    <row r="2089" spans="2:7">
      <c r="B2089" s="144" t="s">
        <v>2337</v>
      </c>
      <c r="C2089" s="136" t="s">
        <v>1997</v>
      </c>
      <c r="D2089" s="136">
        <v>95</v>
      </c>
      <c r="E2089" s="136">
        <v>950</v>
      </c>
      <c r="F2089" s="136">
        <v>0</v>
      </c>
      <c r="G2089" s="136" t="s">
        <v>2077</v>
      </c>
    </row>
    <row r="2090" spans="2:7">
      <c r="B2090" s="144" t="s">
        <v>2337</v>
      </c>
      <c r="C2090" s="136" t="s">
        <v>1997</v>
      </c>
      <c r="D2090" s="136">
        <v>95</v>
      </c>
      <c r="E2090" s="136">
        <v>950</v>
      </c>
      <c r="F2090" s="136">
        <v>9501</v>
      </c>
      <c r="G2090" s="136" t="s">
        <v>1588</v>
      </c>
    </row>
    <row r="2091" spans="2:7">
      <c r="B2091" s="144" t="s">
        <v>2337</v>
      </c>
      <c r="C2091" s="136" t="s">
        <v>1997</v>
      </c>
      <c r="D2091" s="136">
        <v>95</v>
      </c>
      <c r="E2091" s="136">
        <v>951</v>
      </c>
      <c r="F2091" s="136">
        <v>0</v>
      </c>
      <c r="G2091" s="136" t="s">
        <v>2078</v>
      </c>
    </row>
    <row r="2092" spans="2:7">
      <c r="B2092" s="144" t="s">
        <v>2337</v>
      </c>
      <c r="C2092" s="136" t="s">
        <v>1997</v>
      </c>
      <c r="D2092" s="136">
        <v>95</v>
      </c>
      <c r="E2092" s="136">
        <v>951</v>
      </c>
      <c r="F2092" s="136">
        <v>9511</v>
      </c>
      <c r="G2092" s="136" t="s">
        <v>2078</v>
      </c>
    </row>
    <row r="2093" spans="2:7">
      <c r="B2093" s="144" t="s">
        <v>2337</v>
      </c>
      <c r="C2093" s="136" t="s">
        <v>1997</v>
      </c>
      <c r="D2093" s="136">
        <v>95</v>
      </c>
      <c r="E2093" s="136">
        <v>952</v>
      </c>
      <c r="F2093" s="136">
        <v>0</v>
      </c>
      <c r="G2093" s="136" t="s">
        <v>2079</v>
      </c>
    </row>
    <row r="2094" spans="2:7">
      <c r="B2094" s="144" t="s">
        <v>2337</v>
      </c>
      <c r="C2094" s="136" t="s">
        <v>1997</v>
      </c>
      <c r="D2094" s="136">
        <v>95</v>
      </c>
      <c r="E2094" s="136">
        <v>952</v>
      </c>
      <c r="F2094" s="136">
        <v>9521</v>
      </c>
      <c r="G2094" s="136" t="s">
        <v>2079</v>
      </c>
    </row>
    <row r="2095" spans="2:7">
      <c r="B2095" s="144" t="s">
        <v>2337</v>
      </c>
      <c r="C2095" s="136" t="s">
        <v>1997</v>
      </c>
      <c r="D2095" s="136">
        <v>95</v>
      </c>
      <c r="E2095" s="136">
        <v>959</v>
      </c>
      <c r="F2095" s="136">
        <v>0</v>
      </c>
      <c r="G2095" s="136" t="s">
        <v>2080</v>
      </c>
    </row>
    <row r="2096" spans="2:7">
      <c r="B2096" s="144" t="s">
        <v>2337</v>
      </c>
      <c r="C2096" s="136" t="s">
        <v>1997</v>
      </c>
      <c r="D2096" s="136">
        <v>95</v>
      </c>
      <c r="E2096" s="136">
        <v>959</v>
      </c>
      <c r="F2096" s="136">
        <v>9599</v>
      </c>
      <c r="G2096" s="136" t="s">
        <v>2080</v>
      </c>
    </row>
    <row r="2097" spans="2:7">
      <c r="B2097" s="144" t="s">
        <v>2337</v>
      </c>
      <c r="C2097" s="136" t="s">
        <v>1997</v>
      </c>
      <c r="D2097" s="136">
        <v>96</v>
      </c>
      <c r="E2097" s="136">
        <v>0</v>
      </c>
      <c r="F2097" s="136">
        <v>0</v>
      </c>
      <c r="G2097" s="136" t="s">
        <v>2081</v>
      </c>
    </row>
    <row r="2098" spans="2:7">
      <c r="B2098" s="144" t="s">
        <v>2337</v>
      </c>
      <c r="C2098" s="136" t="s">
        <v>1997</v>
      </c>
      <c r="D2098" s="136">
        <v>96</v>
      </c>
      <c r="E2098" s="136">
        <v>961</v>
      </c>
      <c r="F2098" s="136">
        <v>0</v>
      </c>
      <c r="G2098" s="136" t="s">
        <v>2082</v>
      </c>
    </row>
    <row r="2099" spans="2:7">
      <c r="B2099" s="144" t="s">
        <v>2337</v>
      </c>
      <c r="C2099" s="136" t="s">
        <v>1997</v>
      </c>
      <c r="D2099" s="136">
        <v>96</v>
      </c>
      <c r="E2099" s="136">
        <v>961</v>
      </c>
      <c r="F2099" s="136">
        <v>9611</v>
      </c>
      <c r="G2099" s="136" t="s">
        <v>2082</v>
      </c>
    </row>
    <row r="2100" spans="2:7">
      <c r="B2100" s="144" t="s">
        <v>2337</v>
      </c>
      <c r="C2100" s="136" t="s">
        <v>1997</v>
      </c>
      <c r="D2100" s="136">
        <v>96</v>
      </c>
      <c r="E2100" s="136">
        <v>969</v>
      </c>
      <c r="F2100" s="136">
        <v>0</v>
      </c>
      <c r="G2100" s="136" t="s">
        <v>2083</v>
      </c>
    </row>
    <row r="2101" spans="2:7">
      <c r="B2101" s="144" t="s">
        <v>2337</v>
      </c>
      <c r="C2101" s="136" t="s">
        <v>1997</v>
      </c>
      <c r="D2101" s="136">
        <v>96</v>
      </c>
      <c r="E2101" s="136">
        <v>969</v>
      </c>
      <c r="F2101" s="136">
        <v>9699</v>
      </c>
      <c r="G2101" s="136" t="s">
        <v>2083</v>
      </c>
    </row>
    <row r="2102" spans="2:7">
      <c r="B2102" s="144" t="s">
        <v>2338</v>
      </c>
      <c r="C2102" s="136" t="s">
        <v>2084</v>
      </c>
      <c r="D2102" s="136">
        <v>0</v>
      </c>
      <c r="E2102" s="136">
        <v>0</v>
      </c>
      <c r="F2102" s="136">
        <v>0</v>
      </c>
      <c r="G2102" s="136" t="s">
        <v>2085</v>
      </c>
    </row>
    <row r="2103" spans="2:7">
      <c r="B2103" s="144" t="s">
        <v>2338</v>
      </c>
      <c r="C2103" s="136" t="s">
        <v>2084</v>
      </c>
      <c r="D2103" s="136">
        <v>97</v>
      </c>
      <c r="E2103" s="136">
        <v>0</v>
      </c>
      <c r="F2103" s="136">
        <v>0</v>
      </c>
      <c r="G2103" s="136" t="s">
        <v>2086</v>
      </c>
    </row>
    <row r="2104" spans="2:7">
      <c r="B2104" s="144" t="s">
        <v>2338</v>
      </c>
      <c r="C2104" s="136" t="s">
        <v>2084</v>
      </c>
      <c r="D2104" s="136">
        <v>97</v>
      </c>
      <c r="E2104" s="136">
        <v>971</v>
      </c>
      <c r="F2104" s="136">
        <v>0</v>
      </c>
      <c r="G2104" s="136" t="s">
        <v>2087</v>
      </c>
    </row>
    <row r="2105" spans="2:7">
      <c r="B2105" s="144" t="s">
        <v>2338</v>
      </c>
      <c r="C2105" s="136" t="s">
        <v>2084</v>
      </c>
      <c r="D2105" s="136">
        <v>97</v>
      </c>
      <c r="E2105" s="136">
        <v>971</v>
      </c>
      <c r="F2105" s="136">
        <v>9711</v>
      </c>
      <c r="G2105" s="136" t="s">
        <v>2087</v>
      </c>
    </row>
    <row r="2106" spans="2:7">
      <c r="B2106" s="144" t="s">
        <v>2338</v>
      </c>
      <c r="C2106" s="136" t="s">
        <v>2084</v>
      </c>
      <c r="D2106" s="136">
        <v>97</v>
      </c>
      <c r="E2106" s="136">
        <v>972</v>
      </c>
      <c r="F2106" s="136">
        <v>0</v>
      </c>
      <c r="G2106" s="136" t="s">
        <v>2088</v>
      </c>
    </row>
    <row r="2107" spans="2:7">
      <c r="B2107" s="144" t="s">
        <v>2338</v>
      </c>
      <c r="C2107" s="136" t="s">
        <v>2084</v>
      </c>
      <c r="D2107" s="136">
        <v>97</v>
      </c>
      <c r="E2107" s="136">
        <v>972</v>
      </c>
      <c r="F2107" s="136">
        <v>9721</v>
      </c>
      <c r="G2107" s="136" t="s">
        <v>2088</v>
      </c>
    </row>
    <row r="2108" spans="2:7">
      <c r="B2108" s="144" t="s">
        <v>2338</v>
      </c>
      <c r="C2108" s="136" t="s">
        <v>2084</v>
      </c>
      <c r="D2108" s="136">
        <v>97</v>
      </c>
      <c r="E2108" s="136">
        <v>973</v>
      </c>
      <c r="F2108" s="136">
        <v>0</v>
      </c>
      <c r="G2108" s="136" t="s">
        <v>2089</v>
      </c>
    </row>
    <row r="2109" spans="2:7">
      <c r="B2109" s="144" t="s">
        <v>2338</v>
      </c>
      <c r="C2109" s="136" t="s">
        <v>2084</v>
      </c>
      <c r="D2109" s="136">
        <v>97</v>
      </c>
      <c r="E2109" s="136">
        <v>973</v>
      </c>
      <c r="F2109" s="136">
        <v>9731</v>
      </c>
      <c r="G2109" s="136" t="s">
        <v>2089</v>
      </c>
    </row>
    <row r="2110" spans="2:7">
      <c r="B2110" s="144" t="s">
        <v>2338</v>
      </c>
      <c r="C2110" s="136" t="s">
        <v>2084</v>
      </c>
      <c r="D2110" s="136">
        <v>98</v>
      </c>
      <c r="E2110" s="136">
        <v>0</v>
      </c>
      <c r="F2110" s="136">
        <v>0</v>
      </c>
      <c r="G2110" s="136" t="s">
        <v>2090</v>
      </c>
    </row>
    <row r="2111" spans="2:7">
      <c r="B2111" s="144" t="s">
        <v>2338</v>
      </c>
      <c r="C2111" s="136" t="s">
        <v>2084</v>
      </c>
      <c r="D2111" s="136">
        <v>98</v>
      </c>
      <c r="E2111" s="136">
        <v>981</v>
      </c>
      <c r="F2111" s="136">
        <v>0</v>
      </c>
      <c r="G2111" s="136" t="s">
        <v>2091</v>
      </c>
    </row>
    <row r="2112" spans="2:7">
      <c r="B2112" s="144" t="s">
        <v>2338</v>
      </c>
      <c r="C2112" s="136" t="s">
        <v>2084</v>
      </c>
      <c r="D2112" s="136">
        <v>98</v>
      </c>
      <c r="E2112" s="136">
        <v>981</v>
      </c>
      <c r="F2112" s="136">
        <v>9811</v>
      </c>
      <c r="G2112" s="136" t="s">
        <v>2091</v>
      </c>
    </row>
    <row r="2113" spans="2:7">
      <c r="B2113" s="144" t="s">
        <v>2338</v>
      </c>
      <c r="C2113" s="136" t="s">
        <v>2084</v>
      </c>
      <c r="D2113" s="136">
        <v>98</v>
      </c>
      <c r="E2113" s="136">
        <v>982</v>
      </c>
      <c r="F2113" s="136">
        <v>0</v>
      </c>
      <c r="G2113" s="136" t="s">
        <v>2092</v>
      </c>
    </row>
    <row r="2114" spans="2:7">
      <c r="B2114" s="144" t="s">
        <v>2338</v>
      </c>
      <c r="C2114" s="136" t="s">
        <v>2084</v>
      </c>
      <c r="D2114" s="136">
        <v>98</v>
      </c>
      <c r="E2114" s="136">
        <v>982</v>
      </c>
      <c r="F2114" s="136">
        <v>9821</v>
      </c>
      <c r="G2114" s="136" t="s">
        <v>2092</v>
      </c>
    </row>
    <row r="2115" spans="2:7">
      <c r="B2115" s="144" t="s">
        <v>2338</v>
      </c>
      <c r="C2115" s="136" t="s">
        <v>2093</v>
      </c>
      <c r="D2115" s="136">
        <v>0</v>
      </c>
      <c r="E2115" s="136">
        <v>0</v>
      </c>
      <c r="F2115" s="136">
        <v>0</v>
      </c>
      <c r="G2115" s="136" t="s">
        <v>2094</v>
      </c>
    </row>
    <row r="2116" spans="2:7">
      <c r="B2116" s="144" t="s">
        <v>2338</v>
      </c>
      <c r="C2116" s="136" t="s">
        <v>2093</v>
      </c>
      <c r="D2116" s="136">
        <v>99</v>
      </c>
      <c r="E2116" s="136">
        <v>0</v>
      </c>
      <c r="F2116" s="136">
        <v>0</v>
      </c>
      <c r="G2116" s="136" t="s">
        <v>2094</v>
      </c>
    </row>
    <row r="2117" spans="2:7">
      <c r="B2117" s="144" t="s">
        <v>2338</v>
      </c>
      <c r="C2117" s="136" t="s">
        <v>2093</v>
      </c>
      <c r="D2117" s="136">
        <v>99</v>
      </c>
      <c r="E2117" s="136">
        <v>999</v>
      </c>
      <c r="F2117" s="136">
        <v>0</v>
      </c>
      <c r="G2117" s="136" t="s">
        <v>2094</v>
      </c>
    </row>
    <row r="2118" spans="2:7">
      <c r="B2118" s="144" t="s">
        <v>2338</v>
      </c>
      <c r="C2118" s="136" t="s">
        <v>2093</v>
      </c>
      <c r="D2118" s="136">
        <v>99</v>
      </c>
      <c r="E2118" s="136">
        <v>999</v>
      </c>
      <c r="F2118" s="136">
        <v>9999</v>
      </c>
      <c r="G2118" s="136" t="s">
        <v>2094</v>
      </c>
    </row>
  </sheetData>
  <sheetProtection algorithmName="SHA-512" hashValue="9d3EaXefhtHAmoQbNtS6x8a0563efpCTph/pvJXUAIPsbKGNQILhMrZ3cXtp5rkpD1aRrgpa0t73weZ9Y1YYTA==" saltValue="WDUFedymeBxKFFMp0yV6ow==" spinCount="100000" sheet="1" autoFilter="0"/>
  <autoFilter ref="B9:G2118"/>
  <mergeCells count="11">
    <mergeCell ref="C8:G8"/>
    <mergeCell ref="C2:D2"/>
    <mergeCell ref="E2:F2"/>
    <mergeCell ref="C3:D3"/>
    <mergeCell ref="C4:D4"/>
    <mergeCell ref="C5:D5"/>
    <mergeCell ref="C6:D6"/>
    <mergeCell ref="E3:F3"/>
    <mergeCell ref="E4:F4"/>
    <mergeCell ref="E5:F5"/>
    <mergeCell ref="E6:F6"/>
  </mergeCells>
  <phoneticPr fontId="65"/>
  <pageMargins left="0.70866141732283472" right="0.70866141732283472" top="0.74803149606299213" bottom="0.74803149606299213" header="0.31496062992125984" footer="0.31496062992125984"/>
  <pageSetup paperSize="9" scale="61"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237"/>
  <sheetViews>
    <sheetView showGridLines="0" showZeros="0" view="pageBreakPreview" zoomScaleNormal="70" zoomScaleSheetLayoutView="100" workbookViewId="0">
      <selection activeCell="E59" sqref="E59:G59"/>
    </sheetView>
  </sheetViews>
  <sheetFormatPr defaultColWidth="9" defaultRowHeight="14.4"/>
  <cols>
    <col min="1" max="1" width="2.6640625" style="2" customWidth="1"/>
    <col min="2" max="2" width="5.6640625" style="2" customWidth="1"/>
    <col min="3" max="3" width="15.6640625" style="2" customWidth="1"/>
    <col min="4" max="4" width="12.6640625" style="2" customWidth="1"/>
    <col min="5" max="7" width="11.21875" style="2" customWidth="1"/>
    <col min="8" max="8" width="3.109375" style="2" customWidth="1"/>
    <col min="9" max="9" width="11.88671875" style="36" hidden="1" customWidth="1"/>
    <col min="10" max="13" width="11.88671875" style="149" hidden="1" customWidth="1"/>
    <col min="14" max="14" width="11.88671875" style="773" hidden="1" customWidth="1"/>
    <col min="15" max="16" width="11.88671875" hidden="1" customWidth="1"/>
    <col min="17" max="21" width="11.88671875" style="754" hidden="1" customWidth="1"/>
    <col min="22" max="23" width="11.88671875" style="755" hidden="1" customWidth="1"/>
    <col min="24" max="26" width="11.88671875" hidden="1" customWidth="1"/>
    <col min="27" max="27" width="5.6640625" hidden="1" customWidth="1"/>
    <col min="28" max="28" width="15.6640625" hidden="1" customWidth="1"/>
    <col min="29" max="29" width="12.6640625" hidden="1" customWidth="1"/>
    <col min="30" max="30" width="13.5546875" hidden="1" customWidth="1"/>
    <col min="31" max="32" width="11.21875" hidden="1" customWidth="1"/>
    <col min="33" max="33" width="3.109375" hidden="1" customWidth="1"/>
    <col min="34" max="38" width="13.44140625" hidden="1" customWidth="1"/>
    <col min="39" max="42" width="9" hidden="1" customWidth="1"/>
    <col min="43" max="43" width="9.109375" hidden="1" customWidth="1"/>
    <col min="44" max="50" width="0" hidden="1" customWidth="1"/>
    <col min="53" max="53" width="2.6640625" style="23" customWidth="1"/>
    <col min="54" max="54" width="5.6640625" style="23" customWidth="1"/>
    <col min="55" max="55" width="15.6640625" style="23" customWidth="1"/>
    <col min="56" max="56" width="12.6640625" style="23" customWidth="1"/>
    <col min="57" max="59" width="11.21875" style="23" customWidth="1"/>
    <col min="60" max="60" width="3.109375" style="23" customWidth="1"/>
    <col min="61" max="61" width="9" style="1003"/>
  </cols>
  <sheetData>
    <row r="1" spans="2:59" ht="25.5" customHeight="1">
      <c r="B1" s="2" t="s">
        <v>501</v>
      </c>
      <c r="N1" s="753"/>
      <c r="AA1" s="2" t="s">
        <v>501</v>
      </c>
      <c r="AB1" s="2"/>
      <c r="AC1" s="2"/>
      <c r="AD1" s="2"/>
      <c r="AE1" s="2"/>
      <c r="AF1" s="2"/>
      <c r="AG1" s="2"/>
      <c r="BB1" s="23" t="s">
        <v>501</v>
      </c>
    </row>
    <row r="2" spans="2:59" ht="27.75" customHeight="1">
      <c r="B2" s="1116" t="s">
        <v>2716</v>
      </c>
      <c r="C2" s="1138"/>
      <c r="D2" s="1138"/>
      <c r="E2" s="1124"/>
      <c r="F2" s="1125"/>
      <c r="G2" s="1126"/>
      <c r="N2" s="753"/>
      <c r="AA2" s="1116" t="s">
        <v>2716</v>
      </c>
      <c r="AB2" s="1117"/>
      <c r="AC2" s="1117"/>
      <c r="AD2" s="1118" t="s">
        <v>2946</v>
      </c>
      <c r="AE2" s="1119"/>
      <c r="AF2" s="1120"/>
      <c r="AG2" s="2"/>
      <c r="BB2" s="1071" t="s">
        <v>2716</v>
      </c>
      <c r="BC2" s="1072"/>
      <c r="BD2" s="1072"/>
      <c r="BE2" s="1073" t="s">
        <v>2946</v>
      </c>
      <c r="BF2" s="1074"/>
      <c r="BG2" s="1075"/>
    </row>
    <row r="3" spans="2:59" ht="21" customHeight="1">
      <c r="B3" s="1083" t="s">
        <v>28</v>
      </c>
      <c r="C3" s="1084"/>
      <c r="D3" s="1085"/>
      <c r="E3" s="1135"/>
      <c r="F3" s="1136"/>
      <c r="G3" s="1137"/>
      <c r="M3" s="789"/>
      <c r="N3" s="753"/>
      <c r="AA3" s="1083" t="s">
        <v>28</v>
      </c>
      <c r="AB3" s="1084"/>
      <c r="AC3" s="1085"/>
      <c r="AD3" s="1121" t="s">
        <v>524</v>
      </c>
      <c r="AE3" s="1122"/>
      <c r="AF3" s="1123"/>
      <c r="AG3" s="2"/>
      <c r="BB3" s="1044" t="s">
        <v>28</v>
      </c>
      <c r="BC3" s="1045"/>
      <c r="BD3" s="1046"/>
      <c r="BE3" s="1076" t="s">
        <v>524</v>
      </c>
      <c r="BF3" s="1077"/>
      <c r="BG3" s="1078"/>
    </row>
    <row r="4" spans="2:59" ht="39" customHeight="1">
      <c r="B4" s="1083" t="s">
        <v>502</v>
      </c>
      <c r="C4" s="1084"/>
      <c r="D4" s="1084"/>
      <c r="E4" s="1023"/>
      <c r="F4" s="757">
        <f>E3</f>
        <v>0</v>
      </c>
      <c r="G4" s="758" t="str">
        <f>IF(F4="","",IF(F4&gt;="","設備導入事業","　"))</f>
        <v>　</v>
      </c>
      <c r="I4" s="1133"/>
      <c r="J4" s="1134"/>
      <c r="K4" s="1134"/>
      <c r="L4" s="1134"/>
      <c r="M4" s="1134"/>
      <c r="N4" s="1134"/>
      <c r="AA4" s="1083" t="s">
        <v>502</v>
      </c>
      <c r="AB4" s="1084"/>
      <c r="AC4" s="1084"/>
      <c r="AD4" s="756" t="s">
        <v>2947</v>
      </c>
      <c r="AE4" s="757" t="str">
        <f>AD3</f>
        <v>太陽光発電・蓄電池</v>
      </c>
      <c r="AF4" s="758" t="str">
        <f>IF(AE4="","",IF(AE4&gt;="","設備導入事業","　"))</f>
        <v>設備導入事業</v>
      </c>
      <c r="AG4" s="2"/>
      <c r="BB4" s="1044" t="s">
        <v>502</v>
      </c>
      <c r="BC4" s="1045"/>
      <c r="BD4" s="1045"/>
      <c r="BE4" s="1004" t="s">
        <v>2947</v>
      </c>
      <c r="BF4" s="1005" t="str">
        <f>BE3</f>
        <v>太陽光発電・蓄電池</v>
      </c>
      <c r="BG4" s="1006" t="str">
        <f>IF(BF4="","",IF(BF4&gt;="","設備導入事業","　"))</f>
        <v>設備導入事業</v>
      </c>
    </row>
    <row r="5" spans="2:59" ht="21" customHeight="1">
      <c r="B5" s="1142" t="s">
        <v>503</v>
      </c>
      <c r="C5" s="787" t="s">
        <v>52</v>
      </c>
      <c r="D5" s="1022" t="s">
        <v>2967</v>
      </c>
      <c r="E5" s="1097"/>
      <c r="F5" s="1098"/>
      <c r="G5" s="1099"/>
      <c r="I5" s="759"/>
      <c r="J5" s="760"/>
      <c r="K5" s="761"/>
      <c r="L5" s="761"/>
      <c r="N5" s="753"/>
      <c r="AA5" s="1142" t="s">
        <v>503</v>
      </c>
      <c r="AB5" s="787" t="s">
        <v>52</v>
      </c>
      <c r="AC5" s="788" t="s">
        <v>2967</v>
      </c>
      <c r="AD5" s="1079" t="s">
        <v>2948</v>
      </c>
      <c r="AE5" s="1080"/>
      <c r="AF5" s="1081"/>
      <c r="AG5" s="2"/>
      <c r="BB5" s="1047" t="s">
        <v>503</v>
      </c>
      <c r="BC5" s="1007" t="s">
        <v>52</v>
      </c>
      <c r="BD5" s="1008" t="s">
        <v>2967</v>
      </c>
      <c r="BE5" s="1050" t="s">
        <v>2948</v>
      </c>
      <c r="BF5" s="1051"/>
      <c r="BG5" s="1052"/>
    </row>
    <row r="6" spans="2:59" ht="21" customHeight="1">
      <c r="B6" s="1143"/>
      <c r="C6" s="1082" t="s">
        <v>58</v>
      </c>
      <c r="D6" s="762" t="s">
        <v>36</v>
      </c>
      <c r="E6" s="1107"/>
      <c r="F6" s="1108"/>
      <c r="G6" s="1109"/>
      <c r="I6" s="763"/>
      <c r="J6" s="789"/>
      <c r="K6" s="764"/>
      <c r="L6" s="765"/>
      <c r="M6" s="765"/>
      <c r="N6" s="766"/>
      <c r="AA6" s="1143"/>
      <c r="AB6" s="1082" t="s">
        <v>58</v>
      </c>
      <c r="AC6" s="762" t="s">
        <v>36</v>
      </c>
      <c r="AD6" s="1130" t="s">
        <v>2949</v>
      </c>
      <c r="AE6" s="1131"/>
      <c r="AF6" s="1132"/>
      <c r="AG6" s="2"/>
      <c r="BB6" s="1048"/>
      <c r="BC6" s="1059" t="s">
        <v>58</v>
      </c>
      <c r="BD6" s="1009" t="s">
        <v>36</v>
      </c>
      <c r="BE6" s="1053" t="s">
        <v>2949</v>
      </c>
      <c r="BF6" s="1054"/>
      <c r="BG6" s="1055"/>
    </row>
    <row r="7" spans="2:59" ht="21" customHeight="1">
      <c r="B7" s="1143"/>
      <c r="C7" s="1082"/>
      <c r="D7" s="762" t="s">
        <v>37</v>
      </c>
      <c r="E7" s="1097"/>
      <c r="F7" s="1098"/>
      <c r="G7" s="1099"/>
      <c r="I7" s="763"/>
      <c r="J7" s="789"/>
      <c r="K7" s="764"/>
      <c r="L7" s="765"/>
      <c r="M7" s="765"/>
      <c r="N7" s="766"/>
      <c r="AA7" s="1143"/>
      <c r="AB7" s="1082"/>
      <c r="AC7" s="762" t="s">
        <v>37</v>
      </c>
      <c r="AD7" s="1100" t="s">
        <v>2950</v>
      </c>
      <c r="AE7" s="1101"/>
      <c r="AF7" s="1102"/>
      <c r="AG7" s="2"/>
      <c r="BB7" s="1048"/>
      <c r="BC7" s="1059"/>
      <c r="BD7" s="1009" t="s">
        <v>37</v>
      </c>
      <c r="BE7" s="1050" t="s">
        <v>2950</v>
      </c>
      <c r="BF7" s="1051"/>
      <c r="BG7" s="1052"/>
    </row>
    <row r="8" spans="2:59" ht="21" customHeight="1">
      <c r="B8" s="1143"/>
      <c r="C8" s="1086" t="s">
        <v>32</v>
      </c>
      <c r="D8" s="762" t="s">
        <v>33</v>
      </c>
      <c r="E8" s="1097"/>
      <c r="F8" s="1098"/>
      <c r="G8" s="1099"/>
      <c r="I8" s="763"/>
      <c r="J8" s="789"/>
      <c r="K8" s="764"/>
      <c r="L8" s="765"/>
      <c r="N8" s="753"/>
      <c r="AA8" s="1143"/>
      <c r="AB8" s="1086" t="s">
        <v>32</v>
      </c>
      <c r="AC8" s="762" t="s">
        <v>33</v>
      </c>
      <c r="AD8" s="1079" t="s">
        <v>2951</v>
      </c>
      <c r="AE8" s="1080"/>
      <c r="AF8" s="1081"/>
      <c r="AG8" s="2"/>
      <c r="BB8" s="1048"/>
      <c r="BC8" s="1057" t="s">
        <v>32</v>
      </c>
      <c r="BD8" s="1009" t="s">
        <v>33</v>
      </c>
      <c r="BE8" s="1050" t="s">
        <v>2951</v>
      </c>
      <c r="BF8" s="1051"/>
      <c r="BG8" s="1052"/>
    </row>
    <row r="9" spans="2:59" ht="21" customHeight="1">
      <c r="B9" s="1143"/>
      <c r="C9" s="1086"/>
      <c r="D9" s="762" t="s">
        <v>34</v>
      </c>
      <c r="E9" s="1097"/>
      <c r="F9" s="1098"/>
      <c r="G9" s="1099"/>
      <c r="I9" s="763"/>
      <c r="J9" s="789"/>
      <c r="K9" s="764"/>
      <c r="L9" s="765"/>
      <c r="N9" s="753"/>
      <c r="AA9" s="1143"/>
      <c r="AB9" s="1086"/>
      <c r="AC9" s="762" t="s">
        <v>34</v>
      </c>
      <c r="AD9" s="1079" t="s">
        <v>2952</v>
      </c>
      <c r="AE9" s="1080"/>
      <c r="AF9" s="1081"/>
      <c r="AG9" s="2"/>
      <c r="BB9" s="1048"/>
      <c r="BC9" s="1057"/>
      <c r="BD9" s="1009" t="s">
        <v>34</v>
      </c>
      <c r="BE9" s="1050" t="s">
        <v>2952</v>
      </c>
      <c r="BF9" s="1051"/>
      <c r="BG9" s="1052"/>
    </row>
    <row r="10" spans="2:59" ht="21" customHeight="1">
      <c r="B10" s="1143"/>
      <c r="C10" s="1082" t="s">
        <v>2423</v>
      </c>
      <c r="D10" s="762" t="s">
        <v>40</v>
      </c>
      <c r="E10" s="1097"/>
      <c r="F10" s="1098"/>
      <c r="G10" s="1099"/>
      <c r="I10" s="1114"/>
      <c r="J10" s="1114"/>
      <c r="K10" s="764"/>
      <c r="L10" s="765"/>
      <c r="N10" s="753"/>
      <c r="AA10" s="1143"/>
      <c r="AB10" s="1082" t="s">
        <v>2423</v>
      </c>
      <c r="AC10" s="762" t="s">
        <v>40</v>
      </c>
      <c r="AD10" s="1079" t="s">
        <v>2953</v>
      </c>
      <c r="AE10" s="1080"/>
      <c r="AF10" s="1081"/>
      <c r="AG10" s="2"/>
      <c r="BB10" s="1048"/>
      <c r="BC10" s="1059" t="s">
        <v>3313</v>
      </c>
      <c r="BD10" s="1009" t="s">
        <v>40</v>
      </c>
      <c r="BE10" s="1050" t="s">
        <v>2953</v>
      </c>
      <c r="BF10" s="1051"/>
      <c r="BG10" s="1052"/>
    </row>
    <row r="11" spans="2:59" ht="21" customHeight="1">
      <c r="B11" s="1143"/>
      <c r="C11" s="1082"/>
      <c r="D11" s="762" t="s">
        <v>34</v>
      </c>
      <c r="E11" s="1097"/>
      <c r="F11" s="1098"/>
      <c r="G11" s="1099"/>
      <c r="K11" s="764"/>
      <c r="L11" s="765"/>
      <c r="N11" s="753"/>
      <c r="AA11" s="1143"/>
      <c r="AB11" s="1082"/>
      <c r="AC11" s="762" t="s">
        <v>34</v>
      </c>
      <c r="AD11" s="1079" t="s">
        <v>2954</v>
      </c>
      <c r="AE11" s="1080"/>
      <c r="AF11" s="1081"/>
      <c r="AG11" s="2"/>
      <c r="BB11" s="1048"/>
      <c r="BC11" s="1059"/>
      <c r="BD11" s="1009" t="s">
        <v>34</v>
      </c>
      <c r="BE11" s="1050" t="s">
        <v>2954</v>
      </c>
      <c r="BF11" s="1051"/>
      <c r="BG11" s="1052"/>
    </row>
    <row r="12" spans="2:59" ht="21" customHeight="1">
      <c r="B12" s="1143"/>
      <c r="C12" s="1082"/>
      <c r="D12" s="762" t="s">
        <v>38</v>
      </c>
      <c r="E12" s="1097"/>
      <c r="F12" s="1098"/>
      <c r="G12" s="1099"/>
      <c r="K12" s="764"/>
      <c r="L12" s="765"/>
      <c r="N12" s="753"/>
      <c r="AA12" s="1143"/>
      <c r="AB12" s="1082"/>
      <c r="AC12" s="762" t="s">
        <v>38</v>
      </c>
      <c r="AD12" s="1079" t="s">
        <v>2955</v>
      </c>
      <c r="AE12" s="1080"/>
      <c r="AF12" s="1081"/>
      <c r="AG12" s="2"/>
      <c r="BB12" s="1048"/>
      <c r="BC12" s="1059"/>
      <c r="BD12" s="1009" t="s">
        <v>38</v>
      </c>
      <c r="BE12" s="1050" t="s">
        <v>2955</v>
      </c>
      <c r="BF12" s="1051"/>
      <c r="BG12" s="1052"/>
    </row>
    <row r="13" spans="2:59" ht="21" customHeight="1">
      <c r="B13" s="1143"/>
      <c r="C13" s="1082"/>
      <c r="D13" s="762" t="s">
        <v>41</v>
      </c>
      <c r="E13" s="1097"/>
      <c r="F13" s="1098"/>
      <c r="G13" s="1099"/>
      <c r="I13" s="763"/>
      <c r="J13" s="789"/>
      <c r="K13" s="764"/>
      <c r="L13" s="765"/>
      <c r="N13" s="753"/>
      <c r="AA13" s="1143"/>
      <c r="AB13" s="1082"/>
      <c r="AC13" s="762" t="s">
        <v>41</v>
      </c>
      <c r="AD13" s="1079" t="s">
        <v>2956</v>
      </c>
      <c r="AE13" s="1080"/>
      <c r="AF13" s="1081"/>
      <c r="AG13" s="2"/>
      <c r="BB13" s="1048"/>
      <c r="BC13" s="1059"/>
      <c r="BD13" s="1009" t="s">
        <v>41</v>
      </c>
      <c r="BE13" s="1050" t="s">
        <v>2956</v>
      </c>
      <c r="BF13" s="1051"/>
      <c r="BG13" s="1052"/>
    </row>
    <row r="14" spans="2:59" ht="21" customHeight="1">
      <c r="B14" s="1143"/>
      <c r="C14" s="1103"/>
      <c r="D14" s="767" t="s">
        <v>39</v>
      </c>
      <c r="E14" s="1097"/>
      <c r="F14" s="1098"/>
      <c r="G14" s="1099"/>
      <c r="I14" s="763"/>
      <c r="J14" s="789"/>
      <c r="K14" s="768"/>
      <c r="L14" s="765"/>
      <c r="N14" s="753"/>
      <c r="AA14" s="1143"/>
      <c r="AB14" s="1103"/>
      <c r="AC14" s="767" t="s">
        <v>39</v>
      </c>
      <c r="AD14" s="1079" t="s">
        <v>2957</v>
      </c>
      <c r="AE14" s="1080"/>
      <c r="AF14" s="1081"/>
      <c r="AG14" s="2"/>
      <c r="BB14" s="1048"/>
      <c r="BC14" s="1063"/>
      <c r="BD14" s="1010" t="s">
        <v>39</v>
      </c>
      <c r="BE14" s="1050" t="s">
        <v>2957</v>
      </c>
      <c r="BF14" s="1051"/>
      <c r="BG14" s="1052"/>
    </row>
    <row r="15" spans="2:59" ht="21" hidden="1" customHeight="1">
      <c r="B15" s="769"/>
      <c r="C15" s="1103" t="s">
        <v>142</v>
      </c>
      <c r="D15" s="787" t="s">
        <v>54</v>
      </c>
      <c r="E15" s="1110"/>
      <c r="F15" s="1111"/>
      <c r="G15" s="1112"/>
      <c r="N15" s="753"/>
      <c r="AA15" s="769"/>
      <c r="AB15" s="1103" t="s">
        <v>142</v>
      </c>
      <c r="AC15" s="787" t="s">
        <v>54</v>
      </c>
      <c r="AD15" s="1127" t="s">
        <v>145</v>
      </c>
      <c r="AE15" s="1128"/>
      <c r="AF15" s="1129"/>
      <c r="AG15" s="2"/>
      <c r="BB15" s="1011"/>
      <c r="BC15" s="1063" t="s">
        <v>142</v>
      </c>
      <c r="BD15" s="1007" t="s">
        <v>54</v>
      </c>
      <c r="BE15" s="1067" t="s">
        <v>145</v>
      </c>
      <c r="BF15" s="1061"/>
      <c r="BG15" s="1062"/>
    </row>
    <row r="16" spans="2:59" ht="21" hidden="1" customHeight="1">
      <c r="B16" s="769"/>
      <c r="C16" s="1106"/>
      <c r="D16" s="787" t="s">
        <v>55</v>
      </c>
      <c r="E16" s="1110"/>
      <c r="F16" s="1111"/>
      <c r="G16" s="1112"/>
      <c r="K16" s="789"/>
      <c r="N16" s="753"/>
      <c r="AA16" s="769"/>
      <c r="AB16" s="1106"/>
      <c r="AC16" s="787" t="s">
        <v>55</v>
      </c>
      <c r="AD16" s="1127" t="s">
        <v>2958</v>
      </c>
      <c r="AE16" s="1128"/>
      <c r="AF16" s="1129"/>
      <c r="AG16" s="2"/>
      <c r="BB16" s="1011"/>
      <c r="BC16" s="1066"/>
      <c r="BD16" s="1007" t="s">
        <v>55</v>
      </c>
      <c r="BE16" s="1067" t="s">
        <v>2958</v>
      </c>
      <c r="BF16" s="1061"/>
      <c r="BG16" s="1062"/>
    </row>
    <row r="17" spans="2:60" ht="21" hidden="1" customHeight="1">
      <c r="B17" s="769"/>
      <c r="C17" s="1104" t="s">
        <v>56</v>
      </c>
      <c r="D17" s="1105"/>
      <c r="E17" s="1113"/>
      <c r="F17" s="1098"/>
      <c r="G17" s="1099"/>
      <c r="H17" s="2" t="s">
        <v>493</v>
      </c>
      <c r="I17" s="770"/>
      <c r="N17" s="753"/>
      <c r="AA17" s="769"/>
      <c r="AB17" s="1104" t="s">
        <v>56</v>
      </c>
      <c r="AC17" s="1105"/>
      <c r="AD17" s="1139">
        <v>100000000000</v>
      </c>
      <c r="AE17" s="1080"/>
      <c r="AF17" s="1081"/>
      <c r="AG17" s="2" t="s">
        <v>493</v>
      </c>
      <c r="BB17" s="1011"/>
      <c r="BC17" s="1068" t="s">
        <v>56</v>
      </c>
      <c r="BD17" s="1069"/>
      <c r="BE17" s="1070">
        <v>100000000000</v>
      </c>
      <c r="BF17" s="1051"/>
      <c r="BG17" s="1052"/>
      <c r="BH17" s="23" t="s">
        <v>493</v>
      </c>
    </row>
    <row r="18" spans="2:60" ht="11.4" hidden="1" customHeight="1">
      <c r="B18" s="771"/>
      <c r="C18" s="1104" t="s">
        <v>57</v>
      </c>
      <c r="D18" s="1105"/>
      <c r="E18" s="1113"/>
      <c r="F18" s="1098"/>
      <c r="G18" s="1099"/>
      <c r="H18" s="2" t="s">
        <v>494</v>
      </c>
      <c r="I18" s="1115"/>
      <c r="J18" s="1115"/>
      <c r="N18" s="753"/>
      <c r="AA18" s="771"/>
      <c r="AB18" s="1104" t="s">
        <v>57</v>
      </c>
      <c r="AC18" s="1105"/>
      <c r="AD18" s="1139">
        <v>100</v>
      </c>
      <c r="AE18" s="1080"/>
      <c r="AF18" s="1081"/>
      <c r="AG18" s="2" t="s">
        <v>494</v>
      </c>
      <c r="BB18" s="1012"/>
      <c r="BC18" s="1068" t="s">
        <v>57</v>
      </c>
      <c r="BD18" s="1069"/>
      <c r="BE18" s="1070">
        <v>100</v>
      </c>
      <c r="BF18" s="1051"/>
      <c r="BG18" s="1052"/>
      <c r="BH18" s="23" t="s">
        <v>494</v>
      </c>
    </row>
    <row r="19" spans="2:60" ht="21" customHeight="1">
      <c r="B19" s="1142" t="s">
        <v>3170</v>
      </c>
      <c r="C19" s="787" t="s">
        <v>52</v>
      </c>
      <c r="D19" s="784" t="s">
        <v>53</v>
      </c>
      <c r="E19" s="1097"/>
      <c r="F19" s="1098"/>
      <c r="G19" s="1099"/>
      <c r="I19" s="73"/>
      <c r="J19" s="789"/>
      <c r="N19" s="753"/>
      <c r="AA19" s="1142" t="s">
        <v>3170</v>
      </c>
      <c r="AB19" s="787" t="s">
        <v>52</v>
      </c>
      <c r="AC19" s="784" t="s">
        <v>53</v>
      </c>
      <c r="AD19" s="1079" t="s">
        <v>2959</v>
      </c>
      <c r="AE19" s="1080"/>
      <c r="AF19" s="1081"/>
      <c r="AG19" s="2"/>
      <c r="BB19" s="1047" t="s">
        <v>3170</v>
      </c>
      <c r="BC19" s="1007" t="s">
        <v>52</v>
      </c>
      <c r="BD19" s="998" t="s">
        <v>53</v>
      </c>
      <c r="BE19" s="1050" t="s">
        <v>2959</v>
      </c>
      <c r="BF19" s="1051"/>
      <c r="BG19" s="1052"/>
    </row>
    <row r="20" spans="2:60" ht="21" customHeight="1">
      <c r="B20" s="1143"/>
      <c r="C20" s="1082" t="s">
        <v>35</v>
      </c>
      <c r="D20" s="762" t="s">
        <v>36</v>
      </c>
      <c r="E20" s="1107"/>
      <c r="F20" s="1108"/>
      <c r="G20" s="1109"/>
      <c r="I20" s="73"/>
      <c r="J20" s="789"/>
      <c r="N20" s="753"/>
      <c r="AA20" s="1143"/>
      <c r="AB20" s="1082" t="s">
        <v>35</v>
      </c>
      <c r="AC20" s="762" t="s">
        <v>36</v>
      </c>
      <c r="AD20" s="1130" t="s">
        <v>2949</v>
      </c>
      <c r="AE20" s="1131"/>
      <c r="AF20" s="1132"/>
      <c r="AG20" s="2"/>
      <c r="BB20" s="1048"/>
      <c r="BC20" s="1059" t="s">
        <v>35</v>
      </c>
      <c r="BD20" s="1009" t="s">
        <v>36</v>
      </c>
      <c r="BE20" s="1053" t="s">
        <v>2949</v>
      </c>
      <c r="BF20" s="1054"/>
      <c r="BG20" s="1055"/>
    </row>
    <row r="21" spans="2:60" ht="21" customHeight="1">
      <c r="B21" s="1143"/>
      <c r="C21" s="1082"/>
      <c r="D21" s="762" t="s">
        <v>37</v>
      </c>
      <c r="E21" s="1097"/>
      <c r="F21" s="1098"/>
      <c r="G21" s="1099"/>
      <c r="I21" s="73"/>
      <c r="J21" s="789"/>
      <c r="N21" s="753"/>
      <c r="AA21" s="1143"/>
      <c r="AB21" s="1082"/>
      <c r="AC21" s="762" t="s">
        <v>37</v>
      </c>
      <c r="AD21" s="1100" t="s">
        <v>2960</v>
      </c>
      <c r="AE21" s="1101"/>
      <c r="AF21" s="1102"/>
      <c r="AG21" s="2"/>
      <c r="BB21" s="1048"/>
      <c r="BC21" s="1059"/>
      <c r="BD21" s="1009" t="s">
        <v>37</v>
      </c>
      <c r="BE21" s="1050" t="s">
        <v>2960</v>
      </c>
      <c r="BF21" s="1051"/>
      <c r="BG21" s="1052"/>
    </row>
    <row r="22" spans="2:60" ht="21" customHeight="1">
      <c r="B22" s="1143"/>
      <c r="C22" s="1086" t="s">
        <v>32</v>
      </c>
      <c r="D22" s="762" t="s">
        <v>33</v>
      </c>
      <c r="E22" s="1097"/>
      <c r="F22" s="1098"/>
      <c r="G22" s="1099"/>
      <c r="N22" s="753"/>
      <c r="AA22" s="1143"/>
      <c r="AB22" s="1086" t="s">
        <v>32</v>
      </c>
      <c r="AC22" s="762" t="s">
        <v>33</v>
      </c>
      <c r="AD22" s="1079" t="s">
        <v>2951</v>
      </c>
      <c r="AE22" s="1080"/>
      <c r="AF22" s="1081"/>
      <c r="AG22" s="2"/>
      <c r="BB22" s="1048"/>
      <c r="BC22" s="1057" t="s">
        <v>32</v>
      </c>
      <c r="BD22" s="1009" t="s">
        <v>33</v>
      </c>
      <c r="BE22" s="1050" t="s">
        <v>2951</v>
      </c>
      <c r="BF22" s="1051"/>
      <c r="BG22" s="1052"/>
    </row>
    <row r="23" spans="2:60" ht="21" customHeight="1">
      <c r="B23" s="1143"/>
      <c r="C23" s="1086"/>
      <c r="D23" s="762" t="s">
        <v>34</v>
      </c>
      <c r="E23" s="1091"/>
      <c r="F23" s="1092"/>
      <c r="G23" s="1093"/>
      <c r="N23" s="753"/>
      <c r="AA23" s="1143"/>
      <c r="AB23" s="1086"/>
      <c r="AC23" s="762" t="s">
        <v>34</v>
      </c>
      <c r="AD23" s="1094" t="s">
        <v>2961</v>
      </c>
      <c r="AE23" s="1095"/>
      <c r="AF23" s="1096"/>
      <c r="AG23" s="2"/>
      <c r="BB23" s="1048"/>
      <c r="BC23" s="1057"/>
      <c r="BD23" s="1009" t="s">
        <v>34</v>
      </c>
      <c r="BE23" s="1060" t="s">
        <v>2961</v>
      </c>
      <c r="BF23" s="1061"/>
      <c r="BG23" s="1062"/>
    </row>
    <row r="24" spans="2:60" ht="21" customHeight="1">
      <c r="B24" s="1143"/>
      <c r="C24" s="1082" t="s">
        <v>2423</v>
      </c>
      <c r="D24" s="762" t="s">
        <v>40</v>
      </c>
      <c r="E24" s="1091"/>
      <c r="F24" s="1092"/>
      <c r="G24" s="1093"/>
      <c r="N24" s="753"/>
      <c r="AA24" s="1143"/>
      <c r="AB24" s="1082" t="s">
        <v>2423</v>
      </c>
      <c r="AC24" s="762" t="s">
        <v>40</v>
      </c>
      <c r="AD24" s="1094" t="s">
        <v>2953</v>
      </c>
      <c r="AE24" s="1095"/>
      <c r="AF24" s="1096"/>
      <c r="AG24" s="2"/>
      <c r="BB24" s="1048"/>
      <c r="BC24" s="1059" t="s">
        <v>3313</v>
      </c>
      <c r="BD24" s="1009" t="s">
        <v>40</v>
      </c>
      <c r="BE24" s="1060" t="s">
        <v>2953</v>
      </c>
      <c r="BF24" s="1061"/>
      <c r="BG24" s="1062"/>
    </row>
    <row r="25" spans="2:60" ht="21" customHeight="1">
      <c r="B25" s="1143"/>
      <c r="C25" s="1082"/>
      <c r="D25" s="762" t="s">
        <v>34</v>
      </c>
      <c r="E25" s="1091"/>
      <c r="F25" s="1092"/>
      <c r="G25" s="1093"/>
      <c r="N25" s="753"/>
      <c r="AA25" s="1143"/>
      <c r="AB25" s="1082"/>
      <c r="AC25" s="762" t="s">
        <v>34</v>
      </c>
      <c r="AD25" s="1094" t="s">
        <v>2962</v>
      </c>
      <c r="AE25" s="1095"/>
      <c r="AF25" s="1096"/>
      <c r="AG25" s="2"/>
      <c r="BB25" s="1048"/>
      <c r="BC25" s="1059"/>
      <c r="BD25" s="1009" t="s">
        <v>34</v>
      </c>
      <c r="BE25" s="1060" t="s">
        <v>2962</v>
      </c>
      <c r="BF25" s="1061"/>
      <c r="BG25" s="1062"/>
    </row>
    <row r="26" spans="2:60" ht="21" customHeight="1">
      <c r="B26" s="1143"/>
      <c r="C26" s="1082"/>
      <c r="D26" s="762" t="s">
        <v>38</v>
      </c>
      <c r="E26" s="1097"/>
      <c r="F26" s="1098"/>
      <c r="G26" s="1099"/>
      <c r="N26" s="753"/>
      <c r="AA26" s="1143"/>
      <c r="AB26" s="1082"/>
      <c r="AC26" s="762" t="s">
        <v>38</v>
      </c>
      <c r="AD26" s="1079" t="s">
        <v>2955</v>
      </c>
      <c r="AE26" s="1080"/>
      <c r="AF26" s="1081"/>
      <c r="AG26" s="2"/>
      <c r="BB26" s="1048"/>
      <c r="BC26" s="1059"/>
      <c r="BD26" s="1009" t="s">
        <v>38</v>
      </c>
      <c r="BE26" s="1050" t="s">
        <v>2955</v>
      </c>
      <c r="BF26" s="1051"/>
      <c r="BG26" s="1052"/>
    </row>
    <row r="27" spans="2:60" ht="21" customHeight="1">
      <c r="B27" s="1143"/>
      <c r="C27" s="1082"/>
      <c r="D27" s="762" t="s">
        <v>41</v>
      </c>
      <c r="E27" s="1097"/>
      <c r="F27" s="1098"/>
      <c r="G27" s="1099"/>
      <c r="N27" s="753"/>
      <c r="AA27" s="1143"/>
      <c r="AB27" s="1082"/>
      <c r="AC27" s="762" t="s">
        <v>41</v>
      </c>
      <c r="AD27" s="1079" t="s">
        <v>2956</v>
      </c>
      <c r="AE27" s="1080"/>
      <c r="AF27" s="1081"/>
      <c r="AG27" s="2"/>
      <c r="BB27" s="1048"/>
      <c r="BC27" s="1059"/>
      <c r="BD27" s="1009" t="s">
        <v>41</v>
      </c>
      <c r="BE27" s="1050" t="s">
        <v>2956</v>
      </c>
      <c r="BF27" s="1051"/>
      <c r="BG27" s="1052"/>
    </row>
    <row r="28" spans="2:60" ht="21" customHeight="1">
      <c r="B28" s="1144"/>
      <c r="C28" s="1082"/>
      <c r="D28" s="762" t="s">
        <v>39</v>
      </c>
      <c r="E28" s="1097"/>
      <c r="F28" s="1098"/>
      <c r="G28" s="1099"/>
      <c r="N28" s="753"/>
      <c r="AA28" s="1144"/>
      <c r="AB28" s="1082"/>
      <c r="AC28" s="762" t="s">
        <v>39</v>
      </c>
      <c r="AD28" s="1079" t="s">
        <v>2957</v>
      </c>
      <c r="AE28" s="1080"/>
      <c r="AF28" s="1081"/>
      <c r="AG28" s="2"/>
      <c r="BB28" s="1049"/>
      <c r="BC28" s="1059"/>
      <c r="BD28" s="1009" t="s">
        <v>39</v>
      </c>
      <c r="BE28" s="1050" t="s">
        <v>2957</v>
      </c>
      <c r="BF28" s="1051"/>
      <c r="BG28" s="1052"/>
    </row>
    <row r="29" spans="2:60" ht="21" customHeight="1">
      <c r="B29" s="1142" t="s">
        <v>3171</v>
      </c>
      <c r="C29" s="787" t="s">
        <v>52</v>
      </c>
      <c r="D29" s="784" t="s">
        <v>53</v>
      </c>
      <c r="E29" s="1097"/>
      <c r="F29" s="1098"/>
      <c r="G29" s="1099"/>
      <c r="I29" s="73"/>
      <c r="J29" s="789"/>
      <c r="N29" s="753"/>
      <c r="AA29" s="1142" t="s">
        <v>3171</v>
      </c>
      <c r="AB29" s="787" t="s">
        <v>52</v>
      </c>
      <c r="AC29" s="784" t="s">
        <v>53</v>
      </c>
      <c r="AD29" s="1079" t="s">
        <v>2959</v>
      </c>
      <c r="AE29" s="1080"/>
      <c r="AF29" s="1081"/>
      <c r="AG29" s="2"/>
      <c r="BB29" s="1047" t="s">
        <v>3171</v>
      </c>
      <c r="BC29" s="1007" t="s">
        <v>52</v>
      </c>
      <c r="BD29" s="998" t="s">
        <v>53</v>
      </c>
      <c r="BE29" s="1050" t="s">
        <v>3172</v>
      </c>
      <c r="BF29" s="1051"/>
      <c r="BG29" s="1052"/>
    </row>
    <row r="30" spans="2:60" ht="21" customHeight="1">
      <c r="B30" s="1143"/>
      <c r="C30" s="1082" t="s">
        <v>35</v>
      </c>
      <c r="D30" s="762" t="s">
        <v>36</v>
      </c>
      <c r="E30" s="1107"/>
      <c r="F30" s="1108"/>
      <c r="G30" s="1109"/>
      <c r="I30" s="73"/>
      <c r="J30" s="789"/>
      <c r="N30" s="753"/>
      <c r="AA30" s="1143"/>
      <c r="AB30" s="1082" t="s">
        <v>35</v>
      </c>
      <c r="AC30" s="762" t="s">
        <v>36</v>
      </c>
      <c r="AD30" s="1130" t="s">
        <v>2949</v>
      </c>
      <c r="AE30" s="1131"/>
      <c r="AF30" s="1132"/>
      <c r="AG30" s="2"/>
      <c r="BB30" s="1048"/>
      <c r="BC30" s="1059" t="s">
        <v>35</v>
      </c>
      <c r="BD30" s="1009" t="s">
        <v>36</v>
      </c>
      <c r="BE30" s="1053" t="s">
        <v>2949</v>
      </c>
      <c r="BF30" s="1054"/>
      <c r="BG30" s="1055"/>
    </row>
    <row r="31" spans="2:60" ht="21" customHeight="1">
      <c r="B31" s="1143"/>
      <c r="C31" s="1082"/>
      <c r="D31" s="762" t="s">
        <v>37</v>
      </c>
      <c r="E31" s="1097"/>
      <c r="F31" s="1098"/>
      <c r="G31" s="1099"/>
      <c r="I31" s="73"/>
      <c r="J31" s="789"/>
      <c r="N31" s="753"/>
      <c r="AA31" s="1143"/>
      <c r="AB31" s="1082"/>
      <c r="AC31" s="762" t="s">
        <v>37</v>
      </c>
      <c r="AD31" s="1100" t="s">
        <v>2960</v>
      </c>
      <c r="AE31" s="1101"/>
      <c r="AF31" s="1102"/>
      <c r="AG31" s="2"/>
      <c r="BB31" s="1048"/>
      <c r="BC31" s="1059"/>
      <c r="BD31" s="1009" t="s">
        <v>37</v>
      </c>
      <c r="BE31" s="1050" t="s">
        <v>3173</v>
      </c>
      <c r="BF31" s="1051"/>
      <c r="BG31" s="1052"/>
    </row>
    <row r="32" spans="2:60" ht="21" customHeight="1">
      <c r="B32" s="1143"/>
      <c r="C32" s="1140" t="s">
        <v>32</v>
      </c>
      <c r="D32" s="762" t="s">
        <v>33</v>
      </c>
      <c r="E32" s="1097"/>
      <c r="F32" s="1098"/>
      <c r="G32" s="1099"/>
      <c r="N32" s="753"/>
      <c r="AA32" s="1143"/>
      <c r="AB32" s="1140" t="s">
        <v>32</v>
      </c>
      <c r="AC32" s="762" t="s">
        <v>33</v>
      </c>
      <c r="AD32" s="1079" t="s">
        <v>2951</v>
      </c>
      <c r="AE32" s="1080"/>
      <c r="AF32" s="1081"/>
      <c r="AG32" s="2"/>
      <c r="BB32" s="1048"/>
      <c r="BC32" s="1064" t="s">
        <v>32</v>
      </c>
      <c r="BD32" s="1009" t="s">
        <v>33</v>
      </c>
      <c r="BE32" s="1050" t="s">
        <v>2951</v>
      </c>
      <c r="BF32" s="1051"/>
      <c r="BG32" s="1052"/>
    </row>
    <row r="33" spans="2:59" ht="21" customHeight="1">
      <c r="B33" s="1143"/>
      <c r="C33" s="1141"/>
      <c r="D33" s="762" t="s">
        <v>34</v>
      </c>
      <c r="E33" s="1091"/>
      <c r="F33" s="1092"/>
      <c r="G33" s="1093"/>
      <c r="N33" s="753"/>
      <c r="AA33" s="1143"/>
      <c r="AB33" s="1141"/>
      <c r="AC33" s="762" t="s">
        <v>34</v>
      </c>
      <c r="AD33" s="1094" t="s">
        <v>2961</v>
      </c>
      <c r="AE33" s="1095"/>
      <c r="AF33" s="1096"/>
      <c r="AG33" s="2"/>
      <c r="BB33" s="1048"/>
      <c r="BC33" s="1065"/>
      <c r="BD33" s="1009" t="s">
        <v>34</v>
      </c>
      <c r="BE33" s="1060" t="s">
        <v>3174</v>
      </c>
      <c r="BF33" s="1061"/>
      <c r="BG33" s="1062"/>
    </row>
    <row r="34" spans="2:59" ht="21" customHeight="1">
      <c r="B34" s="1143"/>
      <c r="C34" s="1082" t="s">
        <v>2423</v>
      </c>
      <c r="D34" s="762" t="s">
        <v>40</v>
      </c>
      <c r="E34" s="1091"/>
      <c r="F34" s="1092"/>
      <c r="G34" s="1093"/>
      <c r="N34" s="753"/>
      <c r="AA34" s="1143"/>
      <c r="AB34" s="1082" t="s">
        <v>2423</v>
      </c>
      <c r="AC34" s="762" t="s">
        <v>40</v>
      </c>
      <c r="AD34" s="1094" t="s">
        <v>2953</v>
      </c>
      <c r="AE34" s="1095"/>
      <c r="AF34" s="1096"/>
      <c r="AG34" s="2"/>
      <c r="BB34" s="1048"/>
      <c r="BC34" s="1059" t="s">
        <v>3313</v>
      </c>
      <c r="BD34" s="1009" t="s">
        <v>40</v>
      </c>
      <c r="BE34" s="1060" t="s">
        <v>3176</v>
      </c>
      <c r="BF34" s="1061"/>
      <c r="BG34" s="1062"/>
    </row>
    <row r="35" spans="2:59" ht="21" customHeight="1">
      <c r="B35" s="1143"/>
      <c r="C35" s="1082"/>
      <c r="D35" s="762" t="s">
        <v>34</v>
      </c>
      <c r="E35" s="1091"/>
      <c r="F35" s="1092"/>
      <c r="G35" s="1093"/>
      <c r="N35" s="753"/>
      <c r="AA35" s="1143"/>
      <c r="AB35" s="1082"/>
      <c r="AC35" s="762" t="s">
        <v>34</v>
      </c>
      <c r="AD35" s="1094" t="s">
        <v>2962</v>
      </c>
      <c r="AE35" s="1095"/>
      <c r="AF35" s="1096"/>
      <c r="AG35" s="2"/>
      <c r="BB35" s="1048"/>
      <c r="BC35" s="1059"/>
      <c r="BD35" s="1009" t="s">
        <v>34</v>
      </c>
      <c r="BE35" s="1060" t="s">
        <v>3175</v>
      </c>
      <c r="BF35" s="1061"/>
      <c r="BG35" s="1062"/>
    </row>
    <row r="36" spans="2:59" ht="21" customHeight="1">
      <c r="B36" s="1143"/>
      <c r="C36" s="1082"/>
      <c r="D36" s="762" t="s">
        <v>38</v>
      </c>
      <c r="E36" s="1097"/>
      <c r="F36" s="1098"/>
      <c r="G36" s="1099"/>
      <c r="N36" s="753"/>
      <c r="AA36" s="1143"/>
      <c r="AB36" s="1082"/>
      <c r="AC36" s="762" t="s">
        <v>38</v>
      </c>
      <c r="AD36" s="1079" t="s">
        <v>2955</v>
      </c>
      <c r="AE36" s="1080"/>
      <c r="AF36" s="1081"/>
      <c r="AG36" s="2"/>
      <c r="BB36" s="1048"/>
      <c r="BC36" s="1059"/>
      <c r="BD36" s="1009" t="s">
        <v>38</v>
      </c>
      <c r="BE36" s="1050" t="s">
        <v>2955</v>
      </c>
      <c r="BF36" s="1051"/>
      <c r="BG36" s="1052"/>
    </row>
    <row r="37" spans="2:59" ht="21" customHeight="1">
      <c r="B37" s="1143"/>
      <c r="C37" s="1082"/>
      <c r="D37" s="762" t="s">
        <v>41</v>
      </c>
      <c r="E37" s="1097"/>
      <c r="F37" s="1098"/>
      <c r="G37" s="1099"/>
      <c r="N37" s="753"/>
      <c r="AA37" s="1143"/>
      <c r="AB37" s="1082"/>
      <c r="AC37" s="762" t="s">
        <v>41</v>
      </c>
      <c r="AD37" s="1079" t="s">
        <v>2956</v>
      </c>
      <c r="AE37" s="1080"/>
      <c r="AF37" s="1081"/>
      <c r="AG37" s="2"/>
      <c r="BB37" s="1048"/>
      <c r="BC37" s="1059"/>
      <c r="BD37" s="1009" t="s">
        <v>41</v>
      </c>
      <c r="BE37" s="1050" t="s">
        <v>2956</v>
      </c>
      <c r="BF37" s="1051"/>
      <c r="BG37" s="1052"/>
    </row>
    <row r="38" spans="2:59" ht="21" customHeight="1">
      <c r="B38" s="1144"/>
      <c r="C38" s="1082"/>
      <c r="D38" s="762" t="s">
        <v>39</v>
      </c>
      <c r="E38" s="1097"/>
      <c r="F38" s="1098"/>
      <c r="G38" s="1099"/>
      <c r="N38" s="753"/>
      <c r="AA38" s="1144"/>
      <c r="AB38" s="1082"/>
      <c r="AC38" s="762" t="s">
        <v>39</v>
      </c>
      <c r="AD38" s="1079" t="s">
        <v>2957</v>
      </c>
      <c r="AE38" s="1080"/>
      <c r="AF38" s="1081"/>
      <c r="AG38" s="2"/>
      <c r="BB38" s="1049"/>
      <c r="BC38" s="1059"/>
      <c r="BD38" s="1009" t="s">
        <v>39</v>
      </c>
      <c r="BE38" s="1050" t="s">
        <v>2957</v>
      </c>
      <c r="BF38" s="1051"/>
      <c r="BG38" s="1052"/>
    </row>
    <row r="39" spans="2:59" ht="21" customHeight="1">
      <c r="B39" s="1142" t="s">
        <v>2402</v>
      </c>
      <c r="C39" s="33" t="s">
        <v>52</v>
      </c>
      <c r="D39" s="784" t="s">
        <v>53</v>
      </c>
      <c r="E39" s="1091"/>
      <c r="F39" s="1092"/>
      <c r="G39" s="1093"/>
      <c r="I39" s="73"/>
      <c r="J39" s="789"/>
      <c r="N39" s="753"/>
      <c r="AA39" s="1142" t="s">
        <v>2402</v>
      </c>
      <c r="AB39" s="33" t="s">
        <v>52</v>
      </c>
      <c r="AC39" s="784" t="s">
        <v>53</v>
      </c>
      <c r="AD39" s="1094" t="s">
        <v>2963</v>
      </c>
      <c r="AE39" s="1095"/>
      <c r="AF39" s="1096"/>
      <c r="AG39" s="2"/>
      <c r="BB39" s="1047" t="s">
        <v>2402</v>
      </c>
      <c r="BC39" s="1013" t="s">
        <v>52</v>
      </c>
      <c r="BD39" s="998" t="s">
        <v>53</v>
      </c>
      <c r="BE39" s="1060" t="s">
        <v>2963</v>
      </c>
      <c r="BF39" s="1061"/>
      <c r="BG39" s="1062"/>
    </row>
    <row r="40" spans="2:59" ht="21" customHeight="1">
      <c r="B40" s="1143"/>
      <c r="C40" s="1082" t="s">
        <v>35</v>
      </c>
      <c r="D40" s="762" t="s">
        <v>36</v>
      </c>
      <c r="E40" s="1107"/>
      <c r="F40" s="1108"/>
      <c r="G40" s="1109"/>
      <c r="I40" s="73"/>
      <c r="J40" s="789"/>
      <c r="N40" s="753"/>
      <c r="AA40" s="1143"/>
      <c r="AB40" s="1082" t="s">
        <v>35</v>
      </c>
      <c r="AC40" s="762" t="s">
        <v>36</v>
      </c>
      <c r="AD40" s="1130" t="s">
        <v>2949</v>
      </c>
      <c r="AE40" s="1131"/>
      <c r="AF40" s="1132"/>
      <c r="AG40" s="2"/>
      <c r="BB40" s="1048"/>
      <c r="BC40" s="1059" t="s">
        <v>35</v>
      </c>
      <c r="BD40" s="1009" t="s">
        <v>36</v>
      </c>
      <c r="BE40" s="1053" t="s">
        <v>2949</v>
      </c>
      <c r="BF40" s="1054"/>
      <c r="BG40" s="1055"/>
    </row>
    <row r="41" spans="2:59" ht="21" customHeight="1">
      <c r="B41" s="1143"/>
      <c r="C41" s="1082"/>
      <c r="D41" s="762" t="s">
        <v>37</v>
      </c>
      <c r="E41" s="1097"/>
      <c r="F41" s="1098"/>
      <c r="G41" s="1099"/>
      <c r="I41" s="73"/>
      <c r="J41" s="789"/>
      <c r="N41" s="753"/>
      <c r="AA41" s="1143"/>
      <c r="AB41" s="1082"/>
      <c r="AC41" s="762" t="s">
        <v>37</v>
      </c>
      <c r="AD41" s="1100" t="s">
        <v>2960</v>
      </c>
      <c r="AE41" s="1101"/>
      <c r="AF41" s="1102"/>
      <c r="AG41" s="2"/>
      <c r="BB41" s="1048"/>
      <c r="BC41" s="1059"/>
      <c r="BD41" s="1009" t="s">
        <v>37</v>
      </c>
      <c r="BE41" s="1050" t="s">
        <v>2960</v>
      </c>
      <c r="BF41" s="1051"/>
      <c r="BG41" s="1052"/>
    </row>
    <row r="42" spans="2:59" ht="21" customHeight="1">
      <c r="B42" s="1143"/>
      <c r="C42" s="1086" t="s">
        <v>32</v>
      </c>
      <c r="D42" s="762" t="s">
        <v>33</v>
      </c>
      <c r="E42" s="1097"/>
      <c r="F42" s="1098"/>
      <c r="G42" s="1099"/>
      <c r="N42" s="753"/>
      <c r="AA42" s="1143"/>
      <c r="AB42" s="1086" t="s">
        <v>32</v>
      </c>
      <c r="AC42" s="762" t="s">
        <v>33</v>
      </c>
      <c r="AD42" s="1079" t="s">
        <v>2951</v>
      </c>
      <c r="AE42" s="1080"/>
      <c r="AF42" s="1081"/>
      <c r="AG42" s="2"/>
      <c r="BB42" s="1048"/>
      <c r="BC42" s="1057" t="s">
        <v>32</v>
      </c>
      <c r="BD42" s="1009" t="s">
        <v>33</v>
      </c>
      <c r="BE42" s="1050" t="s">
        <v>2951</v>
      </c>
      <c r="BF42" s="1051"/>
      <c r="BG42" s="1052"/>
    </row>
    <row r="43" spans="2:59" ht="21" customHeight="1">
      <c r="B43" s="1143"/>
      <c r="C43" s="1086"/>
      <c r="D43" s="762" t="s">
        <v>34</v>
      </c>
      <c r="E43" s="1091"/>
      <c r="F43" s="1092"/>
      <c r="G43" s="1093"/>
      <c r="N43" s="753"/>
      <c r="AA43" s="1143"/>
      <c r="AB43" s="1086"/>
      <c r="AC43" s="762" t="s">
        <v>34</v>
      </c>
      <c r="AD43" s="1094" t="s">
        <v>2964</v>
      </c>
      <c r="AE43" s="1095"/>
      <c r="AF43" s="1096"/>
      <c r="AG43" s="2"/>
      <c r="BB43" s="1048"/>
      <c r="BC43" s="1057"/>
      <c r="BD43" s="1009" t="s">
        <v>34</v>
      </c>
      <c r="BE43" s="1060" t="s">
        <v>2964</v>
      </c>
      <c r="BF43" s="1061"/>
      <c r="BG43" s="1062"/>
    </row>
    <row r="44" spans="2:59" ht="21" customHeight="1">
      <c r="B44" s="1143"/>
      <c r="C44" s="1082" t="s">
        <v>2423</v>
      </c>
      <c r="D44" s="762" t="s">
        <v>40</v>
      </c>
      <c r="E44" s="1091"/>
      <c r="F44" s="1092"/>
      <c r="G44" s="1093"/>
      <c r="N44" s="753"/>
      <c r="AA44" s="1143"/>
      <c r="AB44" s="1082" t="s">
        <v>2423</v>
      </c>
      <c r="AC44" s="762" t="s">
        <v>40</v>
      </c>
      <c r="AD44" s="1094" t="s">
        <v>2965</v>
      </c>
      <c r="AE44" s="1095"/>
      <c r="AF44" s="1096"/>
      <c r="AG44" s="2"/>
      <c r="BB44" s="1048"/>
      <c r="BC44" s="1059" t="s">
        <v>3313</v>
      </c>
      <c r="BD44" s="1009" t="s">
        <v>40</v>
      </c>
      <c r="BE44" s="1060" t="s">
        <v>3177</v>
      </c>
      <c r="BF44" s="1061"/>
      <c r="BG44" s="1062"/>
    </row>
    <row r="45" spans="2:59" ht="21" customHeight="1">
      <c r="B45" s="1143"/>
      <c r="C45" s="1082"/>
      <c r="D45" s="762" t="s">
        <v>34</v>
      </c>
      <c r="E45" s="1091"/>
      <c r="F45" s="1092"/>
      <c r="G45" s="1093"/>
      <c r="N45" s="753"/>
      <c r="AA45" s="1143"/>
      <c r="AB45" s="1082"/>
      <c r="AC45" s="762" t="s">
        <v>34</v>
      </c>
      <c r="AD45" s="1094" t="s">
        <v>2966</v>
      </c>
      <c r="AE45" s="1095"/>
      <c r="AF45" s="1096"/>
      <c r="AG45" s="2"/>
      <c r="BB45" s="1048"/>
      <c r="BC45" s="1059"/>
      <c r="BD45" s="1009" t="s">
        <v>34</v>
      </c>
      <c r="BE45" s="1060" t="s">
        <v>2966</v>
      </c>
      <c r="BF45" s="1061"/>
      <c r="BG45" s="1062"/>
    </row>
    <row r="46" spans="2:59" ht="21" customHeight="1">
      <c r="B46" s="1143"/>
      <c r="C46" s="1082"/>
      <c r="D46" s="762" t="s">
        <v>38</v>
      </c>
      <c r="E46" s="1097"/>
      <c r="F46" s="1098"/>
      <c r="G46" s="1099"/>
      <c r="N46" s="753"/>
      <c r="AA46" s="1143"/>
      <c r="AB46" s="1082"/>
      <c r="AC46" s="762" t="s">
        <v>38</v>
      </c>
      <c r="AD46" s="1079" t="s">
        <v>2955</v>
      </c>
      <c r="AE46" s="1080"/>
      <c r="AF46" s="1081"/>
      <c r="AG46" s="2"/>
      <c r="BB46" s="1048"/>
      <c r="BC46" s="1059"/>
      <c r="BD46" s="1009" t="s">
        <v>38</v>
      </c>
      <c r="BE46" s="1050" t="s">
        <v>2955</v>
      </c>
      <c r="BF46" s="1051"/>
      <c r="BG46" s="1052"/>
    </row>
    <row r="47" spans="2:59" ht="21" customHeight="1">
      <c r="B47" s="1143"/>
      <c r="C47" s="1082"/>
      <c r="D47" s="762" t="s">
        <v>41</v>
      </c>
      <c r="E47" s="1097"/>
      <c r="F47" s="1098"/>
      <c r="G47" s="1099"/>
      <c r="N47" s="753"/>
      <c r="AA47" s="1143"/>
      <c r="AB47" s="1082"/>
      <c r="AC47" s="762" t="s">
        <v>41</v>
      </c>
      <c r="AD47" s="1079" t="s">
        <v>2956</v>
      </c>
      <c r="AE47" s="1080"/>
      <c r="AF47" s="1081"/>
      <c r="AG47" s="2"/>
      <c r="BB47" s="1048"/>
      <c r="BC47" s="1059"/>
      <c r="BD47" s="1009" t="s">
        <v>41</v>
      </c>
      <c r="BE47" s="1050" t="s">
        <v>2956</v>
      </c>
      <c r="BF47" s="1051"/>
      <c r="BG47" s="1052"/>
    </row>
    <row r="48" spans="2:59" ht="21" customHeight="1">
      <c r="B48" s="1144"/>
      <c r="C48" s="1103"/>
      <c r="D48" s="762" t="s">
        <v>39</v>
      </c>
      <c r="E48" s="1097"/>
      <c r="F48" s="1098"/>
      <c r="G48" s="1099"/>
      <c r="N48" s="753"/>
      <c r="AA48" s="1144"/>
      <c r="AB48" s="1103"/>
      <c r="AC48" s="762" t="s">
        <v>39</v>
      </c>
      <c r="AD48" s="1079" t="s">
        <v>2957</v>
      </c>
      <c r="AE48" s="1080"/>
      <c r="AF48" s="1081"/>
      <c r="AG48" s="2"/>
      <c r="BB48" s="1049"/>
      <c r="BC48" s="1063"/>
      <c r="BD48" s="1009" t="s">
        <v>39</v>
      </c>
      <c r="BE48" s="1050" t="s">
        <v>2957</v>
      </c>
      <c r="BF48" s="1051"/>
      <c r="BG48" s="1052"/>
    </row>
    <row r="49" spans="2:59" ht="21" customHeight="1">
      <c r="B49" s="1142" t="s">
        <v>42</v>
      </c>
      <c r="C49" s="786" t="s">
        <v>3208</v>
      </c>
      <c r="D49" s="784" t="s">
        <v>53</v>
      </c>
      <c r="E49" s="1097"/>
      <c r="F49" s="1098"/>
      <c r="G49" s="1099"/>
      <c r="N49" s="753"/>
      <c r="AA49" s="1142" t="s">
        <v>42</v>
      </c>
      <c r="AB49" s="786" t="s">
        <v>3208</v>
      </c>
      <c r="AC49" s="784" t="s">
        <v>53</v>
      </c>
      <c r="AD49" s="1079" t="s">
        <v>2959</v>
      </c>
      <c r="AE49" s="1080"/>
      <c r="AF49" s="1081"/>
      <c r="AG49" s="2"/>
      <c r="BB49" s="1047" t="s">
        <v>42</v>
      </c>
      <c r="BC49" s="1014" t="s">
        <v>3208</v>
      </c>
      <c r="BD49" s="998" t="s">
        <v>53</v>
      </c>
      <c r="BE49" s="1050" t="s">
        <v>2959</v>
      </c>
      <c r="BF49" s="1051"/>
      <c r="BG49" s="1052"/>
    </row>
    <row r="50" spans="2:59" ht="21" customHeight="1">
      <c r="B50" s="1143"/>
      <c r="C50" s="1082" t="s">
        <v>35</v>
      </c>
      <c r="D50" s="762" t="s">
        <v>36</v>
      </c>
      <c r="E50" s="1107"/>
      <c r="F50" s="1108"/>
      <c r="G50" s="1109"/>
      <c r="N50" s="753"/>
      <c r="AA50" s="1143"/>
      <c r="AB50" s="1082" t="s">
        <v>35</v>
      </c>
      <c r="AC50" s="762" t="s">
        <v>36</v>
      </c>
      <c r="AD50" s="1130" t="s">
        <v>2949</v>
      </c>
      <c r="AE50" s="1131"/>
      <c r="AF50" s="1132"/>
      <c r="AG50" s="2"/>
      <c r="BB50" s="1048"/>
      <c r="BC50" s="1059" t="s">
        <v>35</v>
      </c>
      <c r="BD50" s="1009" t="s">
        <v>36</v>
      </c>
      <c r="BE50" s="1053" t="s">
        <v>2949</v>
      </c>
      <c r="BF50" s="1054"/>
      <c r="BG50" s="1055"/>
    </row>
    <row r="51" spans="2:59" ht="21" customHeight="1">
      <c r="B51" s="1143"/>
      <c r="C51" s="1082"/>
      <c r="D51" s="762" t="s">
        <v>37</v>
      </c>
      <c r="E51" s="1097"/>
      <c r="F51" s="1098"/>
      <c r="G51" s="1099"/>
      <c r="N51" s="753"/>
      <c r="AA51" s="1143"/>
      <c r="AB51" s="1082"/>
      <c r="AC51" s="762" t="s">
        <v>37</v>
      </c>
      <c r="AD51" s="1100" t="s">
        <v>2960</v>
      </c>
      <c r="AE51" s="1101"/>
      <c r="AF51" s="1102"/>
      <c r="AG51" s="2"/>
      <c r="BB51" s="1048"/>
      <c r="BC51" s="1059"/>
      <c r="BD51" s="1009" t="s">
        <v>37</v>
      </c>
      <c r="BE51" s="1050" t="s">
        <v>2960</v>
      </c>
      <c r="BF51" s="1051"/>
      <c r="BG51" s="1052"/>
    </row>
    <row r="52" spans="2:59" ht="21" customHeight="1">
      <c r="B52" s="1143"/>
      <c r="C52" s="1086" t="s">
        <v>32</v>
      </c>
      <c r="D52" s="762" t="s">
        <v>33</v>
      </c>
      <c r="E52" s="1097"/>
      <c r="F52" s="1098"/>
      <c r="G52" s="1099"/>
      <c r="N52" s="753"/>
      <c r="AA52" s="1143"/>
      <c r="AB52" s="1086" t="s">
        <v>32</v>
      </c>
      <c r="AC52" s="762" t="s">
        <v>33</v>
      </c>
      <c r="AD52" s="1079" t="s">
        <v>2951</v>
      </c>
      <c r="AE52" s="1080"/>
      <c r="AF52" s="1081"/>
      <c r="AG52" s="2"/>
      <c r="BB52" s="1048"/>
      <c r="BC52" s="1057" t="s">
        <v>32</v>
      </c>
      <c r="BD52" s="1009" t="s">
        <v>33</v>
      </c>
      <c r="BE52" s="1050" t="s">
        <v>2951</v>
      </c>
      <c r="BF52" s="1051"/>
      <c r="BG52" s="1052"/>
    </row>
    <row r="53" spans="2:59" ht="21" customHeight="1">
      <c r="B53" s="1143"/>
      <c r="C53" s="1086"/>
      <c r="D53" s="762" t="s">
        <v>34</v>
      </c>
      <c r="E53" s="1091"/>
      <c r="F53" s="1092"/>
      <c r="G53" s="1093"/>
      <c r="J53" s="772"/>
      <c r="N53" s="753"/>
      <c r="AA53" s="1143"/>
      <c r="AB53" s="1086"/>
      <c r="AC53" s="762" t="s">
        <v>34</v>
      </c>
      <c r="AD53" s="1094" t="s">
        <v>2961</v>
      </c>
      <c r="AE53" s="1095"/>
      <c r="AF53" s="1096"/>
      <c r="AG53" s="2"/>
      <c r="BB53" s="1048"/>
      <c r="BC53" s="1057"/>
      <c r="BD53" s="1009" t="s">
        <v>34</v>
      </c>
      <c r="BE53" s="1060" t="s">
        <v>2961</v>
      </c>
      <c r="BF53" s="1061"/>
      <c r="BG53" s="1062"/>
    </row>
    <row r="54" spans="2:59" ht="21" customHeight="1">
      <c r="B54" s="1143"/>
      <c r="C54" s="1082" t="s">
        <v>2423</v>
      </c>
      <c r="D54" s="762" t="s">
        <v>40</v>
      </c>
      <c r="E54" s="1091"/>
      <c r="F54" s="1092"/>
      <c r="G54" s="1093"/>
      <c r="N54" s="753"/>
      <c r="AA54" s="1143"/>
      <c r="AB54" s="1082" t="s">
        <v>2423</v>
      </c>
      <c r="AC54" s="762" t="s">
        <v>40</v>
      </c>
      <c r="AD54" s="1094" t="s">
        <v>2953</v>
      </c>
      <c r="AE54" s="1095"/>
      <c r="AF54" s="1096"/>
      <c r="AG54" s="2"/>
      <c r="BB54" s="1048"/>
      <c r="BC54" s="1059" t="s">
        <v>3313</v>
      </c>
      <c r="BD54" s="1009" t="s">
        <v>40</v>
      </c>
      <c r="BE54" s="1060" t="s">
        <v>2953</v>
      </c>
      <c r="BF54" s="1061"/>
      <c r="BG54" s="1062"/>
    </row>
    <row r="55" spans="2:59" ht="21" customHeight="1">
      <c r="B55" s="1143"/>
      <c r="C55" s="1082"/>
      <c r="D55" s="762" t="s">
        <v>34</v>
      </c>
      <c r="E55" s="1091"/>
      <c r="F55" s="1092"/>
      <c r="G55" s="1093"/>
      <c r="N55" s="753"/>
      <c r="AA55" s="1143"/>
      <c r="AB55" s="1082"/>
      <c r="AC55" s="762" t="s">
        <v>34</v>
      </c>
      <c r="AD55" s="1094" t="s">
        <v>2966</v>
      </c>
      <c r="AE55" s="1095"/>
      <c r="AF55" s="1096"/>
      <c r="AG55" s="2"/>
      <c r="BB55" s="1048"/>
      <c r="BC55" s="1059"/>
      <c r="BD55" s="1009" t="s">
        <v>34</v>
      </c>
      <c r="BE55" s="1060" t="s">
        <v>2966</v>
      </c>
      <c r="BF55" s="1061"/>
      <c r="BG55" s="1062"/>
    </row>
    <row r="56" spans="2:59" ht="21" customHeight="1">
      <c r="B56" s="1143"/>
      <c r="C56" s="1082"/>
      <c r="D56" s="762" t="s">
        <v>38</v>
      </c>
      <c r="E56" s="1097"/>
      <c r="F56" s="1098"/>
      <c r="G56" s="1099"/>
      <c r="AA56" s="1143"/>
      <c r="AB56" s="1082"/>
      <c r="AC56" s="762" t="s">
        <v>38</v>
      </c>
      <c r="AD56" s="1079" t="s">
        <v>2955</v>
      </c>
      <c r="AE56" s="1080"/>
      <c r="AF56" s="1081"/>
      <c r="AG56" s="2"/>
      <c r="BB56" s="1048"/>
      <c r="BC56" s="1059"/>
      <c r="BD56" s="1009" t="s">
        <v>38</v>
      </c>
      <c r="BE56" s="1050" t="s">
        <v>2955</v>
      </c>
      <c r="BF56" s="1051"/>
      <c r="BG56" s="1052"/>
    </row>
    <row r="57" spans="2:59" ht="21" customHeight="1">
      <c r="B57" s="1143"/>
      <c r="C57" s="1082"/>
      <c r="D57" s="762" t="s">
        <v>41</v>
      </c>
      <c r="E57" s="1097"/>
      <c r="F57" s="1098"/>
      <c r="G57" s="1099"/>
      <c r="AA57" s="1143"/>
      <c r="AB57" s="1082"/>
      <c r="AC57" s="762" t="s">
        <v>41</v>
      </c>
      <c r="AD57" s="1079" t="s">
        <v>2956</v>
      </c>
      <c r="AE57" s="1080"/>
      <c r="AF57" s="1081"/>
      <c r="AG57" s="2"/>
      <c r="BB57" s="1048"/>
      <c r="BC57" s="1059"/>
      <c r="BD57" s="1009" t="s">
        <v>41</v>
      </c>
      <c r="BE57" s="1050" t="s">
        <v>2956</v>
      </c>
      <c r="BF57" s="1051"/>
      <c r="BG57" s="1052"/>
    </row>
    <row r="58" spans="2:59" ht="21" customHeight="1">
      <c r="B58" s="1144"/>
      <c r="C58" s="1103"/>
      <c r="D58" s="767" t="s">
        <v>39</v>
      </c>
      <c r="E58" s="1097"/>
      <c r="F58" s="1098"/>
      <c r="G58" s="1099"/>
      <c r="AA58" s="1144"/>
      <c r="AB58" s="1103"/>
      <c r="AC58" s="767" t="s">
        <v>39</v>
      </c>
      <c r="AD58" s="1079" t="s">
        <v>2957</v>
      </c>
      <c r="AE58" s="1080"/>
      <c r="AF58" s="1081"/>
      <c r="AG58" s="2"/>
      <c r="BB58" s="1049"/>
      <c r="BC58" s="1063"/>
      <c r="BD58" s="1010" t="s">
        <v>39</v>
      </c>
      <c r="BE58" s="1050" t="s">
        <v>2957</v>
      </c>
      <c r="BF58" s="1051"/>
      <c r="BG58" s="1052"/>
    </row>
    <row r="59" spans="2:59" ht="21" customHeight="1">
      <c r="B59" s="1142" t="s">
        <v>44</v>
      </c>
      <c r="C59" s="1083" t="s">
        <v>43</v>
      </c>
      <c r="D59" s="1084"/>
      <c r="E59" s="1097"/>
      <c r="F59" s="1098"/>
      <c r="G59" s="1099"/>
      <c r="AA59" s="1142" t="s">
        <v>44</v>
      </c>
      <c r="AB59" s="1083" t="s">
        <v>43</v>
      </c>
      <c r="AC59" s="1084"/>
      <c r="AD59" s="1079" t="s">
        <v>2968</v>
      </c>
      <c r="AE59" s="1080"/>
      <c r="AF59" s="1081"/>
      <c r="AG59" s="2"/>
      <c r="BB59" s="1047" t="s">
        <v>44</v>
      </c>
      <c r="BC59" s="1044" t="s">
        <v>43</v>
      </c>
      <c r="BD59" s="1045"/>
      <c r="BE59" s="1050" t="s">
        <v>2968</v>
      </c>
      <c r="BF59" s="1051"/>
      <c r="BG59" s="1052"/>
    </row>
    <row r="60" spans="2:59" ht="21" customHeight="1">
      <c r="B60" s="1143"/>
      <c r="C60" s="1083" t="s">
        <v>31</v>
      </c>
      <c r="D60" s="1084"/>
      <c r="E60" s="1107"/>
      <c r="F60" s="1108"/>
      <c r="G60" s="1109"/>
      <c r="AA60" s="1143"/>
      <c r="AB60" s="1083" t="s">
        <v>31</v>
      </c>
      <c r="AC60" s="1084"/>
      <c r="AD60" s="1130" t="s">
        <v>2949</v>
      </c>
      <c r="AE60" s="1131"/>
      <c r="AF60" s="1132"/>
      <c r="AG60" s="2"/>
      <c r="BB60" s="1048"/>
      <c r="BC60" s="1044" t="s">
        <v>31</v>
      </c>
      <c r="BD60" s="1045"/>
      <c r="BE60" s="1053" t="s">
        <v>2949</v>
      </c>
      <c r="BF60" s="1054"/>
      <c r="BG60" s="1055"/>
    </row>
    <row r="61" spans="2:59" ht="21" customHeight="1">
      <c r="B61" s="1144"/>
      <c r="C61" s="1083" t="s">
        <v>37</v>
      </c>
      <c r="D61" s="1084"/>
      <c r="E61" s="1097"/>
      <c r="F61" s="1098"/>
      <c r="G61" s="1099"/>
      <c r="AA61" s="1144"/>
      <c r="AB61" s="1083" t="s">
        <v>37</v>
      </c>
      <c r="AC61" s="1084"/>
      <c r="AD61" s="1100" t="s">
        <v>2960</v>
      </c>
      <c r="AE61" s="1101"/>
      <c r="AF61" s="1102"/>
      <c r="AG61" s="2"/>
      <c r="BB61" s="1049"/>
      <c r="BC61" s="1044" t="s">
        <v>37</v>
      </c>
      <c r="BD61" s="1045"/>
      <c r="BE61" s="1050" t="s">
        <v>2960</v>
      </c>
      <c r="BF61" s="1051"/>
      <c r="BG61" s="1052"/>
    </row>
    <row r="62" spans="2:59" ht="3.6" customHeight="1">
      <c r="AA62" s="2"/>
      <c r="AB62" s="2"/>
      <c r="AC62" s="2"/>
      <c r="AD62" s="2"/>
      <c r="AE62" s="2"/>
      <c r="AF62" s="2"/>
      <c r="AG62" s="2"/>
    </row>
    <row r="63" spans="2:59" ht="21" customHeight="1">
      <c r="B63" s="1090" t="s">
        <v>3179</v>
      </c>
      <c r="C63" s="1090"/>
      <c r="D63" s="1090"/>
      <c r="E63" s="1090"/>
      <c r="F63" s="1090"/>
      <c r="G63" s="1090"/>
      <c r="J63" s="149" t="s">
        <v>3185</v>
      </c>
      <c r="K63" s="149">
        <v>1</v>
      </c>
      <c r="L63" s="149">
        <v>1</v>
      </c>
      <c r="BB63" s="1056" t="s">
        <v>3179</v>
      </c>
      <c r="BC63" s="1056"/>
      <c r="BD63" s="1056"/>
      <c r="BE63" s="1056"/>
      <c r="BF63" s="1056"/>
      <c r="BG63" s="1056"/>
    </row>
    <row r="64" spans="2:59" ht="21" customHeight="1">
      <c r="B64" s="1086" t="s">
        <v>3180</v>
      </c>
      <c r="C64" s="1086"/>
      <c r="D64" s="1085" t="s">
        <v>3186</v>
      </c>
      <c r="E64" s="1086"/>
      <c r="F64" s="1086"/>
      <c r="G64" s="3"/>
      <c r="J64" s="149" t="s">
        <v>3187</v>
      </c>
      <c r="K64" s="149">
        <v>2</v>
      </c>
      <c r="L64" s="149">
        <v>2</v>
      </c>
      <c r="BB64" s="1057" t="s">
        <v>3180</v>
      </c>
      <c r="BC64" s="1057"/>
      <c r="BD64" s="1046" t="s">
        <v>3186</v>
      </c>
      <c r="BE64" s="1057"/>
      <c r="BF64" s="1057"/>
      <c r="BG64" s="121"/>
    </row>
    <row r="65" spans="2:59" ht="21" customHeight="1">
      <c r="B65" s="1089"/>
      <c r="C65" s="1089"/>
      <c r="D65" s="785" t="s">
        <v>3181</v>
      </c>
      <c r="E65" s="33" t="s">
        <v>3182</v>
      </c>
      <c r="F65" s="33" t="s">
        <v>3183</v>
      </c>
      <c r="G65" s="774"/>
      <c r="J65" s="149" t="s">
        <v>3188</v>
      </c>
      <c r="K65" s="149">
        <v>3</v>
      </c>
      <c r="L65" s="149">
        <v>3</v>
      </c>
      <c r="BB65" s="1058"/>
      <c r="BC65" s="1058"/>
      <c r="BD65" s="1015" t="s">
        <v>3181</v>
      </c>
      <c r="BE65" s="1013" t="s">
        <v>3182</v>
      </c>
      <c r="BF65" s="1013" t="s">
        <v>3183</v>
      </c>
      <c r="BG65" s="1016"/>
    </row>
    <row r="66" spans="2:59" ht="21" customHeight="1">
      <c r="B66" s="1087"/>
      <c r="C66" s="1088"/>
      <c r="D66" s="781"/>
      <c r="E66" s="100"/>
      <c r="F66" s="100"/>
      <c r="G66" s="774"/>
      <c r="K66" s="149">
        <v>4</v>
      </c>
      <c r="L66" s="149">
        <v>4</v>
      </c>
      <c r="BB66" s="1042" t="s">
        <v>3191</v>
      </c>
      <c r="BC66" s="1043"/>
      <c r="BD66" s="1017" t="s">
        <v>3185</v>
      </c>
      <c r="BE66" s="1018">
        <v>2</v>
      </c>
      <c r="BF66" s="1018">
        <v>2</v>
      </c>
      <c r="BG66" s="1016"/>
    </row>
    <row r="67" spans="2:59" ht="8.4" customHeight="1">
      <c r="C67" s="3"/>
      <c r="D67" s="3"/>
      <c r="E67" s="774"/>
      <c r="F67" s="774"/>
      <c r="G67" s="774"/>
      <c r="K67" s="149">
        <v>5</v>
      </c>
      <c r="L67" s="149">
        <v>5</v>
      </c>
      <c r="BC67" s="121"/>
      <c r="BD67" s="121"/>
      <c r="BE67" s="1016"/>
      <c r="BF67" s="1016"/>
      <c r="BG67" s="1016"/>
    </row>
    <row r="68" spans="2:59">
      <c r="C68" s="1083" t="s">
        <v>3190</v>
      </c>
      <c r="D68" s="1084"/>
      <c r="E68" s="1084"/>
      <c r="F68" s="1085"/>
      <c r="K68" s="149">
        <v>6</v>
      </c>
      <c r="L68" s="149">
        <v>6</v>
      </c>
      <c r="BC68" s="1044" t="s">
        <v>3190</v>
      </c>
      <c r="BD68" s="1045"/>
      <c r="BE68" s="1045"/>
      <c r="BF68" s="1046"/>
    </row>
    <row r="69" spans="2:59">
      <c r="C69" s="782"/>
      <c r="D69" s="33" t="s">
        <v>3189</v>
      </c>
      <c r="E69" s="783"/>
      <c r="F69" s="33" t="s">
        <v>3184</v>
      </c>
      <c r="K69" s="149">
        <v>7</v>
      </c>
      <c r="L69" s="149">
        <v>7</v>
      </c>
      <c r="BC69" s="1019">
        <v>2</v>
      </c>
      <c r="BD69" s="1013" t="s">
        <v>3189</v>
      </c>
      <c r="BE69" s="1020">
        <v>777</v>
      </c>
      <c r="BF69" s="1013" t="s">
        <v>3184</v>
      </c>
    </row>
    <row r="70" spans="2:59">
      <c r="D70" s="3"/>
      <c r="E70" s="776"/>
      <c r="F70" s="776"/>
      <c r="K70" s="149">
        <v>8</v>
      </c>
      <c r="L70" s="149">
        <v>8</v>
      </c>
      <c r="BD70" s="121"/>
      <c r="BE70" s="1021"/>
      <c r="BF70" s="1021"/>
    </row>
    <row r="71" spans="2:59">
      <c r="K71" s="149">
        <v>9</v>
      </c>
      <c r="L71" s="149">
        <v>9</v>
      </c>
    </row>
    <row r="72" spans="2:59">
      <c r="K72" s="149">
        <v>10</v>
      </c>
      <c r="L72" s="149">
        <v>10</v>
      </c>
    </row>
    <row r="73" spans="2:59">
      <c r="K73" s="149">
        <v>11</v>
      </c>
      <c r="L73" s="149">
        <v>11</v>
      </c>
    </row>
    <row r="74" spans="2:59">
      <c r="K74" s="149">
        <v>12</v>
      </c>
      <c r="L74" s="149">
        <v>12</v>
      </c>
    </row>
    <row r="75" spans="2:59">
      <c r="L75" s="149">
        <v>13</v>
      </c>
    </row>
    <row r="76" spans="2:59">
      <c r="L76" s="149">
        <v>14</v>
      </c>
    </row>
    <row r="77" spans="2:59">
      <c r="L77" s="149">
        <v>15</v>
      </c>
    </row>
    <row r="78" spans="2:59">
      <c r="L78" s="149">
        <v>16</v>
      </c>
    </row>
    <row r="79" spans="2:59">
      <c r="L79" s="149">
        <v>17</v>
      </c>
    </row>
    <row r="80" spans="2:59">
      <c r="L80" s="149">
        <v>18</v>
      </c>
    </row>
    <row r="81" spans="12:12">
      <c r="L81" s="149">
        <v>19</v>
      </c>
    </row>
    <row r="82" spans="12:12">
      <c r="L82" s="149">
        <v>20</v>
      </c>
    </row>
    <row r="83" spans="12:12">
      <c r="L83" s="149">
        <v>21</v>
      </c>
    </row>
    <row r="84" spans="12:12">
      <c r="L84" s="149">
        <v>22</v>
      </c>
    </row>
    <row r="85" spans="12:12">
      <c r="L85" s="149">
        <v>23</v>
      </c>
    </row>
    <row r="86" spans="12:12">
      <c r="L86" s="149">
        <v>24</v>
      </c>
    </row>
    <row r="87" spans="12:12">
      <c r="L87" s="149">
        <v>25</v>
      </c>
    </row>
    <row r="88" spans="12:12">
      <c r="L88" s="149">
        <v>26</v>
      </c>
    </row>
    <row r="89" spans="12:12">
      <c r="L89" s="149">
        <v>27</v>
      </c>
    </row>
    <row r="90" spans="12:12">
      <c r="L90" s="149">
        <v>28</v>
      </c>
    </row>
    <row r="91" spans="12:12">
      <c r="L91" s="149">
        <v>29</v>
      </c>
    </row>
    <row r="92" spans="12:12">
      <c r="L92" s="149">
        <v>30</v>
      </c>
    </row>
    <row r="93" spans="12:12">
      <c r="L93" s="149">
        <v>31</v>
      </c>
    </row>
    <row r="113" spans="17:24">
      <c r="V113" s="755" t="s">
        <v>263</v>
      </c>
    </row>
    <row r="114" spans="17:24" ht="13.2">
      <c r="Q114" s="754" t="s">
        <v>384</v>
      </c>
      <c r="R114" s="754" t="s">
        <v>384</v>
      </c>
      <c r="S114" s="754" t="s">
        <v>385</v>
      </c>
      <c r="T114" s="754" t="s">
        <v>386</v>
      </c>
      <c r="V114" s="777" t="s">
        <v>144</v>
      </c>
      <c r="W114" s="777" t="s">
        <v>143</v>
      </c>
    </row>
    <row r="115" spans="17:24" ht="26.4">
      <c r="Q115" s="754" t="s">
        <v>145</v>
      </c>
      <c r="R115" s="754" t="s">
        <v>145</v>
      </c>
      <c r="S115" s="754">
        <f t="shared" ref="S115:S132" si="0">COUNTIF($V$115:$V$237,Q115)</f>
        <v>2</v>
      </c>
      <c r="T115" s="754" t="e">
        <f>"基本情報!V"&amp;R115&amp;":V"&amp;(R115+S115-1)</f>
        <v>#VALUE!</v>
      </c>
      <c r="V115" s="778" t="s">
        <v>145</v>
      </c>
      <c r="W115" s="69" t="s">
        <v>165</v>
      </c>
      <c r="X115" t="s">
        <v>523</v>
      </c>
    </row>
    <row r="116" spans="17:24" ht="26.4">
      <c r="Q116" s="754" t="s">
        <v>146</v>
      </c>
      <c r="R116" s="754" t="s">
        <v>146</v>
      </c>
      <c r="S116" s="754">
        <f t="shared" si="0"/>
        <v>2</v>
      </c>
      <c r="T116" s="754" t="e">
        <f t="shared" ref="T116:T132" si="1">"基本情報!V"&amp;R116&amp;":V"&amp;(R116+S116-1)</f>
        <v>#VALUE!</v>
      </c>
      <c r="V116" s="778" t="s">
        <v>145</v>
      </c>
      <c r="W116" s="69" t="s">
        <v>166</v>
      </c>
      <c r="X116" t="s">
        <v>524</v>
      </c>
    </row>
    <row r="117" spans="17:24" ht="13.2">
      <c r="Q117" s="754" t="s">
        <v>381</v>
      </c>
      <c r="R117" s="754" t="s">
        <v>381</v>
      </c>
      <c r="S117" s="754">
        <f t="shared" si="0"/>
        <v>1</v>
      </c>
      <c r="T117" s="754" t="e">
        <f t="shared" si="1"/>
        <v>#VALUE!</v>
      </c>
      <c r="V117" s="778" t="s">
        <v>146</v>
      </c>
      <c r="W117" s="69" t="s">
        <v>167</v>
      </c>
      <c r="X117" t="s">
        <v>515</v>
      </c>
    </row>
    <row r="118" spans="17:24" ht="26.4">
      <c r="Q118" s="754" t="s">
        <v>148</v>
      </c>
      <c r="R118" s="754" t="s">
        <v>148</v>
      </c>
      <c r="S118" s="754">
        <f t="shared" si="0"/>
        <v>3</v>
      </c>
      <c r="T118" s="754" t="e">
        <f t="shared" si="1"/>
        <v>#VALUE!</v>
      </c>
      <c r="V118" s="778" t="s">
        <v>146</v>
      </c>
      <c r="W118" s="69" t="s">
        <v>168</v>
      </c>
      <c r="X118" t="s">
        <v>525</v>
      </c>
    </row>
    <row r="119" spans="17:24" ht="39.6">
      <c r="Q119" s="754" t="s">
        <v>149</v>
      </c>
      <c r="R119" s="754" t="s">
        <v>149</v>
      </c>
      <c r="S119" s="754">
        <f t="shared" si="0"/>
        <v>44</v>
      </c>
      <c r="T119" s="754" t="e">
        <f t="shared" si="1"/>
        <v>#VALUE!</v>
      </c>
      <c r="V119" s="778" t="s">
        <v>147</v>
      </c>
      <c r="W119" s="69" t="s">
        <v>169</v>
      </c>
      <c r="X119" t="s">
        <v>516</v>
      </c>
    </row>
    <row r="120" spans="17:24" ht="26.4">
      <c r="Q120" s="754" t="s">
        <v>150</v>
      </c>
      <c r="R120" s="754" t="s">
        <v>150</v>
      </c>
      <c r="S120" s="754">
        <f t="shared" si="0"/>
        <v>8</v>
      </c>
      <c r="T120" s="754" t="e">
        <f t="shared" si="1"/>
        <v>#VALUE!</v>
      </c>
      <c r="V120" s="778" t="s">
        <v>148</v>
      </c>
      <c r="W120" s="69" t="s">
        <v>170</v>
      </c>
      <c r="X120" t="s">
        <v>526</v>
      </c>
    </row>
    <row r="121" spans="17:24" ht="39.6">
      <c r="Q121" s="754" t="s">
        <v>151</v>
      </c>
      <c r="R121" s="754" t="s">
        <v>151</v>
      </c>
      <c r="S121" s="754">
        <f t="shared" si="0"/>
        <v>5</v>
      </c>
      <c r="T121" s="754" t="e">
        <f t="shared" si="1"/>
        <v>#VALUE!</v>
      </c>
      <c r="V121" s="778" t="s">
        <v>148</v>
      </c>
      <c r="W121" s="69" t="s">
        <v>171</v>
      </c>
      <c r="X121" t="s">
        <v>517</v>
      </c>
    </row>
    <row r="122" spans="17:24" ht="26.4">
      <c r="Q122" s="754" t="s">
        <v>152</v>
      </c>
      <c r="R122" s="754" t="s">
        <v>152</v>
      </c>
      <c r="S122" s="754">
        <f t="shared" si="0"/>
        <v>8</v>
      </c>
      <c r="T122" s="754" t="e">
        <f t="shared" si="1"/>
        <v>#VALUE!</v>
      </c>
      <c r="V122" s="778" t="s">
        <v>148</v>
      </c>
      <c r="W122" s="69" t="s">
        <v>172</v>
      </c>
      <c r="X122" t="s">
        <v>527</v>
      </c>
    </row>
    <row r="123" spans="17:24" ht="26.4">
      <c r="Q123" s="754" t="s">
        <v>153</v>
      </c>
      <c r="R123" s="754" t="s">
        <v>153</v>
      </c>
      <c r="S123" s="754">
        <f t="shared" si="0"/>
        <v>12</v>
      </c>
      <c r="T123" s="754" t="e">
        <f t="shared" si="1"/>
        <v>#VALUE!</v>
      </c>
      <c r="V123" s="778" t="s">
        <v>149</v>
      </c>
      <c r="W123" s="69" t="s">
        <v>173</v>
      </c>
      <c r="X123" t="s">
        <v>518</v>
      </c>
    </row>
    <row r="124" spans="17:24" ht="39.6">
      <c r="Q124" s="754" t="s">
        <v>154</v>
      </c>
      <c r="R124" s="754" t="s">
        <v>154</v>
      </c>
      <c r="S124" s="754">
        <f t="shared" si="0"/>
        <v>6</v>
      </c>
      <c r="T124" s="754" t="e">
        <f t="shared" si="1"/>
        <v>#VALUE!</v>
      </c>
      <c r="V124" s="778" t="s">
        <v>149</v>
      </c>
      <c r="W124" s="69" t="s">
        <v>174</v>
      </c>
      <c r="X124" t="s">
        <v>528</v>
      </c>
    </row>
    <row r="125" spans="17:24" ht="13.2">
      <c r="Q125" s="754" t="s">
        <v>155</v>
      </c>
      <c r="R125" s="754" t="s">
        <v>155</v>
      </c>
      <c r="S125" s="754">
        <f t="shared" si="0"/>
        <v>3</v>
      </c>
      <c r="T125" s="754" t="e">
        <f t="shared" si="1"/>
        <v>#VALUE!</v>
      </c>
      <c r="V125" s="778" t="s">
        <v>149</v>
      </c>
      <c r="W125" s="69" t="s">
        <v>175</v>
      </c>
      <c r="X125" t="s">
        <v>519</v>
      </c>
    </row>
    <row r="126" spans="17:24" ht="39.6">
      <c r="Q126" s="754" t="s">
        <v>2419</v>
      </c>
      <c r="R126" s="754" t="s">
        <v>2419</v>
      </c>
      <c r="S126" s="754">
        <f t="shared" si="0"/>
        <v>0</v>
      </c>
      <c r="T126" s="754" t="e">
        <f t="shared" si="1"/>
        <v>#VALUE!</v>
      </c>
      <c r="V126" s="778" t="s">
        <v>149</v>
      </c>
      <c r="W126" s="69" t="s">
        <v>176</v>
      </c>
      <c r="X126" t="s">
        <v>520</v>
      </c>
    </row>
    <row r="127" spans="17:24" ht="26.4">
      <c r="Q127" s="754" t="s">
        <v>157</v>
      </c>
      <c r="R127" s="754" t="s">
        <v>157</v>
      </c>
      <c r="S127" s="754">
        <f t="shared" si="0"/>
        <v>3</v>
      </c>
      <c r="T127" s="754" t="e">
        <f t="shared" si="1"/>
        <v>#VALUE!</v>
      </c>
      <c r="V127" s="778" t="s">
        <v>149</v>
      </c>
      <c r="W127" s="69" t="s">
        <v>177</v>
      </c>
      <c r="X127" t="s">
        <v>521</v>
      </c>
    </row>
    <row r="128" spans="17:24" ht="39.6">
      <c r="Q128" s="754" t="s">
        <v>158</v>
      </c>
      <c r="R128" s="754" t="s">
        <v>158</v>
      </c>
      <c r="S128" s="754">
        <f t="shared" si="0"/>
        <v>3</v>
      </c>
      <c r="T128" s="754" t="e">
        <f t="shared" si="1"/>
        <v>#VALUE!</v>
      </c>
      <c r="V128" s="778" t="s">
        <v>149</v>
      </c>
      <c r="W128" s="69" t="s">
        <v>178</v>
      </c>
      <c r="X128" t="s">
        <v>2422</v>
      </c>
    </row>
    <row r="129" spans="17:23" ht="26.4">
      <c r="Q129" s="754" t="s">
        <v>159</v>
      </c>
      <c r="R129" s="754" t="s">
        <v>159</v>
      </c>
      <c r="S129" s="754">
        <f t="shared" si="0"/>
        <v>2</v>
      </c>
      <c r="T129" s="754" t="e">
        <f t="shared" si="1"/>
        <v>#VALUE!</v>
      </c>
      <c r="V129" s="778" t="s">
        <v>149</v>
      </c>
      <c r="W129" s="69" t="s">
        <v>179</v>
      </c>
    </row>
    <row r="130" spans="17:23" ht="13.2">
      <c r="Q130" s="754" t="s">
        <v>161</v>
      </c>
      <c r="R130" s="754" t="s">
        <v>161</v>
      </c>
      <c r="S130" s="754">
        <f t="shared" si="0"/>
        <v>2</v>
      </c>
      <c r="T130" s="754" t="e">
        <f t="shared" si="1"/>
        <v>#VALUE!</v>
      </c>
      <c r="V130" s="778" t="s">
        <v>149</v>
      </c>
      <c r="W130" s="69" t="s">
        <v>180</v>
      </c>
    </row>
    <row r="131" spans="17:23" ht="39.6">
      <c r="Q131" s="754" t="s">
        <v>382</v>
      </c>
      <c r="R131" s="754" t="s">
        <v>382</v>
      </c>
      <c r="S131" s="754">
        <f t="shared" si="0"/>
        <v>9</v>
      </c>
      <c r="T131" s="754" t="e">
        <f t="shared" si="1"/>
        <v>#VALUE!</v>
      </c>
      <c r="V131" s="778" t="s">
        <v>149</v>
      </c>
      <c r="W131" s="69" t="s">
        <v>181</v>
      </c>
    </row>
    <row r="132" spans="17:23" ht="52.8">
      <c r="Q132" s="754" t="s">
        <v>383</v>
      </c>
      <c r="R132" s="754" t="s">
        <v>383</v>
      </c>
      <c r="S132" s="754">
        <f t="shared" si="0"/>
        <v>2</v>
      </c>
      <c r="T132" s="754" t="e">
        <f t="shared" si="1"/>
        <v>#VALUE!</v>
      </c>
      <c r="V132" s="778" t="s">
        <v>149</v>
      </c>
      <c r="W132" s="69" t="s">
        <v>182</v>
      </c>
    </row>
    <row r="133" spans="17:23" ht="26.4">
      <c r="Q133" s="779" t="s">
        <v>145</v>
      </c>
      <c r="V133" s="778" t="s">
        <v>149</v>
      </c>
      <c r="W133" s="69" t="s">
        <v>183</v>
      </c>
    </row>
    <row r="134" spans="17:23" ht="39.6">
      <c r="Q134" s="779" t="s">
        <v>146</v>
      </c>
      <c r="V134" s="778" t="s">
        <v>149</v>
      </c>
      <c r="W134" s="69" t="s">
        <v>184</v>
      </c>
    </row>
    <row r="135" spans="17:23" ht="39.6">
      <c r="Q135" s="68" t="s">
        <v>147</v>
      </c>
      <c r="V135" s="778" t="s">
        <v>149</v>
      </c>
      <c r="W135" s="69" t="s">
        <v>185</v>
      </c>
    </row>
    <row r="136" spans="17:23" ht="13.2">
      <c r="Q136" s="779" t="s">
        <v>148</v>
      </c>
      <c r="V136" s="778" t="s">
        <v>149</v>
      </c>
      <c r="W136" s="69" t="s">
        <v>186</v>
      </c>
    </row>
    <row r="137" spans="17:23" ht="26.4">
      <c r="Q137" s="779" t="s">
        <v>149</v>
      </c>
      <c r="V137" s="778" t="s">
        <v>149</v>
      </c>
      <c r="W137" s="69" t="s">
        <v>187</v>
      </c>
    </row>
    <row r="138" spans="17:23" ht="39.6">
      <c r="Q138" s="779" t="s">
        <v>150</v>
      </c>
      <c r="V138" s="778" t="s">
        <v>149</v>
      </c>
      <c r="W138" s="69" t="s">
        <v>188</v>
      </c>
    </row>
    <row r="139" spans="17:23" ht="39.6">
      <c r="Q139" s="779" t="s">
        <v>151</v>
      </c>
      <c r="V139" s="778" t="s">
        <v>149</v>
      </c>
      <c r="W139" s="69" t="s">
        <v>189</v>
      </c>
    </row>
    <row r="140" spans="17:23" ht="39.6">
      <c r="Q140" s="779" t="s">
        <v>152</v>
      </c>
      <c r="V140" s="778" t="s">
        <v>149</v>
      </c>
      <c r="W140" s="69" t="s">
        <v>190</v>
      </c>
    </row>
    <row r="141" spans="17:23" ht="39.6">
      <c r="Q141" s="779" t="s">
        <v>153</v>
      </c>
      <c r="V141" s="778" t="s">
        <v>149</v>
      </c>
      <c r="W141" s="69" t="s">
        <v>191</v>
      </c>
    </row>
    <row r="142" spans="17:23" ht="52.8">
      <c r="Q142" s="779" t="s">
        <v>154</v>
      </c>
      <c r="V142" s="778" t="s">
        <v>149</v>
      </c>
      <c r="W142" s="69" t="s">
        <v>192</v>
      </c>
    </row>
    <row r="143" spans="17:23" ht="39.6">
      <c r="Q143" s="779" t="s">
        <v>155</v>
      </c>
      <c r="V143" s="778" t="s">
        <v>149</v>
      </c>
      <c r="W143" s="69" t="s">
        <v>193</v>
      </c>
    </row>
    <row r="144" spans="17:23" ht="39.6">
      <c r="Q144" s="779" t="s">
        <v>156</v>
      </c>
      <c r="V144" s="778" t="s">
        <v>149</v>
      </c>
      <c r="W144" s="69" t="s">
        <v>194</v>
      </c>
    </row>
    <row r="145" spans="17:23" ht="39.6">
      <c r="Q145" s="779" t="s">
        <v>157</v>
      </c>
      <c r="V145" s="778" t="s">
        <v>150</v>
      </c>
      <c r="W145" s="69" t="s">
        <v>195</v>
      </c>
    </row>
    <row r="146" spans="17:23" ht="39.6">
      <c r="Q146" s="779" t="s">
        <v>158</v>
      </c>
      <c r="V146" s="778" t="s">
        <v>150</v>
      </c>
      <c r="W146" s="69" t="s">
        <v>196</v>
      </c>
    </row>
    <row r="147" spans="17:23" ht="39.6">
      <c r="Q147" s="779" t="s">
        <v>146</v>
      </c>
      <c r="V147" s="778" t="s">
        <v>149</v>
      </c>
      <c r="W147" s="69" t="s">
        <v>184</v>
      </c>
    </row>
    <row r="148" spans="17:23" ht="39.6">
      <c r="Q148" s="68" t="s">
        <v>147</v>
      </c>
      <c r="V148" s="778" t="s">
        <v>149</v>
      </c>
      <c r="W148" s="69" t="s">
        <v>185</v>
      </c>
    </row>
    <row r="149" spans="17:23" ht="13.2">
      <c r="Q149" s="779" t="s">
        <v>148</v>
      </c>
      <c r="V149" s="778" t="s">
        <v>149</v>
      </c>
      <c r="W149" s="69" t="s">
        <v>186</v>
      </c>
    </row>
    <row r="150" spans="17:23" ht="26.4">
      <c r="Q150" s="779" t="s">
        <v>149</v>
      </c>
      <c r="V150" s="778" t="s">
        <v>149</v>
      </c>
      <c r="W150" s="69" t="s">
        <v>187</v>
      </c>
    </row>
    <row r="151" spans="17:23" ht="39.6">
      <c r="Q151" s="779" t="s">
        <v>150</v>
      </c>
      <c r="V151" s="778" t="s">
        <v>149</v>
      </c>
      <c r="W151" s="69" t="s">
        <v>188</v>
      </c>
    </row>
    <row r="152" spans="17:23" ht="39.6">
      <c r="Q152" s="779" t="s">
        <v>151</v>
      </c>
      <c r="V152" s="778" t="s">
        <v>149</v>
      </c>
      <c r="W152" s="69" t="s">
        <v>189</v>
      </c>
    </row>
    <row r="153" spans="17:23" ht="39.6">
      <c r="Q153" s="779" t="s">
        <v>152</v>
      </c>
      <c r="V153" s="778" t="s">
        <v>149</v>
      </c>
      <c r="W153" s="69" t="s">
        <v>190</v>
      </c>
    </row>
    <row r="154" spans="17:23" ht="39.6">
      <c r="Q154" s="779" t="s">
        <v>153</v>
      </c>
      <c r="V154" s="778" t="s">
        <v>149</v>
      </c>
      <c r="W154" s="69" t="s">
        <v>191</v>
      </c>
    </row>
    <row r="155" spans="17:23" ht="52.8">
      <c r="Q155" s="779" t="s">
        <v>154</v>
      </c>
      <c r="V155" s="778" t="s">
        <v>149</v>
      </c>
      <c r="W155" s="69" t="s">
        <v>192</v>
      </c>
    </row>
    <row r="156" spans="17:23" ht="39.6">
      <c r="Q156" s="779" t="s">
        <v>155</v>
      </c>
      <c r="V156" s="778" t="s">
        <v>149</v>
      </c>
      <c r="W156" s="69" t="s">
        <v>193</v>
      </c>
    </row>
    <row r="157" spans="17:23" ht="39.6">
      <c r="Q157" s="779" t="s">
        <v>156</v>
      </c>
      <c r="V157" s="778" t="s">
        <v>149</v>
      </c>
      <c r="W157" s="69" t="s">
        <v>194</v>
      </c>
    </row>
    <row r="158" spans="17:23" ht="39.6">
      <c r="Q158" s="779" t="s">
        <v>157</v>
      </c>
      <c r="V158" s="778" t="s">
        <v>150</v>
      </c>
      <c r="W158" s="69" t="s">
        <v>195</v>
      </c>
    </row>
    <row r="159" spans="17:23" ht="39.6">
      <c r="Q159" s="779" t="s">
        <v>158</v>
      </c>
      <c r="V159" s="778" t="s">
        <v>150</v>
      </c>
      <c r="W159" s="69" t="s">
        <v>196</v>
      </c>
    </row>
    <row r="160" spans="17:23" ht="26.4">
      <c r="Q160" s="779" t="s">
        <v>159</v>
      </c>
      <c r="V160" s="778" t="s">
        <v>149</v>
      </c>
      <c r="W160" s="69" t="s">
        <v>197</v>
      </c>
    </row>
    <row r="161" spans="17:23" ht="26.4">
      <c r="Q161" s="779" t="s">
        <v>160</v>
      </c>
      <c r="V161" s="778" t="s">
        <v>149</v>
      </c>
      <c r="W161" s="69" t="s">
        <v>198</v>
      </c>
    </row>
    <row r="162" spans="17:23" ht="26.4">
      <c r="Q162" s="779" t="s">
        <v>161</v>
      </c>
      <c r="V162" s="778" t="s">
        <v>149</v>
      </c>
      <c r="W162" s="69" t="s">
        <v>199</v>
      </c>
    </row>
    <row r="163" spans="17:23" ht="52.8">
      <c r="Q163" s="779" t="s">
        <v>162</v>
      </c>
      <c r="V163" s="778" t="s">
        <v>149</v>
      </c>
      <c r="W163" s="69" t="s">
        <v>200</v>
      </c>
    </row>
    <row r="164" spans="17:23" ht="39.6">
      <c r="Q164" s="779" t="s">
        <v>163</v>
      </c>
      <c r="V164" s="778" t="s">
        <v>149</v>
      </c>
      <c r="W164" s="69" t="s">
        <v>201</v>
      </c>
    </row>
    <row r="165" spans="17:23" ht="26.4">
      <c r="Q165" s="68" t="s">
        <v>164</v>
      </c>
      <c r="V165" s="778" t="s">
        <v>149</v>
      </c>
      <c r="W165" s="69" t="s">
        <v>202</v>
      </c>
    </row>
    <row r="166" spans="17:23" ht="26.4">
      <c r="V166" s="778" t="s">
        <v>149</v>
      </c>
      <c r="W166" s="69" t="s">
        <v>203</v>
      </c>
    </row>
    <row r="167" spans="17:23" ht="39.6">
      <c r="V167" s="778" t="s">
        <v>149</v>
      </c>
      <c r="W167" s="69" t="s">
        <v>204</v>
      </c>
    </row>
    <row r="168" spans="17:23" ht="39.6">
      <c r="V168" s="778" t="s">
        <v>149</v>
      </c>
      <c r="W168" s="69" t="s">
        <v>205</v>
      </c>
    </row>
    <row r="169" spans="17:23" ht="13.2">
      <c r="V169" s="778" t="s">
        <v>149</v>
      </c>
      <c r="W169" s="69" t="s">
        <v>206</v>
      </c>
    </row>
    <row r="170" spans="17:23" ht="26.4">
      <c r="V170" s="778" t="s">
        <v>149</v>
      </c>
      <c r="W170" s="69" t="s">
        <v>207</v>
      </c>
    </row>
    <row r="171" spans="17:23" ht="39.6">
      <c r="V171" s="778" t="s">
        <v>150</v>
      </c>
      <c r="W171" s="69" t="s">
        <v>208</v>
      </c>
    </row>
    <row r="172" spans="17:23" ht="39.6">
      <c r="V172" s="778" t="s">
        <v>150</v>
      </c>
      <c r="W172" s="69" t="s">
        <v>209</v>
      </c>
    </row>
    <row r="173" spans="17:23" ht="39.6">
      <c r="V173" s="778" t="s">
        <v>150</v>
      </c>
      <c r="W173" s="69" t="s">
        <v>210</v>
      </c>
    </row>
    <row r="174" spans="17:23" ht="39.6">
      <c r="V174" s="778" t="s">
        <v>150</v>
      </c>
      <c r="W174" s="69" t="s">
        <v>211</v>
      </c>
    </row>
    <row r="175" spans="17:23" ht="39.6">
      <c r="V175" s="778" t="s">
        <v>151</v>
      </c>
      <c r="W175" s="69" t="s">
        <v>212</v>
      </c>
    </row>
    <row r="176" spans="17:23" ht="39.6">
      <c r="V176" s="778" t="s">
        <v>151</v>
      </c>
      <c r="W176" s="69" t="s">
        <v>213</v>
      </c>
    </row>
    <row r="177" spans="22:23" ht="26.4">
      <c r="V177" s="778" t="s">
        <v>151</v>
      </c>
      <c r="W177" s="69" t="s">
        <v>214</v>
      </c>
    </row>
    <row r="178" spans="22:23" ht="26.4">
      <c r="V178" s="778" t="s">
        <v>151</v>
      </c>
      <c r="W178" s="69" t="s">
        <v>215</v>
      </c>
    </row>
    <row r="179" spans="22:23" ht="26.4">
      <c r="V179" s="778" t="s">
        <v>151</v>
      </c>
      <c r="W179" s="69" t="s">
        <v>216</v>
      </c>
    </row>
    <row r="180" spans="22:23" ht="52.8">
      <c r="V180" s="778" t="s">
        <v>152</v>
      </c>
      <c r="W180" s="69" t="s">
        <v>217</v>
      </c>
    </row>
    <row r="181" spans="22:23" ht="26.4">
      <c r="V181" s="778" t="s">
        <v>152</v>
      </c>
      <c r="W181" s="69" t="s">
        <v>218</v>
      </c>
    </row>
    <row r="182" spans="22:23" ht="26.4">
      <c r="V182" s="778" t="s">
        <v>152</v>
      </c>
      <c r="W182" s="69" t="s">
        <v>219</v>
      </c>
    </row>
    <row r="183" spans="22:23" ht="26.4">
      <c r="V183" s="778" t="s">
        <v>152</v>
      </c>
      <c r="W183" s="69" t="s">
        <v>220</v>
      </c>
    </row>
    <row r="184" spans="22:23" ht="39.6">
      <c r="V184" s="778" t="s">
        <v>152</v>
      </c>
      <c r="W184" s="69" t="s">
        <v>221</v>
      </c>
    </row>
    <row r="185" spans="22:23" ht="26.4">
      <c r="V185" s="778" t="s">
        <v>152</v>
      </c>
      <c r="W185" s="69" t="s">
        <v>222</v>
      </c>
    </row>
    <row r="186" spans="22:23" ht="26.4">
      <c r="V186" s="778" t="s">
        <v>152</v>
      </c>
      <c r="W186" s="69" t="s">
        <v>223</v>
      </c>
    </row>
    <row r="187" spans="22:23" ht="26.4">
      <c r="V187" s="778" t="s">
        <v>152</v>
      </c>
      <c r="W187" s="69" t="s">
        <v>224</v>
      </c>
    </row>
    <row r="188" spans="22:23" ht="26.4">
      <c r="V188" s="778" t="s">
        <v>153</v>
      </c>
      <c r="W188" s="69" t="s">
        <v>225</v>
      </c>
    </row>
    <row r="189" spans="22:23" ht="26.4">
      <c r="V189" s="778" t="s">
        <v>153</v>
      </c>
      <c r="W189" s="69" t="s">
        <v>226</v>
      </c>
    </row>
    <row r="190" spans="22:23" ht="26.4">
      <c r="V190" s="778" t="s">
        <v>153</v>
      </c>
      <c r="W190" s="69" t="s">
        <v>227</v>
      </c>
    </row>
    <row r="191" spans="22:23" ht="66">
      <c r="V191" s="778" t="s">
        <v>153</v>
      </c>
      <c r="W191" s="69" t="s">
        <v>228</v>
      </c>
    </row>
    <row r="192" spans="22:23" ht="52.8">
      <c r="V192" s="778" t="s">
        <v>153</v>
      </c>
      <c r="W192" s="69" t="s">
        <v>229</v>
      </c>
    </row>
    <row r="193" spans="22:23" ht="26.4">
      <c r="V193" s="778" t="s">
        <v>153</v>
      </c>
      <c r="W193" s="69" t="s">
        <v>230</v>
      </c>
    </row>
    <row r="194" spans="22:23" ht="66">
      <c r="V194" s="778" t="s">
        <v>153</v>
      </c>
      <c r="W194" s="70" t="s">
        <v>231</v>
      </c>
    </row>
    <row r="195" spans="22:23" ht="26.4">
      <c r="V195" s="778" t="s">
        <v>153</v>
      </c>
      <c r="W195" s="69" t="s">
        <v>232</v>
      </c>
    </row>
    <row r="196" spans="22:23" ht="26.4">
      <c r="V196" s="778" t="s">
        <v>153</v>
      </c>
      <c r="W196" s="69" t="s">
        <v>233</v>
      </c>
    </row>
    <row r="197" spans="22:23" ht="26.4">
      <c r="V197" s="778" t="s">
        <v>153</v>
      </c>
      <c r="W197" s="69" t="s">
        <v>234</v>
      </c>
    </row>
    <row r="198" spans="22:23" ht="26.4">
      <c r="V198" s="778" t="s">
        <v>153</v>
      </c>
      <c r="W198" s="69" t="s">
        <v>235</v>
      </c>
    </row>
    <row r="199" spans="22:23" ht="52.8">
      <c r="V199" s="778" t="s">
        <v>153</v>
      </c>
      <c r="W199" s="69" t="s">
        <v>236</v>
      </c>
    </row>
    <row r="200" spans="22:23" ht="26.4">
      <c r="V200" s="778" t="s">
        <v>154</v>
      </c>
      <c r="W200" s="69" t="s">
        <v>237</v>
      </c>
    </row>
    <row r="201" spans="22:23" ht="52.8">
      <c r="V201" s="778" t="s">
        <v>154</v>
      </c>
      <c r="W201" s="69" t="s">
        <v>238</v>
      </c>
    </row>
    <row r="202" spans="22:23" ht="26.4">
      <c r="V202" s="778" t="s">
        <v>154</v>
      </c>
      <c r="W202" s="69" t="s">
        <v>239</v>
      </c>
    </row>
    <row r="203" spans="22:23" ht="26.4">
      <c r="V203" s="778" t="s">
        <v>154</v>
      </c>
      <c r="W203" s="69" t="s">
        <v>240</v>
      </c>
    </row>
    <row r="204" spans="22:23" ht="39.6">
      <c r="V204" s="778" t="s">
        <v>154</v>
      </c>
      <c r="W204" s="69" t="s">
        <v>241</v>
      </c>
    </row>
    <row r="205" spans="22:23" ht="39.6">
      <c r="V205" s="778" t="s">
        <v>154</v>
      </c>
      <c r="W205" s="69" t="s">
        <v>2990</v>
      </c>
    </row>
    <row r="206" spans="22:23" ht="39.6">
      <c r="V206" s="778" t="s">
        <v>155</v>
      </c>
      <c r="W206" s="69" t="s">
        <v>242</v>
      </c>
    </row>
    <row r="207" spans="22:23" ht="39.6">
      <c r="V207" s="778" t="s">
        <v>155</v>
      </c>
      <c r="W207" s="69" t="s">
        <v>243</v>
      </c>
    </row>
    <row r="208" spans="22:23" ht="39.6">
      <c r="V208" s="778" t="s">
        <v>155</v>
      </c>
      <c r="W208" s="69" t="s">
        <v>244</v>
      </c>
    </row>
    <row r="209" spans="22:23" ht="39.6">
      <c r="V209" s="778" t="s">
        <v>156</v>
      </c>
      <c r="W209" s="69" t="s">
        <v>245</v>
      </c>
    </row>
    <row r="210" spans="22:23" ht="39.6">
      <c r="V210" s="778" t="s">
        <v>156</v>
      </c>
      <c r="W210" s="69" t="s">
        <v>246</v>
      </c>
    </row>
    <row r="211" spans="22:23" ht="39.6">
      <c r="V211" s="778" t="s">
        <v>156</v>
      </c>
      <c r="W211" s="69" t="s">
        <v>247</v>
      </c>
    </row>
    <row r="212" spans="22:23" ht="39.6">
      <c r="V212" s="778" t="s">
        <v>156</v>
      </c>
      <c r="W212" s="69" t="s">
        <v>248</v>
      </c>
    </row>
    <row r="213" spans="22:23" ht="39.6">
      <c r="V213" s="778" t="s">
        <v>157</v>
      </c>
      <c r="W213" s="69" t="s">
        <v>249</v>
      </c>
    </row>
    <row r="214" spans="22:23" ht="39.6">
      <c r="V214" s="778" t="s">
        <v>157</v>
      </c>
      <c r="W214" s="69" t="s">
        <v>250</v>
      </c>
    </row>
    <row r="215" spans="22:23" ht="39.6">
      <c r="V215" s="778" t="s">
        <v>157</v>
      </c>
      <c r="W215" s="69" t="s">
        <v>251</v>
      </c>
    </row>
    <row r="216" spans="22:23" ht="39.6">
      <c r="V216" s="778" t="s">
        <v>158</v>
      </c>
      <c r="W216" s="69" t="s">
        <v>252</v>
      </c>
    </row>
    <row r="217" spans="22:23" ht="39.6">
      <c r="V217" s="778" t="s">
        <v>158</v>
      </c>
      <c r="W217" s="69" t="s">
        <v>253</v>
      </c>
    </row>
    <row r="218" spans="22:23" ht="39.6">
      <c r="V218" s="778" t="s">
        <v>158</v>
      </c>
      <c r="W218" s="69" t="s">
        <v>254</v>
      </c>
    </row>
    <row r="219" spans="22:23" ht="39.6">
      <c r="V219" s="778" t="s">
        <v>159</v>
      </c>
      <c r="W219" s="69" t="s">
        <v>255</v>
      </c>
    </row>
    <row r="220" spans="22:23" ht="26.4">
      <c r="V220" s="778" t="s">
        <v>159</v>
      </c>
      <c r="W220" s="69" t="s">
        <v>256</v>
      </c>
    </row>
    <row r="221" spans="22:23" ht="26.4">
      <c r="V221" s="778" t="s">
        <v>160</v>
      </c>
      <c r="W221" s="69" t="s">
        <v>257</v>
      </c>
    </row>
    <row r="222" spans="22:23" ht="26.4">
      <c r="V222" s="778" t="s">
        <v>160</v>
      </c>
      <c r="W222" s="69" t="s">
        <v>258</v>
      </c>
    </row>
    <row r="223" spans="22:23" ht="26.4">
      <c r="V223" s="778" t="s">
        <v>160</v>
      </c>
      <c r="W223" s="69" t="s">
        <v>259</v>
      </c>
    </row>
    <row r="224" spans="22:23" ht="26.4">
      <c r="V224" s="778" t="s">
        <v>161</v>
      </c>
      <c r="W224" s="69" t="s">
        <v>260</v>
      </c>
    </row>
    <row r="225" spans="22:23" ht="26.4">
      <c r="V225" s="778" t="s">
        <v>161</v>
      </c>
      <c r="W225" s="69" t="s">
        <v>261</v>
      </c>
    </row>
    <row r="226" spans="22:23" ht="52.8">
      <c r="V226" s="778" t="s">
        <v>162</v>
      </c>
      <c r="W226" s="69" t="s">
        <v>262</v>
      </c>
    </row>
    <row r="227" spans="22:23" ht="52.8">
      <c r="V227" s="778" t="s">
        <v>162</v>
      </c>
      <c r="W227" s="780" t="s">
        <v>252</v>
      </c>
    </row>
    <row r="228" spans="22:23" ht="52.8">
      <c r="V228" s="778" t="s">
        <v>162</v>
      </c>
      <c r="W228" s="780" t="s">
        <v>253</v>
      </c>
    </row>
    <row r="229" spans="22:23" ht="52.8">
      <c r="V229" s="778" t="s">
        <v>162</v>
      </c>
      <c r="W229" s="780" t="s">
        <v>254</v>
      </c>
    </row>
    <row r="230" spans="22:23" ht="52.8">
      <c r="V230" s="778" t="s">
        <v>162</v>
      </c>
      <c r="W230" s="780" t="s">
        <v>255</v>
      </c>
    </row>
    <row r="231" spans="22:23" ht="52.8">
      <c r="V231" s="778" t="s">
        <v>162</v>
      </c>
      <c r="W231" s="780" t="s">
        <v>256</v>
      </c>
    </row>
    <row r="232" spans="22:23" ht="52.8">
      <c r="V232" s="778" t="s">
        <v>162</v>
      </c>
      <c r="W232" s="780" t="s">
        <v>257</v>
      </c>
    </row>
    <row r="233" spans="22:23" ht="52.8">
      <c r="V233" s="778" t="s">
        <v>162</v>
      </c>
      <c r="W233" s="780" t="s">
        <v>258</v>
      </c>
    </row>
    <row r="234" spans="22:23" ht="52.8">
      <c r="V234" s="778" t="s">
        <v>162</v>
      </c>
      <c r="W234" s="780" t="s">
        <v>259</v>
      </c>
    </row>
    <row r="235" spans="22:23" ht="39.6">
      <c r="V235" s="778" t="s">
        <v>163</v>
      </c>
      <c r="W235" s="780" t="s">
        <v>260</v>
      </c>
    </row>
    <row r="236" spans="22:23" ht="39.6">
      <c r="V236" s="778" t="s">
        <v>163</v>
      </c>
      <c r="W236" s="780" t="s">
        <v>261</v>
      </c>
    </row>
    <row r="237" spans="22:23" ht="26.4">
      <c r="V237" s="778" t="s">
        <v>164</v>
      </c>
      <c r="W237" s="780" t="s">
        <v>262</v>
      </c>
    </row>
  </sheetData>
  <sheetProtection algorithmName="SHA-512" hashValue="ywq+t/6P0voWwriR+nNoOjgmniaKUSyGRJaYdCAnexvaq+kLmUp3gjjjf2OBTl8cNIYIrOYlun3+Rg/HKI10JQ==" saltValue="6VBXk9JswrCUrlWRjNVqLw==" spinCount="100000" sheet="1" formatCells="0" formatColumns="0" formatRows="0" selectLockedCells="1"/>
  <mergeCells count="280">
    <mergeCell ref="B59:B61"/>
    <mergeCell ref="B49:B58"/>
    <mergeCell ref="B39:B48"/>
    <mergeCell ref="B29:B38"/>
    <mergeCell ref="B19:B28"/>
    <mergeCell ref="B5:B14"/>
    <mergeCell ref="AA5:AA14"/>
    <mergeCell ref="AA19:AA28"/>
    <mergeCell ref="AA29:AA38"/>
    <mergeCell ref="AA39:AA48"/>
    <mergeCell ref="AA49:AA58"/>
    <mergeCell ref="AA59:AA61"/>
    <mergeCell ref="E44:G44"/>
    <mergeCell ref="E40:G40"/>
    <mergeCell ref="C60:D60"/>
    <mergeCell ref="E39:G39"/>
    <mergeCell ref="E19:G19"/>
    <mergeCell ref="C59:D59"/>
    <mergeCell ref="C61:D61"/>
    <mergeCell ref="E30:G30"/>
    <mergeCell ref="E31:G31"/>
    <mergeCell ref="E32:G32"/>
    <mergeCell ref="E33:G33"/>
    <mergeCell ref="E14:G14"/>
    <mergeCell ref="AD61:AF61"/>
    <mergeCell ref="AD55:AF55"/>
    <mergeCell ref="AD56:AF56"/>
    <mergeCell ref="AD57:AF57"/>
    <mergeCell ref="AD58:AF58"/>
    <mergeCell ref="AB54:AB58"/>
    <mergeCell ref="AD54:AF54"/>
    <mergeCell ref="C32:C33"/>
    <mergeCell ref="AD48:AF48"/>
    <mergeCell ref="AB50:AB51"/>
    <mergeCell ref="AD49:AF49"/>
    <mergeCell ref="AD50:AF50"/>
    <mergeCell ref="AD51:AF51"/>
    <mergeCell ref="AB52:AB53"/>
    <mergeCell ref="AD52:AF52"/>
    <mergeCell ref="AD53:AF53"/>
    <mergeCell ref="AB60:AC60"/>
    <mergeCell ref="AB59:AC59"/>
    <mergeCell ref="AD59:AF59"/>
    <mergeCell ref="AD60:AF60"/>
    <mergeCell ref="AD17:AF17"/>
    <mergeCell ref="AB18:AC18"/>
    <mergeCell ref="AD18:AF18"/>
    <mergeCell ref="AB40:AB41"/>
    <mergeCell ref="AB44:AB48"/>
    <mergeCell ref="AD44:AF44"/>
    <mergeCell ref="AD45:AF45"/>
    <mergeCell ref="AD24:AF24"/>
    <mergeCell ref="AD25:AF25"/>
    <mergeCell ref="AD26:AF26"/>
    <mergeCell ref="AD27:AF27"/>
    <mergeCell ref="AD39:AF39"/>
    <mergeCell ref="AD40:AF40"/>
    <mergeCell ref="AD41:AF41"/>
    <mergeCell ref="AB42:AB43"/>
    <mergeCell ref="AD42:AF42"/>
    <mergeCell ref="AD43:AF43"/>
    <mergeCell ref="AB24:AB28"/>
    <mergeCell ref="AD28:AF28"/>
    <mergeCell ref="AB34:AB38"/>
    <mergeCell ref="AD34:AF34"/>
    <mergeCell ref="AB32:AB33"/>
    <mergeCell ref="AB30:AB31"/>
    <mergeCell ref="AD30:AF30"/>
    <mergeCell ref="AD19:AF19"/>
    <mergeCell ref="AB20:AB21"/>
    <mergeCell ref="AD20:AF20"/>
    <mergeCell ref="AD21:AF21"/>
    <mergeCell ref="AD22:AF22"/>
    <mergeCell ref="AD23:AF23"/>
    <mergeCell ref="B2:D2"/>
    <mergeCell ref="E61:G61"/>
    <mergeCell ref="E55:G55"/>
    <mergeCell ref="E56:G56"/>
    <mergeCell ref="E57:G57"/>
    <mergeCell ref="E58:G58"/>
    <mergeCell ref="E53:G53"/>
    <mergeCell ref="E54:G54"/>
    <mergeCell ref="E59:G59"/>
    <mergeCell ref="E60:G60"/>
    <mergeCell ref="E49:G49"/>
    <mergeCell ref="E50:G50"/>
    <mergeCell ref="E51:G51"/>
    <mergeCell ref="E52:G52"/>
    <mergeCell ref="E45:G45"/>
    <mergeCell ref="E42:G42"/>
    <mergeCell ref="AB17:AC17"/>
    <mergeCell ref="E43:G43"/>
    <mergeCell ref="AA2:AC2"/>
    <mergeCell ref="AD2:AF2"/>
    <mergeCell ref="AA3:AC3"/>
    <mergeCell ref="AD3:AF3"/>
    <mergeCell ref="AA4:AC4"/>
    <mergeCell ref="E2:G2"/>
    <mergeCell ref="AD13:AF13"/>
    <mergeCell ref="AD14:AF14"/>
    <mergeCell ref="AB15:AB16"/>
    <mergeCell ref="AD15:AF15"/>
    <mergeCell ref="AD16:AF16"/>
    <mergeCell ref="AD5:AF5"/>
    <mergeCell ref="AB6:AB7"/>
    <mergeCell ref="AD6:AF6"/>
    <mergeCell ref="AD7:AF7"/>
    <mergeCell ref="I4:N4"/>
    <mergeCell ref="E3:G3"/>
    <mergeCell ref="AB8:AB9"/>
    <mergeCell ref="AD8:AF8"/>
    <mergeCell ref="AD9:AF9"/>
    <mergeCell ref="AB10:AB14"/>
    <mergeCell ref="AD10:AF10"/>
    <mergeCell ref="AD11:AF11"/>
    <mergeCell ref="AD12:AF12"/>
    <mergeCell ref="E15:G15"/>
    <mergeCell ref="E16:G16"/>
    <mergeCell ref="E17:G17"/>
    <mergeCell ref="AB22:AB23"/>
    <mergeCell ref="I10:J10"/>
    <mergeCell ref="C8:C9"/>
    <mergeCell ref="C40:C41"/>
    <mergeCell ref="C42:C43"/>
    <mergeCell ref="E21:G21"/>
    <mergeCell ref="E22:G22"/>
    <mergeCell ref="E23:G23"/>
    <mergeCell ref="E24:G24"/>
    <mergeCell ref="E25:G25"/>
    <mergeCell ref="E26:G26"/>
    <mergeCell ref="E27:G27"/>
    <mergeCell ref="E20:G20"/>
    <mergeCell ref="C10:C14"/>
    <mergeCell ref="I18:J18"/>
    <mergeCell ref="E28:G28"/>
    <mergeCell ref="E18:G18"/>
    <mergeCell ref="E41:G41"/>
    <mergeCell ref="C34:C38"/>
    <mergeCell ref="E34:G34"/>
    <mergeCell ref="E29:G29"/>
    <mergeCell ref="E5:G5"/>
    <mergeCell ref="E6:G6"/>
    <mergeCell ref="E7:G7"/>
    <mergeCell ref="E8:G8"/>
    <mergeCell ref="E9:G9"/>
    <mergeCell ref="E10:G10"/>
    <mergeCell ref="E11:G11"/>
    <mergeCell ref="E12:G12"/>
    <mergeCell ref="E13:G13"/>
    <mergeCell ref="B3:D3"/>
    <mergeCell ref="C50:C51"/>
    <mergeCell ref="C52:C53"/>
    <mergeCell ref="C54:C58"/>
    <mergeCell ref="C6:C7"/>
    <mergeCell ref="C22:C23"/>
    <mergeCell ref="C24:C28"/>
    <mergeCell ref="C20:C21"/>
    <mergeCell ref="C18:D18"/>
    <mergeCell ref="B4:D4"/>
    <mergeCell ref="C17:D17"/>
    <mergeCell ref="C15:C16"/>
    <mergeCell ref="C44:C48"/>
    <mergeCell ref="AD29:AF29"/>
    <mergeCell ref="C30:C31"/>
    <mergeCell ref="C68:F68"/>
    <mergeCell ref="D64:F64"/>
    <mergeCell ref="B66:C66"/>
    <mergeCell ref="B64:C65"/>
    <mergeCell ref="B63:G63"/>
    <mergeCell ref="E35:G35"/>
    <mergeCell ref="AD35:AF35"/>
    <mergeCell ref="E36:G36"/>
    <mergeCell ref="AD36:AF36"/>
    <mergeCell ref="E37:G37"/>
    <mergeCell ref="AD37:AF37"/>
    <mergeCell ref="E38:G38"/>
    <mergeCell ref="AD38:AF38"/>
    <mergeCell ref="E46:G46"/>
    <mergeCell ref="E47:G47"/>
    <mergeCell ref="E48:G48"/>
    <mergeCell ref="AD31:AF31"/>
    <mergeCell ref="AD32:AF32"/>
    <mergeCell ref="AD33:AF33"/>
    <mergeCell ref="AD46:AF46"/>
    <mergeCell ref="AD47:AF47"/>
    <mergeCell ref="AB61:AC61"/>
    <mergeCell ref="BB2:BD2"/>
    <mergeCell ref="BE2:BG2"/>
    <mergeCell ref="BB3:BD3"/>
    <mergeCell ref="BE3:BG3"/>
    <mergeCell ref="BB4:BD4"/>
    <mergeCell ref="BB5:BB14"/>
    <mergeCell ref="BE5:BG5"/>
    <mergeCell ref="BC6:BC7"/>
    <mergeCell ref="BE6:BG6"/>
    <mergeCell ref="BE7:BG7"/>
    <mergeCell ref="BC8:BC9"/>
    <mergeCell ref="BE8:BG8"/>
    <mergeCell ref="BE9:BG9"/>
    <mergeCell ref="BC10:BC14"/>
    <mergeCell ref="BE10:BG10"/>
    <mergeCell ref="BE11:BG11"/>
    <mergeCell ref="BE12:BG12"/>
    <mergeCell ref="BE13:BG13"/>
    <mergeCell ref="BE14:BG14"/>
    <mergeCell ref="BC15:BC16"/>
    <mergeCell ref="BE15:BG15"/>
    <mergeCell ref="BE16:BG16"/>
    <mergeCell ref="BC17:BD17"/>
    <mergeCell ref="BE17:BG17"/>
    <mergeCell ref="BC18:BD18"/>
    <mergeCell ref="BE18:BG18"/>
    <mergeCell ref="BB19:BB28"/>
    <mergeCell ref="BE19:BG19"/>
    <mergeCell ref="BC20:BC21"/>
    <mergeCell ref="BE20:BG20"/>
    <mergeCell ref="BE21:BG21"/>
    <mergeCell ref="BC22:BC23"/>
    <mergeCell ref="BE22:BG22"/>
    <mergeCell ref="BE23:BG23"/>
    <mergeCell ref="BC24:BC28"/>
    <mergeCell ref="BE24:BG24"/>
    <mergeCell ref="BE25:BG25"/>
    <mergeCell ref="BE26:BG26"/>
    <mergeCell ref="BE27:BG27"/>
    <mergeCell ref="BE28:BG28"/>
    <mergeCell ref="BB29:BB38"/>
    <mergeCell ref="BE29:BG29"/>
    <mergeCell ref="BC30:BC31"/>
    <mergeCell ref="BE30:BG30"/>
    <mergeCell ref="BE31:BG31"/>
    <mergeCell ref="BC32:BC33"/>
    <mergeCell ref="BE32:BG32"/>
    <mergeCell ref="BE33:BG33"/>
    <mergeCell ref="BC34:BC38"/>
    <mergeCell ref="BE34:BG34"/>
    <mergeCell ref="BE35:BG35"/>
    <mergeCell ref="BE36:BG36"/>
    <mergeCell ref="BE37:BG37"/>
    <mergeCell ref="BE38:BG38"/>
    <mergeCell ref="BB39:BB48"/>
    <mergeCell ref="BE39:BG39"/>
    <mergeCell ref="BC40:BC41"/>
    <mergeCell ref="BE40:BG40"/>
    <mergeCell ref="BE41:BG41"/>
    <mergeCell ref="BC42:BC43"/>
    <mergeCell ref="BE42:BG42"/>
    <mergeCell ref="BE43:BG43"/>
    <mergeCell ref="BC44:BC48"/>
    <mergeCell ref="BE44:BG44"/>
    <mergeCell ref="BE45:BG45"/>
    <mergeCell ref="BE46:BG46"/>
    <mergeCell ref="BE47:BG47"/>
    <mergeCell ref="BE48:BG48"/>
    <mergeCell ref="BB49:BB58"/>
    <mergeCell ref="BE49:BG49"/>
    <mergeCell ref="BC50:BC51"/>
    <mergeCell ref="BE50:BG50"/>
    <mergeCell ref="BE51:BG51"/>
    <mergeCell ref="BC52:BC53"/>
    <mergeCell ref="BE52:BG52"/>
    <mergeCell ref="BE53:BG53"/>
    <mergeCell ref="BC54:BC58"/>
    <mergeCell ref="BE54:BG54"/>
    <mergeCell ref="BE55:BG55"/>
    <mergeCell ref="BE56:BG56"/>
    <mergeCell ref="BE57:BG57"/>
    <mergeCell ref="BE58:BG58"/>
    <mergeCell ref="BB66:BC66"/>
    <mergeCell ref="BC68:BF68"/>
    <mergeCell ref="BB59:BB61"/>
    <mergeCell ref="BC59:BD59"/>
    <mergeCell ref="BE59:BG59"/>
    <mergeCell ref="BC60:BD60"/>
    <mergeCell ref="BE60:BG60"/>
    <mergeCell ref="BC61:BD61"/>
    <mergeCell ref="BE61:BG61"/>
    <mergeCell ref="BB63:BG63"/>
    <mergeCell ref="BB64:BC65"/>
    <mergeCell ref="BD64:BF64"/>
  </mergeCells>
  <phoneticPr fontId="20"/>
  <dataValidations count="9">
    <dataValidation type="list" allowBlank="1" showInputMessage="1" showErrorMessage="1" sqref="D5 AC5 BD5">
      <formula1>"選択してください,会社名,区市町村名"</formula1>
    </dataValidation>
    <dataValidation type="list" allowBlank="1" showInputMessage="1" showErrorMessage="1" sqref="E2:G2 AD2:AF2 BE2:BG2">
      <formula1>"実施要綱第5条第一項ア～コ,実施要綱第5条第一項サ"</formula1>
    </dataValidation>
    <dataValidation type="list" allowBlank="1" showInputMessage="1" showErrorMessage="1" sqref="D66 BD66">
      <formula1>$J$63:$J$65</formula1>
    </dataValidation>
    <dataValidation type="list" allowBlank="1" showInputMessage="1" showErrorMessage="1" sqref="E66 BE66">
      <formula1>$K$63:$K$74</formula1>
    </dataValidation>
    <dataValidation type="list" allowBlank="1" showInputMessage="1" showErrorMessage="1" sqref="F66 BF66">
      <formula1>$L$63:$L$93</formula1>
    </dataValidation>
    <dataValidation type="list" allowBlank="1" showInputMessage="1" showErrorMessage="1" sqref="E3:G3 AD3:AF3 BE3:BG3">
      <formula1>$X$115:$X$128</formula1>
    </dataValidation>
    <dataValidation type="list" allowBlank="1" showInputMessage="1" showErrorMessage="1" sqref="BE15:BG15 AD15:AF15 E15:G15">
      <formula1>$Q$133:$Q$165</formula1>
    </dataValidation>
    <dataValidation type="list" allowBlank="1" showInputMessage="1" showErrorMessage="1" sqref="BE16:BG16 E16:G16">
      <formula1>$W$115:$W$226</formula1>
    </dataValidation>
    <dataValidation type="list" allowBlank="1" showInputMessage="1" showErrorMessage="1" sqref="AD16">
      <formula1>$W$115:$W$237</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R54"/>
  <sheetViews>
    <sheetView showGridLines="0" showZeros="0" view="pageBreakPreview" topLeftCell="K1" zoomScaleNormal="100" zoomScaleSheetLayoutView="100" workbookViewId="0">
      <selection activeCell="P4" sqref="P4"/>
    </sheetView>
  </sheetViews>
  <sheetFormatPr defaultColWidth="9" defaultRowHeight="13.2"/>
  <cols>
    <col min="1" max="1" width="1.6640625" style="2" customWidth="1"/>
    <col min="2" max="2" width="0.88671875" style="2" customWidth="1"/>
    <col min="3" max="3" width="2.6640625" style="2" customWidth="1"/>
    <col min="4" max="4" width="1.2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33203125" style="3" customWidth="1"/>
    <col min="19" max="19" width="2.77734375" style="2" customWidth="1"/>
    <col min="20" max="20" width="10.6640625" style="2" customWidth="1"/>
    <col min="21" max="51" width="0" style="2" hidden="1" customWidth="1"/>
    <col min="52" max="52" width="9" style="2"/>
    <col min="53" max="53" width="1.6640625" style="2" customWidth="1"/>
    <col min="54" max="54" width="0.88671875" style="2" customWidth="1"/>
    <col min="55" max="55" width="2.6640625" style="2" customWidth="1"/>
    <col min="56" max="56" width="1.21875" style="2" customWidth="1"/>
    <col min="57" max="57" width="13.6640625" style="2" customWidth="1"/>
    <col min="58" max="58" width="11.44140625" style="2" customWidth="1"/>
    <col min="59" max="59" width="0.77734375" style="2" customWidth="1"/>
    <col min="60" max="60" width="11.109375" style="2" customWidth="1"/>
    <col min="61" max="61" width="9.109375" style="2" customWidth="1"/>
    <col min="62" max="63" width="4.88671875" style="2" customWidth="1"/>
    <col min="64" max="64" width="4.6640625" style="2" customWidth="1"/>
    <col min="65" max="69" width="4.6640625" style="3" customWidth="1"/>
    <col min="70" max="70" width="1.33203125" style="3" customWidth="1"/>
    <col min="71" max="16384" width="9" style="2"/>
  </cols>
  <sheetData>
    <row r="1" spans="1:69" ht="15" customHeight="1">
      <c r="A1" s="1" t="s">
        <v>538</v>
      </c>
      <c r="BA1" s="1" t="s">
        <v>538</v>
      </c>
    </row>
    <row r="2" spans="1:69" ht="7.5" customHeight="1">
      <c r="K2" s="4"/>
      <c r="L2" s="4"/>
      <c r="M2" s="791"/>
      <c r="N2" s="791"/>
      <c r="O2" s="791"/>
      <c r="P2" s="791"/>
      <c r="Q2" s="791"/>
      <c r="T2" s="3"/>
      <c r="BK2" s="4"/>
      <c r="BL2" s="4"/>
      <c r="BM2" s="791"/>
      <c r="BN2" s="791"/>
      <c r="BO2" s="791"/>
      <c r="BP2" s="791"/>
      <c r="BQ2" s="791"/>
    </row>
    <row r="3" spans="1:69">
      <c r="J3" s="3"/>
      <c r="K3" s="1199"/>
      <c r="L3" s="1200"/>
      <c r="M3" s="3" t="s">
        <v>0</v>
      </c>
      <c r="N3" s="643"/>
      <c r="O3" s="793" t="s">
        <v>1</v>
      </c>
      <c r="P3" s="643"/>
      <c r="Q3" s="793" t="s">
        <v>2</v>
      </c>
      <c r="T3" s="75"/>
      <c r="BJ3" s="3"/>
      <c r="BK3" s="1187" t="s">
        <v>3185</v>
      </c>
      <c r="BL3" s="1188"/>
      <c r="BM3" s="3" t="s">
        <v>0</v>
      </c>
      <c r="BN3" s="792">
        <v>6</v>
      </c>
      <c r="BO3" s="793" t="s">
        <v>1</v>
      </c>
      <c r="BP3" s="792">
        <v>1</v>
      </c>
      <c r="BQ3" s="793" t="s">
        <v>2</v>
      </c>
    </row>
    <row r="4" spans="1:69" ht="9" customHeight="1">
      <c r="J4" s="3"/>
      <c r="K4" s="3"/>
      <c r="L4" s="3"/>
      <c r="O4" s="793"/>
      <c r="Q4" s="793"/>
      <c r="T4" s="5"/>
      <c r="BJ4" s="3"/>
      <c r="BK4" s="3"/>
      <c r="BL4" s="3"/>
      <c r="BO4" s="793"/>
      <c r="BQ4" s="793"/>
    </row>
    <row r="5" spans="1:69">
      <c r="A5" s="6" t="s">
        <v>3</v>
      </c>
      <c r="K5" s="7"/>
      <c r="L5" s="7"/>
      <c r="M5" s="2"/>
      <c r="N5" s="2"/>
      <c r="O5" s="2"/>
      <c r="P5" s="2"/>
      <c r="Q5" s="7"/>
      <c r="BA5" s="6" t="s">
        <v>3</v>
      </c>
      <c r="BK5" s="7"/>
      <c r="BL5" s="7"/>
      <c r="BM5" s="2"/>
      <c r="BN5" s="2"/>
      <c r="BO5" s="2"/>
      <c r="BP5" s="2"/>
      <c r="BQ5" s="7"/>
    </row>
    <row r="6" spans="1:69">
      <c r="A6" s="2" t="s">
        <v>4</v>
      </c>
      <c r="BA6" s="2" t="s">
        <v>4</v>
      </c>
    </row>
    <row r="7" spans="1:69" ht="6.6" customHeight="1"/>
    <row r="8" spans="1:69" ht="20.25" customHeight="1">
      <c r="I8" s="6" t="s">
        <v>522</v>
      </c>
      <c r="BI8" s="6" t="s">
        <v>522</v>
      </c>
    </row>
    <row r="9" spans="1:69" ht="21" customHeight="1">
      <c r="I9" s="2" t="s">
        <v>5</v>
      </c>
      <c r="J9" s="1189" t="str">
        <f>IF(基本情報入力シート!E6="","",基本情報入力シート!E6)</f>
        <v/>
      </c>
      <c r="K9" s="1190"/>
      <c r="L9" s="1181">
        <f>基本情報入力シート!E7</f>
        <v>0</v>
      </c>
      <c r="M9" s="1185"/>
      <c r="N9" s="1185"/>
      <c r="O9" s="1185"/>
      <c r="P9" s="1185"/>
      <c r="Q9" s="1185"/>
      <c r="BI9" s="2" t="s">
        <v>5</v>
      </c>
      <c r="BJ9" s="1189" t="str">
        <f>基本情報入力シート!BE6</f>
        <v>×××-××××</v>
      </c>
      <c r="BK9" s="1190"/>
      <c r="BL9" s="1181" t="str">
        <f>基本情報入力シート!BE7</f>
        <v>東京都新宿区西新宿○-○○-○○</v>
      </c>
      <c r="BM9" s="1185"/>
      <c r="BN9" s="1185"/>
      <c r="BO9" s="1185"/>
      <c r="BP9" s="1185"/>
      <c r="BQ9" s="1185"/>
    </row>
    <row r="10" spans="1:69" ht="21" customHeight="1">
      <c r="I10" s="8" t="s">
        <v>6</v>
      </c>
      <c r="J10" s="1181">
        <f>基本情報入力シート!E5</f>
        <v>0</v>
      </c>
      <c r="K10" s="1181"/>
      <c r="L10" s="1181"/>
      <c r="M10" s="1181"/>
      <c r="N10" s="1181"/>
      <c r="O10" s="1181"/>
      <c r="P10" s="1181"/>
      <c r="Q10" s="1181"/>
      <c r="BI10" s="8" t="s">
        <v>6</v>
      </c>
      <c r="BJ10" s="1181" t="str">
        <f>基本情報入力シート!BE5</f>
        <v>○○株式会社</v>
      </c>
      <c r="BK10" s="1181"/>
      <c r="BL10" s="1181"/>
      <c r="BM10" s="1181"/>
      <c r="BN10" s="1181"/>
      <c r="BO10" s="1181"/>
      <c r="BP10" s="1181"/>
      <c r="BQ10" s="1181"/>
    </row>
    <row r="11" spans="1:69" ht="21" customHeight="1">
      <c r="I11" s="9" t="s">
        <v>3004</v>
      </c>
      <c r="J11" s="1182">
        <f>基本情報入力シート!E8</f>
        <v>0</v>
      </c>
      <c r="K11" s="1182"/>
      <c r="L11" s="1182"/>
      <c r="M11" s="1183">
        <f>基本情報入力シート!E9</f>
        <v>0</v>
      </c>
      <c r="N11" s="1183"/>
      <c r="O11" s="1183"/>
      <c r="P11" s="1183"/>
      <c r="Q11" s="1185"/>
      <c r="T11" s="75"/>
      <c r="BI11" s="9" t="s">
        <v>3004</v>
      </c>
      <c r="BJ11" s="1182" t="str">
        <f>基本情報入力シート!BE8</f>
        <v>代表取締役</v>
      </c>
      <c r="BK11" s="1182"/>
      <c r="BL11" s="1182"/>
      <c r="BM11" s="1183" t="str">
        <f>基本情報入力シート!BE9</f>
        <v>環境　太郎</v>
      </c>
      <c r="BN11" s="1183"/>
      <c r="BO11" s="1183"/>
      <c r="BP11" s="1183"/>
      <c r="BQ11" s="1185"/>
    </row>
    <row r="12" spans="1:69" ht="21" customHeight="1">
      <c r="I12" s="9" t="s">
        <v>3005</v>
      </c>
      <c r="J12" s="1182">
        <f>基本情報入力シート!E10</f>
        <v>0</v>
      </c>
      <c r="K12" s="1182"/>
      <c r="L12" s="1182"/>
      <c r="M12" s="1183">
        <f>基本情報入力シート!E11</f>
        <v>0</v>
      </c>
      <c r="N12" s="1183"/>
      <c r="O12" s="1183"/>
      <c r="P12" s="1183"/>
      <c r="Q12" s="1185"/>
      <c r="T12" s="75"/>
      <c r="BI12" s="9" t="s">
        <v>3005</v>
      </c>
      <c r="BJ12" s="1182" t="str">
        <f>基本情報入力シート!BE10</f>
        <v>〇〇課</v>
      </c>
      <c r="BK12" s="1182"/>
      <c r="BL12" s="1182"/>
      <c r="BM12" s="1183" t="str">
        <f>基本情報入力シート!BE11</f>
        <v>環境　次郎</v>
      </c>
      <c r="BN12" s="1183"/>
      <c r="BO12" s="1183"/>
      <c r="BP12" s="1183"/>
      <c r="BQ12" s="1185"/>
    </row>
    <row r="13" spans="1:69" ht="6.6" customHeight="1">
      <c r="J13" s="1149"/>
      <c r="K13" s="1149"/>
      <c r="L13" s="1176"/>
      <c r="M13" s="1176"/>
      <c r="N13" s="1176"/>
      <c r="O13" s="1176"/>
      <c r="P13" s="1176"/>
      <c r="BJ13" s="1149"/>
      <c r="BK13" s="1149"/>
      <c r="BL13" s="1176"/>
      <c r="BM13" s="1176"/>
      <c r="BN13" s="1176"/>
      <c r="BO13" s="1176"/>
      <c r="BP13" s="1176"/>
    </row>
    <row r="14" spans="1:69" ht="20.25" customHeight="1">
      <c r="I14" s="2" t="s">
        <v>2391</v>
      </c>
      <c r="BI14" s="2" t="s">
        <v>2391</v>
      </c>
    </row>
    <row r="15" spans="1:69" ht="21" customHeight="1">
      <c r="I15" s="2" t="s">
        <v>5</v>
      </c>
      <c r="J15" s="1181">
        <f>基本情報入力シート!E21</f>
        <v>0</v>
      </c>
      <c r="K15" s="1181"/>
      <c r="L15" s="1181"/>
      <c r="M15" s="1181"/>
      <c r="N15" s="1181"/>
      <c r="O15" s="1181"/>
      <c r="P15" s="1181"/>
      <c r="Q15" s="1181"/>
      <c r="BI15" s="2" t="s">
        <v>5</v>
      </c>
      <c r="BJ15" s="1181" t="str">
        <f>基本情報入力シート!BE21</f>
        <v>東京都新宿区新宿○-○○-○○</v>
      </c>
      <c r="BK15" s="1181"/>
      <c r="BL15" s="1181"/>
      <c r="BM15" s="1181"/>
      <c r="BN15" s="1181"/>
      <c r="BO15" s="1181"/>
      <c r="BP15" s="1181"/>
      <c r="BQ15" s="1181"/>
    </row>
    <row r="16" spans="1:69" ht="21" customHeight="1">
      <c r="I16" s="8" t="s">
        <v>6</v>
      </c>
      <c r="J16" s="1181">
        <f>基本情報入力シート!E19</f>
        <v>0</v>
      </c>
      <c r="K16" s="1181"/>
      <c r="L16" s="1181"/>
      <c r="M16" s="1181"/>
      <c r="N16" s="1181"/>
      <c r="O16" s="1181"/>
      <c r="P16" s="1181"/>
      <c r="Q16" s="1181"/>
      <c r="BI16" s="8" t="s">
        <v>6</v>
      </c>
      <c r="BJ16" s="1181" t="str">
        <f>基本情報入力シート!BE19</f>
        <v>株式会社××</v>
      </c>
      <c r="BK16" s="1181"/>
      <c r="BL16" s="1181"/>
      <c r="BM16" s="1181"/>
      <c r="BN16" s="1181"/>
      <c r="BO16" s="1181"/>
      <c r="BP16" s="1181"/>
      <c r="BQ16" s="1181"/>
    </row>
    <row r="17" spans="2:69" ht="21" customHeight="1">
      <c r="I17" s="9" t="s">
        <v>3004</v>
      </c>
      <c r="J17" s="1182">
        <f>基本情報入力シート!E22</f>
        <v>0</v>
      </c>
      <c r="K17" s="1182"/>
      <c r="L17" s="1182"/>
      <c r="M17" s="1183">
        <f>基本情報入力シート!E23</f>
        <v>0</v>
      </c>
      <c r="N17" s="1183"/>
      <c r="O17" s="1183"/>
      <c r="P17" s="1183"/>
      <c r="Q17" s="1184"/>
      <c r="S17" s="75"/>
      <c r="T17" s="75"/>
      <c r="BI17" s="9" t="s">
        <v>3004</v>
      </c>
      <c r="BJ17" s="1182" t="str">
        <f>基本情報入力シート!BE22</f>
        <v>代表取締役</v>
      </c>
      <c r="BK17" s="1182"/>
      <c r="BL17" s="1182"/>
      <c r="BM17" s="1183" t="str">
        <f>基本情報入力シート!BE23</f>
        <v>東京　太郎</v>
      </c>
      <c r="BN17" s="1183"/>
      <c r="BO17" s="1183"/>
      <c r="BP17" s="1183"/>
      <c r="BQ17" s="1184"/>
    </row>
    <row r="18" spans="2:69" ht="21" customHeight="1">
      <c r="I18" s="9" t="s">
        <v>3005</v>
      </c>
      <c r="J18" s="1182">
        <f>基本情報入力シート!E24</f>
        <v>0</v>
      </c>
      <c r="K18" s="1182"/>
      <c r="L18" s="1182"/>
      <c r="M18" s="1183">
        <f>基本情報入力シート!E25</f>
        <v>0</v>
      </c>
      <c r="N18" s="1183"/>
      <c r="O18" s="1183"/>
      <c r="P18" s="1183"/>
      <c r="Q18" s="1185"/>
      <c r="T18" s="75"/>
      <c r="BI18" s="9" t="s">
        <v>3005</v>
      </c>
      <c r="BJ18" s="1182" t="str">
        <f>基本情報入力シート!BE24</f>
        <v>〇〇課</v>
      </c>
      <c r="BK18" s="1182"/>
      <c r="BL18" s="1182"/>
      <c r="BM18" s="1183" t="str">
        <f>基本情報入力シート!BE25</f>
        <v>東京　次郎</v>
      </c>
      <c r="BN18" s="1183"/>
      <c r="BO18" s="1183"/>
      <c r="BP18" s="1183"/>
      <c r="BQ18" s="1185"/>
    </row>
    <row r="19" spans="2:69" ht="6.6" customHeight="1">
      <c r="J19" s="1149"/>
      <c r="K19" s="1149"/>
      <c r="L19" s="1176"/>
      <c r="M19" s="1176"/>
      <c r="N19" s="1176"/>
      <c r="O19" s="1176"/>
      <c r="P19" s="1176"/>
      <c r="BJ19" s="1149"/>
      <c r="BK19" s="1149"/>
      <c r="BL19" s="1176"/>
      <c r="BM19" s="1176"/>
      <c r="BN19" s="1176"/>
      <c r="BO19" s="1176"/>
      <c r="BP19" s="1176"/>
    </row>
    <row r="20" spans="2:69" ht="20.25" customHeight="1">
      <c r="I20" s="2" t="s">
        <v>2391</v>
      </c>
      <c r="BI20" s="2" t="s">
        <v>2391</v>
      </c>
    </row>
    <row r="21" spans="2:69" ht="21" customHeight="1">
      <c r="I21" s="2" t="s">
        <v>5</v>
      </c>
      <c r="J21" s="1181">
        <f>基本情報入力シート!E31</f>
        <v>0</v>
      </c>
      <c r="K21" s="1181"/>
      <c r="L21" s="1181"/>
      <c r="M21" s="1181"/>
      <c r="N21" s="1181"/>
      <c r="O21" s="1181"/>
      <c r="P21" s="1181"/>
      <c r="Q21" s="1181"/>
      <c r="BI21" s="2" t="s">
        <v>5</v>
      </c>
      <c r="BJ21" s="1181" t="str">
        <f>基本情報入力シート!BE31</f>
        <v>東京都新宿区新宿◎◎-◎◎</v>
      </c>
      <c r="BK21" s="1181"/>
      <c r="BL21" s="1181"/>
      <c r="BM21" s="1181"/>
      <c r="BN21" s="1181"/>
      <c r="BO21" s="1181"/>
      <c r="BP21" s="1181"/>
      <c r="BQ21" s="1181"/>
    </row>
    <row r="22" spans="2:69" ht="21" customHeight="1">
      <c r="I22" s="8" t="s">
        <v>6</v>
      </c>
      <c r="J22" s="1181">
        <f>基本情報入力シート!E29</f>
        <v>0</v>
      </c>
      <c r="K22" s="1181"/>
      <c r="L22" s="1181"/>
      <c r="M22" s="1181"/>
      <c r="N22" s="1181"/>
      <c r="O22" s="1181"/>
      <c r="P22" s="1181"/>
      <c r="Q22" s="1181"/>
      <c r="BI22" s="8" t="s">
        <v>6</v>
      </c>
      <c r="BJ22" s="1181" t="str">
        <f>基本情報入力シート!BE29</f>
        <v>株式会社◎◎</v>
      </c>
      <c r="BK22" s="1181"/>
      <c r="BL22" s="1181"/>
      <c r="BM22" s="1181"/>
      <c r="BN22" s="1181"/>
      <c r="BO22" s="1181"/>
      <c r="BP22" s="1181"/>
      <c r="BQ22" s="1181"/>
    </row>
    <row r="23" spans="2:69" ht="21" customHeight="1">
      <c r="I23" s="9" t="s">
        <v>3004</v>
      </c>
      <c r="J23" s="1182">
        <f>基本情報入力シート!E32</f>
        <v>0</v>
      </c>
      <c r="K23" s="1182"/>
      <c r="L23" s="1182"/>
      <c r="M23" s="1183">
        <f>基本情報入力シート!E33</f>
        <v>0</v>
      </c>
      <c r="N23" s="1183"/>
      <c r="O23" s="1183"/>
      <c r="P23" s="1183"/>
      <c r="Q23" s="1186"/>
      <c r="S23" s="75"/>
      <c r="T23" s="75"/>
      <c r="BI23" s="9" t="s">
        <v>3004</v>
      </c>
      <c r="BJ23" s="1182" t="str">
        <f>基本情報入力シート!BE32</f>
        <v>代表取締役</v>
      </c>
      <c r="BK23" s="1182"/>
      <c r="BL23" s="1182"/>
      <c r="BM23" s="1183" t="str">
        <f>基本情報入力シート!BE33</f>
        <v>東京環境　一二三</v>
      </c>
      <c r="BN23" s="1183"/>
      <c r="BO23" s="1183"/>
      <c r="BP23" s="1183"/>
      <c r="BQ23" s="1186"/>
    </row>
    <row r="24" spans="2:69" ht="21" customHeight="1">
      <c r="I24" s="9" t="s">
        <v>3005</v>
      </c>
      <c r="J24" s="1182">
        <f>基本情報入力シート!E34</f>
        <v>0</v>
      </c>
      <c r="K24" s="1182"/>
      <c r="L24" s="1182"/>
      <c r="M24" s="1183">
        <f>基本情報入力シート!E35</f>
        <v>0</v>
      </c>
      <c r="N24" s="1183"/>
      <c r="O24" s="1183"/>
      <c r="P24" s="1183"/>
      <c r="Q24" s="1185"/>
      <c r="T24" s="75"/>
      <c r="BI24" s="9" t="s">
        <v>3005</v>
      </c>
      <c r="BJ24" s="1182" t="str">
        <f>基本情報入力シート!BE34</f>
        <v>◎◎課</v>
      </c>
      <c r="BK24" s="1182"/>
      <c r="BL24" s="1182"/>
      <c r="BM24" s="1183" t="str">
        <f>基本情報入力シート!BE35</f>
        <v>東京環境　四五六</v>
      </c>
      <c r="BN24" s="1183"/>
      <c r="BO24" s="1183"/>
      <c r="BP24" s="1183"/>
      <c r="BQ24" s="1185"/>
    </row>
    <row r="25" spans="2:69" ht="6.6" customHeight="1">
      <c r="J25" s="1149"/>
      <c r="K25" s="1149"/>
      <c r="L25" s="1176"/>
      <c r="M25" s="1176"/>
      <c r="N25" s="1176"/>
      <c r="O25" s="1176"/>
      <c r="P25" s="1176"/>
      <c r="BJ25" s="1149"/>
      <c r="BK25" s="1149"/>
      <c r="BL25" s="1176"/>
      <c r="BM25" s="1176"/>
      <c r="BN25" s="1176"/>
      <c r="BO25" s="1176"/>
      <c r="BP25" s="1176"/>
    </row>
    <row r="26" spans="2:69" ht="20.25" customHeight="1">
      <c r="I26" s="2" t="s">
        <v>2392</v>
      </c>
      <c r="BI26" s="2" t="s">
        <v>2392</v>
      </c>
    </row>
    <row r="27" spans="2:69" ht="21" customHeight="1">
      <c r="I27" s="2" t="s">
        <v>5</v>
      </c>
      <c r="J27" s="1181">
        <f>基本情報入力シート!E41</f>
        <v>0</v>
      </c>
      <c r="K27" s="1181"/>
      <c r="L27" s="1181"/>
      <c r="M27" s="1181"/>
      <c r="N27" s="1181"/>
      <c r="O27" s="1181"/>
      <c r="P27" s="1181"/>
      <c r="Q27" s="1181"/>
      <c r="BI27" s="2" t="s">
        <v>5</v>
      </c>
      <c r="BJ27" s="1181" t="str">
        <f>基本情報入力シート!BE41</f>
        <v>東京都新宿区新宿○-○○-○○</v>
      </c>
      <c r="BK27" s="1181"/>
      <c r="BL27" s="1181"/>
      <c r="BM27" s="1181"/>
      <c r="BN27" s="1181"/>
      <c r="BO27" s="1181"/>
      <c r="BP27" s="1181"/>
      <c r="BQ27" s="1181"/>
    </row>
    <row r="28" spans="2:69" ht="21" customHeight="1">
      <c r="I28" s="8" t="s">
        <v>6</v>
      </c>
      <c r="J28" s="1181">
        <f>基本情報入力シート!E39</f>
        <v>0</v>
      </c>
      <c r="K28" s="1181"/>
      <c r="L28" s="1181"/>
      <c r="M28" s="1181"/>
      <c r="N28" s="1181"/>
      <c r="O28" s="1181"/>
      <c r="P28" s="1181"/>
      <c r="Q28" s="1181"/>
      <c r="BI28" s="8" t="s">
        <v>6</v>
      </c>
      <c r="BJ28" s="1181" t="str">
        <f>基本情報入力シート!BE39</f>
        <v>××株式会社</v>
      </c>
      <c r="BK28" s="1181"/>
      <c r="BL28" s="1181"/>
      <c r="BM28" s="1181"/>
      <c r="BN28" s="1181"/>
      <c r="BO28" s="1181"/>
      <c r="BP28" s="1181"/>
      <c r="BQ28" s="1181"/>
    </row>
    <row r="29" spans="2:69" ht="21" customHeight="1">
      <c r="I29" s="9" t="s">
        <v>3004</v>
      </c>
      <c r="J29" s="1182">
        <f>基本情報入力シート!E42</f>
        <v>0</v>
      </c>
      <c r="K29" s="1182"/>
      <c r="L29" s="1182"/>
      <c r="M29" s="1183">
        <f>基本情報入力シート!E43</f>
        <v>0</v>
      </c>
      <c r="N29" s="1183"/>
      <c r="O29" s="1183"/>
      <c r="P29" s="1183"/>
      <c r="Q29" s="1184"/>
      <c r="S29" s="75"/>
      <c r="T29" s="75"/>
      <c r="BI29" s="9" t="s">
        <v>3004</v>
      </c>
      <c r="BJ29" s="1182" t="str">
        <f>基本情報入力シート!BE42</f>
        <v>代表取締役</v>
      </c>
      <c r="BK29" s="1182"/>
      <c r="BL29" s="1182"/>
      <c r="BM29" s="1183" t="str">
        <f>基本情報入力シート!BE43</f>
        <v>新宿　太郎</v>
      </c>
      <c r="BN29" s="1183"/>
      <c r="BO29" s="1183"/>
      <c r="BP29" s="1183"/>
      <c r="BQ29" s="1184"/>
    </row>
    <row r="30" spans="2:69" ht="21" customHeight="1">
      <c r="I30" s="9" t="s">
        <v>3005</v>
      </c>
      <c r="J30" s="1182">
        <f>基本情報入力シート!E44</f>
        <v>0</v>
      </c>
      <c r="K30" s="1182"/>
      <c r="L30" s="1182"/>
      <c r="M30" s="1183">
        <f>基本情報入力シート!E45</f>
        <v>0</v>
      </c>
      <c r="N30" s="1183"/>
      <c r="O30" s="1183"/>
      <c r="P30" s="1183"/>
      <c r="Q30" s="1185"/>
      <c r="T30" s="75"/>
      <c r="BI30" s="9" t="s">
        <v>3005</v>
      </c>
      <c r="BJ30" s="1182" t="str">
        <f>基本情報入力シート!BE44</f>
        <v>△〇課</v>
      </c>
      <c r="BK30" s="1182"/>
      <c r="BL30" s="1182"/>
      <c r="BM30" s="1183" t="str">
        <f>基本情報入力シート!BE45</f>
        <v>新宿　次郎</v>
      </c>
      <c r="BN30" s="1183"/>
      <c r="BO30" s="1183"/>
      <c r="BP30" s="1183"/>
      <c r="BQ30" s="1185"/>
    </row>
    <row r="31" spans="2:69" ht="6.6" customHeight="1">
      <c r="J31" s="1149" t="s">
        <v>8</v>
      </c>
      <c r="K31" s="1149"/>
      <c r="L31" s="1176" t="s">
        <v>8</v>
      </c>
      <c r="M31" s="1176"/>
      <c r="N31" s="1176"/>
      <c r="O31" s="1176"/>
      <c r="P31" s="1176"/>
      <c r="BJ31" s="1149" t="s">
        <v>8</v>
      </c>
      <c r="BK31" s="1149"/>
      <c r="BL31" s="1176" t="s">
        <v>8</v>
      </c>
      <c r="BM31" s="1176"/>
      <c r="BN31" s="1176"/>
      <c r="BO31" s="1176"/>
      <c r="BP31" s="1176"/>
    </row>
    <row r="32" spans="2:69" ht="25.8">
      <c r="B32" s="1177" t="s">
        <v>504</v>
      </c>
      <c r="C32" s="1177"/>
      <c r="D32" s="1177"/>
      <c r="E32" s="1177"/>
      <c r="F32" s="1177"/>
      <c r="G32" s="1177"/>
      <c r="H32" s="1177"/>
      <c r="I32" s="1177"/>
      <c r="J32" s="1177"/>
      <c r="K32" s="1177"/>
      <c r="L32" s="1177"/>
      <c r="M32" s="1177"/>
      <c r="N32" s="1177"/>
      <c r="O32" s="1177"/>
      <c r="P32" s="1177"/>
      <c r="Q32" s="1177"/>
      <c r="BB32" s="1177" t="s">
        <v>504</v>
      </c>
      <c r="BC32" s="1177"/>
      <c r="BD32" s="1177"/>
      <c r="BE32" s="1177"/>
      <c r="BF32" s="1177"/>
      <c r="BG32" s="1177"/>
      <c r="BH32" s="1177"/>
      <c r="BI32" s="1177"/>
      <c r="BJ32" s="1177"/>
      <c r="BK32" s="1177"/>
      <c r="BL32" s="1177"/>
      <c r="BM32" s="1177"/>
      <c r="BN32" s="1177"/>
      <c r="BO32" s="1177"/>
      <c r="BP32" s="1177"/>
      <c r="BQ32" s="1177"/>
    </row>
    <row r="33" spans="1:69" ht="4.8" customHeight="1">
      <c r="Q33" s="10"/>
      <c r="BQ33" s="10"/>
    </row>
    <row r="34" spans="1:69" ht="34.200000000000003" customHeight="1">
      <c r="B34" s="1178" t="s">
        <v>3212</v>
      </c>
      <c r="C34" s="1179"/>
      <c r="D34" s="1179"/>
      <c r="E34" s="1179"/>
      <c r="F34" s="1179"/>
      <c r="G34" s="1179"/>
      <c r="H34" s="1179"/>
      <c r="I34" s="1179"/>
      <c r="J34" s="1179"/>
      <c r="K34" s="1179"/>
      <c r="L34" s="1179"/>
      <c r="M34" s="1179"/>
      <c r="N34" s="1179"/>
      <c r="O34" s="1179"/>
      <c r="P34" s="1179"/>
      <c r="Q34" s="1179"/>
      <c r="BB34" s="1178" t="s">
        <v>3212</v>
      </c>
      <c r="BC34" s="1179"/>
      <c r="BD34" s="1179"/>
      <c r="BE34" s="1179"/>
      <c r="BF34" s="1179"/>
      <c r="BG34" s="1179"/>
      <c r="BH34" s="1179"/>
      <c r="BI34" s="1179"/>
      <c r="BJ34" s="1179"/>
      <c r="BK34" s="1179"/>
      <c r="BL34" s="1179"/>
      <c r="BM34" s="1179"/>
      <c r="BN34" s="1179"/>
      <c r="BO34" s="1179"/>
      <c r="BP34" s="1179"/>
      <c r="BQ34" s="1179"/>
    </row>
    <row r="35" spans="1:69" ht="18" customHeight="1">
      <c r="B35" s="1180" t="s">
        <v>9</v>
      </c>
      <c r="C35" s="1180"/>
      <c r="D35" s="1180"/>
      <c r="E35" s="1180"/>
      <c r="F35" s="1180"/>
      <c r="G35" s="1180"/>
      <c r="H35" s="1180"/>
      <c r="I35" s="1180"/>
      <c r="J35" s="1180"/>
      <c r="K35" s="1180"/>
      <c r="L35" s="1180"/>
      <c r="M35" s="1180"/>
      <c r="N35" s="1180"/>
      <c r="O35" s="1180"/>
      <c r="P35" s="1180"/>
      <c r="Q35" s="1180"/>
      <c r="BB35" s="1180" t="s">
        <v>9</v>
      </c>
      <c r="BC35" s="1180"/>
      <c r="BD35" s="1180"/>
      <c r="BE35" s="1180"/>
      <c r="BF35" s="1180"/>
      <c r="BG35" s="1180"/>
      <c r="BH35" s="1180"/>
      <c r="BI35" s="1180"/>
      <c r="BJ35" s="1180"/>
      <c r="BK35" s="1180"/>
      <c r="BL35" s="1180"/>
      <c r="BM35" s="1180"/>
      <c r="BN35" s="1180"/>
      <c r="BO35" s="1180"/>
      <c r="BP35" s="1180"/>
      <c r="BQ35" s="1180"/>
    </row>
    <row r="36" spans="1:69" ht="36" customHeight="1">
      <c r="B36" s="794"/>
      <c r="C36" s="1161" t="s">
        <v>505</v>
      </c>
      <c r="D36" s="1162"/>
      <c r="E36" s="1162"/>
      <c r="F36" s="1163"/>
      <c r="G36" s="1164">
        <f>基本情報入力シート!E4</f>
        <v>0</v>
      </c>
      <c r="H36" s="1165"/>
      <c r="I36" s="1165"/>
      <c r="J36" s="1165"/>
      <c r="K36" s="1165"/>
      <c r="L36" s="1166">
        <f>基本情報入力シート!F4</f>
        <v>0</v>
      </c>
      <c r="M36" s="1167"/>
      <c r="N36" s="1167"/>
      <c r="O36" s="1167"/>
      <c r="P36" s="1168" t="str">
        <f>基本情報入力シート!G4</f>
        <v>　</v>
      </c>
      <c r="Q36" s="1169"/>
      <c r="BB36" s="794"/>
      <c r="BC36" s="1161" t="s">
        <v>505</v>
      </c>
      <c r="BD36" s="1162"/>
      <c r="BE36" s="1162"/>
      <c r="BF36" s="1163"/>
      <c r="BG36" s="1164" t="str">
        <f>基本情報入力シート!BE4</f>
        <v>○○株式会社 本社工場</v>
      </c>
      <c r="BH36" s="1165"/>
      <c r="BI36" s="1165"/>
      <c r="BJ36" s="1165"/>
      <c r="BK36" s="1165"/>
      <c r="BL36" s="1166" t="str">
        <f>基本情報入力シート!BF4</f>
        <v>太陽光発電・蓄電池</v>
      </c>
      <c r="BM36" s="1167"/>
      <c r="BN36" s="1167"/>
      <c r="BO36" s="1167"/>
      <c r="BP36" s="1168" t="str">
        <f>基本情報入力シート!BG4</f>
        <v>設備導入事業</v>
      </c>
      <c r="BQ36" s="1169"/>
    </row>
    <row r="37" spans="1:69" ht="36" customHeight="1">
      <c r="B37" s="794"/>
      <c r="C37" s="1170" t="s">
        <v>3013</v>
      </c>
      <c r="D37" s="1162"/>
      <c r="E37" s="1162"/>
      <c r="F37" s="1163"/>
      <c r="G37" s="1197"/>
      <c r="H37" s="1198"/>
      <c r="I37" s="1198"/>
      <c r="J37" s="1198"/>
      <c r="K37" s="795" t="s">
        <v>3014</v>
      </c>
      <c r="L37" s="1194"/>
      <c r="M37" s="1195"/>
      <c r="N37" s="1195"/>
      <c r="O37" s="1195"/>
      <c r="P37" s="1195"/>
      <c r="Q37" s="1196"/>
      <c r="BB37" s="794"/>
      <c r="BC37" s="1170" t="s">
        <v>3013</v>
      </c>
      <c r="BD37" s="1162"/>
      <c r="BE37" s="1162"/>
      <c r="BF37" s="1163"/>
      <c r="BG37" s="1171"/>
      <c r="BH37" s="1172"/>
      <c r="BI37" s="1172"/>
      <c r="BJ37" s="1172"/>
      <c r="BK37" s="795" t="s">
        <v>3014</v>
      </c>
      <c r="BL37" s="1173"/>
      <c r="BM37" s="1174"/>
      <c r="BN37" s="1174"/>
      <c r="BO37" s="1174"/>
      <c r="BP37" s="1174"/>
      <c r="BQ37" s="1175"/>
    </row>
    <row r="38" spans="1:69" ht="21" customHeight="1">
      <c r="B38" s="796"/>
      <c r="C38" s="1145" t="s">
        <v>2393</v>
      </c>
      <c r="D38" s="1146"/>
      <c r="E38" s="1146"/>
      <c r="F38" s="1147"/>
      <c r="G38" s="797"/>
      <c r="H38" s="797" t="s">
        <v>508</v>
      </c>
      <c r="I38" s="797"/>
      <c r="J38" s="797"/>
      <c r="K38" s="1154">
        <f>共通様式_全体!E6</f>
        <v>0</v>
      </c>
      <c r="L38" s="1155"/>
      <c r="M38" s="1155"/>
      <c r="N38" s="1155"/>
      <c r="O38" s="1155"/>
      <c r="P38" s="798" t="s">
        <v>10</v>
      </c>
      <c r="Q38" s="799"/>
      <c r="BB38" s="796"/>
      <c r="BC38" s="1145" t="s">
        <v>2393</v>
      </c>
      <c r="BD38" s="1146"/>
      <c r="BE38" s="1146"/>
      <c r="BF38" s="1147"/>
      <c r="BG38" s="797"/>
      <c r="BH38" s="797" t="s">
        <v>508</v>
      </c>
      <c r="BI38" s="797"/>
      <c r="BJ38" s="797"/>
      <c r="BK38" s="1154"/>
      <c r="BL38" s="1155"/>
      <c r="BM38" s="1155"/>
      <c r="BN38" s="1155"/>
      <c r="BO38" s="1155"/>
      <c r="BP38" s="798" t="s">
        <v>10</v>
      </c>
      <c r="BQ38" s="799"/>
    </row>
    <row r="39" spans="1:69" ht="3" customHeight="1">
      <c r="B39" s="800"/>
      <c r="C39" s="1148"/>
      <c r="D39" s="1149"/>
      <c r="E39" s="1149"/>
      <c r="F39" s="1150"/>
      <c r="J39" s="128"/>
      <c r="K39" s="801"/>
      <c r="L39" s="802"/>
      <c r="M39" s="802"/>
      <c r="N39" s="802"/>
      <c r="O39" s="802"/>
      <c r="P39" s="803"/>
      <c r="Q39" s="804"/>
      <c r="BB39" s="800"/>
      <c r="BC39" s="1148"/>
      <c r="BD39" s="1149"/>
      <c r="BE39" s="1149"/>
      <c r="BF39" s="1150"/>
      <c r="BJ39" s="128"/>
      <c r="BK39" s="801"/>
      <c r="BL39" s="802"/>
      <c r="BM39" s="802"/>
      <c r="BN39" s="802"/>
      <c r="BO39" s="802"/>
      <c r="BP39" s="803"/>
      <c r="BQ39" s="804"/>
    </row>
    <row r="40" spans="1:69" ht="21" customHeight="1">
      <c r="B40" s="800"/>
      <c r="C40" s="1151"/>
      <c r="D40" s="1149"/>
      <c r="E40" s="1149"/>
      <c r="F40" s="1150"/>
      <c r="H40" s="2" t="s">
        <v>3007</v>
      </c>
      <c r="K40" s="1191"/>
      <c r="L40" s="1192"/>
      <c r="M40" s="1192"/>
      <c r="N40" s="1192"/>
      <c r="O40" s="1192"/>
      <c r="P40" s="803" t="s">
        <v>10</v>
      </c>
      <c r="Q40" s="805" t="s">
        <v>3006</v>
      </c>
      <c r="BB40" s="800"/>
      <c r="BC40" s="1151"/>
      <c r="BD40" s="1149"/>
      <c r="BE40" s="1149"/>
      <c r="BF40" s="1150"/>
      <c r="BH40" s="2" t="s">
        <v>3007</v>
      </c>
      <c r="BK40" s="1156"/>
      <c r="BL40" s="1157"/>
      <c r="BM40" s="1157"/>
      <c r="BN40" s="1157"/>
      <c r="BO40" s="1157"/>
      <c r="BP40" s="803" t="s">
        <v>10</v>
      </c>
      <c r="BQ40" s="805" t="s">
        <v>3006</v>
      </c>
    </row>
    <row r="41" spans="1:69" ht="3" customHeight="1">
      <c r="B41" s="800"/>
      <c r="C41" s="1151"/>
      <c r="D41" s="1149"/>
      <c r="E41" s="1149"/>
      <c r="F41" s="1150"/>
      <c r="K41" s="806"/>
      <c r="L41" s="807"/>
      <c r="M41" s="807"/>
      <c r="N41" s="807"/>
      <c r="O41" s="807"/>
      <c r="P41" s="803"/>
      <c r="Q41" s="804"/>
      <c r="BB41" s="800"/>
      <c r="BC41" s="1151"/>
      <c r="BD41" s="1149"/>
      <c r="BE41" s="1149"/>
      <c r="BF41" s="1150"/>
      <c r="BK41" s="806"/>
      <c r="BL41" s="807"/>
      <c r="BM41" s="807"/>
      <c r="BN41" s="807"/>
      <c r="BO41" s="807"/>
      <c r="BP41" s="803"/>
      <c r="BQ41" s="804"/>
    </row>
    <row r="42" spans="1:69" ht="21" customHeight="1">
      <c r="B42" s="800"/>
      <c r="C42" s="1149"/>
      <c r="D42" s="1149"/>
      <c r="E42" s="1149"/>
      <c r="F42" s="1150"/>
      <c r="H42" s="2" t="s">
        <v>509</v>
      </c>
      <c r="K42" s="1158">
        <f>共通様式_全体!E9</f>
        <v>0</v>
      </c>
      <c r="L42" s="1159"/>
      <c r="M42" s="1159"/>
      <c r="N42" s="1159"/>
      <c r="O42" s="1159"/>
      <c r="P42" s="803" t="s">
        <v>10</v>
      </c>
      <c r="Q42" s="804"/>
      <c r="BB42" s="800"/>
      <c r="BC42" s="1149"/>
      <c r="BD42" s="1149"/>
      <c r="BE42" s="1149"/>
      <c r="BF42" s="1150"/>
      <c r="BH42" s="2" t="s">
        <v>509</v>
      </c>
      <c r="BK42" s="1158"/>
      <c r="BL42" s="1159"/>
      <c r="BM42" s="1159"/>
      <c r="BN42" s="1159"/>
      <c r="BO42" s="1159"/>
      <c r="BP42" s="803" t="s">
        <v>10</v>
      </c>
      <c r="BQ42" s="804"/>
    </row>
    <row r="43" spans="1:69" ht="3.6" customHeight="1">
      <c r="B43" s="800"/>
      <c r="C43" s="1149"/>
      <c r="D43" s="1149"/>
      <c r="E43" s="1149"/>
      <c r="F43" s="1150"/>
      <c r="K43" s="808"/>
      <c r="L43" s="809"/>
      <c r="M43" s="809"/>
      <c r="N43" s="809"/>
      <c r="O43" s="809"/>
      <c r="P43" s="803"/>
      <c r="Q43" s="804"/>
      <c r="BB43" s="800"/>
      <c r="BC43" s="1149"/>
      <c r="BD43" s="1149"/>
      <c r="BE43" s="1149"/>
      <c r="BF43" s="1150"/>
      <c r="BK43" s="808"/>
      <c r="BL43" s="809"/>
      <c r="BM43" s="809"/>
      <c r="BN43" s="809"/>
      <c r="BO43" s="809"/>
      <c r="BP43" s="803"/>
      <c r="BQ43" s="804"/>
    </row>
    <row r="44" spans="1:69" ht="20.25" customHeight="1">
      <c r="B44" s="810"/>
      <c r="C44" s="1152"/>
      <c r="D44" s="1152"/>
      <c r="E44" s="1152"/>
      <c r="F44" s="1153"/>
      <c r="G44" s="12"/>
      <c r="H44" s="13" t="s">
        <v>510</v>
      </c>
      <c r="I44" s="13"/>
      <c r="J44" s="13"/>
      <c r="K44" s="1193"/>
      <c r="L44" s="1193"/>
      <c r="M44" s="1193"/>
      <c r="N44" s="1193"/>
      <c r="O44" s="1193"/>
      <c r="P44" s="811" t="s">
        <v>10</v>
      </c>
      <c r="Q44" s="812"/>
      <c r="BB44" s="810"/>
      <c r="BC44" s="1152"/>
      <c r="BD44" s="1152"/>
      <c r="BE44" s="1152"/>
      <c r="BF44" s="1153"/>
      <c r="BG44" s="12"/>
      <c r="BH44" s="13" t="s">
        <v>510</v>
      </c>
      <c r="BI44" s="13"/>
      <c r="BJ44" s="13"/>
      <c r="BK44" s="1160"/>
      <c r="BL44" s="1160"/>
      <c r="BM44" s="1160"/>
      <c r="BN44" s="1160"/>
      <c r="BO44" s="1160"/>
      <c r="BP44" s="811" t="s">
        <v>10</v>
      </c>
      <c r="BQ44" s="812"/>
    </row>
    <row r="45" spans="1:69" ht="24.6" customHeight="1">
      <c r="A45" s="128"/>
      <c r="B45" s="128"/>
      <c r="C45" s="128" t="s">
        <v>3008</v>
      </c>
      <c r="D45" s="128"/>
      <c r="E45" s="128"/>
      <c r="F45" s="128"/>
      <c r="G45" s="128"/>
      <c r="H45" s="128"/>
      <c r="I45" s="813"/>
      <c r="J45" s="814"/>
      <c r="K45" s="814"/>
      <c r="L45" s="814"/>
      <c r="M45" s="815"/>
      <c r="N45" s="815"/>
      <c r="O45" s="815"/>
      <c r="P45" s="815"/>
      <c r="Q45" s="816"/>
      <c r="BA45" s="128"/>
      <c r="BB45" s="128"/>
      <c r="BC45" s="128" t="s">
        <v>3008</v>
      </c>
      <c r="BD45" s="128"/>
      <c r="BE45" s="128"/>
      <c r="BF45" s="128"/>
      <c r="BG45" s="128"/>
      <c r="BH45" s="128"/>
      <c r="BI45" s="813"/>
      <c r="BJ45" s="814"/>
      <c r="BK45" s="814"/>
      <c r="BL45" s="814"/>
      <c r="BM45" s="815"/>
      <c r="BN45" s="815"/>
      <c r="BO45" s="815"/>
      <c r="BP45" s="815"/>
      <c r="BQ45" s="816"/>
    </row>
    <row r="46" spans="1:69" ht="24.6" customHeight="1">
      <c r="A46" s="817"/>
      <c r="B46" s="128"/>
      <c r="C46" s="128"/>
      <c r="D46" s="818" t="s">
        <v>3009</v>
      </c>
      <c r="E46" s="128"/>
      <c r="F46" s="128"/>
      <c r="G46" s="128"/>
      <c r="H46" s="128"/>
      <c r="I46" s="128"/>
      <c r="J46" s="128"/>
      <c r="K46" s="819"/>
      <c r="L46" s="819"/>
      <c r="M46" s="128"/>
      <c r="N46" s="128"/>
      <c r="O46" s="128"/>
      <c r="P46" s="128"/>
      <c r="Q46" s="819"/>
      <c r="BA46" s="817"/>
      <c r="BB46" s="128"/>
      <c r="BC46" s="128"/>
      <c r="BD46" s="818" t="s">
        <v>3009</v>
      </c>
      <c r="BE46" s="128"/>
      <c r="BF46" s="128"/>
      <c r="BG46" s="128"/>
      <c r="BH46" s="128"/>
      <c r="BI46" s="128"/>
      <c r="BJ46" s="128"/>
      <c r="BK46" s="819"/>
      <c r="BL46" s="819"/>
      <c r="BM46" s="128"/>
      <c r="BN46" s="128"/>
      <c r="BO46" s="128"/>
      <c r="BP46" s="128"/>
      <c r="BQ46" s="819"/>
    </row>
    <row r="47" spans="1:69" ht="11.25" customHeight="1">
      <c r="C47" s="820"/>
      <c r="BC47" s="820"/>
    </row>
    <row r="48" spans="1:69" ht="13.5" customHeight="1">
      <c r="C48" s="820"/>
      <c r="Q48" s="821"/>
      <c r="BC48" s="820"/>
      <c r="BQ48" s="821"/>
    </row>
    <row r="50" spans="6:70">
      <c r="F50" s="3"/>
      <c r="G50" s="3"/>
      <c r="H50" s="3"/>
      <c r="I50" s="3"/>
      <c r="J50" s="3"/>
      <c r="K50" s="3"/>
      <c r="L50" s="3"/>
      <c r="M50" s="2"/>
      <c r="N50" s="2"/>
      <c r="O50" s="2"/>
      <c r="P50" s="2"/>
      <c r="Q50" s="2"/>
      <c r="R50" s="2"/>
      <c r="BF50" s="3"/>
      <c r="BG50" s="3"/>
      <c r="BH50" s="3"/>
      <c r="BI50" s="3"/>
      <c r="BJ50" s="3"/>
      <c r="BK50" s="3"/>
      <c r="BL50" s="3"/>
      <c r="BM50" s="2"/>
      <c r="BN50" s="2"/>
      <c r="BO50" s="2"/>
      <c r="BP50" s="2"/>
      <c r="BQ50" s="2"/>
      <c r="BR50" s="2"/>
    </row>
    <row r="51" spans="6:70">
      <c r="F51" s="3"/>
      <c r="G51" s="3"/>
      <c r="H51" s="3"/>
      <c r="I51" s="3"/>
      <c r="J51" s="3"/>
      <c r="K51" s="3"/>
      <c r="L51" s="3"/>
      <c r="M51" s="2"/>
      <c r="N51" s="2"/>
      <c r="O51" s="2"/>
      <c r="P51" s="2"/>
      <c r="Q51" s="2"/>
      <c r="R51" s="2"/>
      <c r="BF51" s="3"/>
      <c r="BG51" s="3"/>
      <c r="BH51" s="3"/>
      <c r="BI51" s="3"/>
      <c r="BJ51" s="3"/>
      <c r="BK51" s="3"/>
      <c r="BL51" s="3"/>
      <c r="BM51" s="2"/>
      <c r="BN51" s="2"/>
      <c r="BO51" s="2"/>
      <c r="BP51" s="2"/>
      <c r="BQ51" s="2"/>
      <c r="BR51" s="2"/>
    </row>
    <row r="52" spans="6: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6: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6: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sheetData>
  <sheetProtection algorithmName="SHA-512" hashValue="PQtDMQ4WmffdeTU/ZSopC1RgMN6NTHRMgFe/SPJ0ZQY+CEFi4la8LRqLTLSsEhdrLJf3lojofi/wHB1omysYAw==" saltValue="puW2A1BP/hHQhFkgU35MSw==" spinCount="100000" sheet="1" formatCells="0"/>
  <mergeCells count="98">
    <mergeCell ref="J13:K13"/>
    <mergeCell ref="L13:P13"/>
    <mergeCell ref="J15:Q15"/>
    <mergeCell ref="J12:L12"/>
    <mergeCell ref="M12:Q12"/>
    <mergeCell ref="J10:Q10"/>
    <mergeCell ref="J11:L11"/>
    <mergeCell ref="K3:L3"/>
    <mergeCell ref="J9:K9"/>
    <mergeCell ref="L9:Q9"/>
    <mergeCell ref="M11:Q11"/>
    <mergeCell ref="J29:L29"/>
    <mergeCell ref="M29:Q29"/>
    <mergeCell ref="J21:Q21"/>
    <mergeCell ref="J22:Q22"/>
    <mergeCell ref="J23:L23"/>
    <mergeCell ref="M23:Q23"/>
    <mergeCell ref="J24:L24"/>
    <mergeCell ref="M24:Q24"/>
    <mergeCell ref="J25:K25"/>
    <mergeCell ref="L25:P25"/>
    <mergeCell ref="J27:Q27"/>
    <mergeCell ref="J28:Q28"/>
    <mergeCell ref="L37:Q37"/>
    <mergeCell ref="G37:J37"/>
    <mergeCell ref="J30:L30"/>
    <mergeCell ref="M30:Q30"/>
    <mergeCell ref="P36:Q36"/>
    <mergeCell ref="J31:K31"/>
    <mergeCell ref="B35:Q35"/>
    <mergeCell ref="L31:P31"/>
    <mergeCell ref="C36:F36"/>
    <mergeCell ref="B32:Q32"/>
    <mergeCell ref="B34:Q34"/>
    <mergeCell ref="G36:K36"/>
    <mergeCell ref="L36:O36"/>
    <mergeCell ref="C37:F37"/>
    <mergeCell ref="J16:Q16"/>
    <mergeCell ref="J17:L17"/>
    <mergeCell ref="M17:Q17"/>
    <mergeCell ref="J19:K19"/>
    <mergeCell ref="L19:P19"/>
    <mergeCell ref="J18:L18"/>
    <mergeCell ref="M18:Q18"/>
    <mergeCell ref="C38:F44"/>
    <mergeCell ref="K38:O38"/>
    <mergeCell ref="K40:O40"/>
    <mergeCell ref="K42:O42"/>
    <mergeCell ref="K44:O44"/>
    <mergeCell ref="BK3:BL3"/>
    <mergeCell ref="BJ9:BK9"/>
    <mergeCell ref="BL9:BQ9"/>
    <mergeCell ref="BJ10:BQ10"/>
    <mergeCell ref="BJ11:BL11"/>
    <mergeCell ref="BM11:BQ11"/>
    <mergeCell ref="BJ12:BL12"/>
    <mergeCell ref="BM12:BQ12"/>
    <mergeCell ref="BJ13:BK13"/>
    <mergeCell ref="BL13:BP13"/>
    <mergeCell ref="BJ15:BQ15"/>
    <mergeCell ref="BJ16:BQ16"/>
    <mergeCell ref="BJ17:BL17"/>
    <mergeCell ref="BM17:BQ17"/>
    <mergeCell ref="BJ18:BL18"/>
    <mergeCell ref="BM18:BQ18"/>
    <mergeCell ref="BJ19:BK19"/>
    <mergeCell ref="BL19:BP19"/>
    <mergeCell ref="BJ21:BQ21"/>
    <mergeCell ref="BJ22:BQ22"/>
    <mergeCell ref="BJ23:BL23"/>
    <mergeCell ref="BM23:BQ23"/>
    <mergeCell ref="BJ24:BL24"/>
    <mergeCell ref="BM24:BQ24"/>
    <mergeCell ref="BJ25:BK25"/>
    <mergeCell ref="BL25:BP25"/>
    <mergeCell ref="BJ27:BQ27"/>
    <mergeCell ref="BJ28:BQ28"/>
    <mergeCell ref="BJ29:BL29"/>
    <mergeCell ref="BM29:BQ29"/>
    <mergeCell ref="BJ30:BL30"/>
    <mergeCell ref="BM30:BQ30"/>
    <mergeCell ref="BJ31:BK31"/>
    <mergeCell ref="BL31:BP31"/>
    <mergeCell ref="BB32:BQ32"/>
    <mergeCell ref="BB34:BQ34"/>
    <mergeCell ref="BB35:BQ35"/>
    <mergeCell ref="BC36:BF36"/>
    <mergeCell ref="BG36:BK36"/>
    <mergeCell ref="BL36:BO36"/>
    <mergeCell ref="BP36:BQ36"/>
    <mergeCell ref="BC37:BF37"/>
    <mergeCell ref="BG37:BJ37"/>
    <mergeCell ref="BL37:BQ37"/>
    <mergeCell ref="BC38:BF44"/>
    <mergeCell ref="BK38:BO38"/>
    <mergeCell ref="BK40:BO40"/>
    <mergeCell ref="BK42:BO42"/>
    <mergeCell ref="BK44:BO44"/>
  </mergeCells>
  <phoneticPr fontId="12"/>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基本情報入力シート!$J$63:$J$65</xm:f>
          </x14:formula1>
          <xm:sqref>K3:L3 BK3:BL3</xm:sqref>
        </x14:dataValidation>
        <x14:dataValidation type="list" allowBlank="1" showInputMessage="1" showErrorMessage="1">
          <x14:formula1>
            <xm:f>基本情報入力シート!$K$63:$K$74</xm:f>
          </x14:formula1>
          <xm:sqref>N3 BN3</xm:sqref>
        </x14:dataValidation>
        <x14:dataValidation type="list" allowBlank="1" showInputMessage="1" showErrorMessage="1">
          <x14:formula1>
            <xm:f>基本情報入力シート!$L$63:$L$93</xm:f>
          </x14:formula1>
          <xm:sqref>P3 BP3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BQ45"/>
  <sheetViews>
    <sheetView showGridLines="0" showZeros="0" view="pageBreakPreview" zoomScaleNormal="100" zoomScaleSheetLayoutView="100" workbookViewId="0"/>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23" width="3.44140625" hidden="1" customWidth="1"/>
    <col min="24" max="24" width="3.44140625" customWidth="1"/>
    <col min="25" max="25" width="5.21875" customWidth="1"/>
    <col min="27" max="49" width="0" hidden="1" customWidth="1"/>
    <col min="50" max="50" width="9" hidden="1" customWidth="1"/>
    <col min="51"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2428</v>
      </c>
      <c r="C1" s="2"/>
      <c r="D1" s="2"/>
      <c r="E1" s="2"/>
      <c r="F1" s="2"/>
      <c r="G1" s="2"/>
      <c r="H1" s="2"/>
      <c r="I1" s="2"/>
      <c r="J1" s="2"/>
      <c r="K1" s="2"/>
      <c r="L1" s="2"/>
      <c r="M1" s="2"/>
      <c r="N1" s="2"/>
      <c r="O1" s="2"/>
      <c r="P1" s="2"/>
      <c r="Q1" s="2"/>
      <c r="BA1" s="2"/>
      <c r="BB1" s="2" t="s">
        <v>2428</v>
      </c>
      <c r="BC1" s="2"/>
      <c r="BD1" s="2"/>
      <c r="BE1" s="2"/>
      <c r="BF1" s="2"/>
      <c r="BG1" s="2"/>
      <c r="BH1" s="2"/>
      <c r="BI1" s="2"/>
      <c r="BJ1" s="2"/>
      <c r="BK1" s="2"/>
      <c r="BL1" s="2"/>
      <c r="BM1" s="2"/>
      <c r="BN1" s="2"/>
      <c r="BO1" s="2"/>
      <c r="BP1" s="2"/>
      <c r="BQ1" s="2"/>
    </row>
    <row r="2" spans="1:69" ht="4.8"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208" t="s">
        <v>2429</v>
      </c>
      <c r="C3" s="1208"/>
      <c r="D3" s="1208"/>
      <c r="E3" s="1208"/>
      <c r="F3" s="1208"/>
      <c r="G3" s="1208"/>
      <c r="H3" s="1208"/>
      <c r="I3" s="1208"/>
      <c r="J3" s="1208"/>
      <c r="K3" s="1208"/>
      <c r="L3" s="1208"/>
      <c r="M3" s="1208"/>
      <c r="N3" s="1208"/>
      <c r="O3" s="1208"/>
      <c r="P3" s="2"/>
      <c r="Q3" s="2"/>
      <c r="BA3" s="2"/>
      <c r="BB3" s="1208" t="s">
        <v>2429</v>
      </c>
      <c r="BC3" s="1208"/>
      <c r="BD3" s="1208"/>
      <c r="BE3" s="1208"/>
      <c r="BF3" s="1208"/>
      <c r="BG3" s="1208"/>
      <c r="BH3" s="1208"/>
      <c r="BI3" s="1208"/>
      <c r="BJ3" s="1208"/>
      <c r="BK3" s="1208"/>
      <c r="BL3" s="1208"/>
      <c r="BM3" s="1208"/>
      <c r="BN3" s="1208"/>
      <c r="BO3" s="1208"/>
      <c r="BP3" s="2"/>
      <c r="BQ3" s="2"/>
    </row>
    <row r="4" spans="1:69" ht="30" customHeight="1">
      <c r="A4" s="2"/>
      <c r="B4" s="1208" t="s">
        <v>3010</v>
      </c>
      <c r="C4" s="1208"/>
      <c r="D4" s="1208"/>
      <c r="E4" s="1208"/>
      <c r="F4" s="1208"/>
      <c r="G4" s="1208"/>
      <c r="H4" s="1208"/>
      <c r="I4" s="1208"/>
      <c r="J4" s="1208"/>
      <c r="K4" s="1208"/>
      <c r="L4" s="1208"/>
      <c r="M4" s="1208"/>
      <c r="N4" s="1208"/>
      <c r="O4" s="1208"/>
      <c r="P4" s="2"/>
      <c r="Q4" s="2"/>
      <c r="BA4" s="2"/>
      <c r="BB4" s="1208" t="s">
        <v>3010</v>
      </c>
      <c r="BC4" s="1208"/>
      <c r="BD4" s="1208"/>
      <c r="BE4" s="1208"/>
      <c r="BF4" s="1208"/>
      <c r="BG4" s="1208"/>
      <c r="BH4" s="1208"/>
      <c r="BI4" s="1208"/>
      <c r="BJ4" s="1208"/>
      <c r="BK4" s="1208"/>
      <c r="BL4" s="1208"/>
      <c r="BM4" s="1208"/>
      <c r="BN4" s="1208"/>
      <c r="BO4" s="1208"/>
      <c r="BP4" s="2"/>
      <c r="BQ4" s="2"/>
    </row>
    <row r="5" spans="1:69" ht="4.8"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2430</v>
      </c>
      <c r="C6" s="2"/>
      <c r="D6" s="2"/>
      <c r="E6" s="2"/>
      <c r="F6" s="2"/>
      <c r="G6" s="2"/>
      <c r="H6" s="2"/>
      <c r="I6" s="2"/>
      <c r="J6" s="2"/>
      <c r="K6" s="2"/>
      <c r="L6" s="2"/>
      <c r="M6" s="2"/>
      <c r="N6" s="2"/>
      <c r="O6" s="2"/>
      <c r="P6" s="2"/>
      <c r="Q6" s="2"/>
      <c r="BA6" s="2"/>
      <c r="BB6" s="15" t="s">
        <v>2430</v>
      </c>
      <c r="BC6" s="2"/>
      <c r="BD6" s="2"/>
      <c r="BE6" s="2"/>
      <c r="BF6" s="2"/>
      <c r="BG6" s="2"/>
      <c r="BH6" s="2"/>
      <c r="BI6" s="2"/>
      <c r="BJ6" s="2"/>
      <c r="BK6" s="2"/>
      <c r="BL6" s="2"/>
      <c r="BM6" s="2"/>
      <c r="BN6" s="2"/>
      <c r="BO6" s="2"/>
      <c r="BP6" s="2"/>
      <c r="BQ6" s="2"/>
    </row>
    <row r="7" spans="1:69" ht="16.5" customHeight="1">
      <c r="A7" s="2"/>
      <c r="B7" s="15" t="s">
        <v>2431</v>
      </c>
      <c r="C7" s="2"/>
      <c r="D7" s="2"/>
      <c r="E7" s="2"/>
      <c r="F7" s="2"/>
      <c r="G7" s="2"/>
      <c r="H7" s="2"/>
      <c r="I7" s="2"/>
      <c r="J7" s="2"/>
      <c r="K7" s="2"/>
      <c r="L7" s="2"/>
      <c r="M7" s="2"/>
      <c r="N7" s="2"/>
      <c r="O7" s="2"/>
      <c r="P7" s="2"/>
      <c r="Q7" s="2"/>
      <c r="BA7" s="2"/>
      <c r="BB7" s="15" t="s">
        <v>2431</v>
      </c>
      <c r="BC7" s="2"/>
      <c r="BD7" s="2"/>
      <c r="BE7" s="2"/>
      <c r="BF7" s="2"/>
      <c r="BG7" s="2"/>
      <c r="BH7" s="2"/>
      <c r="BI7" s="2"/>
      <c r="BJ7" s="2"/>
      <c r="BK7" s="2"/>
      <c r="BL7" s="2"/>
      <c r="BM7" s="2"/>
      <c r="BN7" s="2"/>
      <c r="BO7" s="2"/>
      <c r="BP7" s="2"/>
      <c r="BQ7" s="2"/>
    </row>
    <row r="8" spans="1:69" ht="4.2"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 customHeight="1">
      <c r="A9" s="2"/>
      <c r="B9" s="1209" t="s">
        <v>3214</v>
      </c>
      <c r="C9" s="1209"/>
      <c r="D9" s="1209"/>
      <c r="E9" s="1209"/>
      <c r="F9" s="1209"/>
      <c r="G9" s="1209"/>
      <c r="H9" s="1209"/>
      <c r="I9" s="1209"/>
      <c r="J9" s="1209"/>
      <c r="K9" s="1209"/>
      <c r="L9" s="1209"/>
      <c r="M9" s="1209"/>
      <c r="N9" s="1209"/>
      <c r="O9" s="1209"/>
      <c r="P9" s="2"/>
      <c r="Q9" s="2"/>
      <c r="BA9" s="2"/>
      <c r="BB9" s="1209" t="s">
        <v>3214</v>
      </c>
      <c r="BC9" s="1209"/>
      <c r="BD9" s="1209"/>
      <c r="BE9" s="1209"/>
      <c r="BF9" s="1209"/>
      <c r="BG9" s="1209"/>
      <c r="BH9" s="1209"/>
      <c r="BI9" s="1209"/>
      <c r="BJ9" s="1209"/>
      <c r="BK9" s="1209"/>
      <c r="BL9" s="1209"/>
      <c r="BM9" s="1209"/>
      <c r="BN9" s="1209"/>
      <c r="BO9" s="1209"/>
      <c r="BP9" s="2"/>
      <c r="BQ9" s="2"/>
    </row>
    <row r="10" spans="1:69" ht="52.2" customHeight="1">
      <c r="A10" s="2"/>
      <c r="B10" s="1209" t="s">
        <v>3192</v>
      </c>
      <c r="C10" s="1209"/>
      <c r="D10" s="1209"/>
      <c r="E10" s="1209"/>
      <c r="F10" s="1209"/>
      <c r="G10" s="1209"/>
      <c r="H10" s="1209"/>
      <c r="I10" s="1209"/>
      <c r="J10" s="1209"/>
      <c r="K10" s="1209"/>
      <c r="L10" s="1209"/>
      <c r="M10" s="1209"/>
      <c r="N10" s="1209"/>
      <c r="O10" s="1209"/>
      <c r="P10" s="2"/>
      <c r="Q10" s="2"/>
      <c r="BA10" s="2"/>
      <c r="BB10" s="1209" t="s">
        <v>3192</v>
      </c>
      <c r="BC10" s="1209"/>
      <c r="BD10" s="1209"/>
      <c r="BE10" s="1209"/>
      <c r="BF10" s="1209"/>
      <c r="BG10" s="1209"/>
      <c r="BH10" s="1209"/>
      <c r="BI10" s="1209"/>
      <c r="BJ10" s="1209"/>
      <c r="BK10" s="1209"/>
      <c r="BL10" s="1209"/>
      <c r="BM10" s="1209"/>
      <c r="BN10" s="1209"/>
      <c r="BO10" s="1209"/>
      <c r="BP10" s="2"/>
      <c r="BQ10" s="2"/>
    </row>
    <row r="11" spans="1:69" ht="31.95" customHeight="1">
      <c r="A11" s="2"/>
      <c r="B11" s="1210" t="s">
        <v>2432</v>
      </c>
      <c r="C11" s="1210"/>
      <c r="D11" s="1210"/>
      <c r="E11" s="1210"/>
      <c r="F11" s="1210"/>
      <c r="G11" s="1210"/>
      <c r="H11" s="1210"/>
      <c r="I11" s="1210"/>
      <c r="J11" s="1210"/>
      <c r="K11" s="1210"/>
      <c r="L11" s="1210"/>
      <c r="M11" s="1210"/>
      <c r="N11" s="1210"/>
      <c r="O11" s="1210"/>
      <c r="P11" s="2"/>
      <c r="Q11" s="2"/>
      <c r="BA11" s="2"/>
      <c r="BB11" s="1210" t="s">
        <v>2432</v>
      </c>
      <c r="BC11" s="1210"/>
      <c r="BD11" s="1210"/>
      <c r="BE11" s="1210"/>
      <c r="BF11" s="1210"/>
      <c r="BG11" s="1210"/>
      <c r="BH11" s="1210"/>
      <c r="BI11" s="1210"/>
      <c r="BJ11" s="1210"/>
      <c r="BK11" s="1210"/>
      <c r="BL11" s="1210"/>
      <c r="BM11" s="1210"/>
      <c r="BN11" s="1210"/>
      <c r="BO11" s="1210"/>
      <c r="BP11" s="2"/>
      <c r="BQ11" s="2"/>
    </row>
    <row r="12" spans="1:69" ht="13.2" customHeight="1">
      <c r="A12" s="2"/>
      <c r="C12" s="1024" t="s">
        <v>2433</v>
      </c>
      <c r="D12" s="1024"/>
      <c r="E12" s="1024"/>
      <c r="F12" s="1024"/>
      <c r="G12" s="1024"/>
      <c r="H12" s="1024"/>
      <c r="I12" s="1024"/>
      <c r="J12" s="1024"/>
      <c r="K12" s="1024"/>
      <c r="L12" s="1024"/>
      <c r="M12" s="1024"/>
      <c r="N12" s="1024"/>
      <c r="O12" s="1024"/>
      <c r="P12" s="2"/>
      <c r="BA12" s="2"/>
      <c r="BC12" s="1024" t="s">
        <v>2433</v>
      </c>
      <c r="BD12" s="1024"/>
      <c r="BE12" s="1024"/>
      <c r="BF12" s="1024"/>
      <c r="BG12" s="1024"/>
      <c r="BH12" s="1024"/>
      <c r="BI12" s="1024"/>
      <c r="BJ12" s="1024"/>
      <c r="BK12" s="1024"/>
      <c r="BL12" s="1024"/>
      <c r="BM12" s="1024"/>
      <c r="BN12" s="1024"/>
      <c r="BO12" s="1024"/>
      <c r="BP12" s="2"/>
    </row>
    <row r="13" spans="1:69" ht="13.2" customHeight="1">
      <c r="A13" s="2"/>
      <c r="C13" s="2"/>
      <c r="D13" s="2" t="s">
        <v>2434</v>
      </c>
      <c r="E13" s="2"/>
      <c r="F13" s="2"/>
      <c r="G13" s="2"/>
      <c r="H13" s="2"/>
      <c r="I13" s="2"/>
      <c r="J13" s="2"/>
      <c r="K13" s="2"/>
      <c r="L13" s="2"/>
      <c r="M13" s="2"/>
      <c r="N13" s="2"/>
      <c r="O13" s="2"/>
      <c r="P13" s="2"/>
      <c r="BA13" s="2"/>
      <c r="BC13" s="2"/>
      <c r="BD13" s="2" t="s">
        <v>2434</v>
      </c>
      <c r="BE13" s="2"/>
      <c r="BF13" s="2"/>
      <c r="BG13" s="2"/>
      <c r="BH13" s="2"/>
      <c r="BI13" s="2"/>
      <c r="BJ13" s="2"/>
      <c r="BK13" s="2"/>
      <c r="BL13" s="2"/>
      <c r="BM13" s="2"/>
      <c r="BN13" s="2"/>
      <c r="BO13" s="2"/>
      <c r="BP13" s="2"/>
    </row>
    <row r="14" spans="1:69" ht="13.2" customHeight="1">
      <c r="A14" s="2"/>
      <c r="C14" s="2"/>
      <c r="D14" s="2" t="s">
        <v>2982</v>
      </c>
      <c r="E14" s="2"/>
      <c r="F14" s="2"/>
      <c r="G14" s="2"/>
      <c r="H14" s="2"/>
      <c r="I14" s="2"/>
      <c r="J14" s="2"/>
      <c r="K14" s="2"/>
      <c r="L14" s="2"/>
      <c r="M14" s="2"/>
      <c r="N14" s="2"/>
      <c r="O14" s="2"/>
      <c r="P14" s="2"/>
      <c r="BA14" s="2"/>
      <c r="BC14" s="2"/>
      <c r="BD14" s="2" t="s">
        <v>2982</v>
      </c>
      <c r="BE14" s="2"/>
      <c r="BF14" s="2"/>
      <c r="BG14" s="2"/>
      <c r="BH14" s="2"/>
      <c r="BI14" s="2"/>
      <c r="BJ14" s="2"/>
      <c r="BK14" s="2"/>
      <c r="BL14" s="2"/>
      <c r="BM14" s="2"/>
      <c r="BN14" s="2"/>
      <c r="BO14" s="2"/>
      <c r="BP14" s="2"/>
    </row>
    <row r="15" spans="1:69" ht="13.2" customHeight="1">
      <c r="A15" s="2"/>
      <c r="C15" s="2"/>
      <c r="D15" s="2" t="s">
        <v>2435</v>
      </c>
      <c r="E15" s="2"/>
      <c r="F15" s="2"/>
      <c r="G15" s="2"/>
      <c r="H15" s="2"/>
      <c r="I15" s="2"/>
      <c r="J15" s="2"/>
      <c r="K15" s="2"/>
      <c r="L15" s="2"/>
      <c r="M15" s="2"/>
      <c r="N15" s="2"/>
      <c r="O15" s="2"/>
      <c r="P15" s="2"/>
      <c r="BA15" s="2"/>
      <c r="BC15" s="2"/>
      <c r="BD15" s="2" t="s">
        <v>2435</v>
      </c>
      <c r="BE15" s="2"/>
      <c r="BF15" s="2"/>
      <c r="BG15" s="2"/>
      <c r="BH15" s="2"/>
      <c r="BI15" s="2"/>
      <c r="BJ15" s="2"/>
      <c r="BK15" s="2"/>
      <c r="BL15" s="2"/>
      <c r="BM15" s="2"/>
      <c r="BN15" s="2"/>
      <c r="BO15" s="2"/>
      <c r="BP15" s="2"/>
    </row>
    <row r="16" spans="1:69" ht="13.2" customHeight="1">
      <c r="A16" s="2"/>
      <c r="C16" s="2"/>
      <c r="D16" s="2" t="s">
        <v>2436</v>
      </c>
      <c r="E16" s="2"/>
      <c r="F16" s="2"/>
      <c r="G16" s="2"/>
      <c r="H16" s="2"/>
      <c r="I16" s="2"/>
      <c r="J16" s="2"/>
      <c r="K16" s="2"/>
      <c r="L16" s="2"/>
      <c r="M16" s="2"/>
      <c r="N16" s="2"/>
      <c r="O16" s="2"/>
      <c r="P16" s="2"/>
      <c r="BA16" s="2"/>
      <c r="BC16" s="2"/>
      <c r="BD16" s="2" t="s">
        <v>2436</v>
      </c>
      <c r="BE16" s="2"/>
      <c r="BF16" s="2"/>
      <c r="BG16" s="2"/>
      <c r="BH16" s="2"/>
      <c r="BI16" s="2"/>
      <c r="BJ16" s="2"/>
      <c r="BK16" s="2"/>
      <c r="BL16" s="2"/>
      <c r="BM16" s="2"/>
      <c r="BN16" s="2"/>
      <c r="BO16" s="2"/>
      <c r="BP16" s="2"/>
    </row>
    <row r="17" spans="1:69" ht="13.2" customHeight="1">
      <c r="A17" s="2"/>
      <c r="C17" s="2"/>
      <c r="D17" s="2" t="s">
        <v>2437</v>
      </c>
      <c r="E17" s="2"/>
      <c r="F17" s="2"/>
      <c r="G17" s="2"/>
      <c r="H17" s="2"/>
      <c r="I17" s="2"/>
      <c r="J17" s="2"/>
      <c r="K17" s="2"/>
      <c r="L17" s="2"/>
      <c r="M17" s="2"/>
      <c r="N17" s="2"/>
      <c r="O17" s="2"/>
      <c r="P17" s="2"/>
      <c r="BA17" s="2"/>
      <c r="BC17" s="2"/>
      <c r="BD17" s="2" t="s">
        <v>2437</v>
      </c>
      <c r="BE17" s="2"/>
      <c r="BF17" s="2"/>
      <c r="BG17" s="2"/>
      <c r="BH17" s="2"/>
      <c r="BI17" s="2"/>
      <c r="BJ17" s="2"/>
      <c r="BK17" s="2"/>
      <c r="BL17" s="2"/>
      <c r="BM17" s="2"/>
      <c r="BN17" s="2"/>
      <c r="BO17" s="2"/>
      <c r="BP17" s="2"/>
    </row>
    <row r="18" spans="1:69" ht="6.6"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1203" t="s">
        <v>2424</v>
      </c>
      <c r="C19" s="1203"/>
      <c r="D19" s="1203"/>
      <c r="E19" s="1203"/>
      <c r="F19" s="1203"/>
      <c r="G19" s="1203"/>
      <c r="H19" s="1203"/>
      <c r="I19" s="1203"/>
      <c r="J19" s="1203"/>
      <c r="K19" s="1203"/>
      <c r="L19" s="1203"/>
      <c r="M19" s="1203"/>
      <c r="N19" s="1203"/>
      <c r="O19" s="1203"/>
      <c r="P19" s="1203"/>
      <c r="Q19" s="2"/>
      <c r="BA19" s="2"/>
      <c r="BB19" s="1203" t="s">
        <v>2424</v>
      </c>
      <c r="BC19" s="1203"/>
      <c r="BD19" s="1203"/>
      <c r="BE19" s="1203"/>
      <c r="BF19" s="1203"/>
      <c r="BG19" s="1203"/>
      <c r="BH19" s="1203"/>
      <c r="BI19" s="1203"/>
      <c r="BJ19" s="1203"/>
      <c r="BK19" s="1203"/>
      <c r="BL19" s="1203"/>
      <c r="BM19" s="1203"/>
      <c r="BN19" s="1203"/>
      <c r="BO19" s="1203"/>
      <c r="BP19" s="1203"/>
      <c r="BQ19" s="2"/>
    </row>
    <row r="20" spans="1:69" ht="10.199999999999999"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69" ht="62.4" hidden="1" customHeight="1">
      <c r="A21" s="2"/>
      <c r="B21" s="1207"/>
      <c r="C21" s="1207"/>
      <c r="D21" s="1207"/>
      <c r="E21" s="1207"/>
      <c r="F21" s="1207"/>
      <c r="G21" s="1207"/>
      <c r="H21" s="1207"/>
      <c r="I21" s="1207"/>
      <c r="J21" s="1207"/>
      <c r="K21" s="1207"/>
      <c r="L21" s="1207"/>
      <c r="M21" s="1207"/>
      <c r="N21" s="1207"/>
      <c r="O21" s="1207"/>
      <c r="P21" s="1207"/>
      <c r="Q21" s="128"/>
      <c r="S21" s="75"/>
      <c r="BA21" s="2"/>
      <c r="BB21" s="1207"/>
      <c r="BC21" s="1207"/>
      <c r="BD21" s="1207"/>
      <c r="BE21" s="1207"/>
      <c r="BF21" s="1207"/>
      <c r="BG21" s="1207"/>
      <c r="BH21" s="1207"/>
      <c r="BI21" s="1207"/>
      <c r="BJ21" s="1207"/>
      <c r="BK21" s="1207"/>
      <c r="BL21" s="1207"/>
      <c r="BM21" s="1207"/>
      <c r="BN21" s="1207"/>
      <c r="BO21" s="1207"/>
      <c r="BP21" s="1207"/>
      <c r="BQ21" s="128"/>
    </row>
    <row r="22" spans="1:69" ht="40.5" hidden="1" customHeight="1">
      <c r="A22" s="2"/>
      <c r="B22" s="1207"/>
      <c r="C22" s="1207"/>
      <c r="D22" s="1207"/>
      <c r="E22" s="1207"/>
      <c r="F22" s="1207"/>
      <c r="G22" s="1207"/>
      <c r="H22" s="1207"/>
      <c r="I22" s="1207"/>
      <c r="J22" s="1207"/>
      <c r="K22" s="1207"/>
      <c r="L22" s="1207"/>
      <c r="M22" s="1207"/>
      <c r="N22" s="1207"/>
      <c r="O22" s="1207"/>
      <c r="P22" s="1207"/>
      <c r="Q22" s="128"/>
      <c r="S22" s="75"/>
      <c r="BA22" s="2"/>
      <c r="BB22" s="1207"/>
      <c r="BC22" s="1207"/>
      <c r="BD22" s="1207"/>
      <c r="BE22" s="1207"/>
      <c r="BF22" s="1207"/>
      <c r="BG22" s="1207"/>
      <c r="BH22" s="1207"/>
      <c r="BI22" s="1207"/>
      <c r="BJ22" s="1207"/>
      <c r="BK22" s="1207"/>
      <c r="BL22" s="1207"/>
      <c r="BM22" s="1207"/>
      <c r="BN22" s="1207"/>
      <c r="BO22" s="1207"/>
      <c r="BP22" s="1207"/>
      <c r="BQ22" s="128"/>
    </row>
    <row r="23" spans="1:69" ht="10.199999999999999" hidden="1" customHeight="1">
      <c r="A23" s="2"/>
      <c r="B23" s="790"/>
      <c r="C23" s="790"/>
      <c r="D23" s="790"/>
      <c r="E23" s="790"/>
      <c r="F23" s="790"/>
      <c r="G23" s="790"/>
      <c r="H23" s="790"/>
      <c r="I23" s="790"/>
      <c r="J23" s="790"/>
      <c r="K23" s="790"/>
      <c r="L23" s="790"/>
      <c r="M23" s="790"/>
      <c r="N23" s="790"/>
      <c r="O23" s="790"/>
      <c r="P23" s="790"/>
      <c r="Q23" s="128"/>
      <c r="S23" s="75"/>
      <c r="BA23" s="2"/>
      <c r="BB23" s="790"/>
      <c r="BC23" s="790"/>
      <c r="BD23" s="790"/>
      <c r="BE23" s="790"/>
      <c r="BF23" s="790"/>
      <c r="BG23" s="790"/>
      <c r="BH23" s="790"/>
      <c r="BI23" s="790"/>
      <c r="BJ23" s="790"/>
      <c r="BK23" s="790"/>
      <c r="BL23" s="790"/>
      <c r="BM23" s="790"/>
      <c r="BN23" s="790"/>
      <c r="BO23" s="790"/>
      <c r="BP23" s="790"/>
      <c r="BQ23" s="128"/>
    </row>
    <row r="24" spans="1:69" ht="18.600000000000001" hidden="1" customHeight="1">
      <c r="A24" s="2"/>
      <c r="B24" s="1207"/>
      <c r="C24" s="1207"/>
      <c r="D24" s="1207"/>
      <c r="E24" s="1207"/>
      <c r="F24" s="1207"/>
      <c r="G24" s="1207"/>
      <c r="H24" s="1207"/>
      <c r="I24" s="1207"/>
      <c r="J24" s="1207"/>
      <c r="K24" s="1207"/>
      <c r="L24" s="1207"/>
      <c r="M24" s="1207"/>
      <c r="N24" s="1207"/>
      <c r="O24" s="1207"/>
      <c r="P24" s="1207"/>
      <c r="Q24" s="128"/>
      <c r="S24" s="75"/>
      <c r="BA24" s="2"/>
      <c r="BB24" s="1207"/>
      <c r="BC24" s="1207"/>
      <c r="BD24" s="1207"/>
      <c r="BE24" s="1207"/>
      <c r="BF24" s="1207"/>
      <c r="BG24" s="1207"/>
      <c r="BH24" s="1207"/>
      <c r="BI24" s="1207"/>
      <c r="BJ24" s="1207"/>
      <c r="BK24" s="1207"/>
      <c r="BL24" s="1207"/>
      <c r="BM24" s="1207"/>
      <c r="BN24" s="1207"/>
      <c r="BO24" s="1207"/>
      <c r="BP24" s="1207"/>
      <c r="BQ24" s="128"/>
    </row>
    <row r="25" spans="1:69" ht="10.199999999999999" hidden="1" customHeight="1">
      <c r="A25" s="2"/>
      <c r="B25" s="790"/>
      <c r="C25" s="790"/>
      <c r="D25" s="790"/>
      <c r="E25" s="790"/>
      <c r="F25" s="790"/>
      <c r="G25" s="790"/>
      <c r="H25" s="790"/>
      <c r="I25" s="790"/>
      <c r="J25" s="790"/>
      <c r="K25" s="790"/>
      <c r="L25" s="790"/>
      <c r="M25" s="790"/>
      <c r="N25" s="790"/>
      <c r="O25" s="790"/>
      <c r="P25" s="790"/>
      <c r="Q25" s="128"/>
      <c r="S25" s="75"/>
      <c r="BA25" s="2"/>
      <c r="BB25" s="790"/>
      <c r="BC25" s="790"/>
      <c r="BD25" s="790"/>
      <c r="BE25" s="790"/>
      <c r="BF25" s="790"/>
      <c r="BG25" s="790"/>
      <c r="BH25" s="790"/>
      <c r="BI25" s="790"/>
      <c r="BJ25" s="790"/>
      <c r="BK25" s="790"/>
      <c r="BL25" s="790"/>
      <c r="BM25" s="790"/>
      <c r="BN25" s="790"/>
      <c r="BO25" s="790"/>
      <c r="BP25" s="790"/>
      <c r="BQ25" s="128"/>
    </row>
    <row r="26" spans="1:69" ht="33" customHeight="1">
      <c r="A26" s="2"/>
      <c r="B26" s="1203" t="s">
        <v>2389</v>
      </c>
      <c r="C26" s="1203"/>
      <c r="D26" s="1203"/>
      <c r="E26" s="1203"/>
      <c r="F26" s="1203"/>
      <c r="G26" s="1203"/>
      <c r="H26" s="1203"/>
      <c r="I26" s="1203"/>
      <c r="J26" s="1203"/>
      <c r="K26" s="1203"/>
      <c r="L26" s="1203"/>
      <c r="M26" s="1203"/>
      <c r="N26" s="1203"/>
      <c r="O26" s="1203"/>
      <c r="P26" s="1203"/>
      <c r="Q26" s="2"/>
      <c r="BA26" s="2"/>
      <c r="BB26" s="1203" t="s">
        <v>2389</v>
      </c>
      <c r="BC26" s="1203"/>
      <c r="BD26" s="1203"/>
      <c r="BE26" s="1203"/>
      <c r="BF26" s="1203"/>
      <c r="BG26" s="1203"/>
      <c r="BH26" s="1203"/>
      <c r="BI26" s="1203"/>
      <c r="BJ26" s="1203"/>
      <c r="BK26" s="1203"/>
      <c r="BL26" s="1203"/>
      <c r="BM26" s="1203"/>
      <c r="BN26" s="1203"/>
      <c r="BO26" s="1203"/>
      <c r="BP26" s="1203"/>
      <c r="BQ26" s="2"/>
    </row>
    <row r="27" spans="1:69" ht="10.199999999999999"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1203" t="s">
        <v>2390</v>
      </c>
      <c r="C28" s="1203"/>
      <c r="D28" s="1203"/>
      <c r="E28" s="1203"/>
      <c r="F28" s="1203"/>
      <c r="G28" s="1203"/>
      <c r="H28" s="1203"/>
      <c r="I28" s="1203"/>
      <c r="J28" s="1203"/>
      <c r="K28" s="1203"/>
      <c r="L28" s="1203"/>
      <c r="M28" s="1203"/>
      <c r="N28" s="1203"/>
      <c r="O28" s="1203"/>
      <c r="P28" s="1203"/>
      <c r="Q28" s="128"/>
      <c r="S28" s="75"/>
      <c r="BA28" s="2"/>
      <c r="BB28" s="1203" t="s">
        <v>2390</v>
      </c>
      <c r="BC28" s="1203"/>
      <c r="BD28" s="1203"/>
      <c r="BE28" s="1203"/>
      <c r="BF28" s="1203"/>
      <c r="BG28" s="1203"/>
      <c r="BH28" s="1203"/>
      <c r="BI28" s="1203"/>
      <c r="BJ28" s="1203"/>
      <c r="BK28" s="1203"/>
      <c r="BL28" s="1203"/>
      <c r="BM28" s="1203"/>
      <c r="BN28" s="1203"/>
      <c r="BO28" s="1203"/>
      <c r="BP28" s="1203"/>
      <c r="BQ28" s="128"/>
    </row>
    <row r="29" spans="1:69" s="151" customFormat="1" ht="5.4" customHeight="1">
      <c r="A29" s="15"/>
      <c r="B29" s="153"/>
      <c r="C29" s="153"/>
      <c r="D29" s="153"/>
      <c r="E29" s="153"/>
      <c r="F29" s="153"/>
      <c r="G29" s="153"/>
      <c r="H29" s="153"/>
      <c r="I29" s="153"/>
      <c r="J29" s="153"/>
      <c r="K29" s="153"/>
      <c r="L29" s="153"/>
      <c r="M29" s="153"/>
      <c r="N29" s="153"/>
      <c r="O29" s="153"/>
      <c r="P29" s="153"/>
      <c r="Q29" s="15"/>
      <c r="BA29" s="15"/>
      <c r="BB29" s="153"/>
      <c r="BC29" s="153"/>
      <c r="BD29" s="153"/>
      <c r="BE29" s="153"/>
      <c r="BF29" s="153"/>
      <c r="BG29" s="153"/>
      <c r="BH29" s="153"/>
      <c r="BI29" s="153"/>
      <c r="BJ29" s="153"/>
      <c r="BK29" s="153"/>
      <c r="BL29" s="153"/>
      <c r="BM29" s="153"/>
      <c r="BN29" s="153"/>
      <c r="BO29" s="153"/>
      <c r="BP29" s="153"/>
      <c r="BQ29" s="15"/>
    </row>
    <row r="30" spans="1:69" s="151" customFormat="1" ht="19.2" customHeight="1">
      <c r="A30" s="152"/>
      <c r="B30" s="1204" t="s">
        <v>2384</v>
      </c>
      <c r="C30" s="1204"/>
      <c r="D30" s="1204"/>
      <c r="E30" s="1204"/>
      <c r="F30" s="1204"/>
      <c r="G30" s="1204"/>
      <c r="H30" s="1204"/>
      <c r="I30" s="1204"/>
      <c r="J30" s="1204"/>
      <c r="K30" s="1204"/>
      <c r="L30" s="1204"/>
      <c r="M30" s="1204"/>
      <c r="N30" s="1204"/>
      <c r="O30" s="1204"/>
      <c r="P30" s="1204"/>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BA30" s="152"/>
      <c r="BB30" s="1204" t="s">
        <v>2384</v>
      </c>
      <c r="BC30" s="1204"/>
      <c r="BD30" s="1204"/>
      <c r="BE30" s="1204"/>
      <c r="BF30" s="1204"/>
      <c r="BG30" s="1204"/>
      <c r="BH30" s="1204"/>
      <c r="BI30" s="1204"/>
      <c r="BJ30" s="1204"/>
      <c r="BK30" s="1204"/>
      <c r="BL30" s="1204"/>
      <c r="BM30" s="1204"/>
      <c r="BN30" s="1204"/>
      <c r="BO30" s="1204"/>
      <c r="BP30" s="1204"/>
      <c r="BQ30" s="152"/>
    </row>
    <row r="31" spans="1:69" ht="10.8" customHeight="1">
      <c r="A31" s="2"/>
      <c r="B31" s="15"/>
      <c r="C31" s="15"/>
      <c r="D31" s="15"/>
      <c r="E31" s="15"/>
      <c r="F31" s="15"/>
      <c r="G31" s="15"/>
      <c r="H31" s="15"/>
      <c r="I31" s="15"/>
      <c r="J31" s="15"/>
      <c r="K31" s="15"/>
      <c r="L31" s="15"/>
      <c r="M31" s="15"/>
      <c r="N31" s="15"/>
      <c r="O31" s="2"/>
      <c r="P31" s="2"/>
      <c r="Q31" s="2"/>
      <c r="BA31" s="2"/>
      <c r="BB31" s="15"/>
      <c r="BC31" s="15"/>
      <c r="BD31" s="15"/>
      <c r="BE31" s="15"/>
      <c r="BF31" s="15"/>
      <c r="BG31" s="15"/>
      <c r="BH31" s="15"/>
      <c r="BI31" s="15"/>
      <c r="BJ31" s="15"/>
      <c r="BK31" s="15"/>
      <c r="BL31" s="15"/>
      <c r="BM31" s="15"/>
      <c r="BN31" s="15"/>
      <c r="BO31" s="2"/>
      <c r="BP31" s="2"/>
      <c r="BQ31" s="2"/>
    </row>
    <row r="32" spans="1:69" ht="17.25" customHeight="1">
      <c r="A32" s="2"/>
      <c r="B32" s="15"/>
      <c r="C32" s="10"/>
      <c r="D32" s="1205">
        <f>第1号!K3</f>
        <v>0</v>
      </c>
      <c r="E32" s="1206"/>
      <c r="F32" s="15" t="s">
        <v>2438</v>
      </c>
      <c r="G32" s="109">
        <f>第1号!N3</f>
        <v>0</v>
      </c>
      <c r="H32" s="15" t="s">
        <v>2439</v>
      </c>
      <c r="I32" s="109">
        <f>第1号!P3</f>
        <v>0</v>
      </c>
      <c r="J32" s="15" t="s">
        <v>2440</v>
      </c>
      <c r="K32" s="15"/>
      <c r="L32" s="15"/>
      <c r="M32" s="15"/>
      <c r="N32" s="15"/>
      <c r="O32" s="2"/>
      <c r="P32" s="2"/>
      <c r="Q32" s="2"/>
      <c r="BA32" s="2"/>
      <c r="BB32" s="15"/>
      <c r="BC32" s="10"/>
      <c r="BD32" s="1205" t="str">
        <f>第1号!BK3</f>
        <v>令和５</v>
      </c>
      <c r="BE32" s="1206"/>
      <c r="BF32" s="15" t="s">
        <v>2438</v>
      </c>
      <c r="BG32" s="109">
        <f>第1号!BN3</f>
        <v>6</v>
      </c>
      <c r="BH32" s="15" t="s">
        <v>2439</v>
      </c>
      <c r="BI32" s="109">
        <f>第1号!BP3</f>
        <v>1</v>
      </c>
      <c r="BJ32" s="15" t="s">
        <v>2440</v>
      </c>
      <c r="BK32" s="15"/>
      <c r="BL32" s="15"/>
      <c r="BM32" s="15"/>
      <c r="BN32" s="15"/>
      <c r="BO32" s="2"/>
      <c r="BP32" s="2"/>
      <c r="BQ32" s="2"/>
    </row>
    <row r="33" spans="1:69" ht="17.25" customHeight="1">
      <c r="A33" s="2"/>
      <c r="B33" s="15"/>
      <c r="C33" s="15"/>
      <c r="D33" s="15"/>
      <c r="E33" s="15"/>
      <c r="F33" s="15"/>
      <c r="G33" s="15"/>
      <c r="H33" s="15"/>
      <c r="I33" s="15"/>
      <c r="J33" s="15"/>
      <c r="K33" s="15"/>
      <c r="L33" s="15"/>
      <c r="M33" s="15"/>
      <c r="N33" s="15"/>
      <c r="O33" s="2"/>
      <c r="P33" s="2"/>
      <c r="Q33" s="2"/>
      <c r="BA33" s="2"/>
      <c r="BB33" s="15"/>
      <c r="BC33" s="15"/>
      <c r="BD33" s="15"/>
      <c r="BE33" s="15"/>
      <c r="BF33" s="15"/>
      <c r="BG33" s="15"/>
      <c r="BH33" s="15"/>
      <c r="BI33" s="15"/>
      <c r="BJ33" s="15"/>
      <c r="BK33" s="15"/>
      <c r="BL33" s="15"/>
      <c r="BM33" s="15"/>
      <c r="BN33" s="15"/>
      <c r="BO33" s="2"/>
      <c r="BP33" s="2"/>
      <c r="BQ33" s="2"/>
    </row>
    <row r="34" spans="1:69" ht="17.25" customHeight="1">
      <c r="A34" s="2"/>
      <c r="B34" s="15"/>
      <c r="C34" s="2"/>
      <c r="D34" s="15" t="s">
        <v>529</v>
      </c>
      <c r="E34" s="15"/>
      <c r="F34" s="15"/>
      <c r="G34" s="15"/>
      <c r="H34" s="15"/>
      <c r="I34" s="15"/>
      <c r="J34" s="15"/>
      <c r="K34" s="15"/>
      <c r="L34" s="15"/>
      <c r="M34" s="15"/>
      <c r="N34" s="15"/>
      <c r="O34" s="2"/>
      <c r="P34" s="2"/>
      <c r="Q34" s="2"/>
      <c r="BA34" s="2"/>
      <c r="BB34" s="15"/>
      <c r="BC34" s="2"/>
      <c r="BD34" s="15" t="s">
        <v>529</v>
      </c>
      <c r="BE34" s="15"/>
      <c r="BF34" s="15"/>
      <c r="BG34" s="15"/>
      <c r="BH34" s="15"/>
      <c r="BI34" s="15"/>
      <c r="BJ34" s="15"/>
      <c r="BK34" s="15"/>
      <c r="BL34" s="15"/>
      <c r="BM34" s="15"/>
      <c r="BN34" s="15"/>
      <c r="BO34" s="2"/>
      <c r="BP34" s="2"/>
      <c r="BQ34" s="2"/>
    </row>
    <row r="35" spans="1:69" ht="17.25" customHeight="1">
      <c r="A35" s="2"/>
      <c r="B35" s="15"/>
      <c r="C35" s="15"/>
      <c r="D35" s="15"/>
      <c r="E35" s="1201">
        <f>第1号!L9</f>
        <v>0</v>
      </c>
      <c r="F35" s="1201"/>
      <c r="G35" s="1201"/>
      <c r="H35" s="1201"/>
      <c r="I35" s="1201"/>
      <c r="J35" s="1201"/>
      <c r="K35" s="1201"/>
      <c r="L35" s="1201"/>
      <c r="M35" s="1201"/>
      <c r="N35" s="1201"/>
      <c r="O35" s="1185"/>
      <c r="P35" s="1185"/>
      <c r="Q35" s="2"/>
      <c r="BA35" s="2"/>
      <c r="BB35" s="15"/>
      <c r="BC35" s="15"/>
      <c r="BD35" s="15"/>
      <c r="BE35" s="1201" t="str">
        <f>第1号!BL9</f>
        <v>東京都新宿区西新宿○-○○-○○</v>
      </c>
      <c r="BF35" s="1201"/>
      <c r="BG35" s="1201"/>
      <c r="BH35" s="1201"/>
      <c r="BI35" s="1201"/>
      <c r="BJ35" s="1201"/>
      <c r="BK35" s="1201"/>
      <c r="BL35" s="1201"/>
      <c r="BM35" s="1201"/>
      <c r="BN35" s="1201"/>
      <c r="BO35" s="1185"/>
      <c r="BP35" s="1185"/>
      <c r="BQ35" s="2"/>
    </row>
    <row r="36" spans="1:69" ht="17.25" customHeight="1">
      <c r="A36" s="2"/>
      <c r="B36" s="15"/>
      <c r="C36" s="15"/>
      <c r="D36" s="15" t="s">
        <v>2441</v>
      </c>
      <c r="E36" s="130"/>
      <c r="F36" s="130"/>
      <c r="G36" s="130"/>
      <c r="H36" s="130"/>
      <c r="I36" s="130"/>
      <c r="J36" s="130"/>
      <c r="K36" s="130"/>
      <c r="L36" s="130"/>
      <c r="M36" s="130"/>
      <c r="N36" s="130"/>
      <c r="O36" s="130"/>
      <c r="P36" s="2"/>
      <c r="Q36" s="2"/>
      <c r="BA36" s="2"/>
      <c r="BB36" s="15"/>
      <c r="BC36" s="15"/>
      <c r="BD36" s="15" t="s">
        <v>2441</v>
      </c>
      <c r="BE36" s="130"/>
      <c r="BF36" s="130"/>
      <c r="BG36" s="130"/>
      <c r="BH36" s="130"/>
      <c r="BI36" s="130"/>
      <c r="BJ36" s="130"/>
      <c r="BK36" s="130"/>
      <c r="BL36" s="130"/>
      <c r="BM36" s="130"/>
      <c r="BN36" s="130"/>
      <c r="BO36" s="130"/>
      <c r="BP36" s="2"/>
      <c r="BQ36" s="2"/>
    </row>
    <row r="37" spans="1:69" ht="17.25" customHeight="1">
      <c r="A37" s="2"/>
      <c r="B37" s="15"/>
      <c r="C37" s="15"/>
      <c r="D37" s="15"/>
      <c r="E37" s="1201">
        <f>第1号!J10</f>
        <v>0</v>
      </c>
      <c r="F37" s="1201"/>
      <c r="G37" s="1201"/>
      <c r="H37" s="1201"/>
      <c r="I37" s="1201"/>
      <c r="J37" s="1201"/>
      <c r="K37" s="1201"/>
      <c r="L37" s="1201"/>
      <c r="M37" s="1201"/>
      <c r="N37" s="1201"/>
      <c r="O37" s="1185"/>
      <c r="P37" s="1185"/>
      <c r="Q37" s="2"/>
      <c r="BA37" s="2"/>
      <c r="BB37" s="15"/>
      <c r="BC37" s="15"/>
      <c r="BD37" s="15"/>
      <c r="BE37" s="1201" t="str">
        <f>第1号!BJ10</f>
        <v>○○株式会社</v>
      </c>
      <c r="BF37" s="1201"/>
      <c r="BG37" s="1201"/>
      <c r="BH37" s="1201"/>
      <c r="BI37" s="1201"/>
      <c r="BJ37" s="1201"/>
      <c r="BK37" s="1201"/>
      <c r="BL37" s="1201"/>
      <c r="BM37" s="1201"/>
      <c r="BN37" s="1201"/>
      <c r="BO37" s="1185"/>
      <c r="BP37" s="1185"/>
      <c r="BQ37" s="2"/>
    </row>
    <row r="38" spans="1:69" ht="14.4">
      <c r="A38" s="2"/>
      <c r="B38" s="15"/>
      <c r="C38" s="15"/>
      <c r="D38" s="15" t="s">
        <v>2442</v>
      </c>
      <c r="E38" s="15"/>
      <c r="F38" s="15"/>
      <c r="G38" s="15"/>
      <c r="H38" s="15"/>
      <c r="I38" s="15"/>
      <c r="J38" s="15"/>
      <c r="K38" s="15"/>
      <c r="L38" s="15"/>
      <c r="M38" s="15"/>
      <c r="N38" s="15"/>
      <c r="O38" s="2"/>
      <c r="P38" s="2"/>
      <c r="Q38" s="2"/>
      <c r="BA38" s="2"/>
      <c r="BB38" s="15"/>
      <c r="BC38" s="15"/>
      <c r="BD38" s="15" t="s">
        <v>2442</v>
      </c>
      <c r="BE38" s="15"/>
      <c r="BF38" s="15"/>
      <c r="BG38" s="15"/>
      <c r="BH38" s="15"/>
      <c r="BI38" s="15"/>
      <c r="BJ38" s="15"/>
      <c r="BK38" s="15"/>
      <c r="BL38" s="15"/>
      <c r="BM38" s="15"/>
      <c r="BN38" s="15"/>
      <c r="BO38" s="2"/>
      <c r="BP38" s="2"/>
      <c r="BQ38" s="2"/>
    </row>
    <row r="39" spans="1:69" ht="19.2" customHeight="1">
      <c r="A39" s="2"/>
      <c r="B39" s="15"/>
      <c r="C39" s="15"/>
      <c r="D39" s="15"/>
      <c r="E39" s="1202">
        <f>第1号!J11</f>
        <v>0</v>
      </c>
      <c r="F39" s="1202"/>
      <c r="G39" s="1202"/>
      <c r="H39" s="1202"/>
      <c r="I39" s="1202"/>
      <c r="J39" s="163"/>
      <c r="K39" s="1202">
        <f>第1号!M11</f>
        <v>0</v>
      </c>
      <c r="L39" s="1202"/>
      <c r="M39" s="1202"/>
      <c r="N39" s="1202"/>
      <c r="O39" s="1184"/>
      <c r="P39" s="2"/>
      <c r="Q39" s="2"/>
      <c r="BA39" s="2"/>
      <c r="BB39" s="15"/>
      <c r="BC39" s="15"/>
      <c r="BD39" s="15"/>
      <c r="BE39" s="1202" t="str">
        <f>第1号!BJ11</f>
        <v>代表取締役</v>
      </c>
      <c r="BF39" s="1202"/>
      <c r="BG39" s="1202"/>
      <c r="BH39" s="1202"/>
      <c r="BI39" s="1202"/>
      <c r="BJ39" s="163"/>
      <c r="BK39" s="1202" t="str">
        <f>第1号!BM11</f>
        <v>環境　太郎</v>
      </c>
      <c r="BL39" s="1202"/>
      <c r="BM39" s="1202"/>
      <c r="BN39" s="1202"/>
      <c r="BO39" s="1184"/>
      <c r="BP39" s="2"/>
      <c r="BQ39" s="2"/>
    </row>
    <row r="40" spans="1:69" ht="7.95" customHeight="1">
      <c r="A40" s="2"/>
      <c r="B40" s="15"/>
      <c r="C40" s="15"/>
      <c r="D40" s="15"/>
      <c r="E40" s="15"/>
      <c r="F40" s="15"/>
      <c r="G40" s="15"/>
      <c r="H40" s="15"/>
      <c r="I40" s="15"/>
      <c r="J40" s="15"/>
      <c r="K40" s="15"/>
      <c r="L40" s="15"/>
      <c r="M40" s="15"/>
      <c r="N40" s="15"/>
      <c r="O40" s="7"/>
      <c r="P40" s="2"/>
      <c r="Q40" s="2"/>
      <c r="BA40" s="2"/>
      <c r="BB40" s="15"/>
      <c r="BC40" s="15"/>
      <c r="BD40" s="15"/>
      <c r="BE40" s="15"/>
      <c r="BF40" s="15"/>
      <c r="BG40" s="15"/>
      <c r="BH40" s="15"/>
      <c r="BI40" s="15"/>
      <c r="BJ40" s="15"/>
      <c r="BK40" s="15"/>
      <c r="BL40" s="15"/>
      <c r="BM40" s="15"/>
      <c r="BN40" s="15"/>
      <c r="BO40" s="7"/>
      <c r="BP40" s="2"/>
      <c r="BQ40" s="2"/>
    </row>
    <row r="41" spans="1:69" ht="17.399999999999999" customHeight="1">
      <c r="B41" s="150" t="s">
        <v>2387</v>
      </c>
      <c r="C41" s="150"/>
      <c r="D41" s="150"/>
      <c r="E41" s="153"/>
      <c r="F41" s="153"/>
      <c r="G41" s="153"/>
      <c r="H41" s="153"/>
      <c r="I41" s="153"/>
      <c r="J41" s="153"/>
      <c r="K41" s="153"/>
      <c r="L41" s="153"/>
      <c r="M41" s="153"/>
      <c r="N41" s="153"/>
      <c r="O41" s="153"/>
      <c r="P41" s="153"/>
      <c r="Q41" s="153"/>
      <c r="R41" s="2"/>
      <c r="BB41" s="150" t="s">
        <v>2387</v>
      </c>
      <c r="BC41" s="150"/>
      <c r="BD41" s="150"/>
      <c r="BE41" s="153"/>
      <c r="BF41" s="153"/>
      <c r="BG41" s="153"/>
      <c r="BH41" s="153"/>
      <c r="BI41" s="153"/>
      <c r="BJ41" s="153"/>
      <c r="BK41" s="153"/>
      <c r="BL41" s="153"/>
      <c r="BM41" s="153"/>
      <c r="BN41" s="153"/>
      <c r="BO41" s="153"/>
      <c r="BP41" s="153"/>
      <c r="BQ41" s="153"/>
    </row>
    <row r="42" spans="1:69" ht="14.4">
      <c r="A42" s="2"/>
      <c r="B42" s="15"/>
      <c r="C42" s="15"/>
      <c r="D42" s="15"/>
      <c r="E42" s="15"/>
      <c r="F42" s="15"/>
      <c r="G42" s="15"/>
      <c r="H42" s="15"/>
      <c r="I42" s="15"/>
      <c r="J42" s="15"/>
      <c r="K42" s="15"/>
      <c r="L42" s="15"/>
      <c r="M42" s="15"/>
      <c r="N42" s="15"/>
      <c r="O42" s="7"/>
      <c r="P42" s="2"/>
      <c r="Q42" s="2"/>
      <c r="BA42" s="2"/>
      <c r="BB42" s="15"/>
      <c r="BC42" s="15"/>
      <c r="BD42" s="15"/>
      <c r="BE42" s="15"/>
      <c r="BF42" s="15"/>
      <c r="BG42" s="15"/>
      <c r="BH42" s="15"/>
      <c r="BI42" s="15"/>
      <c r="BJ42" s="15"/>
      <c r="BK42" s="15"/>
      <c r="BL42" s="15"/>
      <c r="BM42" s="15"/>
      <c r="BN42" s="15"/>
      <c r="BO42" s="7"/>
      <c r="BP42" s="2"/>
      <c r="BQ42" s="2"/>
    </row>
    <row r="43" spans="1:69" ht="14.4">
      <c r="E43" s="15"/>
      <c r="F43" s="15"/>
      <c r="G43" s="15"/>
      <c r="H43" s="15"/>
      <c r="I43" s="15"/>
      <c r="J43" s="15"/>
      <c r="K43" s="15"/>
      <c r="L43" s="15"/>
      <c r="M43" s="15"/>
      <c r="N43" s="15"/>
      <c r="O43" s="15"/>
      <c r="P43" s="15"/>
      <c r="Q43" s="2"/>
      <c r="R43" s="2"/>
      <c r="BE43" s="15"/>
      <c r="BF43" s="15"/>
      <c r="BG43" s="15"/>
      <c r="BH43" s="15"/>
      <c r="BI43" s="15"/>
      <c r="BJ43" s="15"/>
      <c r="BK43" s="15"/>
      <c r="BL43" s="15"/>
      <c r="BM43" s="15"/>
      <c r="BN43" s="15"/>
      <c r="BO43" s="15"/>
      <c r="BP43" s="15"/>
      <c r="BQ43" s="2"/>
    </row>
    <row r="44" spans="1:69" ht="14.4">
      <c r="E44" s="15"/>
      <c r="F44" s="15"/>
      <c r="G44" s="15"/>
      <c r="H44" s="15"/>
      <c r="I44" s="15"/>
      <c r="J44" s="15"/>
      <c r="K44" s="15"/>
      <c r="L44" s="15"/>
      <c r="M44" s="15"/>
      <c r="N44" s="15"/>
      <c r="O44" s="15"/>
      <c r="P44" s="15"/>
      <c r="Q44" s="2"/>
      <c r="R44" s="2"/>
      <c r="BE44" s="15"/>
      <c r="BF44" s="15"/>
      <c r="BG44" s="15"/>
      <c r="BH44" s="15"/>
      <c r="BI44" s="15"/>
      <c r="BJ44" s="15"/>
      <c r="BK44" s="15"/>
      <c r="BL44" s="15"/>
      <c r="BM44" s="15"/>
      <c r="BN44" s="15"/>
      <c r="BO44" s="15"/>
      <c r="BP44" s="15"/>
      <c r="BQ44" s="2"/>
    </row>
    <row r="45" spans="1:69" ht="14.4">
      <c r="E45" s="15"/>
      <c r="F45" s="15"/>
      <c r="G45" s="15"/>
      <c r="H45" s="15"/>
      <c r="I45" s="15"/>
      <c r="J45" s="15"/>
      <c r="K45" s="15"/>
      <c r="L45" s="15"/>
      <c r="M45" s="15"/>
      <c r="N45" s="15"/>
      <c r="O45" s="15"/>
      <c r="P45" s="15"/>
      <c r="Q45" s="2"/>
      <c r="R45" s="2"/>
      <c r="BE45" s="15"/>
      <c r="BF45" s="15"/>
      <c r="BG45" s="15"/>
      <c r="BH45" s="15"/>
      <c r="BI45" s="15"/>
      <c r="BJ45" s="15"/>
      <c r="BK45" s="15"/>
      <c r="BL45" s="15"/>
      <c r="BM45" s="15"/>
      <c r="BN45" s="15"/>
      <c r="BO45" s="15"/>
      <c r="BP45" s="15"/>
      <c r="BQ45" s="2"/>
    </row>
  </sheetData>
  <sheetProtection algorithmName="SHA-512" hashValue="1Mjm8+/g1IaWHHghlMZQ0gxos3TSTh64jGi1IWmok2UBKuavDr8B4oTcAvAbq6kImka6wbuvY7lzx/wQywT1Xg==" saltValue="km3gt5lUUNVhP1zWMCZMrA==" spinCount="100000" sheet="1" formatCells="0"/>
  <mergeCells count="36">
    <mergeCell ref="B30:P30"/>
    <mergeCell ref="B3:O3"/>
    <mergeCell ref="B9:O9"/>
    <mergeCell ref="B10:O10"/>
    <mergeCell ref="B11:O11"/>
    <mergeCell ref="C12:O12"/>
    <mergeCell ref="B19:P19"/>
    <mergeCell ref="B21:P21"/>
    <mergeCell ref="B22:P22"/>
    <mergeCell ref="B24:P24"/>
    <mergeCell ref="B26:P26"/>
    <mergeCell ref="B28:P28"/>
    <mergeCell ref="B4:O4"/>
    <mergeCell ref="D32:E32"/>
    <mergeCell ref="E35:P35"/>
    <mergeCell ref="E37:P37"/>
    <mergeCell ref="E39:I39"/>
    <mergeCell ref="K39:O39"/>
    <mergeCell ref="BB3:BO3"/>
    <mergeCell ref="BB4:BO4"/>
    <mergeCell ref="BB9:BO9"/>
    <mergeCell ref="BB10:BO10"/>
    <mergeCell ref="BB11:BO11"/>
    <mergeCell ref="BC12:BO12"/>
    <mergeCell ref="BB19:BP19"/>
    <mergeCell ref="BB21:BP21"/>
    <mergeCell ref="BB22:BP22"/>
    <mergeCell ref="BB24:BP24"/>
    <mergeCell ref="BE37:BP37"/>
    <mergeCell ref="BE39:BI39"/>
    <mergeCell ref="BK39:BO39"/>
    <mergeCell ref="BB26:BP26"/>
    <mergeCell ref="BB28:BP28"/>
    <mergeCell ref="BB30:BP30"/>
    <mergeCell ref="BD32:BE32"/>
    <mergeCell ref="BE35:BP35"/>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sheetPr>
  <dimension ref="A1:BT40"/>
  <sheetViews>
    <sheetView showGridLines="0" showZeros="0" view="pageBreakPreview" zoomScaleNormal="100" zoomScaleSheetLayoutView="100" workbookViewId="0"/>
  </sheetViews>
  <sheetFormatPr defaultColWidth="8.88671875" defaultRowHeight="13.2"/>
  <cols>
    <col min="1" max="1" width="1.6640625" style="822" customWidth="1"/>
    <col min="2" max="4" width="2.77734375" style="822" customWidth="1"/>
    <col min="5" max="8" width="4.33203125" style="822" customWidth="1"/>
    <col min="9" max="10" width="4.77734375" style="822" customWidth="1"/>
    <col min="11" max="11" width="3.44140625" style="822" customWidth="1"/>
    <col min="12" max="14" width="8.88671875" style="822"/>
    <col min="15" max="15" width="13.77734375" style="822" customWidth="1"/>
    <col min="16" max="16" width="3.44140625" style="822" customWidth="1"/>
    <col min="17" max="17" width="3" style="822" customWidth="1"/>
    <col min="18" max="18" width="2.109375" style="822" customWidth="1"/>
    <col min="19" max="24" width="0" style="822" hidden="1" customWidth="1"/>
    <col min="25" max="25" width="17.109375" style="822" customWidth="1"/>
    <col min="26" max="51" width="0" style="822" hidden="1" customWidth="1"/>
    <col min="52" max="52" width="8.88671875" style="822"/>
    <col min="53" max="53" width="1.6640625" style="822" customWidth="1"/>
    <col min="54" max="56" width="2.77734375" style="822" customWidth="1"/>
    <col min="57" max="60" width="4.33203125" style="822" customWidth="1"/>
    <col min="61" max="62" width="4.77734375" style="822" customWidth="1"/>
    <col min="63" max="63" width="3.44140625" style="822" customWidth="1"/>
    <col min="64" max="66" width="8.88671875" style="822"/>
    <col min="67" max="67" width="13.77734375" style="822" customWidth="1"/>
    <col min="68" max="68" width="3.44140625" style="822" customWidth="1"/>
    <col min="69" max="69" width="3" style="822" customWidth="1"/>
    <col min="70" max="16384" width="8.88671875" style="822"/>
  </cols>
  <sheetData>
    <row r="1" spans="1:69">
      <c r="A1" s="127"/>
      <c r="B1" s="127" t="s">
        <v>443</v>
      </c>
      <c r="C1" s="127"/>
      <c r="D1" s="127"/>
      <c r="E1" s="127"/>
      <c r="F1" s="127"/>
      <c r="G1" s="127"/>
      <c r="H1" s="127"/>
      <c r="I1" s="127"/>
      <c r="J1" s="127"/>
      <c r="K1" s="127"/>
      <c r="L1" s="127"/>
      <c r="M1" s="127"/>
      <c r="N1" s="127"/>
      <c r="O1" s="127"/>
      <c r="P1" s="127"/>
      <c r="Q1" s="127"/>
      <c r="BA1" s="127"/>
      <c r="BB1" s="127" t="s">
        <v>443</v>
      </c>
      <c r="BC1" s="127"/>
      <c r="BD1" s="127"/>
      <c r="BE1" s="127"/>
      <c r="BF1" s="127"/>
      <c r="BG1" s="127"/>
      <c r="BH1" s="127"/>
      <c r="BI1" s="127"/>
      <c r="BJ1" s="127"/>
      <c r="BK1" s="127"/>
      <c r="BL1" s="127"/>
      <c r="BM1" s="127"/>
      <c r="BN1" s="127"/>
      <c r="BO1" s="127"/>
      <c r="BP1" s="127"/>
      <c r="BQ1" s="127"/>
    </row>
    <row r="2" spans="1:69">
      <c r="A2" s="127"/>
      <c r="B2" s="127"/>
      <c r="C2" s="127"/>
      <c r="D2" s="127"/>
      <c r="E2" s="127"/>
      <c r="F2" s="127"/>
      <c r="G2" s="127"/>
      <c r="H2" s="127"/>
      <c r="I2" s="127"/>
      <c r="J2" s="127"/>
      <c r="K2" s="127"/>
      <c r="L2" s="127"/>
      <c r="M2" s="127"/>
      <c r="N2" s="127"/>
      <c r="O2" s="127"/>
      <c r="P2" s="127"/>
      <c r="Q2" s="127"/>
      <c r="BA2" s="127"/>
      <c r="BB2" s="127"/>
      <c r="BC2" s="127"/>
      <c r="BD2" s="127"/>
      <c r="BE2" s="127"/>
      <c r="BF2" s="127"/>
      <c r="BG2" s="127"/>
      <c r="BH2" s="127"/>
      <c r="BI2" s="127"/>
      <c r="BJ2" s="127"/>
      <c r="BK2" s="127"/>
      <c r="BL2" s="127"/>
      <c r="BM2" s="127"/>
      <c r="BN2" s="127"/>
      <c r="BO2" s="127"/>
      <c r="BP2" s="127"/>
      <c r="BQ2" s="127"/>
    </row>
    <row r="3" spans="1:69" ht="25.8">
      <c r="A3" s="127"/>
      <c r="B3" s="1220" t="s">
        <v>11</v>
      </c>
      <c r="C3" s="1220"/>
      <c r="D3" s="1220"/>
      <c r="E3" s="1220"/>
      <c r="F3" s="1220"/>
      <c r="G3" s="1220"/>
      <c r="H3" s="1220"/>
      <c r="I3" s="1220"/>
      <c r="J3" s="1220"/>
      <c r="K3" s="1220"/>
      <c r="L3" s="1220"/>
      <c r="M3" s="1220"/>
      <c r="N3" s="1220"/>
      <c r="O3" s="1220"/>
      <c r="P3" s="127"/>
      <c r="Q3" s="127"/>
      <c r="BA3" s="127"/>
      <c r="BB3" s="1220" t="s">
        <v>11</v>
      </c>
      <c r="BC3" s="1220"/>
      <c r="BD3" s="1220"/>
      <c r="BE3" s="1220"/>
      <c r="BF3" s="1220"/>
      <c r="BG3" s="1220"/>
      <c r="BH3" s="1220"/>
      <c r="BI3" s="1220"/>
      <c r="BJ3" s="1220"/>
      <c r="BK3" s="1220"/>
      <c r="BL3" s="1220"/>
      <c r="BM3" s="1220"/>
      <c r="BN3" s="1220"/>
      <c r="BO3" s="1220"/>
      <c r="BP3" s="127"/>
      <c r="BQ3" s="127"/>
    </row>
    <row r="4" spans="1:69" ht="30" customHeight="1">
      <c r="A4" s="127"/>
      <c r="B4" s="1220" t="s">
        <v>3011</v>
      </c>
      <c r="C4" s="1220"/>
      <c r="D4" s="1220"/>
      <c r="E4" s="1220"/>
      <c r="F4" s="1220"/>
      <c r="G4" s="1220"/>
      <c r="H4" s="1220"/>
      <c r="I4" s="1220"/>
      <c r="J4" s="1220"/>
      <c r="K4" s="1220"/>
      <c r="L4" s="1220"/>
      <c r="M4" s="1220"/>
      <c r="N4" s="1220"/>
      <c r="O4" s="1220"/>
      <c r="P4" s="127"/>
      <c r="Q4" s="127"/>
      <c r="BA4" s="127"/>
      <c r="BB4" s="1220" t="s">
        <v>3011</v>
      </c>
      <c r="BC4" s="1220"/>
      <c r="BD4" s="1220"/>
      <c r="BE4" s="1220"/>
      <c r="BF4" s="1220"/>
      <c r="BG4" s="1220"/>
      <c r="BH4" s="1220"/>
      <c r="BI4" s="1220"/>
      <c r="BJ4" s="1220"/>
      <c r="BK4" s="1220"/>
      <c r="BL4" s="1220"/>
      <c r="BM4" s="1220"/>
      <c r="BN4" s="1220"/>
      <c r="BO4" s="1220"/>
      <c r="BP4" s="127"/>
      <c r="BQ4" s="127"/>
    </row>
    <row r="5" spans="1:69" ht="16.5" customHeight="1">
      <c r="A5" s="127"/>
      <c r="B5" s="127"/>
      <c r="C5" s="127"/>
      <c r="D5" s="127"/>
      <c r="E5" s="127"/>
      <c r="F5" s="127"/>
      <c r="G5" s="127"/>
      <c r="H5" s="127"/>
      <c r="I5" s="127"/>
      <c r="J5" s="127"/>
      <c r="K5" s="127"/>
      <c r="L5" s="127"/>
      <c r="M5" s="127"/>
      <c r="N5" s="127"/>
      <c r="O5" s="127"/>
      <c r="P5" s="127"/>
      <c r="Q5" s="127"/>
      <c r="BA5" s="127"/>
      <c r="BB5" s="127"/>
      <c r="BC5" s="127"/>
      <c r="BD5" s="127"/>
      <c r="BE5" s="127"/>
      <c r="BF5" s="127"/>
      <c r="BG5" s="127"/>
      <c r="BH5" s="127"/>
      <c r="BI5" s="127"/>
      <c r="BJ5" s="127"/>
      <c r="BK5" s="127"/>
      <c r="BL5" s="127"/>
      <c r="BM5" s="127"/>
      <c r="BN5" s="127"/>
      <c r="BO5" s="127"/>
      <c r="BP5" s="127"/>
      <c r="BQ5" s="127"/>
    </row>
    <row r="6" spans="1:69" ht="16.5" customHeight="1">
      <c r="A6" s="127"/>
      <c r="B6" s="823" t="s">
        <v>12</v>
      </c>
      <c r="C6" s="127"/>
      <c r="D6" s="127"/>
      <c r="E6" s="127"/>
      <c r="F6" s="127"/>
      <c r="G6" s="127"/>
      <c r="H6" s="127"/>
      <c r="I6" s="127"/>
      <c r="J6" s="127"/>
      <c r="K6" s="127"/>
      <c r="L6" s="127"/>
      <c r="M6" s="127"/>
      <c r="N6" s="127"/>
      <c r="O6" s="127"/>
      <c r="P6" s="127"/>
      <c r="Q6" s="127"/>
      <c r="BA6" s="127"/>
      <c r="BB6" s="823" t="s">
        <v>12</v>
      </c>
      <c r="BC6" s="127"/>
      <c r="BD6" s="127"/>
      <c r="BE6" s="127"/>
      <c r="BF6" s="127"/>
      <c r="BG6" s="127"/>
      <c r="BH6" s="127"/>
      <c r="BI6" s="127"/>
      <c r="BJ6" s="127"/>
      <c r="BK6" s="127"/>
      <c r="BL6" s="127"/>
      <c r="BM6" s="127"/>
      <c r="BN6" s="127"/>
      <c r="BO6" s="127"/>
      <c r="BP6" s="127"/>
      <c r="BQ6" s="127"/>
    </row>
    <row r="7" spans="1:69" ht="16.5" customHeight="1">
      <c r="A7" s="127"/>
      <c r="B7" s="823" t="s">
        <v>13</v>
      </c>
      <c r="C7" s="127"/>
      <c r="D7" s="127"/>
      <c r="E7" s="127"/>
      <c r="F7" s="127"/>
      <c r="G7" s="127"/>
      <c r="H7" s="127"/>
      <c r="I7" s="127"/>
      <c r="J7" s="127"/>
      <c r="K7" s="127"/>
      <c r="L7" s="127"/>
      <c r="M7" s="127"/>
      <c r="N7" s="127"/>
      <c r="O7" s="127"/>
      <c r="P7" s="127"/>
      <c r="Q7" s="127"/>
      <c r="BA7" s="127"/>
      <c r="BB7" s="823" t="s">
        <v>13</v>
      </c>
      <c r="BC7" s="127"/>
      <c r="BD7" s="127"/>
      <c r="BE7" s="127"/>
      <c r="BF7" s="127"/>
      <c r="BG7" s="127"/>
      <c r="BH7" s="127"/>
      <c r="BI7" s="127"/>
      <c r="BJ7" s="127"/>
      <c r="BK7" s="127"/>
      <c r="BL7" s="127"/>
      <c r="BM7" s="127"/>
      <c r="BN7" s="127"/>
      <c r="BO7" s="127"/>
      <c r="BP7" s="127"/>
      <c r="BQ7" s="127"/>
    </row>
    <row r="8" spans="1:69" ht="16.5" customHeight="1">
      <c r="A8" s="127"/>
      <c r="B8" s="127"/>
      <c r="C8" s="127"/>
      <c r="D8" s="127"/>
      <c r="E8" s="127"/>
      <c r="F8" s="127"/>
      <c r="G8" s="127"/>
      <c r="H8" s="127"/>
      <c r="I8" s="127"/>
      <c r="J8" s="127"/>
      <c r="K8" s="127"/>
      <c r="L8" s="127"/>
      <c r="M8" s="127"/>
      <c r="N8" s="127"/>
      <c r="O8" s="127"/>
      <c r="P8" s="127"/>
      <c r="Q8" s="127"/>
      <c r="BA8" s="127"/>
      <c r="BB8" s="127"/>
      <c r="BC8" s="127"/>
      <c r="BD8" s="127"/>
      <c r="BE8" s="127"/>
      <c r="BF8" s="127"/>
      <c r="BG8" s="127"/>
      <c r="BH8" s="127"/>
      <c r="BI8" s="127"/>
      <c r="BJ8" s="127"/>
      <c r="BK8" s="127"/>
      <c r="BL8" s="127"/>
      <c r="BM8" s="127"/>
      <c r="BN8" s="127"/>
      <c r="BO8" s="127"/>
      <c r="BP8" s="127"/>
      <c r="BQ8" s="127"/>
    </row>
    <row r="9" spans="1:69" ht="101.25" customHeight="1">
      <c r="A9" s="127"/>
      <c r="B9" s="1221" t="s">
        <v>3213</v>
      </c>
      <c r="C9" s="1221"/>
      <c r="D9" s="1221"/>
      <c r="E9" s="1221"/>
      <c r="F9" s="1221"/>
      <c r="G9" s="1221"/>
      <c r="H9" s="1221"/>
      <c r="I9" s="1221"/>
      <c r="J9" s="1221"/>
      <c r="K9" s="1221"/>
      <c r="L9" s="1221"/>
      <c r="M9" s="1221"/>
      <c r="N9" s="1221"/>
      <c r="O9" s="1221"/>
      <c r="P9" s="127"/>
      <c r="Q9" s="127"/>
      <c r="BA9" s="127"/>
      <c r="BB9" s="1221" t="s">
        <v>3213</v>
      </c>
      <c r="BC9" s="1221"/>
      <c r="BD9" s="1221"/>
      <c r="BE9" s="1221"/>
      <c r="BF9" s="1221"/>
      <c r="BG9" s="1221"/>
      <c r="BH9" s="1221"/>
      <c r="BI9" s="1221"/>
      <c r="BJ9" s="1221"/>
      <c r="BK9" s="1221"/>
      <c r="BL9" s="1221"/>
      <c r="BM9" s="1221"/>
      <c r="BN9" s="1221"/>
      <c r="BO9" s="1221"/>
      <c r="BP9" s="127"/>
      <c r="BQ9" s="127"/>
    </row>
    <row r="10" spans="1:69" ht="60.75" customHeight="1">
      <c r="A10" s="127"/>
      <c r="B10" s="1221"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21"/>
      <c r="D10" s="1221"/>
      <c r="E10" s="1221"/>
      <c r="F10" s="1221"/>
      <c r="G10" s="1221"/>
      <c r="H10" s="1221"/>
      <c r="I10" s="1221"/>
      <c r="J10" s="1221"/>
      <c r="K10" s="1221"/>
      <c r="L10" s="1221"/>
      <c r="M10" s="1221"/>
      <c r="N10" s="1221"/>
      <c r="O10" s="1221"/>
      <c r="P10" s="127"/>
      <c r="Q10" s="127"/>
      <c r="BA10" s="127"/>
      <c r="BB10" s="1221"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21"/>
      <c r="BD10" s="1221"/>
      <c r="BE10" s="1221"/>
      <c r="BF10" s="1221"/>
      <c r="BG10" s="1221"/>
      <c r="BH10" s="1221"/>
      <c r="BI10" s="1221"/>
      <c r="BJ10" s="1221"/>
      <c r="BK10" s="1221"/>
      <c r="BL10" s="1221"/>
      <c r="BM10" s="1221"/>
      <c r="BN10" s="1221"/>
      <c r="BO10" s="1221"/>
      <c r="BP10" s="127"/>
      <c r="BQ10" s="127"/>
    </row>
    <row r="11" spans="1:69" ht="31.8" customHeight="1">
      <c r="A11" s="127"/>
      <c r="B11" s="1222" t="s">
        <v>2383</v>
      </c>
      <c r="C11" s="1222"/>
      <c r="D11" s="1222"/>
      <c r="E11" s="1222"/>
      <c r="F11" s="1222"/>
      <c r="G11" s="1222"/>
      <c r="H11" s="1222"/>
      <c r="I11" s="1222"/>
      <c r="J11" s="1222"/>
      <c r="K11" s="1222"/>
      <c r="L11" s="1222"/>
      <c r="M11" s="1222"/>
      <c r="N11" s="1222"/>
      <c r="O11" s="1222"/>
      <c r="P11" s="127"/>
      <c r="Q11" s="127"/>
      <c r="BA11" s="127"/>
      <c r="BB11" s="1222" t="s">
        <v>2383</v>
      </c>
      <c r="BC11" s="1222"/>
      <c r="BD11" s="1222"/>
      <c r="BE11" s="1222"/>
      <c r="BF11" s="1222"/>
      <c r="BG11" s="1222"/>
      <c r="BH11" s="1222"/>
      <c r="BI11" s="1222"/>
      <c r="BJ11" s="1222"/>
      <c r="BK11" s="1222"/>
      <c r="BL11" s="1222"/>
      <c r="BM11" s="1222"/>
      <c r="BN11" s="1222"/>
      <c r="BO11" s="1222"/>
      <c r="BP11" s="127"/>
      <c r="BQ11" s="127"/>
    </row>
    <row r="12" spans="1:69" ht="16.5" customHeight="1">
      <c r="A12" s="127"/>
      <c r="C12" s="1217" t="s">
        <v>18</v>
      </c>
      <c r="D12" s="1217"/>
      <c r="E12" s="1217"/>
      <c r="F12" s="1217"/>
      <c r="G12" s="1217"/>
      <c r="H12" s="1217"/>
      <c r="I12" s="1217"/>
      <c r="J12" s="1217"/>
      <c r="K12" s="1217"/>
      <c r="L12" s="1217"/>
      <c r="M12" s="1217"/>
      <c r="N12" s="1217"/>
      <c r="O12" s="1217"/>
      <c r="P12" s="127"/>
      <c r="BA12" s="127"/>
      <c r="BC12" s="1217" t="s">
        <v>18</v>
      </c>
      <c r="BD12" s="1217"/>
      <c r="BE12" s="1217"/>
      <c r="BF12" s="1217"/>
      <c r="BG12" s="1217"/>
      <c r="BH12" s="1217"/>
      <c r="BI12" s="1217"/>
      <c r="BJ12" s="1217"/>
      <c r="BK12" s="1217"/>
      <c r="BL12" s="1217"/>
      <c r="BM12" s="1217"/>
      <c r="BN12" s="1217"/>
      <c r="BO12" s="1217"/>
      <c r="BP12" s="127"/>
    </row>
    <row r="13" spans="1:69" ht="16.5" customHeight="1">
      <c r="A13" s="127"/>
      <c r="C13" s="127"/>
      <c r="D13" s="127" t="s">
        <v>19</v>
      </c>
      <c r="E13" s="127"/>
      <c r="F13" s="127"/>
      <c r="G13" s="127"/>
      <c r="H13" s="127"/>
      <c r="I13" s="127"/>
      <c r="J13" s="127"/>
      <c r="K13" s="127"/>
      <c r="L13" s="127"/>
      <c r="M13" s="127"/>
      <c r="N13" s="127"/>
      <c r="O13" s="127"/>
      <c r="P13" s="127"/>
      <c r="BA13" s="127"/>
      <c r="BC13" s="127"/>
      <c r="BD13" s="127" t="s">
        <v>19</v>
      </c>
      <c r="BE13" s="127"/>
      <c r="BF13" s="127"/>
      <c r="BG13" s="127"/>
      <c r="BH13" s="127"/>
      <c r="BI13" s="127"/>
      <c r="BJ13" s="127"/>
      <c r="BK13" s="127"/>
      <c r="BL13" s="127"/>
      <c r="BM13" s="127"/>
      <c r="BN13" s="127"/>
      <c r="BO13" s="127"/>
      <c r="BP13" s="127"/>
    </row>
    <row r="14" spans="1:69" ht="16.5" customHeight="1">
      <c r="A14" s="127"/>
      <c r="C14" s="127"/>
      <c r="D14" s="127" t="s">
        <v>3209</v>
      </c>
      <c r="E14" s="127"/>
      <c r="F14" s="127"/>
      <c r="G14" s="127"/>
      <c r="H14" s="127"/>
      <c r="I14" s="127"/>
      <c r="J14" s="127"/>
      <c r="K14" s="127"/>
      <c r="L14" s="127"/>
      <c r="M14" s="127"/>
      <c r="N14" s="127"/>
      <c r="O14" s="127"/>
      <c r="P14" s="127"/>
      <c r="BA14" s="127"/>
      <c r="BC14" s="127"/>
      <c r="BD14" s="127" t="s">
        <v>3209</v>
      </c>
      <c r="BE14" s="127"/>
      <c r="BF14" s="127"/>
      <c r="BG14" s="127"/>
      <c r="BH14" s="127"/>
      <c r="BI14" s="127"/>
      <c r="BJ14" s="127"/>
      <c r="BK14" s="127"/>
      <c r="BL14" s="127"/>
      <c r="BM14" s="127"/>
      <c r="BN14" s="127"/>
      <c r="BO14" s="127"/>
      <c r="BP14" s="127"/>
    </row>
    <row r="15" spans="1:69" ht="16.5" customHeight="1">
      <c r="A15" s="127"/>
      <c r="C15" s="127"/>
      <c r="D15" s="127" t="s">
        <v>20</v>
      </c>
      <c r="E15" s="127"/>
      <c r="F15" s="127"/>
      <c r="G15" s="127"/>
      <c r="H15" s="127"/>
      <c r="I15" s="127"/>
      <c r="J15" s="127"/>
      <c r="K15" s="127"/>
      <c r="L15" s="127"/>
      <c r="M15" s="127"/>
      <c r="N15" s="127"/>
      <c r="O15" s="127"/>
      <c r="P15" s="127"/>
      <c r="BA15" s="127"/>
      <c r="BC15" s="127"/>
      <c r="BD15" s="127" t="s">
        <v>20</v>
      </c>
      <c r="BE15" s="127"/>
      <c r="BF15" s="127"/>
      <c r="BG15" s="127"/>
      <c r="BH15" s="127"/>
      <c r="BI15" s="127"/>
      <c r="BJ15" s="127"/>
      <c r="BK15" s="127"/>
      <c r="BL15" s="127"/>
      <c r="BM15" s="127"/>
      <c r="BN15" s="127"/>
      <c r="BO15" s="127"/>
      <c r="BP15" s="127"/>
    </row>
    <row r="16" spans="1:69" ht="16.5" customHeight="1">
      <c r="A16" s="127"/>
      <c r="C16" s="127"/>
      <c r="D16" s="127" t="s">
        <v>21</v>
      </c>
      <c r="E16" s="127"/>
      <c r="F16" s="127"/>
      <c r="G16" s="127"/>
      <c r="H16" s="127"/>
      <c r="I16" s="127"/>
      <c r="J16" s="127"/>
      <c r="K16" s="127"/>
      <c r="L16" s="127"/>
      <c r="M16" s="127"/>
      <c r="N16" s="127"/>
      <c r="O16" s="127"/>
      <c r="P16" s="127"/>
      <c r="BA16" s="127"/>
      <c r="BC16" s="127"/>
      <c r="BD16" s="127" t="s">
        <v>21</v>
      </c>
      <c r="BE16" s="127"/>
      <c r="BF16" s="127"/>
      <c r="BG16" s="127"/>
      <c r="BH16" s="127"/>
      <c r="BI16" s="127"/>
      <c r="BJ16" s="127"/>
      <c r="BK16" s="127"/>
      <c r="BL16" s="127"/>
      <c r="BM16" s="127"/>
      <c r="BN16" s="127"/>
      <c r="BO16" s="127"/>
      <c r="BP16" s="127"/>
    </row>
    <row r="17" spans="1:72" ht="16.5" customHeight="1">
      <c r="A17" s="127"/>
      <c r="C17" s="127"/>
      <c r="D17" s="127" t="s">
        <v>22</v>
      </c>
      <c r="E17" s="127"/>
      <c r="F17" s="127"/>
      <c r="G17" s="127"/>
      <c r="H17" s="127"/>
      <c r="I17" s="127"/>
      <c r="J17" s="127"/>
      <c r="K17" s="127"/>
      <c r="L17" s="127"/>
      <c r="M17" s="127"/>
      <c r="N17" s="127"/>
      <c r="O17" s="127"/>
      <c r="P17" s="127"/>
      <c r="BA17" s="127"/>
      <c r="BC17" s="127"/>
      <c r="BD17" s="127" t="s">
        <v>22</v>
      </c>
      <c r="BE17" s="127"/>
      <c r="BF17" s="127"/>
      <c r="BG17" s="127"/>
      <c r="BH17" s="127"/>
      <c r="BI17" s="127"/>
      <c r="BJ17" s="127"/>
      <c r="BK17" s="127"/>
      <c r="BL17" s="127"/>
      <c r="BM17" s="127"/>
      <c r="BN17" s="127"/>
      <c r="BO17" s="127"/>
      <c r="BP17" s="127"/>
    </row>
    <row r="18" spans="1:72" ht="10.050000000000001" customHeight="1">
      <c r="A18" s="127"/>
      <c r="B18" s="127"/>
      <c r="C18" s="127"/>
      <c r="D18" s="127"/>
      <c r="E18" s="127"/>
      <c r="F18" s="127"/>
      <c r="G18" s="127"/>
      <c r="H18" s="127"/>
      <c r="I18" s="127"/>
      <c r="J18" s="127"/>
      <c r="K18" s="127"/>
      <c r="L18" s="127"/>
      <c r="M18" s="127"/>
      <c r="N18" s="127"/>
      <c r="O18" s="127"/>
      <c r="P18" s="127"/>
      <c r="Q18" s="127"/>
      <c r="BA18" s="127"/>
      <c r="BB18" s="127"/>
      <c r="BC18" s="127"/>
      <c r="BD18" s="127"/>
      <c r="BE18" s="127"/>
      <c r="BF18" s="127"/>
      <c r="BG18" s="127"/>
      <c r="BH18" s="127"/>
      <c r="BI18" s="127"/>
      <c r="BJ18" s="127"/>
      <c r="BK18" s="127"/>
      <c r="BL18" s="127"/>
      <c r="BM18" s="127"/>
      <c r="BN18" s="127"/>
      <c r="BO18" s="127"/>
      <c r="BP18" s="127"/>
      <c r="BQ18" s="127"/>
    </row>
    <row r="19" spans="1:72" ht="45" customHeight="1">
      <c r="A19" s="127"/>
      <c r="B19" s="1218" t="s">
        <v>2425</v>
      </c>
      <c r="C19" s="1218"/>
      <c r="D19" s="1218"/>
      <c r="E19" s="1218"/>
      <c r="F19" s="1218"/>
      <c r="G19" s="1218"/>
      <c r="H19" s="1218"/>
      <c r="I19" s="1218"/>
      <c r="J19" s="1218"/>
      <c r="K19" s="1218"/>
      <c r="L19" s="1218"/>
      <c r="M19" s="1218"/>
      <c r="N19" s="1218"/>
      <c r="O19" s="1218"/>
      <c r="P19" s="1218"/>
      <c r="Q19" s="127"/>
      <c r="BA19" s="127"/>
      <c r="BB19" s="1218" t="s">
        <v>2425</v>
      </c>
      <c r="BC19" s="1218"/>
      <c r="BD19" s="1218"/>
      <c r="BE19" s="1218"/>
      <c r="BF19" s="1218"/>
      <c r="BG19" s="1218"/>
      <c r="BH19" s="1218"/>
      <c r="BI19" s="1218"/>
      <c r="BJ19" s="1218"/>
      <c r="BK19" s="1218"/>
      <c r="BL19" s="1218"/>
      <c r="BM19" s="1218"/>
      <c r="BN19" s="1218"/>
      <c r="BO19" s="1218"/>
      <c r="BP19" s="1218"/>
      <c r="BQ19" s="127"/>
    </row>
    <row r="20" spans="1:72" ht="10.050000000000001" customHeight="1">
      <c r="A20" s="127"/>
      <c r="B20" s="824"/>
      <c r="C20" s="824"/>
      <c r="D20" s="824"/>
      <c r="E20" s="824"/>
      <c r="F20" s="824"/>
      <c r="G20" s="824"/>
      <c r="H20" s="824"/>
      <c r="I20" s="824"/>
      <c r="J20" s="824"/>
      <c r="K20" s="824"/>
      <c r="L20" s="824"/>
      <c r="M20" s="824"/>
      <c r="N20" s="824"/>
      <c r="O20" s="824"/>
      <c r="P20" s="824"/>
      <c r="Q20" s="562"/>
      <c r="S20" s="825"/>
      <c r="BA20" s="127"/>
      <c r="BB20" s="824"/>
      <c r="BC20" s="824"/>
      <c r="BD20" s="824"/>
      <c r="BE20" s="824"/>
      <c r="BF20" s="824"/>
      <c r="BG20" s="824"/>
      <c r="BH20" s="824"/>
      <c r="BI20" s="824"/>
      <c r="BJ20" s="824"/>
      <c r="BK20" s="824"/>
      <c r="BL20" s="824"/>
      <c r="BM20" s="824"/>
      <c r="BN20" s="824"/>
      <c r="BO20" s="824"/>
      <c r="BP20" s="824"/>
      <c r="BQ20" s="562"/>
    </row>
    <row r="21" spans="1:72" ht="33" customHeight="1">
      <c r="A21" s="127"/>
      <c r="B21" s="1218" t="s">
        <v>2389</v>
      </c>
      <c r="C21" s="1218"/>
      <c r="D21" s="1218"/>
      <c r="E21" s="1218"/>
      <c r="F21" s="1218"/>
      <c r="G21" s="1218"/>
      <c r="H21" s="1218"/>
      <c r="I21" s="1218"/>
      <c r="J21" s="1218"/>
      <c r="K21" s="1218"/>
      <c r="L21" s="1218"/>
      <c r="M21" s="1218"/>
      <c r="N21" s="1218"/>
      <c r="O21" s="1218"/>
      <c r="P21" s="1218"/>
      <c r="Q21" s="127"/>
      <c r="BA21" s="127"/>
      <c r="BB21" s="1218" t="s">
        <v>2389</v>
      </c>
      <c r="BC21" s="1218"/>
      <c r="BD21" s="1218"/>
      <c r="BE21" s="1218"/>
      <c r="BF21" s="1218"/>
      <c r="BG21" s="1218"/>
      <c r="BH21" s="1218"/>
      <c r="BI21" s="1218"/>
      <c r="BJ21" s="1218"/>
      <c r="BK21" s="1218"/>
      <c r="BL21" s="1218"/>
      <c r="BM21" s="1218"/>
      <c r="BN21" s="1218"/>
      <c r="BO21" s="1218"/>
      <c r="BP21" s="1218"/>
      <c r="BQ21" s="127"/>
    </row>
    <row r="22" spans="1:72" ht="10.050000000000001" customHeight="1">
      <c r="A22" s="127"/>
      <c r="B22" s="127"/>
      <c r="C22" s="127"/>
      <c r="D22" s="127"/>
      <c r="E22" s="127"/>
      <c r="F22" s="127"/>
      <c r="G22" s="127"/>
      <c r="H22" s="127"/>
      <c r="I22" s="127"/>
      <c r="J22" s="127"/>
      <c r="K22" s="127"/>
      <c r="L22" s="127"/>
      <c r="M22" s="127"/>
      <c r="N22" s="127"/>
      <c r="O22" s="127"/>
      <c r="P22" s="127"/>
      <c r="Q22" s="127"/>
      <c r="BA22" s="127"/>
      <c r="BB22" s="127"/>
      <c r="BC22" s="127"/>
      <c r="BD22" s="127"/>
      <c r="BE22" s="127"/>
      <c r="BF22" s="127"/>
      <c r="BG22" s="127"/>
      <c r="BH22" s="127"/>
      <c r="BI22" s="127"/>
      <c r="BJ22" s="127"/>
      <c r="BK22" s="127"/>
      <c r="BL22" s="127"/>
      <c r="BM22" s="127"/>
      <c r="BN22" s="127"/>
      <c r="BO22" s="127"/>
      <c r="BP22" s="127"/>
      <c r="BQ22" s="127"/>
    </row>
    <row r="23" spans="1:72" ht="33" customHeight="1">
      <c r="A23" s="127"/>
      <c r="B23" s="1218" t="s">
        <v>2390</v>
      </c>
      <c r="C23" s="1218"/>
      <c r="D23" s="1218"/>
      <c r="E23" s="1218"/>
      <c r="F23" s="1218"/>
      <c r="G23" s="1218"/>
      <c r="H23" s="1218"/>
      <c r="I23" s="1218"/>
      <c r="J23" s="1218"/>
      <c r="K23" s="1218"/>
      <c r="L23" s="1218"/>
      <c r="M23" s="1218"/>
      <c r="N23" s="1218"/>
      <c r="O23" s="1218"/>
      <c r="P23" s="1218"/>
      <c r="Q23" s="562"/>
      <c r="S23" s="825"/>
      <c r="BA23" s="127"/>
      <c r="BB23" s="1218" t="s">
        <v>2390</v>
      </c>
      <c r="BC23" s="1218"/>
      <c r="BD23" s="1218"/>
      <c r="BE23" s="1218"/>
      <c r="BF23" s="1218"/>
      <c r="BG23" s="1218"/>
      <c r="BH23" s="1218"/>
      <c r="BI23" s="1218"/>
      <c r="BJ23" s="1218"/>
      <c r="BK23" s="1218"/>
      <c r="BL23" s="1218"/>
      <c r="BM23" s="1218"/>
      <c r="BN23" s="1218"/>
      <c r="BO23" s="1218"/>
      <c r="BP23" s="1218"/>
      <c r="BQ23" s="562"/>
    </row>
    <row r="24" spans="1:72" s="827" customFormat="1" ht="10.8" customHeight="1">
      <c r="A24" s="823"/>
      <c r="B24" s="826"/>
      <c r="C24" s="826"/>
      <c r="D24" s="826"/>
      <c r="E24" s="826"/>
      <c r="F24" s="826"/>
      <c r="G24" s="826"/>
      <c r="H24" s="826"/>
      <c r="I24" s="826"/>
      <c r="J24" s="826"/>
      <c r="K24" s="826"/>
      <c r="L24" s="826"/>
      <c r="M24" s="826"/>
      <c r="N24" s="826"/>
      <c r="O24" s="826"/>
      <c r="P24" s="826"/>
      <c r="Q24" s="823"/>
      <c r="BA24" s="823"/>
      <c r="BB24" s="826"/>
      <c r="BC24" s="826"/>
      <c r="BD24" s="826"/>
      <c r="BE24" s="826"/>
      <c r="BF24" s="826"/>
      <c r="BG24" s="826"/>
      <c r="BH24" s="826"/>
      <c r="BI24" s="826"/>
      <c r="BJ24" s="826"/>
      <c r="BK24" s="826"/>
      <c r="BL24" s="826"/>
      <c r="BM24" s="826"/>
      <c r="BN24" s="826"/>
      <c r="BO24" s="826"/>
      <c r="BP24" s="826"/>
      <c r="BQ24" s="823"/>
    </row>
    <row r="25" spans="1:72" s="827" customFormat="1" ht="19.2" customHeight="1">
      <c r="A25" s="828"/>
      <c r="B25" s="1219" t="s">
        <v>2384</v>
      </c>
      <c r="C25" s="1219"/>
      <c r="D25" s="1219"/>
      <c r="E25" s="1219"/>
      <c r="F25" s="1219"/>
      <c r="G25" s="1219"/>
      <c r="H25" s="1219"/>
      <c r="I25" s="1219"/>
      <c r="J25" s="1219"/>
      <c r="K25" s="1219"/>
      <c r="L25" s="1219"/>
      <c r="M25" s="1219"/>
      <c r="N25" s="1219"/>
      <c r="O25" s="1219"/>
      <c r="P25" s="1219"/>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1219" t="s">
        <v>2384</v>
      </c>
      <c r="BC25" s="1219"/>
      <c r="BD25" s="1219"/>
      <c r="BE25" s="1219"/>
      <c r="BF25" s="1219"/>
      <c r="BG25" s="1219"/>
      <c r="BH25" s="1219"/>
      <c r="BI25" s="1219"/>
      <c r="BJ25" s="1219"/>
      <c r="BK25" s="1219"/>
      <c r="BL25" s="1219"/>
      <c r="BM25" s="1219"/>
      <c r="BN25" s="1219"/>
      <c r="BO25" s="1219"/>
      <c r="BP25" s="1219"/>
      <c r="BQ25" s="828"/>
      <c r="BR25" s="828"/>
      <c r="BS25" s="828"/>
      <c r="BT25" s="828"/>
    </row>
    <row r="26" spans="1:72" ht="13.2" customHeight="1">
      <c r="A26" s="127"/>
      <c r="B26" s="823"/>
      <c r="C26" s="823"/>
      <c r="D26" s="823"/>
      <c r="E26" s="823"/>
      <c r="F26" s="823"/>
      <c r="G26" s="823"/>
      <c r="H26" s="823"/>
      <c r="I26" s="823"/>
      <c r="J26" s="823"/>
      <c r="K26" s="823"/>
      <c r="L26" s="823"/>
      <c r="M26" s="823"/>
      <c r="N26" s="823"/>
      <c r="O26" s="127"/>
      <c r="P26" s="127"/>
      <c r="Q26" s="127"/>
      <c r="BA26" s="127"/>
      <c r="BB26" s="823"/>
      <c r="BC26" s="823"/>
      <c r="BD26" s="823"/>
      <c r="BE26" s="823"/>
      <c r="BF26" s="823"/>
      <c r="BG26" s="823"/>
      <c r="BH26" s="823"/>
      <c r="BI26" s="823"/>
      <c r="BJ26" s="823"/>
      <c r="BK26" s="823"/>
      <c r="BL26" s="823"/>
      <c r="BM26" s="823"/>
      <c r="BN26" s="823"/>
      <c r="BO26" s="127"/>
      <c r="BP26" s="127"/>
      <c r="BQ26" s="127"/>
    </row>
    <row r="27" spans="1:72" ht="17.25" customHeight="1">
      <c r="A27" s="127"/>
      <c r="B27" s="823"/>
      <c r="C27" s="829"/>
      <c r="D27" s="1211">
        <f>第1号!K3</f>
        <v>0</v>
      </c>
      <c r="E27" s="1212"/>
      <c r="F27" s="823" t="s">
        <v>0</v>
      </c>
      <c r="G27" s="830">
        <f>第1号!N3</f>
        <v>0</v>
      </c>
      <c r="H27" s="823" t="s">
        <v>14</v>
      </c>
      <c r="I27" s="830">
        <f>第1号!P3</f>
        <v>0</v>
      </c>
      <c r="J27" s="823" t="s">
        <v>15</v>
      </c>
      <c r="K27" s="823"/>
      <c r="L27" s="823"/>
      <c r="M27" s="823"/>
      <c r="N27" s="823"/>
      <c r="O27" s="127"/>
      <c r="P27" s="127"/>
      <c r="Q27" s="127"/>
      <c r="BA27" s="127"/>
      <c r="BB27" s="823"/>
      <c r="BC27" s="829"/>
      <c r="BD27" s="1211" t="str">
        <f>第1号!BK3</f>
        <v>令和５</v>
      </c>
      <c r="BE27" s="1212"/>
      <c r="BF27" s="823" t="s">
        <v>0</v>
      </c>
      <c r="BG27" s="830">
        <f>第1号!BN3</f>
        <v>6</v>
      </c>
      <c r="BH27" s="823" t="s">
        <v>14</v>
      </c>
      <c r="BI27" s="830">
        <f>第1号!BP3</f>
        <v>1</v>
      </c>
      <c r="BJ27" s="823" t="s">
        <v>15</v>
      </c>
      <c r="BK27" s="823"/>
      <c r="BL27" s="823"/>
      <c r="BM27" s="823"/>
      <c r="BN27" s="823"/>
      <c r="BO27" s="127"/>
      <c r="BP27" s="127"/>
      <c r="BQ27" s="127"/>
    </row>
    <row r="28" spans="1:72" ht="17.25" customHeight="1">
      <c r="A28" s="127"/>
      <c r="B28" s="823"/>
      <c r="C28" s="823"/>
      <c r="D28" s="823"/>
      <c r="E28" s="823"/>
      <c r="F28" s="823"/>
      <c r="G28" s="823"/>
      <c r="H28" s="823"/>
      <c r="I28" s="823"/>
      <c r="J28" s="823"/>
      <c r="K28" s="823"/>
      <c r="L28" s="823"/>
      <c r="M28" s="823"/>
      <c r="N28" s="823"/>
      <c r="O28" s="127"/>
      <c r="P28" s="127"/>
      <c r="Q28" s="127"/>
      <c r="BA28" s="127"/>
      <c r="BB28" s="823"/>
      <c r="BC28" s="823"/>
      <c r="BD28" s="823"/>
      <c r="BE28" s="823"/>
      <c r="BF28" s="823"/>
      <c r="BG28" s="823"/>
      <c r="BH28" s="823"/>
      <c r="BI28" s="823"/>
      <c r="BJ28" s="823"/>
      <c r="BK28" s="823"/>
      <c r="BL28" s="823"/>
      <c r="BM28" s="823"/>
      <c r="BN28" s="823"/>
      <c r="BO28" s="127"/>
      <c r="BP28" s="127"/>
      <c r="BQ28" s="127"/>
    </row>
    <row r="29" spans="1:72" ht="17.25" customHeight="1">
      <c r="A29" s="127"/>
      <c r="B29" s="823"/>
      <c r="C29" s="127"/>
      <c r="D29" s="823" t="s">
        <v>16</v>
      </c>
      <c r="E29" s="823"/>
      <c r="F29" s="823"/>
      <c r="G29" s="823"/>
      <c r="H29" s="823"/>
      <c r="I29" s="823"/>
      <c r="J29" s="823"/>
      <c r="K29" s="823"/>
      <c r="L29" s="823"/>
      <c r="M29" s="823"/>
      <c r="N29" s="823"/>
      <c r="O29" s="127"/>
      <c r="P29" s="127"/>
      <c r="Q29" s="127"/>
      <c r="BA29" s="127"/>
      <c r="BB29" s="823"/>
      <c r="BC29" s="127"/>
      <c r="BD29" s="823" t="s">
        <v>16</v>
      </c>
      <c r="BE29" s="823"/>
      <c r="BF29" s="823"/>
      <c r="BG29" s="823"/>
      <c r="BH29" s="823"/>
      <c r="BI29" s="823"/>
      <c r="BJ29" s="823"/>
      <c r="BK29" s="823"/>
      <c r="BL29" s="823"/>
      <c r="BM29" s="823"/>
      <c r="BN29" s="823"/>
      <c r="BO29" s="127"/>
      <c r="BP29" s="127"/>
      <c r="BQ29" s="127"/>
    </row>
    <row r="30" spans="1:72" ht="17.25" customHeight="1">
      <c r="A30" s="127"/>
      <c r="B30" s="823"/>
      <c r="C30" s="823"/>
      <c r="D30" s="823"/>
      <c r="E30" s="1213">
        <f>基本情報入力シート!E21</f>
        <v>0</v>
      </c>
      <c r="F30" s="1213"/>
      <c r="G30" s="1213"/>
      <c r="H30" s="1213"/>
      <c r="I30" s="1213"/>
      <c r="J30" s="1213"/>
      <c r="K30" s="1213"/>
      <c r="L30" s="1213"/>
      <c r="M30" s="1213"/>
      <c r="N30" s="1213"/>
      <c r="O30" s="1214"/>
      <c r="P30" s="127"/>
      <c r="Q30" s="127"/>
      <c r="BA30" s="127"/>
      <c r="BB30" s="823"/>
      <c r="BC30" s="823"/>
      <c r="BD30" s="823"/>
      <c r="BE30" s="1213" t="str">
        <f>基本情報入力シート!BE21</f>
        <v>東京都新宿区新宿○-○○-○○</v>
      </c>
      <c r="BF30" s="1213"/>
      <c r="BG30" s="1213"/>
      <c r="BH30" s="1213"/>
      <c r="BI30" s="1213"/>
      <c r="BJ30" s="1213"/>
      <c r="BK30" s="1213"/>
      <c r="BL30" s="1213"/>
      <c r="BM30" s="1213"/>
      <c r="BN30" s="1213"/>
      <c r="BO30" s="1214"/>
      <c r="BP30" s="127"/>
      <c r="BQ30" s="127"/>
    </row>
    <row r="31" spans="1:72" ht="17.25" customHeight="1">
      <c r="A31" s="127"/>
      <c r="B31" s="823"/>
      <c r="C31" s="823"/>
      <c r="D31" s="823" t="s">
        <v>17</v>
      </c>
      <c r="E31" s="831"/>
      <c r="F31" s="831"/>
      <c r="G31" s="831"/>
      <c r="H31" s="831"/>
      <c r="I31" s="831"/>
      <c r="J31" s="831"/>
      <c r="K31" s="831"/>
      <c r="L31" s="831"/>
      <c r="M31" s="831"/>
      <c r="N31" s="831"/>
      <c r="O31" s="831"/>
      <c r="P31" s="127"/>
      <c r="Q31" s="127"/>
      <c r="BA31" s="127"/>
      <c r="BB31" s="823"/>
      <c r="BC31" s="823"/>
      <c r="BD31" s="823" t="s">
        <v>17</v>
      </c>
      <c r="BE31" s="831"/>
      <c r="BF31" s="831"/>
      <c r="BG31" s="831"/>
      <c r="BH31" s="831"/>
      <c r="BI31" s="831"/>
      <c r="BJ31" s="831"/>
      <c r="BK31" s="831"/>
      <c r="BL31" s="831"/>
      <c r="BM31" s="831"/>
      <c r="BN31" s="831"/>
      <c r="BO31" s="831"/>
      <c r="BP31" s="127"/>
      <c r="BQ31" s="127"/>
    </row>
    <row r="32" spans="1:72" ht="17.25" customHeight="1">
      <c r="A32" s="127"/>
      <c r="B32" s="823"/>
      <c r="C32" s="823"/>
      <c r="D32" s="823"/>
      <c r="E32" s="1213">
        <f>基本情報入力シート!E19</f>
        <v>0</v>
      </c>
      <c r="F32" s="1213"/>
      <c r="G32" s="1213"/>
      <c r="H32" s="1213"/>
      <c r="I32" s="1213"/>
      <c r="J32" s="1213"/>
      <c r="K32" s="1213"/>
      <c r="L32" s="1213"/>
      <c r="M32" s="1213"/>
      <c r="N32" s="1213"/>
      <c r="O32" s="1214"/>
      <c r="P32" s="127"/>
      <c r="Q32" s="127"/>
      <c r="BA32" s="127"/>
      <c r="BB32" s="823"/>
      <c r="BC32" s="823"/>
      <c r="BD32" s="823"/>
      <c r="BE32" s="1213" t="str">
        <f>基本情報入力シート!BE19</f>
        <v>株式会社××</v>
      </c>
      <c r="BF32" s="1213"/>
      <c r="BG32" s="1213"/>
      <c r="BH32" s="1213"/>
      <c r="BI32" s="1213"/>
      <c r="BJ32" s="1213"/>
      <c r="BK32" s="1213"/>
      <c r="BL32" s="1213"/>
      <c r="BM32" s="1213"/>
      <c r="BN32" s="1213"/>
      <c r="BO32" s="1214"/>
      <c r="BP32" s="127"/>
      <c r="BQ32" s="127"/>
    </row>
    <row r="33" spans="1:69" ht="14.4">
      <c r="A33" s="127"/>
      <c r="B33" s="823"/>
      <c r="C33" s="823"/>
      <c r="D33" s="823" t="s">
        <v>7</v>
      </c>
      <c r="E33" s="823"/>
      <c r="F33" s="823"/>
      <c r="G33" s="823"/>
      <c r="H33" s="823"/>
      <c r="I33" s="823"/>
      <c r="J33" s="823"/>
      <c r="K33" s="823"/>
      <c r="L33" s="823"/>
      <c r="M33" s="823"/>
      <c r="N33" s="823"/>
      <c r="O33" s="127"/>
      <c r="P33" s="127"/>
      <c r="Q33" s="127"/>
      <c r="BA33" s="127"/>
      <c r="BB33" s="823"/>
      <c r="BC33" s="823"/>
      <c r="BD33" s="823" t="s">
        <v>7</v>
      </c>
      <c r="BE33" s="823"/>
      <c r="BF33" s="823"/>
      <c r="BG33" s="823"/>
      <c r="BH33" s="823"/>
      <c r="BI33" s="823"/>
      <c r="BJ33" s="823"/>
      <c r="BK33" s="823"/>
      <c r="BL33" s="823"/>
      <c r="BM33" s="823"/>
      <c r="BN33" s="823"/>
      <c r="BO33" s="127"/>
      <c r="BP33" s="127"/>
      <c r="BQ33" s="127"/>
    </row>
    <row r="34" spans="1:69" ht="19.2" customHeight="1">
      <c r="A34" s="127"/>
      <c r="B34" s="823"/>
      <c r="C34" s="823"/>
      <c r="D34" s="823"/>
      <c r="E34" s="1215">
        <f>基本情報入力シート!E22</f>
        <v>0</v>
      </c>
      <c r="F34" s="1215"/>
      <c r="G34" s="1215"/>
      <c r="H34" s="1215"/>
      <c r="I34" s="1215"/>
      <c r="J34" s="832"/>
      <c r="K34" s="1215">
        <f>基本情報入力シート!E23</f>
        <v>0</v>
      </c>
      <c r="L34" s="1215"/>
      <c r="M34" s="1215"/>
      <c r="N34" s="1215"/>
      <c r="O34" s="1216"/>
      <c r="P34" s="127"/>
      <c r="Q34" s="127"/>
      <c r="BA34" s="127"/>
      <c r="BB34" s="823"/>
      <c r="BC34" s="823"/>
      <c r="BD34" s="823"/>
      <c r="BE34" s="1215" t="str">
        <f>基本情報入力シート!BE22</f>
        <v>代表取締役</v>
      </c>
      <c r="BF34" s="1215"/>
      <c r="BG34" s="1215"/>
      <c r="BH34" s="1215"/>
      <c r="BI34" s="1215"/>
      <c r="BJ34" s="832"/>
      <c r="BK34" s="1215" t="str">
        <f>基本情報入力シート!BE23</f>
        <v>東京　太郎</v>
      </c>
      <c r="BL34" s="1215"/>
      <c r="BM34" s="1215"/>
      <c r="BN34" s="1215"/>
      <c r="BO34" s="1216"/>
      <c r="BP34" s="127"/>
      <c r="BQ34" s="127"/>
    </row>
    <row r="35" spans="1:69" ht="7.8" customHeight="1">
      <c r="A35" s="127"/>
      <c r="B35" s="823"/>
      <c r="C35" s="823"/>
      <c r="D35" s="823"/>
      <c r="E35" s="823"/>
      <c r="F35" s="823"/>
      <c r="G35" s="823"/>
      <c r="H35" s="823"/>
      <c r="I35" s="823"/>
      <c r="J35" s="823"/>
      <c r="K35" s="823"/>
      <c r="L35" s="823"/>
      <c r="M35" s="823"/>
      <c r="N35" s="823"/>
      <c r="O35" s="833"/>
      <c r="P35" s="127"/>
      <c r="Q35" s="127"/>
      <c r="BA35" s="127"/>
      <c r="BB35" s="823"/>
      <c r="BC35" s="823"/>
      <c r="BD35" s="823"/>
      <c r="BE35" s="823"/>
      <c r="BF35" s="823"/>
      <c r="BG35" s="823"/>
      <c r="BH35" s="823"/>
      <c r="BI35" s="823"/>
      <c r="BJ35" s="823"/>
      <c r="BK35" s="823"/>
      <c r="BL35" s="823"/>
      <c r="BM35" s="823"/>
      <c r="BN35" s="823"/>
      <c r="BO35" s="833"/>
      <c r="BP35" s="127"/>
      <c r="BQ35" s="127"/>
    </row>
    <row r="36" spans="1:69" ht="17.399999999999999" customHeight="1">
      <c r="B36" s="834" t="s">
        <v>2387</v>
      </c>
      <c r="C36" s="834"/>
      <c r="D36" s="834"/>
      <c r="E36" s="826"/>
      <c r="F36" s="826"/>
      <c r="G36" s="826"/>
      <c r="H36" s="826"/>
      <c r="I36" s="826"/>
      <c r="J36" s="826"/>
      <c r="K36" s="826"/>
      <c r="L36" s="826"/>
      <c r="M36" s="826"/>
      <c r="N36" s="826"/>
      <c r="O36" s="826"/>
      <c r="P36" s="826"/>
      <c r="Q36" s="826"/>
      <c r="R36" s="127"/>
      <c r="BB36" s="834" t="s">
        <v>2387</v>
      </c>
      <c r="BC36" s="834"/>
      <c r="BD36" s="834"/>
      <c r="BE36" s="826"/>
      <c r="BF36" s="826"/>
      <c r="BG36" s="826"/>
      <c r="BH36" s="826"/>
      <c r="BI36" s="826"/>
      <c r="BJ36" s="826"/>
      <c r="BK36" s="826"/>
      <c r="BL36" s="826"/>
      <c r="BM36" s="826"/>
      <c r="BN36" s="826"/>
      <c r="BO36" s="826"/>
      <c r="BP36" s="826"/>
      <c r="BQ36" s="826"/>
    </row>
    <row r="37" spans="1:69" ht="14.4">
      <c r="A37" s="127"/>
      <c r="B37" s="823"/>
      <c r="C37" s="823"/>
      <c r="D37" s="823"/>
      <c r="E37" s="823"/>
      <c r="F37" s="823"/>
      <c r="G37" s="823"/>
      <c r="H37" s="823"/>
      <c r="I37" s="823"/>
      <c r="J37" s="823"/>
      <c r="K37" s="823"/>
      <c r="L37" s="823"/>
      <c r="M37" s="823"/>
      <c r="N37" s="823"/>
      <c r="O37" s="833"/>
      <c r="P37" s="127"/>
      <c r="Q37" s="127"/>
      <c r="BA37" s="127"/>
      <c r="BB37" s="823"/>
      <c r="BC37" s="823"/>
      <c r="BD37" s="823"/>
      <c r="BE37" s="823"/>
      <c r="BF37" s="823"/>
      <c r="BG37" s="823"/>
      <c r="BH37" s="823"/>
      <c r="BI37" s="823"/>
      <c r="BJ37" s="823"/>
      <c r="BK37" s="823"/>
      <c r="BL37" s="823"/>
      <c r="BM37" s="823"/>
      <c r="BN37" s="823"/>
      <c r="BO37" s="833"/>
      <c r="BP37" s="127"/>
      <c r="BQ37" s="127"/>
    </row>
    <row r="38" spans="1:69" ht="14.4">
      <c r="E38" s="823"/>
      <c r="F38" s="823"/>
      <c r="G38" s="823"/>
      <c r="H38" s="823"/>
      <c r="I38" s="823"/>
      <c r="J38" s="823"/>
      <c r="K38" s="823"/>
      <c r="L38" s="823"/>
      <c r="M38" s="823"/>
      <c r="N38" s="823"/>
      <c r="O38" s="823"/>
      <c r="P38" s="823"/>
      <c r="Q38" s="127"/>
      <c r="R38" s="127"/>
      <c r="BE38" s="823"/>
      <c r="BF38" s="823"/>
      <c r="BG38" s="823"/>
      <c r="BH38" s="823"/>
      <c r="BI38" s="823"/>
      <c r="BJ38" s="823"/>
      <c r="BK38" s="823"/>
      <c r="BL38" s="823"/>
      <c r="BM38" s="823"/>
      <c r="BN38" s="823"/>
      <c r="BO38" s="823"/>
      <c r="BP38" s="823"/>
      <c r="BQ38" s="127"/>
    </row>
    <row r="39" spans="1:69" ht="14.4">
      <c r="E39" s="823"/>
      <c r="F39" s="823"/>
      <c r="G39" s="823"/>
      <c r="H39" s="823"/>
      <c r="I39" s="823"/>
      <c r="J39" s="823"/>
      <c r="K39" s="823"/>
      <c r="L39" s="823"/>
      <c r="M39" s="823"/>
      <c r="N39" s="823"/>
      <c r="O39" s="823"/>
      <c r="P39" s="823"/>
      <c r="Q39" s="127"/>
      <c r="R39" s="127"/>
      <c r="BE39" s="823"/>
      <c r="BF39" s="823"/>
      <c r="BG39" s="823"/>
      <c r="BH39" s="823"/>
      <c r="BI39" s="823"/>
      <c r="BJ39" s="823"/>
      <c r="BK39" s="823"/>
      <c r="BL39" s="823"/>
      <c r="BM39" s="823"/>
      <c r="BN39" s="823"/>
      <c r="BO39" s="823"/>
      <c r="BP39" s="823"/>
      <c r="BQ39" s="127"/>
    </row>
    <row r="40" spans="1:69" ht="14.4">
      <c r="E40" s="823"/>
      <c r="F40" s="823"/>
      <c r="G40" s="823"/>
      <c r="H40" s="823"/>
      <c r="I40" s="823"/>
      <c r="J40" s="823"/>
      <c r="K40" s="823"/>
      <c r="L40" s="823"/>
      <c r="M40" s="823"/>
      <c r="N40" s="823"/>
      <c r="O40" s="823"/>
      <c r="P40" s="823"/>
      <c r="Q40" s="127"/>
      <c r="R40" s="127"/>
      <c r="BE40" s="823"/>
      <c r="BF40" s="823"/>
      <c r="BG40" s="823"/>
      <c r="BH40" s="823"/>
      <c r="BI40" s="823"/>
      <c r="BJ40" s="823"/>
      <c r="BK40" s="823"/>
      <c r="BL40" s="823"/>
      <c r="BM40" s="823"/>
      <c r="BN40" s="823"/>
      <c r="BO40" s="823"/>
      <c r="BP40" s="823"/>
      <c r="BQ40" s="127"/>
    </row>
  </sheetData>
  <sheetProtection algorithmName="SHA-512" hashValue="+CWWyjMfYA7ahp0cgsCjDRmoQfp4+qVyyqAaFeWLiFxCaROiazkyLh0+yBneI2lsxHUhtzUvFB2Ov5n+YkfWQw==" saltValue="Cp3RRtJBfijWRJmHu0oRhw==" spinCount="100000" sheet="1" formatCells="0"/>
  <mergeCells count="30">
    <mergeCell ref="E34:I34"/>
    <mergeCell ref="B21:P21"/>
    <mergeCell ref="B23:P23"/>
    <mergeCell ref="B25:P25"/>
    <mergeCell ref="D27:E27"/>
    <mergeCell ref="E30:O30"/>
    <mergeCell ref="E32:O32"/>
    <mergeCell ref="K34:O34"/>
    <mergeCell ref="B19:P19"/>
    <mergeCell ref="B3:O3"/>
    <mergeCell ref="B9:O9"/>
    <mergeCell ref="B10:O10"/>
    <mergeCell ref="B11:O11"/>
    <mergeCell ref="C12:O12"/>
    <mergeCell ref="B4:O4"/>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情報集約シート</vt:lpstr>
      <vt:lpstr>目次</vt:lpstr>
      <vt:lpstr>記載要領</vt:lpstr>
      <vt:lpstr>日本標準産業中分類</vt:lpstr>
      <vt:lpstr>会社規模判断資料</vt:lpstr>
      <vt:lpstr>基本情報入力シート</vt:lpstr>
      <vt:lpstr>第1号</vt:lpstr>
      <vt:lpstr>第2号 (助成対象事業者用)</vt:lpstr>
      <vt:lpstr>第2号 (共同申請者用) </vt:lpstr>
      <vt:lpstr>第2号 (共同申請者用)  (2)</vt:lpstr>
      <vt:lpstr>第2号 (手続き代行者用)</vt:lpstr>
      <vt:lpstr>第3号</vt:lpstr>
      <vt:lpstr>第4(太陽光）</vt:lpstr>
      <vt:lpstr>第4（風力)</vt:lpstr>
      <vt:lpstr>第4（水力)</vt:lpstr>
      <vt:lpstr>第4（地熱)</vt:lpstr>
      <vt:lpstr>第4（ﾊﾞｲｵﾏｽ発電)</vt:lpstr>
      <vt:lpstr>第4（太陽熱)</vt:lpstr>
      <vt:lpstr>第4（温度差熱)</vt:lpstr>
      <vt:lpstr>第4（地中熱)</vt:lpstr>
      <vt:lpstr>第4（ﾊﾞｲｵﾏｽ熱)</vt:lpstr>
      <vt:lpstr>別紙１</vt:lpstr>
      <vt:lpstr>別紙２</vt:lpstr>
      <vt:lpstr>別紙２ (2)</vt:lpstr>
      <vt:lpstr>共通様式_全体</vt:lpstr>
      <vt:lpstr>共通様式_太陽光発電</vt:lpstr>
      <vt:lpstr>システム系統図（光）最新</vt:lpstr>
      <vt:lpstr>共通様式_太陽光を除く発電設備</vt:lpstr>
      <vt:lpstr>共通様式_熱利用設備</vt:lpstr>
      <vt:lpstr>第７号様式</vt:lpstr>
      <vt:lpstr>第８号様式</vt:lpstr>
      <vt:lpstr>第10号様式</vt:lpstr>
      <vt:lpstr>第12号様式</vt:lpstr>
      <vt:lpstr>第13号様式</vt:lpstr>
      <vt:lpstr>第14号様式</vt:lpstr>
      <vt:lpstr>第16号の１様式</vt:lpstr>
      <vt:lpstr>第16号の２様式</vt:lpstr>
      <vt:lpstr>第16号の３様式</vt:lpstr>
      <vt:lpstr>第20号様式</vt:lpstr>
      <vt:lpstr>第21号様式</vt:lpstr>
      <vt:lpstr>第23号様式</vt:lpstr>
      <vt:lpstr>提出方法</vt:lpstr>
      <vt:lpstr>'システム系統図（光）最新'!Print_Area</vt:lpstr>
      <vt:lpstr>会社規模判断資料!Print_Area</vt:lpstr>
      <vt:lpstr>基本情報入力シート!Print_Area</vt:lpstr>
      <vt:lpstr>記載要領!Print_Area</vt:lpstr>
      <vt:lpstr>共通様式_全体!Print_Area</vt:lpstr>
      <vt:lpstr>共通様式_太陽光を除く発電設備!Print_Area</vt:lpstr>
      <vt:lpstr>共通様式_太陽光発電!Print_Area</vt:lpstr>
      <vt:lpstr>共通様式_熱利用設備!Print_Area</vt:lpstr>
      <vt:lpstr>第10号様式!Print_Area</vt:lpstr>
      <vt:lpstr>第12号様式!Print_Area</vt:lpstr>
      <vt:lpstr>第13号様式!Print_Area</vt:lpstr>
      <vt:lpstr>第14号様式!Print_Area</vt:lpstr>
      <vt:lpstr>第16号の１様式!Print_Area</vt:lpstr>
      <vt:lpstr>第16号の２様式!Print_Area</vt:lpstr>
      <vt:lpstr>第16号の３様式!Print_Area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'第4（ﾊﾞｲｵﾏｽ熱)'!Print_Area</vt:lpstr>
      <vt:lpstr>'第4（ﾊﾞｲｵﾏｽ発電)'!Print_Area</vt:lpstr>
      <vt:lpstr>'第4（温度差熱)'!Print_Area</vt:lpstr>
      <vt:lpstr>'第4（水力)'!Print_Area</vt:lpstr>
      <vt:lpstr>'第4(太陽光）'!Print_Area</vt:lpstr>
      <vt:lpstr>'第4（太陽熱)'!Print_Area</vt:lpstr>
      <vt:lpstr>'第4（地中熱)'!Print_Area</vt:lpstr>
      <vt:lpstr>'第4（地熱)'!Print_Area</vt:lpstr>
      <vt:lpstr>'第4（風力)'!Print_Area</vt:lpstr>
      <vt:lpstr>第７号様式!Print_Area</vt:lpstr>
      <vt:lpstr>第８号様式!Print_Area</vt:lpstr>
      <vt:lpstr>提出方法!Print_Area</vt:lpstr>
      <vt:lpstr>日本標準産業中分類!Print_Area</vt:lpstr>
      <vt:lpstr>別紙１!Print_Area</vt:lpstr>
      <vt:lpstr>別紙２!Print_Area</vt:lpstr>
      <vt:lpstr>'別紙２ (2)'!Print_Area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PC19B60JS035</cp:lastModifiedBy>
  <cp:lastPrinted>2023-03-03T02:49:40Z</cp:lastPrinted>
  <dcterms:created xsi:type="dcterms:W3CDTF">2016-07-27T08:24:34Z</dcterms:created>
  <dcterms:modified xsi:type="dcterms:W3CDTF">2023-04-04T02:18:47Z</dcterms:modified>
</cp:coreProperties>
</file>