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fs00001\CNT\温暖化対策推進課\建物脱炭素化支援チーム\Ｒ５\305特定供給事業者再エネ設備等設置支援事業\06_プレス・HP・説明会・リーフレット\02_HP\230602公開_手引きUP\01_作成依頼\HP掲載書類\"/>
    </mc:Choice>
  </mc:AlternateContent>
  <xr:revisionPtr revIDLastSave="0" documentId="13_ncr:1_{7DD8ED8F-421F-4E5F-9C5F-25C4B4A174B9}" xr6:coauthVersionLast="47" xr6:coauthVersionMax="47" xr10:uidLastSave="{00000000-0000-0000-0000-000000000000}"/>
  <bookViews>
    <workbookView xWindow="-108" yWindow="-108" windowWidth="23256" windowHeight="12576" xr2:uid="{4E4BD4FE-62C4-42D2-92DA-F74507F97DD2}"/>
  </bookViews>
  <sheets>
    <sheet name="情報記入シート" sheetId="5" r:id="rId1"/>
    <sheet name="助成金額計算書" sheetId="9" r:id="rId2"/>
    <sheet name="【参考】個票転記用シート" sheetId="10" r:id="rId3"/>
  </sheets>
  <externalReferences>
    <externalReference r:id="rId4"/>
    <externalReference r:id="rId5"/>
    <externalReference r:id="rId6"/>
    <externalReference r:id="rId7"/>
    <externalReference r:id="rId8"/>
    <externalReference r:id="rId9"/>
  </externalReferences>
  <definedNames>
    <definedName name="_xlnm.Print_Area" localSheetId="2">【参考】個票転記用シート!#REF!</definedName>
    <definedName name="_xlnm.Print_Area" localSheetId="1">助成金額計算書!$B$2:$F$83</definedName>
    <definedName name="_xlnm.Print_Area" localSheetId="0">情報記入シート!$A$1:$G$125</definedName>
    <definedName name="くく">[1]基本情報!#REF!</definedName>
    <definedName name="機器分類">'[2]型式リスト(非表示)'!#REF!</definedName>
    <definedName name="実績報告">[1]基本情報!#REF!</definedName>
    <definedName name="車">[3]車両別集計!$B$4:$B$112</definedName>
    <definedName name="設備">[4]データ参照シート!$B$2</definedName>
    <definedName name="大分類">[5]基本情報!#REF!</definedName>
    <definedName name="別1その2">[6]対策!$K$2:$K$9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9" l="1"/>
  <c r="B76" i="9"/>
  <c r="B69" i="9"/>
  <c r="C66" i="9"/>
  <c r="F121" i="5"/>
  <c r="F122" i="5"/>
  <c r="F78" i="9" l="1"/>
  <c r="F66" i="9"/>
  <c r="F88" i="5"/>
  <c r="F71" i="9" l="1"/>
  <c r="F49" i="9" l="1"/>
  <c r="F38" i="5"/>
  <c r="F14" i="9" s="1"/>
  <c r="F22" i="5"/>
  <c r="F60" i="9"/>
  <c r="F70" i="5"/>
  <c r="F54" i="5"/>
  <c r="F102" i="5"/>
  <c r="F63" i="9" s="1"/>
  <c r="F17" i="9"/>
  <c r="F19" i="9" s="1"/>
  <c r="F69" i="9"/>
  <c r="F70" i="9" s="1"/>
  <c r="F50" i="9" l="1"/>
  <c r="G14" i="9" s="1"/>
  <c r="F13" i="9"/>
  <c r="F72" i="9"/>
  <c r="F73" i="9" s="1"/>
  <c r="F64" i="9"/>
  <c r="F67" i="9" l="1"/>
  <c r="F68" i="9" s="1"/>
  <c r="F65" i="9"/>
  <c r="F15" i="9"/>
  <c r="F16" i="9" s="1"/>
  <c r="F52" i="9"/>
  <c r="AB8" i="9"/>
  <c r="B77" i="9"/>
  <c r="B79" i="9"/>
  <c r="B78" i="9"/>
  <c r="F79" i="9"/>
  <c r="F80" i="9" s="1"/>
  <c r="AI8" i="9" s="1"/>
  <c r="F77" i="9"/>
  <c r="F76" i="9"/>
  <c r="AF8" i="9" s="1"/>
  <c r="F81" i="9"/>
  <c r="F46" i="9"/>
  <c r="F35" i="9"/>
  <c r="F20" i="9"/>
  <c r="F57" i="9"/>
  <c r="F82" i="9" l="1"/>
  <c r="AG8" i="9"/>
  <c r="B6" i="10"/>
  <c r="N6" i="10"/>
  <c r="O6" i="10"/>
  <c r="R6" i="10"/>
  <c r="T6" i="10"/>
  <c r="U6" i="10"/>
  <c r="A6" i="10"/>
  <c r="F44" i="9"/>
  <c r="F45" i="9" s="1"/>
  <c r="F39" i="9"/>
  <c r="F40" i="9" s="1"/>
  <c r="F33" i="9"/>
  <c r="F34" i="9" s="1"/>
  <c r="F36" i="9" s="1"/>
  <c r="F28" i="9"/>
  <c r="F29" i="9" s="1"/>
  <c r="F83" i="9" l="1"/>
  <c r="AH8" i="9"/>
  <c r="F21" i="9"/>
  <c r="F30" i="9"/>
  <c r="F31" i="9" s="1"/>
  <c r="F32" i="9" s="1"/>
  <c r="F51" i="9"/>
  <c r="F53" i="9" s="1"/>
  <c r="W8" i="9"/>
  <c r="M6" i="10" s="1"/>
  <c r="F58" i="9"/>
  <c r="Y6" i="10"/>
  <c r="F47" i="9"/>
  <c r="V6" i="10"/>
  <c r="F74" i="9" l="1"/>
  <c r="F54" i="9"/>
  <c r="F59" i="9"/>
  <c r="F61" i="9" s="1"/>
  <c r="AJ8" i="9"/>
  <c r="Z6" i="10" s="1"/>
  <c r="X6" i="10"/>
  <c r="O8" i="9"/>
  <c r="E6" i="10" s="1"/>
  <c r="F41" i="9"/>
  <c r="M8" i="9"/>
  <c r="C6" i="10" s="1"/>
  <c r="Z8" i="9"/>
  <c r="P6" i="10" s="1"/>
  <c r="W6" i="10"/>
  <c r="AA8" i="9" l="1"/>
  <c r="Q6" i="10" s="1"/>
  <c r="F22" i="9"/>
  <c r="Q8" i="9"/>
  <c r="G6" i="10" s="1"/>
  <c r="AC8" i="9"/>
  <c r="S6" i="10" s="1"/>
  <c r="F42" i="9"/>
  <c r="F24" i="9"/>
  <c r="U8" i="9"/>
  <c r="K6" i="10" s="1"/>
  <c r="F43" i="9" l="1"/>
  <c r="F55" i="9" s="1"/>
  <c r="F23" i="9" s="1"/>
  <c r="F25" i="9" s="1"/>
  <c r="F26" i="9" s="1"/>
  <c r="F85" i="9" s="1"/>
  <c r="S8" i="9"/>
  <c r="I6" i="10" s="1"/>
  <c r="V8" i="9"/>
  <c r="L6" i="10" s="1"/>
  <c r="F48" i="9"/>
  <c r="R8" i="9"/>
  <c r="H6" i="10" s="1"/>
  <c r="F37" i="9"/>
  <c r="T8" i="9" l="1"/>
  <c r="J6" i="10" s="1"/>
  <c r="N8" i="9"/>
  <c r="D6" i="10" s="1"/>
  <c r="P8" i="9" l="1"/>
  <c r="F6" i="10" s="1"/>
</calcChain>
</file>

<file path=xl/sharedStrings.xml><?xml version="1.0" encoding="utf-8"?>
<sst xmlns="http://schemas.openxmlformats.org/spreadsheetml/2006/main" count="419" uniqueCount="170">
  <si>
    <t>※申請書へは下記の金額をご記入ください。</t>
    <rPh sb="1" eb="4">
      <t>シンセイショ</t>
    </rPh>
    <rPh sb="6" eb="8">
      <t>カキ</t>
    </rPh>
    <rPh sb="9" eb="11">
      <t>キンガク</t>
    </rPh>
    <rPh sb="13" eb="15">
      <t>キニュウ</t>
    </rPh>
    <phoneticPr fontId="1"/>
  </si>
  <si>
    <t>太陽光</t>
    <rPh sb="0" eb="3">
      <t>タイヨウコウ</t>
    </rPh>
    <phoneticPr fontId="1"/>
  </si>
  <si>
    <t>メーカー</t>
    <phoneticPr fontId="1"/>
  </si>
  <si>
    <t>V2H</t>
    <phoneticPr fontId="1"/>
  </si>
  <si>
    <t>定格容量</t>
    <rPh sb="0" eb="4">
      <t>テイカクヨウリョウ</t>
    </rPh>
    <phoneticPr fontId="1"/>
  </si>
  <si>
    <t>パッケージ型番</t>
    <rPh sb="5" eb="7">
      <t>カタバン</t>
    </rPh>
    <phoneticPr fontId="1"/>
  </si>
  <si>
    <t>蓄電池</t>
    <rPh sb="0" eb="3">
      <t>チクデンチ</t>
    </rPh>
    <phoneticPr fontId="1"/>
  </si>
  <si>
    <t>交付請求額</t>
    <rPh sb="0" eb="5">
      <t>コウフセイキュウガク</t>
    </rPh>
    <phoneticPr fontId="1"/>
  </si>
  <si>
    <t>助成算定額</t>
    <rPh sb="0" eb="5">
      <t>ジョセイサンテイガク</t>
    </rPh>
    <phoneticPr fontId="1"/>
  </si>
  <si>
    <t>助成対象経費</t>
    <rPh sb="0" eb="2">
      <t>ジョセイ</t>
    </rPh>
    <rPh sb="2" eb="4">
      <t>タイショウ</t>
    </rPh>
    <rPh sb="4" eb="6">
      <t>ケイヒ</t>
    </rPh>
    <phoneticPr fontId="1"/>
  </si>
  <si>
    <t>助成対象出力</t>
    <rPh sb="0" eb="2">
      <t>ジョセイ</t>
    </rPh>
    <rPh sb="2" eb="4">
      <t>タイショウ</t>
    </rPh>
    <rPh sb="4" eb="6">
      <t>シュツリョク</t>
    </rPh>
    <phoneticPr fontId="1"/>
  </si>
  <si>
    <t>蓄電池システム</t>
    <rPh sb="0" eb="3">
      <t>チクデンチ</t>
    </rPh>
    <phoneticPr fontId="1"/>
  </si>
  <si>
    <t>機能性PV</t>
    <rPh sb="0" eb="3">
      <t>キノウセイ</t>
    </rPh>
    <phoneticPr fontId="1"/>
  </si>
  <si>
    <t>太陽光発電システム</t>
    <rPh sb="0" eb="5">
      <t>タイヨウコウハツデン</t>
    </rPh>
    <phoneticPr fontId="1"/>
  </si>
  <si>
    <t>架台の有無</t>
    <rPh sb="0" eb="2">
      <t>ガダイ</t>
    </rPh>
    <rPh sb="3" eb="5">
      <t>ウム</t>
    </rPh>
    <phoneticPr fontId="1"/>
  </si>
  <si>
    <t>設置量(基)</t>
    <rPh sb="0" eb="3">
      <t>セッチリョウ</t>
    </rPh>
    <rPh sb="4" eb="5">
      <t>キ</t>
    </rPh>
    <phoneticPr fontId="1"/>
  </si>
  <si>
    <t>機器所有者</t>
    <rPh sb="0" eb="5">
      <t>キキショユウシャ</t>
    </rPh>
    <phoneticPr fontId="1"/>
  </si>
  <si>
    <t>設置量(kWh)</t>
    <rPh sb="0" eb="3">
      <t>セッチリョウ</t>
    </rPh>
    <phoneticPr fontId="1"/>
  </si>
  <si>
    <t>設置量(kW)</t>
    <rPh sb="0" eb="3">
      <t>セッチリョウ</t>
    </rPh>
    <phoneticPr fontId="1"/>
  </si>
  <si>
    <t>集合住宅（陸屋根）架台</t>
    <rPh sb="0" eb="4">
      <t>シュウゴウジュウタク</t>
    </rPh>
    <rPh sb="5" eb="8">
      <t>リクヤネ</t>
    </rPh>
    <rPh sb="9" eb="11">
      <t>ガダイ</t>
    </rPh>
    <phoneticPr fontId="1"/>
  </si>
  <si>
    <t>PV</t>
    <phoneticPr fontId="1"/>
  </si>
  <si>
    <t>住所</t>
    <rPh sb="0" eb="2">
      <t>ジュウショ</t>
    </rPh>
    <phoneticPr fontId="1"/>
  </si>
  <si>
    <t>地番</t>
    <rPh sb="0" eb="2">
      <t>チバン</t>
    </rPh>
    <phoneticPr fontId="1"/>
  </si>
  <si>
    <t>付加価値がやや高い</t>
    <rPh sb="0" eb="4">
      <t>フカカチ</t>
    </rPh>
    <rPh sb="7" eb="8">
      <t>タカ</t>
    </rPh>
    <phoneticPr fontId="1"/>
  </si>
  <si>
    <t>⑥機能性PV（付加価値が高い）機器費</t>
    <rPh sb="1" eb="4">
      <t>キノウセイ</t>
    </rPh>
    <rPh sb="7" eb="11">
      <t>フカカチ</t>
    </rPh>
    <rPh sb="12" eb="13">
      <t>タカ</t>
    </rPh>
    <rPh sb="15" eb="18">
      <t>キキヒ</t>
    </rPh>
    <phoneticPr fontId="1"/>
  </si>
  <si>
    <t>⑥機能性PV（付加価値がやや高い）機器費</t>
    <rPh sb="1" eb="4">
      <t>キノウセイ</t>
    </rPh>
    <rPh sb="7" eb="11">
      <t>フカカチ</t>
    </rPh>
    <rPh sb="14" eb="15">
      <t>タカ</t>
    </rPh>
    <rPh sb="17" eb="20">
      <t>キキヒ</t>
    </rPh>
    <phoneticPr fontId="1"/>
  </si>
  <si>
    <t>架台</t>
    <rPh sb="0" eb="2">
      <t>ガダイ</t>
    </rPh>
    <phoneticPr fontId="1"/>
  </si>
  <si>
    <t>PV+EV
（有無）</t>
    <rPh sb="7" eb="9">
      <t>ウム</t>
    </rPh>
    <phoneticPr fontId="1"/>
  </si>
  <si>
    <t>合計</t>
    <rPh sb="0" eb="2">
      <t>ゴウケイ</t>
    </rPh>
    <phoneticPr fontId="1"/>
  </si>
  <si>
    <t>kWh</t>
    <phoneticPr fontId="1"/>
  </si>
  <si>
    <t>EV・PHV</t>
    <phoneticPr fontId="1"/>
  </si>
  <si>
    <t>はい</t>
    <phoneticPr fontId="1"/>
  </si>
  <si>
    <t>いいえ</t>
    <phoneticPr fontId="1"/>
  </si>
  <si>
    <t>機器等情報記入シート</t>
    <rPh sb="0" eb="3">
      <t>キキトウ</t>
    </rPh>
    <rPh sb="3" eb="5">
      <t>ジョウホウ</t>
    </rPh>
    <rPh sb="5" eb="7">
      <t>キニュウ</t>
    </rPh>
    <phoneticPr fontId="1"/>
  </si>
  <si>
    <t>型番</t>
    <rPh sb="0" eb="2">
      <t>カタバン</t>
    </rPh>
    <phoneticPr fontId="1"/>
  </si>
  <si>
    <t>設置機器数</t>
    <rPh sb="0" eb="2">
      <t>セッチ</t>
    </rPh>
    <rPh sb="2" eb="4">
      <t>キキ</t>
    </rPh>
    <rPh sb="4" eb="5">
      <t>スウ</t>
    </rPh>
    <phoneticPr fontId="1"/>
  </si>
  <si>
    <t>EV・PHVを併せて設置、もしくは既に導入している</t>
    <phoneticPr fontId="1"/>
  </si>
  <si>
    <t>設置場所</t>
    <rPh sb="0" eb="2">
      <t>セッチ</t>
    </rPh>
    <rPh sb="2" eb="4">
      <t>バショ</t>
    </rPh>
    <phoneticPr fontId="1"/>
  </si>
  <si>
    <t>助成対象経費</t>
    <rPh sb="0" eb="2">
      <t>ジョセイ</t>
    </rPh>
    <rPh sb="2" eb="6">
      <t>タイショウケイヒ</t>
    </rPh>
    <phoneticPr fontId="1"/>
  </si>
  <si>
    <t>機器所有者
住所</t>
    <rPh sb="0" eb="5">
      <t>キキショユウシャ</t>
    </rPh>
    <rPh sb="6" eb="8">
      <t>ジュウショ</t>
    </rPh>
    <phoneticPr fontId="1"/>
  </si>
  <si>
    <t>機器所有者
住所</t>
    <phoneticPr fontId="1"/>
  </si>
  <si>
    <t>単価</t>
    <rPh sb="0" eb="2">
      <t>タンカ</t>
    </rPh>
    <phoneticPr fontId="1"/>
  </si>
  <si>
    <t>算定金額</t>
    <rPh sb="0" eb="4">
      <t>サンテイキンガク</t>
    </rPh>
    <phoneticPr fontId="1"/>
  </si>
  <si>
    <t>助成対象経費</t>
    <rPh sb="0" eb="6">
      <t>ジョセイタイショウケイヒ</t>
    </rPh>
    <phoneticPr fontId="1"/>
  </si>
  <si>
    <t>機能性PV出力（小数点以下第3位四捨五入）</t>
    <rPh sb="0" eb="3">
      <t>キノウセイ</t>
    </rPh>
    <rPh sb="5" eb="6">
      <t>シュツ</t>
    </rPh>
    <rPh sb="6" eb="7">
      <t>リョク</t>
    </rPh>
    <rPh sb="8" eb="13">
      <t>ショウスウテンイカ</t>
    </rPh>
    <rPh sb="13" eb="14">
      <t>ダイ</t>
    </rPh>
    <rPh sb="15" eb="16">
      <t>イ</t>
    </rPh>
    <rPh sb="16" eb="20">
      <t>シシャゴニュウ</t>
    </rPh>
    <phoneticPr fontId="1"/>
  </si>
  <si>
    <t>/kW</t>
    <phoneticPr fontId="1"/>
  </si>
  <si>
    <t>機器kWh単価</t>
    <rPh sb="0" eb="2">
      <t>キキ</t>
    </rPh>
    <rPh sb="5" eb="7">
      <t>タンカ</t>
    </rPh>
    <phoneticPr fontId="1"/>
  </si>
  <si>
    <t>/kWh</t>
    <phoneticPr fontId="1"/>
  </si>
  <si>
    <t>機器費上限</t>
    <rPh sb="0" eb="2">
      <t>キキ</t>
    </rPh>
    <rPh sb="2" eb="3">
      <t>ヒ</t>
    </rPh>
    <rPh sb="3" eb="5">
      <t>ジョウゲン</t>
    </rPh>
    <phoneticPr fontId="1"/>
  </si>
  <si>
    <t>国補助金等</t>
    <rPh sb="0" eb="1">
      <t>クニ</t>
    </rPh>
    <rPh sb="1" eb="3">
      <t>ホジョ</t>
    </rPh>
    <rPh sb="3" eb="4">
      <t>キン</t>
    </rPh>
    <rPh sb="4" eb="5">
      <t>トウ</t>
    </rPh>
    <phoneticPr fontId="1"/>
  </si>
  <si>
    <t>集合住宅の陸屋根に設置する太陽電池の架台</t>
    <rPh sb="0" eb="4">
      <t>シュウゴウジュウタク</t>
    </rPh>
    <rPh sb="5" eb="8">
      <t>リクヤネ</t>
    </rPh>
    <rPh sb="9" eb="11">
      <t>セッチ</t>
    </rPh>
    <rPh sb="13" eb="17">
      <t>タイヨウデンチ</t>
    </rPh>
    <rPh sb="18" eb="20">
      <t>ガダイ</t>
    </rPh>
    <phoneticPr fontId="1"/>
  </si>
  <si>
    <t>集合住宅の陸屋根に設置する太陽電池の架台</t>
    <rPh sb="0" eb="2">
      <t>シュウゴウ</t>
    </rPh>
    <rPh sb="2" eb="4">
      <t>ジュウタク</t>
    </rPh>
    <rPh sb="5" eb="8">
      <t>リクヤネ</t>
    </rPh>
    <rPh sb="9" eb="11">
      <t>セッチ</t>
    </rPh>
    <rPh sb="13" eb="15">
      <t>タイヨウ</t>
    </rPh>
    <rPh sb="15" eb="17">
      <t>デンチ</t>
    </rPh>
    <rPh sb="18" eb="20">
      <t>ガダイ</t>
    </rPh>
    <phoneticPr fontId="1"/>
  </si>
  <si>
    <t>機能性PV（基準別表２に定める機能性の区分）</t>
    <rPh sb="0" eb="2">
      <t>キノウ</t>
    </rPh>
    <rPh sb="2" eb="3">
      <t>セイ</t>
    </rPh>
    <rPh sb="6" eb="8">
      <t>キジュン</t>
    </rPh>
    <rPh sb="8" eb="10">
      <t>ベッピョウ</t>
    </rPh>
    <rPh sb="12" eb="13">
      <t>サダ</t>
    </rPh>
    <rPh sb="15" eb="17">
      <t>キノウ</t>
    </rPh>
    <rPh sb="17" eb="18">
      <t>セイ</t>
    </rPh>
    <rPh sb="19" eb="21">
      <t>クブン</t>
    </rPh>
    <phoneticPr fontId="1"/>
  </si>
  <si>
    <t>機能性PV（基準別表３に定める機能性の区分）</t>
    <rPh sb="0" eb="2">
      <t>キノウ</t>
    </rPh>
    <rPh sb="2" eb="3">
      <t>セイ</t>
    </rPh>
    <rPh sb="6" eb="8">
      <t>キジュン</t>
    </rPh>
    <rPh sb="8" eb="10">
      <t>ベッピョウ</t>
    </rPh>
    <rPh sb="12" eb="13">
      <t>サダ</t>
    </rPh>
    <rPh sb="15" eb="17">
      <t>キノウ</t>
    </rPh>
    <rPh sb="17" eb="18">
      <t>セイ</t>
    </rPh>
    <rPh sb="19" eb="21">
      <t>クブン</t>
    </rPh>
    <phoneticPr fontId="1"/>
  </si>
  <si>
    <t>台</t>
    <rPh sb="0" eb="1">
      <t>ダイ</t>
    </rPh>
    <phoneticPr fontId="1"/>
  </si>
  <si>
    <t>kW</t>
    <phoneticPr fontId="1"/>
  </si>
  <si>
    <t>機器費</t>
    <rPh sb="0" eb="3">
      <t>キキヒ</t>
    </rPh>
    <phoneticPr fontId="1"/>
  </si>
  <si>
    <t>数量</t>
    <rPh sb="0" eb="2">
      <t>スウリョウ</t>
    </rPh>
    <phoneticPr fontId="1"/>
  </si>
  <si>
    <t>枚</t>
    <rPh sb="0" eb="1">
      <t>マイ</t>
    </rPh>
    <phoneticPr fontId="1"/>
  </si>
  <si>
    <t>出力/枚</t>
    <rPh sb="0" eb="2">
      <t>シュツリョク</t>
    </rPh>
    <rPh sb="3" eb="4">
      <t>マイ</t>
    </rPh>
    <phoneticPr fontId="1"/>
  </si>
  <si>
    <t>合計出力</t>
    <rPh sb="0" eb="2">
      <t>ゴウケイ</t>
    </rPh>
    <rPh sb="2" eb="4">
      <t>シュツリョク</t>
    </rPh>
    <phoneticPr fontId="1"/>
  </si>
  <si>
    <t>出力/台</t>
    <rPh sb="0" eb="2">
      <t>シュツリョク</t>
    </rPh>
    <rPh sb="3" eb="4">
      <t>ダイ</t>
    </rPh>
    <phoneticPr fontId="1"/>
  </si>
  <si>
    <t>控除後助成対象経費</t>
    <rPh sb="0" eb="3">
      <t>コウジョゴ</t>
    </rPh>
    <rPh sb="3" eb="7">
      <t>ジョセイタイショウ</t>
    </rPh>
    <rPh sb="7" eb="9">
      <t>ケイヒ</t>
    </rPh>
    <phoneticPr fontId="1"/>
  </si>
  <si>
    <t>工事費</t>
    <rPh sb="0" eb="3">
      <t>コウジヒ</t>
    </rPh>
    <phoneticPr fontId="1"/>
  </si>
  <si>
    <t>被交付者名（事業者名）</t>
    <rPh sb="0" eb="4">
      <t>ヒコウフシャ</t>
    </rPh>
    <rPh sb="4" eb="5">
      <t>メイ</t>
    </rPh>
    <rPh sb="6" eb="10">
      <t>ジギョウシャメイ</t>
    </rPh>
    <phoneticPr fontId="1"/>
  </si>
  <si>
    <t>機器所有者住所</t>
    <rPh sb="0" eb="5">
      <t>キキショユウシャ</t>
    </rPh>
    <rPh sb="5" eb="7">
      <t>ジュウショ</t>
    </rPh>
    <phoneticPr fontId="1"/>
  </si>
  <si>
    <t>※実績報告書別紙２へは下記をご記入ください。</t>
    <rPh sb="1" eb="6">
      <t>ジッセキホウコクショ</t>
    </rPh>
    <rPh sb="6" eb="8">
      <t>ベッシ</t>
    </rPh>
    <rPh sb="11" eb="13">
      <t>カキ</t>
    </rPh>
    <rPh sb="15" eb="17">
      <t>キニュウ</t>
    </rPh>
    <phoneticPr fontId="1"/>
  </si>
  <si>
    <t>型式</t>
    <rPh sb="0" eb="2">
      <t>カタシキ</t>
    </rPh>
    <phoneticPr fontId="1"/>
  </si>
  <si>
    <t>機能性PV（基準別表３に定める機能性の区分）
モジュール</t>
    <rPh sb="0" eb="2">
      <t>キノウ</t>
    </rPh>
    <rPh sb="2" eb="3">
      <t>セイ</t>
    </rPh>
    <rPh sb="6" eb="8">
      <t>キジュン</t>
    </rPh>
    <rPh sb="8" eb="10">
      <t>ベッピョウ</t>
    </rPh>
    <rPh sb="12" eb="13">
      <t>サダ</t>
    </rPh>
    <rPh sb="15" eb="17">
      <t>キノウ</t>
    </rPh>
    <rPh sb="17" eb="18">
      <t>セイ</t>
    </rPh>
    <rPh sb="19" eb="21">
      <t>クブン</t>
    </rPh>
    <phoneticPr fontId="1"/>
  </si>
  <si>
    <t>モジュール</t>
    <phoneticPr fontId="1"/>
  </si>
  <si>
    <t>周辺機器</t>
    <rPh sb="0" eb="4">
      <t>シュウヘンキキ</t>
    </rPh>
    <phoneticPr fontId="1"/>
  </si>
  <si>
    <t>台数</t>
    <rPh sb="0" eb="2">
      <t>ダイスウ</t>
    </rPh>
    <phoneticPr fontId="1"/>
  </si>
  <si>
    <t>蓄電容量</t>
    <rPh sb="0" eb="4">
      <t>チクデンヨウリョウ</t>
    </rPh>
    <phoneticPr fontId="1"/>
  </si>
  <si>
    <t>基準別表２に定める機能性の区分</t>
    <rPh sb="0" eb="2">
      <t>キジュン</t>
    </rPh>
    <rPh sb="2" eb="4">
      <t>ベッピョウ</t>
    </rPh>
    <rPh sb="6" eb="7">
      <t>サダ</t>
    </rPh>
    <rPh sb="9" eb="11">
      <t>キノウ</t>
    </rPh>
    <rPh sb="11" eb="12">
      <t>セイ</t>
    </rPh>
    <rPh sb="13" eb="15">
      <t>クブン</t>
    </rPh>
    <phoneticPr fontId="1"/>
  </si>
  <si>
    <t>基準別表３に定める機能性の区分</t>
    <rPh sb="0" eb="2">
      <t>キジュン</t>
    </rPh>
    <rPh sb="2" eb="4">
      <t>ベッピョウ</t>
    </rPh>
    <rPh sb="6" eb="7">
      <t>サダ</t>
    </rPh>
    <rPh sb="9" eb="11">
      <t>キノウ</t>
    </rPh>
    <rPh sb="11" eb="12">
      <t>セイ</t>
    </rPh>
    <rPh sb="13" eb="15">
      <t>クブン</t>
    </rPh>
    <phoneticPr fontId="1"/>
  </si>
  <si>
    <t>W</t>
    <phoneticPr fontId="1"/>
  </si>
  <si>
    <t>←単位に注意してください。</t>
    <rPh sb="1" eb="3">
      <t>タンイ</t>
    </rPh>
    <rPh sb="4" eb="6">
      <t>チュウイ</t>
    </rPh>
    <phoneticPr fontId="1"/>
  </si>
  <si>
    <t>設置量(kW分)</t>
    <rPh sb="0" eb="3">
      <t>セッチリョウ</t>
    </rPh>
    <rPh sb="6" eb="7">
      <t>ブン</t>
    </rPh>
    <phoneticPr fontId="1"/>
  </si>
  <si>
    <t>設置量
(kW分)</t>
    <rPh sb="0" eb="3">
      <t>セッチリョウ</t>
    </rPh>
    <rPh sb="7" eb="8">
      <t>ブン</t>
    </rPh>
    <phoneticPr fontId="1"/>
  </si>
  <si>
    <t>セルの色が黄色い部分に入力してください。　</t>
    <rPh sb="3" eb="4">
      <t>イロ</t>
    </rPh>
    <rPh sb="5" eb="7">
      <t>キイロ</t>
    </rPh>
    <rPh sb="11" eb="13">
      <t>ニュウリョク</t>
    </rPh>
    <phoneticPr fontId="11"/>
  </si>
  <si>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11"/>
  </si>
  <si>
    <t>セルの色がピンク色の部分は、プルダウンリストから選択してください。</t>
    <rPh sb="3" eb="4">
      <t>イロ</t>
    </rPh>
    <rPh sb="8" eb="9">
      <t>イロ</t>
    </rPh>
    <rPh sb="10" eb="12">
      <t>ブブン</t>
    </rPh>
    <rPh sb="24" eb="26">
      <t>センタク</t>
    </rPh>
    <phoneticPr fontId="11"/>
  </si>
  <si>
    <r>
      <t>セルが</t>
    </r>
    <r>
      <rPr>
        <sz val="11"/>
        <color indexed="8"/>
        <rFont val="ＭＳ Ｐ明朝"/>
        <family val="1"/>
        <charset val="128"/>
      </rPr>
      <t>着色されていない部分は、全て保護が掛かっていますので、入力はできません。</t>
    </r>
    <phoneticPr fontId="11"/>
  </si>
  <si>
    <t>太陽光モジュール</t>
  </si>
  <si>
    <t>受電(供給）地点特定番号</t>
    <rPh sb="0" eb="2">
      <t>ジュデン</t>
    </rPh>
    <rPh sb="3" eb="5">
      <t>キョウキュウ</t>
    </rPh>
    <rPh sb="6" eb="8">
      <t>チテン</t>
    </rPh>
    <rPh sb="8" eb="10">
      <t>トクテイ</t>
    </rPh>
    <rPh sb="10" eb="12">
      <t>バンゴウ</t>
    </rPh>
    <phoneticPr fontId="1"/>
  </si>
  <si>
    <t>控除後助成対象経費の3/4</t>
    <rPh sb="0" eb="3">
      <t>コウジョゴ</t>
    </rPh>
    <rPh sb="3" eb="7">
      <t>ジョセイタイショウ</t>
    </rPh>
    <rPh sb="7" eb="9">
      <t>ケイヒ</t>
    </rPh>
    <phoneticPr fontId="1"/>
  </si>
  <si>
    <t>有</t>
  </si>
  <si>
    <t>基本情報</t>
    <rPh sb="0" eb="4">
      <t>キホンジョウホウ</t>
    </rPh>
    <phoneticPr fontId="1"/>
  </si>
  <si>
    <t>太陽光発電システム全体合計助成算定額</t>
    <rPh sb="0" eb="5">
      <t>タイヨウコウハツデン</t>
    </rPh>
    <rPh sb="9" eb="11">
      <t>ゼンタイ</t>
    </rPh>
    <rPh sb="11" eb="13">
      <t>ゴウケイ</t>
    </rPh>
    <rPh sb="13" eb="15">
      <t>ジョセイ</t>
    </rPh>
    <rPh sb="15" eb="18">
      <t>サンテイガク</t>
    </rPh>
    <phoneticPr fontId="1"/>
  </si>
  <si>
    <t>国その他の団体からの補助金等</t>
    <rPh sb="0" eb="1">
      <t>クニ</t>
    </rPh>
    <rPh sb="3" eb="4">
      <t>タ</t>
    </rPh>
    <rPh sb="5" eb="7">
      <t>ダンタイ</t>
    </rPh>
    <rPh sb="10" eb="12">
      <t>ホジョ</t>
    </rPh>
    <rPh sb="12" eb="13">
      <t>キン</t>
    </rPh>
    <rPh sb="13" eb="14">
      <t>トウ</t>
    </rPh>
    <phoneticPr fontId="1"/>
  </si>
  <si>
    <t>控除後助成対象経費（国その他団体からの補助金控除後）</t>
    <rPh sb="0" eb="3">
      <t>コウジョゴ</t>
    </rPh>
    <rPh sb="3" eb="7">
      <t>ジョセイタイショウ</t>
    </rPh>
    <rPh sb="7" eb="9">
      <t>ケイヒ</t>
    </rPh>
    <rPh sb="10" eb="11">
      <t>クニ</t>
    </rPh>
    <rPh sb="13" eb="14">
      <t>タ</t>
    </rPh>
    <rPh sb="14" eb="16">
      <t>ダンタイ</t>
    </rPh>
    <rPh sb="19" eb="22">
      <t>ホジョキン</t>
    </rPh>
    <rPh sb="22" eb="25">
      <t>コウジョゴ</t>
    </rPh>
    <phoneticPr fontId="1"/>
  </si>
  <si>
    <t>助成対象機能性PV（基準別表２）の助成算定額</t>
    <rPh sb="10" eb="12">
      <t>キジュン</t>
    </rPh>
    <rPh sb="12" eb="14">
      <t>ベッピョウジョセイサンテイガク</t>
    </rPh>
    <phoneticPr fontId="1"/>
  </si>
  <si>
    <t>基準別表２</t>
    <rPh sb="0" eb="2">
      <t>キジュン</t>
    </rPh>
    <rPh sb="2" eb="4">
      <t>ベツヒョウ</t>
    </rPh>
    <phoneticPr fontId="1"/>
  </si>
  <si>
    <t>基準別表３</t>
    <rPh sb="0" eb="2">
      <t>キジュン</t>
    </rPh>
    <rPh sb="2" eb="4">
      <t>ベツヒョウ</t>
    </rPh>
    <phoneticPr fontId="1"/>
  </si>
  <si>
    <t>機能性PV（基準別表３）のモジュールの助成対象算定額</t>
    <rPh sb="0" eb="3">
      <t>キノウセイ</t>
    </rPh>
    <rPh sb="6" eb="8">
      <t>キジュン</t>
    </rPh>
    <rPh sb="8" eb="10">
      <t>ベツヒョウ</t>
    </rPh>
    <rPh sb="19" eb="21">
      <t>ジョセイ</t>
    </rPh>
    <rPh sb="21" eb="23">
      <t>タイショウ</t>
    </rPh>
    <rPh sb="23" eb="25">
      <t>サンテイ</t>
    </rPh>
    <rPh sb="25" eb="26">
      <t>ガク</t>
    </rPh>
    <phoneticPr fontId="1"/>
  </si>
  <si>
    <t>助成対象機能性PV（基準別表２）の助成対象出力</t>
    <rPh sb="0" eb="2">
      <t>ジョセイ</t>
    </rPh>
    <rPh sb="2" eb="4">
      <t>タイショウ</t>
    </rPh>
    <rPh sb="4" eb="7">
      <t>キノウセイ</t>
    </rPh>
    <rPh sb="10" eb="12">
      <t>キジュン</t>
    </rPh>
    <rPh sb="12" eb="14">
      <t>ベツヒョウ</t>
    </rPh>
    <rPh sb="17" eb="19">
      <t>ジョセイ</t>
    </rPh>
    <rPh sb="19" eb="21">
      <t>タイショウ</t>
    </rPh>
    <rPh sb="21" eb="23">
      <t>シュツリョク</t>
    </rPh>
    <phoneticPr fontId="1"/>
  </si>
  <si>
    <t>太陽光発電システム全体の助成対象出力</t>
    <rPh sb="0" eb="5">
      <t>タイヨウコウハツデン</t>
    </rPh>
    <rPh sb="9" eb="11">
      <t>ゼンタイ</t>
    </rPh>
    <rPh sb="12" eb="14">
      <t>ジョセイ</t>
    </rPh>
    <rPh sb="14" eb="16">
      <t>タイショウ</t>
    </rPh>
    <rPh sb="16" eb="18">
      <t>シュツリョク</t>
    </rPh>
    <phoneticPr fontId="1"/>
  </si>
  <si>
    <t>機能性PV（基準別表３）のモジュールの助成対象出力</t>
    <rPh sb="0" eb="3">
      <t>キノウセイ</t>
    </rPh>
    <rPh sb="6" eb="8">
      <t>キジュン</t>
    </rPh>
    <rPh sb="8" eb="10">
      <t>ベツヒョウ</t>
    </rPh>
    <rPh sb="19" eb="21">
      <t>ジョセイ</t>
    </rPh>
    <rPh sb="21" eb="23">
      <t>タイショウ</t>
    </rPh>
    <rPh sb="23" eb="25">
      <t>シュツリョク</t>
    </rPh>
    <phoneticPr fontId="1"/>
  </si>
  <si>
    <t>機能性PV（基準別表３）の周辺機器の助成対象出力</t>
    <rPh sb="0" eb="3">
      <t>キノウセイ</t>
    </rPh>
    <rPh sb="6" eb="8">
      <t>キジュン</t>
    </rPh>
    <rPh sb="8" eb="10">
      <t>ベツヒョウ</t>
    </rPh>
    <rPh sb="13" eb="17">
      <t>シュウヘンキキ</t>
    </rPh>
    <rPh sb="18" eb="20">
      <t>ジョセイ</t>
    </rPh>
    <rPh sb="20" eb="22">
      <t>タイショウ</t>
    </rPh>
    <rPh sb="22" eb="24">
      <t>シュツリョク</t>
    </rPh>
    <phoneticPr fontId="1"/>
  </si>
  <si>
    <t>機能性PV（基準別表３）の周辺機器の助成対象算定額</t>
    <rPh sb="0" eb="3">
      <t>キノウセイ</t>
    </rPh>
    <rPh sb="6" eb="8">
      <t>キジュン</t>
    </rPh>
    <rPh sb="8" eb="10">
      <t>ベツヒョウ</t>
    </rPh>
    <rPh sb="13" eb="17">
      <t>シュウヘンキキ</t>
    </rPh>
    <rPh sb="18" eb="20">
      <t>ジョセイ</t>
    </rPh>
    <rPh sb="20" eb="22">
      <t>タイショウ</t>
    </rPh>
    <rPh sb="22" eb="24">
      <t>サンテイ</t>
    </rPh>
    <rPh sb="24" eb="25">
      <t>ガク</t>
    </rPh>
    <phoneticPr fontId="1"/>
  </si>
  <si>
    <t>助成対象機能性PV（基準別表３）の助成算定額</t>
    <rPh sb="10" eb="12">
      <t>キジュン</t>
    </rPh>
    <rPh sb="12" eb="14">
      <t>ベッピョウジョセイサンテイガク</t>
    </rPh>
    <phoneticPr fontId="1"/>
  </si>
  <si>
    <t>助成算定額（架台）</t>
    <rPh sb="0" eb="5">
      <t>ジョセイサンテイガク</t>
    </rPh>
    <rPh sb="6" eb="8">
      <t>カダイ</t>
    </rPh>
    <phoneticPr fontId="1"/>
  </si>
  <si>
    <t>③陸屋根の架台設置費（設備費＋工事費）</t>
    <phoneticPr fontId="1"/>
  </si>
  <si>
    <t>機器</t>
    <rPh sb="0" eb="2">
      <t>キキ</t>
    </rPh>
    <phoneticPr fontId="1"/>
  </si>
  <si>
    <t>V2H合計助成算定額</t>
    <rPh sb="3" eb="5">
      <t>ゴウケイ</t>
    </rPh>
    <rPh sb="5" eb="7">
      <t>ジョセイ</t>
    </rPh>
    <rPh sb="7" eb="10">
      <t>サンテイガク</t>
    </rPh>
    <phoneticPr fontId="1"/>
  </si>
  <si>
    <t>パワーコンディショナ</t>
    <phoneticPr fontId="1"/>
  </si>
  <si>
    <t>上乗せ措置</t>
    <rPh sb="0" eb="2">
      <t>ウワノ</t>
    </rPh>
    <rPh sb="3" eb="5">
      <t>ソチ</t>
    </rPh>
    <phoneticPr fontId="1"/>
  </si>
  <si>
    <t>機能性PV（基準別表２に定める機能性の区分）上乗せ算定金額</t>
    <rPh sb="22" eb="24">
      <t>ウワノ</t>
    </rPh>
    <rPh sb="25" eb="27">
      <t>サンテイ</t>
    </rPh>
    <rPh sb="27" eb="29">
      <t>キンガク</t>
    </rPh>
    <phoneticPr fontId="1"/>
  </si>
  <si>
    <t>機能性PV（基準別表３に定める機能性の区分）上乗せ算定金額</t>
    <rPh sb="22" eb="24">
      <t>ウワノ</t>
    </rPh>
    <rPh sb="25" eb="27">
      <t>サンテイ</t>
    </rPh>
    <rPh sb="27" eb="29">
      <t>キンガク</t>
    </rPh>
    <phoneticPr fontId="1"/>
  </si>
  <si>
    <t>集合住宅の陸屋根に設置する太陽電池の架台上乗せ算定金額</t>
    <rPh sb="20" eb="22">
      <t>ウワノ</t>
    </rPh>
    <rPh sb="23" eb="25">
      <t>サンテイ</t>
    </rPh>
    <rPh sb="25" eb="27">
      <t>キンガク</t>
    </rPh>
    <phoneticPr fontId="1"/>
  </si>
  <si>
    <t>機能性PV出力（基準別表２に定める機能性の区分）</t>
    <rPh sb="0" eb="2">
      <t>キノウ</t>
    </rPh>
    <rPh sb="2" eb="3">
      <t>セイ</t>
    </rPh>
    <rPh sb="5" eb="7">
      <t>シュツリョク</t>
    </rPh>
    <rPh sb="8" eb="10">
      <t>キジュン</t>
    </rPh>
    <rPh sb="10" eb="12">
      <t>ベッピョウ</t>
    </rPh>
    <rPh sb="14" eb="15">
      <t>サダ</t>
    </rPh>
    <rPh sb="17" eb="19">
      <t>キノウ</t>
    </rPh>
    <rPh sb="19" eb="20">
      <t>セイ</t>
    </rPh>
    <rPh sb="21" eb="23">
      <t>クブン</t>
    </rPh>
    <phoneticPr fontId="1"/>
  </si>
  <si>
    <t>上乗せ
勘案後</t>
    <rPh sb="0" eb="2">
      <t>ウワノ</t>
    </rPh>
    <rPh sb="4" eb="6">
      <t>カンアン</t>
    </rPh>
    <rPh sb="6" eb="7">
      <t>ゴ</t>
    </rPh>
    <phoneticPr fontId="1"/>
  </si>
  <si>
    <t>助成対象容量（小数点以下第3位四捨五入）</t>
    <rPh sb="0" eb="2">
      <t>ジョセイ</t>
    </rPh>
    <rPh sb="2" eb="4">
      <t>タイショウ</t>
    </rPh>
    <rPh sb="4" eb="6">
      <t>ヨウリョウ</t>
    </rPh>
    <phoneticPr fontId="1"/>
  </si>
  <si>
    <t>国等補助金額</t>
    <rPh sb="0" eb="1">
      <t>クニ</t>
    </rPh>
    <rPh sb="1" eb="2">
      <t>トウ</t>
    </rPh>
    <rPh sb="2" eb="4">
      <t>ホジョ</t>
    </rPh>
    <rPh sb="4" eb="6">
      <t>キンガク</t>
    </rPh>
    <phoneticPr fontId="1"/>
  </si>
  <si>
    <t>モジュール出力（機能性PVの出力も含む）
（小数点以下第3位四捨五入）</t>
    <rPh sb="5" eb="7">
      <t>シュツリョク</t>
    </rPh>
    <rPh sb="8" eb="10">
      <t>キノウ</t>
    </rPh>
    <rPh sb="10" eb="11">
      <t>セイ</t>
    </rPh>
    <rPh sb="14" eb="16">
      <t>シュツリョク</t>
    </rPh>
    <rPh sb="17" eb="18">
      <t>フク</t>
    </rPh>
    <rPh sb="22" eb="27">
      <t>ショウスウテンイカ</t>
    </rPh>
    <rPh sb="27" eb="28">
      <t>ダイ</t>
    </rPh>
    <rPh sb="29" eb="30">
      <t>イ</t>
    </rPh>
    <rPh sb="30" eb="34">
      <t>シシャゴニュウ</t>
    </rPh>
    <phoneticPr fontId="1"/>
  </si>
  <si>
    <t>パワーコンディショナ出力
（小数点以下第3位四捨五入）</t>
    <rPh sb="10" eb="12">
      <t>シュツリョク</t>
    </rPh>
    <phoneticPr fontId="1"/>
  </si>
  <si>
    <t>助成金額</t>
    <rPh sb="0" eb="4">
      <t>ジョセイキンガク</t>
    </rPh>
    <phoneticPr fontId="1"/>
  </si>
  <si>
    <t>助成金額</t>
    <rPh sb="0" eb="2">
      <t>ジョセイ</t>
    </rPh>
    <rPh sb="2" eb="4">
      <t>キンガク</t>
    </rPh>
    <phoneticPr fontId="1"/>
  </si>
  <si>
    <t>助成金額</t>
    <phoneticPr fontId="1"/>
  </si>
  <si>
    <t>助成金額（合計）</t>
    <rPh sb="0" eb="2">
      <t>ジョセイ</t>
    </rPh>
    <rPh sb="2" eb="4">
      <t>キンガク</t>
    </rPh>
    <rPh sb="5" eb="7">
      <t>ゴウケイ</t>
    </rPh>
    <phoneticPr fontId="1"/>
  </si>
  <si>
    <t>助成対象適合状況</t>
    <rPh sb="0" eb="4">
      <t>ジョセイタイショウ</t>
    </rPh>
    <rPh sb="4" eb="6">
      <t>テキゴウ</t>
    </rPh>
    <rPh sb="6" eb="8">
      <t>ジョウキョウ</t>
    </rPh>
    <phoneticPr fontId="1"/>
  </si>
  <si>
    <t>機能性PV（基準別表３に定める機能性の区分）
周辺機器</t>
  </si>
  <si>
    <t>周辺機器が接続されている範囲</t>
    <rPh sb="0" eb="4">
      <t>シュウヘンキキ</t>
    </rPh>
    <rPh sb="5" eb="7">
      <t>セツゾク</t>
    </rPh>
    <rPh sb="12" eb="14">
      <t>ハンイ</t>
    </rPh>
    <phoneticPr fontId="1"/>
  </si>
  <si>
    <t>機能性PV（基準別表３）の周辺機器が接続しているモジュールの合計</t>
    <rPh sb="0" eb="3">
      <t>キノウセイ</t>
    </rPh>
    <rPh sb="6" eb="8">
      <t>キジュン</t>
    </rPh>
    <rPh sb="8" eb="10">
      <t>ベツヒョウ</t>
    </rPh>
    <rPh sb="13" eb="17">
      <t>シュウヘンキキ</t>
    </rPh>
    <rPh sb="18" eb="20">
      <t>セツゾク</t>
    </rPh>
    <rPh sb="30" eb="32">
      <t>ゴウケイ</t>
    </rPh>
    <phoneticPr fontId="1"/>
  </si>
  <si>
    <t>上記選択が「一部」の場合、
接続されているモジュールの合計</t>
    <rPh sb="0" eb="2">
      <t>ジョウキ</t>
    </rPh>
    <rPh sb="2" eb="4">
      <t>センタク</t>
    </rPh>
    <rPh sb="6" eb="8">
      <t>イチブ</t>
    </rPh>
    <rPh sb="10" eb="12">
      <t>バアイ</t>
    </rPh>
    <rPh sb="14" eb="16">
      <t>セツゾク</t>
    </rPh>
    <rPh sb="27" eb="29">
      <t>ゴウケイ</t>
    </rPh>
    <phoneticPr fontId="1"/>
  </si>
  <si>
    <t>特定供給事業者再エネ設備等設置支援事業　助成金額計算書</t>
    <rPh sb="0" eb="2">
      <t>トクテイ</t>
    </rPh>
    <rPh sb="2" eb="4">
      <t>キョウキュウ</t>
    </rPh>
    <rPh sb="4" eb="7">
      <t>ジギョウシャ</t>
    </rPh>
    <rPh sb="7" eb="8">
      <t>サイ</t>
    </rPh>
    <rPh sb="10" eb="12">
      <t>セツビ</t>
    </rPh>
    <rPh sb="12" eb="13">
      <t>トウ</t>
    </rPh>
    <rPh sb="13" eb="17">
      <t>セッチシエン</t>
    </rPh>
    <rPh sb="17" eb="19">
      <t>ジギョウ</t>
    </rPh>
    <rPh sb="20" eb="26">
      <t>ジョセイキンガクケイサン</t>
    </rPh>
    <rPh sb="26" eb="27">
      <t>ショ</t>
    </rPh>
    <phoneticPr fontId="1"/>
  </si>
  <si>
    <t>Ver.1.1</t>
    <phoneticPr fontId="1"/>
  </si>
  <si>
    <t>←</t>
  </si>
  <si>
    <t>←</t>
    <phoneticPr fontId="1"/>
  </si>
  <si>
    <t>③集合住宅の陸屋根の架台設置費（設備費＋工事費）</t>
    <rPh sb="1" eb="5">
      <t>シュウゴウジュウタク</t>
    </rPh>
    <rPh sb="16" eb="18">
      <t>セツビ</t>
    </rPh>
    <phoneticPr fontId="1"/>
  </si>
  <si>
    <t>選択してください。</t>
    <rPh sb="0" eb="2">
      <t>センタク</t>
    </rPh>
    <phoneticPr fontId="1"/>
  </si>
  <si>
    <t>単位に注意してください。</t>
    <rPh sb="0" eb="2">
      <t>タンイ</t>
    </rPh>
    <rPh sb="3" eb="5">
      <t>チュウイ</t>
    </rPh>
    <phoneticPr fontId="1"/>
  </si>
  <si>
    <t>kW　　←</t>
    <phoneticPr fontId="1"/>
  </si>
  <si>
    <t>機能性PV（基準別表３に定める機能性のPV）を導入する場合は必ず選択してください。</t>
    <rPh sb="0" eb="3">
      <t>キノウセイ</t>
    </rPh>
    <rPh sb="6" eb="8">
      <t>キジュン</t>
    </rPh>
    <rPh sb="8" eb="10">
      <t>ベツヒョウ</t>
    </rPh>
    <rPh sb="12" eb="13">
      <t>サダ</t>
    </rPh>
    <rPh sb="15" eb="18">
      <t>キノウセイ</t>
    </rPh>
    <rPh sb="23" eb="25">
      <t>ドウニュウ</t>
    </rPh>
    <rPh sb="27" eb="29">
      <t>バアイ</t>
    </rPh>
    <rPh sb="30" eb="31">
      <t>カナラ</t>
    </rPh>
    <rPh sb="32" eb="34">
      <t>センタク</t>
    </rPh>
    <phoneticPr fontId="1"/>
  </si>
  <si>
    <t>助成対象経費（税別）</t>
    <rPh sb="0" eb="2">
      <t>ジョセイ</t>
    </rPh>
    <rPh sb="2" eb="6">
      <t>タイショウケイヒ</t>
    </rPh>
    <rPh sb="7" eb="9">
      <t>ゼイベツ</t>
    </rPh>
    <phoneticPr fontId="1"/>
  </si>
  <si>
    <t>（単位：円）</t>
    <rPh sb="1" eb="3">
      <t>タンイ</t>
    </rPh>
    <rPh sb="4" eb="5">
      <t>エン</t>
    </rPh>
    <phoneticPr fontId="1"/>
  </si>
  <si>
    <t>基</t>
    <rPh sb="0" eb="1">
      <t>モト</t>
    </rPh>
    <phoneticPr fontId="1"/>
  </si>
  <si>
    <t>※本計算書は、あくまで参考に助成金額を算出するものです。実際の金額については機器や助成対象者様等の詳細な条件により、本試算結果と異なる可能性がありますので、あらかじめご了承ください。</t>
    <rPh sb="41" eb="46">
      <t>ジョセイタイショウシャ</t>
    </rPh>
    <rPh sb="46" eb="47">
      <t>サマ</t>
    </rPh>
    <phoneticPr fontId="1"/>
  </si>
  <si>
    <t>機能性PVや陸屋根の架台を含む</t>
    <rPh sb="0" eb="3">
      <t>キノウセイ</t>
    </rPh>
    <rPh sb="6" eb="9">
      <t>リクヤネ</t>
    </rPh>
    <rPh sb="10" eb="12">
      <t>ガダイ</t>
    </rPh>
    <rPh sb="13" eb="14">
      <t>フク</t>
    </rPh>
    <phoneticPr fontId="1"/>
  </si>
  <si>
    <t>参考の項目となります。</t>
    <rPh sb="0" eb="2">
      <t>サンコウ</t>
    </rPh>
    <rPh sb="3" eb="5">
      <t>コウモク</t>
    </rPh>
    <phoneticPr fontId="1"/>
  </si>
  <si>
    <t>①の内、太陽光用のパワーコンディショナ按分機器費</t>
    <phoneticPr fontId="1"/>
  </si>
  <si>
    <t>②の内、太陽光用のパワーコンディショナ按分工事費</t>
    <rPh sb="4" eb="7">
      <t>タイヨウコウ</t>
    </rPh>
    <phoneticPr fontId="1"/>
  </si>
  <si>
    <t>④の内、蓄電池用のパワーコンディショナ按分機器費</t>
    <phoneticPr fontId="1"/>
  </si>
  <si>
    <t>⑤の内、蓄電池用のパワーコンディショナ按分工事費</t>
    <phoneticPr fontId="1"/>
  </si>
  <si>
    <t>⑦の内、V2H用のパワーコンディショナ按分工事費</t>
    <phoneticPr fontId="1"/>
  </si>
  <si>
    <t>⑧パワーコンディショナの機器費</t>
    <rPh sb="12" eb="15">
      <t>キキヒ</t>
    </rPh>
    <phoneticPr fontId="1"/>
  </si>
  <si>
    <t>⑨パワーコンディショナの工事費</t>
    <rPh sb="12" eb="15">
      <t>コウジヒ</t>
    </rPh>
    <phoneticPr fontId="1"/>
  </si>
  <si>
    <t>①太陽光システム機器費（ハイブリッド型以上のPCS等の按分後の経費を含む）</t>
    <rPh sb="1" eb="4">
      <t>タイヨウコウ</t>
    </rPh>
    <rPh sb="8" eb="11">
      <t>キキヒ</t>
    </rPh>
    <rPh sb="27" eb="30">
      <t>アンブンゴ</t>
    </rPh>
    <phoneticPr fontId="1"/>
  </si>
  <si>
    <t>②太陽光発電システム工事費（ハイブリッド型以上のPCS等の按分後の経費を含む）</t>
    <rPh sb="1" eb="4">
      <t>タイヨウコウ</t>
    </rPh>
    <rPh sb="4" eb="6">
      <t>ハツデン</t>
    </rPh>
    <rPh sb="10" eb="13">
      <t>コウジヒ</t>
    </rPh>
    <phoneticPr fontId="1"/>
  </si>
  <si>
    <t>④蓄電池 機器費（ハイブリッド型以上のPCS等の按分後の経費を含む）</t>
    <phoneticPr fontId="1"/>
  </si>
  <si>
    <t>⑤蓄電池 工事費（ハイブリッド型以上のPCS等の按分後の経費を含む）</t>
    <phoneticPr fontId="1"/>
  </si>
  <si>
    <r>
      <t>⑥V2H 機器費</t>
    </r>
    <r>
      <rPr>
        <b/>
        <sz val="8"/>
        <color theme="1"/>
        <rFont val="游ゴシック"/>
        <family val="3"/>
        <charset val="128"/>
        <scheme val="minor"/>
      </rPr>
      <t>（ハイブリッド型以上のPCS等の按分後の経費を含む）</t>
    </r>
    <phoneticPr fontId="1"/>
  </si>
  <si>
    <t>⑦V2H 工事費 （ハイブリッド型以上のPCS等の按分後の経費を含む）</t>
    <rPh sb="5" eb="8">
      <t>コウジヒ</t>
    </rPh>
    <phoneticPr fontId="1"/>
  </si>
  <si>
    <t>助成算定額</t>
    <rPh sb="0" eb="2">
      <t>ジョセイ</t>
    </rPh>
    <rPh sb="2" eb="4">
      <t>サンテイ</t>
    </rPh>
    <rPh sb="4" eb="5">
      <t>ガク</t>
    </rPh>
    <phoneticPr fontId="1"/>
  </si>
  <si>
    <t>太陽光発電システムの機器費は上乗せ措置がある機能性PV、集合住宅の陸屋根の架台、按分後のパワーコンディショナの金額を含めた合計値を記載してください。</t>
    <rPh sb="40" eb="42">
      <t>アンブン</t>
    </rPh>
    <rPh sb="42" eb="43">
      <t>ゴ</t>
    </rPh>
    <rPh sb="61" eb="63">
      <t>ゴウケイ</t>
    </rPh>
    <rPh sb="63" eb="64">
      <t>チ</t>
    </rPh>
    <phoneticPr fontId="1"/>
  </si>
  <si>
    <t>太陽光発電システムの工事費は上乗せ措置がある機能性PV、集合住宅の陸屋根の架台、按分後のパワーコンディショナの金額を含めた合計値を記載してください。</t>
    <rPh sb="10" eb="12">
      <t>コウジ</t>
    </rPh>
    <rPh sb="40" eb="42">
      <t>アンブン</t>
    </rPh>
    <rPh sb="42" eb="43">
      <t>ゴ</t>
    </rPh>
    <rPh sb="61" eb="64">
      <t>ゴウケイチ</t>
    </rPh>
    <phoneticPr fontId="1"/>
  </si>
  <si>
    <t>太陽光発電システムの経費の内訳として架台の材料費、工事費合計を記載してください。集合住宅の陸屋根以外に設置した架台については記載しないでください。</t>
    <rPh sb="28" eb="30">
      <t>ゴウケイ</t>
    </rPh>
    <phoneticPr fontId="1"/>
  </si>
  <si>
    <t>蓄電池システムの機器費は按分後のパワーコンディショナの金額を含めた合計値を記載してください。</t>
    <rPh sb="0" eb="3">
      <t>チクデンチ</t>
    </rPh>
    <rPh sb="12" eb="14">
      <t>アンブン</t>
    </rPh>
    <rPh sb="14" eb="15">
      <t>ゴ</t>
    </rPh>
    <rPh sb="33" eb="36">
      <t>ゴウケイチ</t>
    </rPh>
    <phoneticPr fontId="1"/>
  </si>
  <si>
    <t>蓄電池システムの工事費は按分後のパワーコンディショナの金額を含めた合計値を記載してください。</t>
    <rPh sb="0" eb="3">
      <t>チクデンチ</t>
    </rPh>
    <rPh sb="8" eb="10">
      <t>コウジ</t>
    </rPh>
    <rPh sb="12" eb="14">
      <t>アンブン</t>
    </rPh>
    <rPh sb="14" eb="15">
      <t>ゴ</t>
    </rPh>
    <rPh sb="33" eb="36">
      <t>ゴウケイチ</t>
    </rPh>
    <phoneticPr fontId="1"/>
  </si>
  <si>
    <t>V2Hの機器費は按分後のパワーコンディショナの金額を含めた合計値を記載してください。</t>
    <rPh sb="8" eb="10">
      <t>アンブン</t>
    </rPh>
    <rPh sb="10" eb="11">
      <t>ゴ</t>
    </rPh>
    <rPh sb="29" eb="32">
      <t>ゴウケイチ</t>
    </rPh>
    <phoneticPr fontId="1"/>
  </si>
  <si>
    <t>V2Hの工事費は上按分後のパワーコンディショナの金額を含めた合計値を記載してください。</t>
    <rPh sb="4" eb="6">
      <t>コウジ</t>
    </rPh>
    <rPh sb="9" eb="11">
      <t>アンブン</t>
    </rPh>
    <rPh sb="11" eb="12">
      <t>ゴ</t>
    </rPh>
    <rPh sb="30" eb="33">
      <t>ゴウケイチ</t>
    </rPh>
    <phoneticPr fontId="1"/>
  </si>
  <si>
    <t>助成対象経費（①＋②）</t>
    <rPh sb="0" eb="2">
      <t>ジョセイ</t>
    </rPh>
    <rPh sb="2" eb="4">
      <t>タイショウ</t>
    </rPh>
    <rPh sb="4" eb="6">
      <t>ケイヒ</t>
    </rPh>
    <phoneticPr fontId="1"/>
  </si>
  <si>
    <t>助成対象経費（④＋⑤）</t>
    <rPh sb="0" eb="2">
      <t>ジョセイ</t>
    </rPh>
    <rPh sb="2" eb="4">
      <t>タイショウ</t>
    </rPh>
    <rPh sb="4" eb="6">
      <t>ケイヒ</t>
    </rPh>
    <phoneticPr fontId="1"/>
  </si>
  <si>
    <t>助成対象経費（⑥＋⑦）</t>
    <rPh sb="0" eb="2">
      <t>ジョセイ</t>
    </rPh>
    <rPh sb="2" eb="4">
      <t>タイショウ</t>
    </rPh>
    <rPh sb="4" eb="6">
      <t>ケイヒ</t>
    </rPh>
    <phoneticPr fontId="1"/>
  </si>
  <si>
    <r>
      <t xml:space="preserve">①太陽光システム機器費（全体）
</t>
    </r>
    <r>
      <rPr>
        <sz val="10"/>
        <color theme="1"/>
        <rFont val="游ゴシック"/>
        <family val="3"/>
        <charset val="128"/>
        <scheme val="minor"/>
      </rPr>
      <t>（機能性PV・集合住宅陸屋根架台・ハイブリッド型以上のPCS等の按分後の経費を含む）</t>
    </r>
    <rPh sb="1" eb="4">
      <t>タイヨウコウ</t>
    </rPh>
    <rPh sb="8" eb="11">
      <t>キキヒ</t>
    </rPh>
    <rPh sb="12" eb="14">
      <t>ゼンタイ</t>
    </rPh>
    <rPh sb="17" eb="20">
      <t>キノウセイ</t>
    </rPh>
    <rPh sb="23" eb="27">
      <t>シュウゴウジュウタク</t>
    </rPh>
    <rPh sb="27" eb="30">
      <t>リクヤネ</t>
    </rPh>
    <rPh sb="30" eb="32">
      <t>ガダイ</t>
    </rPh>
    <phoneticPr fontId="1"/>
  </si>
  <si>
    <r>
      <t xml:space="preserve">②太陽光発電システム工事費（全体）
</t>
    </r>
    <r>
      <rPr>
        <sz val="10"/>
        <color theme="1"/>
        <rFont val="游ゴシック"/>
        <family val="3"/>
        <charset val="128"/>
        <scheme val="minor"/>
      </rPr>
      <t>（機能性PV・集合住宅陸屋根架台・ハイブリッド型以上のPCS等の按分後の経費を含む）</t>
    </r>
    <rPh sb="1" eb="4">
      <t>タイヨウコウ</t>
    </rPh>
    <rPh sb="4" eb="6">
      <t>ハツデン</t>
    </rPh>
    <rPh sb="10" eb="13">
      <t>コウジヒ</t>
    </rPh>
    <rPh sb="14" eb="16">
      <t>ゼンタイ</t>
    </rPh>
    <phoneticPr fontId="1"/>
  </si>
  <si>
    <t>⑥の内、V2H用のパワーコンディショナ按分機器費</t>
    <phoneticPr fontId="1"/>
  </si>
  <si>
    <t>kW超</t>
    <rPh sb="2" eb="3">
      <t>チョウ</t>
    </rPh>
    <phoneticPr fontId="1"/>
  </si>
  <si>
    <t>はい</t>
  </si>
  <si>
    <t>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</si>
</sst>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quot;¥&quot;#,##0_);[Red]\(&quot;¥&quot;#,##0\)"/>
    <numFmt numFmtId="177" formatCode="#,##0.00&quot;kW&quot;"/>
    <numFmt numFmtId="178" formatCode="#,##0.00&quot;kWh&quot;"/>
    <numFmt numFmtId="179" formatCode="0_);[Red]\(0\)"/>
    <numFmt numFmtId="180" formatCode="#,##0&quot;基&quot;"/>
    <numFmt numFmtId="181" formatCode="#,##0_);[Red]\(#,##0\)"/>
    <numFmt numFmtId="182" formatCode="0.00_);[Red]\(0.00\)"/>
    <numFmt numFmtId="183" formatCode="#,##0.000000000_ "/>
  </numFmts>
  <fonts count="2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b/>
      <sz val="10"/>
      <color rgb="FFFF0000"/>
      <name val="游ゴシック"/>
      <family val="3"/>
      <charset val="128"/>
      <scheme val="minor"/>
    </font>
    <font>
      <b/>
      <sz val="11"/>
      <color theme="1"/>
      <name val="游ゴシック"/>
      <family val="3"/>
      <charset val="128"/>
      <scheme val="minor"/>
    </font>
    <font>
      <sz val="11"/>
      <color theme="1"/>
      <name val="游ゴシック"/>
      <family val="2"/>
      <charset val="128"/>
      <scheme val="minor"/>
    </font>
    <font>
      <b/>
      <sz val="11"/>
      <color rgb="FFFF0000"/>
      <name val="游ゴシック"/>
      <family val="3"/>
      <charset val="128"/>
      <scheme val="minor"/>
    </font>
    <font>
      <sz val="11"/>
      <color theme="1"/>
      <name val="ＭＳ Ｐ明朝"/>
      <family val="1"/>
      <charset val="128"/>
    </font>
    <font>
      <sz val="11"/>
      <color indexed="8"/>
      <name val="ＭＳ Ｐ明朝"/>
      <family val="1"/>
      <charset val="128"/>
    </font>
    <font>
      <sz val="6"/>
      <name val="ＭＳ Ｐゴシック"/>
      <family val="3"/>
      <charset val="128"/>
    </font>
    <font>
      <b/>
      <u/>
      <sz val="15"/>
      <color theme="1"/>
      <name val="游ゴシック"/>
      <family val="3"/>
      <charset val="128"/>
      <scheme val="minor"/>
    </font>
    <font>
      <b/>
      <sz val="15"/>
      <name val="游ゴシック"/>
      <family val="3"/>
      <charset val="128"/>
      <scheme val="minor"/>
    </font>
    <font>
      <sz val="10"/>
      <name val="游ゴシック"/>
      <family val="3"/>
      <charset val="128"/>
      <scheme val="minor"/>
    </font>
    <font>
      <sz val="9"/>
      <name val="游ゴシック"/>
      <family val="3"/>
      <charset val="128"/>
      <scheme val="minor"/>
    </font>
    <font>
      <b/>
      <sz val="9"/>
      <color theme="1"/>
      <name val="游ゴシック"/>
      <family val="3"/>
      <charset val="128"/>
      <scheme val="minor"/>
    </font>
    <font>
      <b/>
      <u/>
      <sz val="11"/>
      <color theme="1"/>
      <name val="游ゴシック"/>
      <family val="3"/>
      <charset val="128"/>
      <scheme val="minor"/>
    </font>
    <font>
      <b/>
      <sz val="9"/>
      <color rgb="FFFF0000"/>
      <name val="游ゴシック"/>
      <family val="3"/>
      <charset val="128"/>
      <scheme val="minor"/>
    </font>
    <font>
      <b/>
      <sz val="8"/>
      <color theme="1"/>
      <name val="游ゴシック"/>
      <family val="3"/>
      <charset val="128"/>
      <scheme val="minor"/>
    </font>
    <font>
      <sz val="10"/>
      <color theme="1"/>
      <name val="游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3">
    <xf numFmtId="0" fontId="0" fillId="0" borderId="0">
      <alignment vertical="center"/>
    </xf>
    <xf numFmtId="38" fontId="7" fillId="0" borderId="0" applyFont="0" applyFill="0" applyBorder="0" applyAlignment="0" applyProtection="0">
      <alignment vertical="center"/>
    </xf>
    <xf numFmtId="0" fontId="2" fillId="0" borderId="0">
      <alignment vertical="center"/>
    </xf>
  </cellStyleXfs>
  <cellXfs count="30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6" fillId="3" borderId="1" xfId="0" applyFont="1" applyFill="1" applyBorder="1" applyAlignment="1">
      <alignment horizontal="center" vertical="center" wrapText="1"/>
    </xf>
    <xf numFmtId="0" fontId="8" fillId="0" borderId="0" xfId="0" applyFont="1">
      <alignment vertical="center"/>
    </xf>
    <xf numFmtId="0" fontId="2" fillId="7" borderId="7" xfId="0" applyFont="1" applyFill="1" applyBorder="1" applyAlignment="1" applyProtection="1">
      <alignment horizontal="right" vertical="center"/>
      <protection locked="0"/>
    </xf>
    <xf numFmtId="0" fontId="2" fillId="7" borderId="20" xfId="0" applyFont="1" applyFill="1" applyBorder="1" applyAlignment="1" applyProtection="1">
      <alignment horizontal="right" vertical="center"/>
      <protection locked="0"/>
    </xf>
    <xf numFmtId="49" fontId="2" fillId="7" borderId="36" xfId="0" applyNumberFormat="1" applyFont="1" applyFill="1" applyBorder="1" applyAlignment="1" applyProtection="1">
      <alignment horizontal="right" vertical="center"/>
      <protection locked="0"/>
    </xf>
    <xf numFmtId="182" fontId="2" fillId="7" borderId="38" xfId="0" applyNumberFormat="1" applyFont="1" applyFill="1" applyBorder="1" applyAlignment="1" applyProtection="1">
      <alignment horizontal="right" vertical="center"/>
      <protection locked="0"/>
    </xf>
    <xf numFmtId="49" fontId="2" fillId="7" borderId="40" xfId="0" applyNumberFormat="1" applyFont="1" applyFill="1" applyBorder="1" applyAlignment="1" applyProtection="1">
      <alignment horizontal="right" vertical="center"/>
      <protection locked="0"/>
    </xf>
    <xf numFmtId="49" fontId="2" fillId="7" borderId="42" xfId="0" applyNumberFormat="1" applyFont="1" applyFill="1" applyBorder="1" applyAlignment="1" applyProtection="1">
      <alignment horizontal="right" vertical="center"/>
      <protection locked="0"/>
    </xf>
    <xf numFmtId="0" fontId="2" fillId="7" borderId="36" xfId="0" applyFont="1" applyFill="1" applyBorder="1" applyAlignment="1" applyProtection="1">
      <alignment horizontal="right" vertical="center"/>
      <protection locked="0"/>
    </xf>
    <xf numFmtId="0" fontId="2" fillId="7" borderId="42" xfId="0" applyFont="1" applyFill="1" applyBorder="1" applyAlignment="1" applyProtection="1">
      <alignment horizontal="right" vertical="center"/>
      <protection locked="0"/>
    </xf>
    <xf numFmtId="0" fontId="2" fillId="4" borderId="7" xfId="0" applyFont="1" applyFill="1" applyBorder="1" applyAlignment="1" applyProtection="1">
      <alignment horizontal="right" vertical="center"/>
      <protection locked="0"/>
    </xf>
    <xf numFmtId="0" fontId="2" fillId="7" borderId="38" xfId="0" applyFont="1" applyFill="1" applyBorder="1" applyAlignment="1" applyProtection="1">
      <alignment horizontal="right" vertical="center"/>
      <protection locked="0"/>
    </xf>
    <xf numFmtId="2" fontId="2" fillId="7" borderId="38" xfId="0" applyNumberFormat="1" applyFont="1" applyFill="1" applyBorder="1" applyAlignment="1" applyProtection="1">
      <alignment horizontal="right" vertical="center"/>
      <protection locked="0"/>
    </xf>
    <xf numFmtId="1" fontId="2" fillId="7" borderId="40" xfId="0" applyNumberFormat="1" applyFont="1" applyFill="1" applyBorder="1" applyAlignment="1" applyProtection="1">
      <alignment horizontal="right" vertical="center"/>
      <protection locked="0"/>
    </xf>
    <xf numFmtId="0" fontId="2" fillId="7" borderId="52" xfId="0" applyFont="1" applyFill="1" applyBorder="1" applyAlignment="1" applyProtection="1">
      <alignment horizontal="right" vertical="center"/>
      <protection locked="0"/>
    </xf>
    <xf numFmtId="0" fontId="2" fillId="7" borderId="19" xfId="0" applyFont="1" applyFill="1" applyBorder="1" applyAlignment="1" applyProtection="1">
      <alignment horizontal="right" vertical="center"/>
      <protection locked="0"/>
    </xf>
    <xf numFmtId="0" fontId="2" fillId="4" borderId="24" xfId="0" applyFont="1" applyFill="1" applyBorder="1" applyAlignment="1" applyProtection="1">
      <alignment horizontal="right" vertical="center"/>
      <protection locked="0"/>
    </xf>
    <xf numFmtId="6" fontId="2" fillId="7" borderId="20" xfId="1" applyNumberFormat="1" applyFont="1" applyFill="1" applyBorder="1" applyAlignment="1" applyProtection="1">
      <alignment horizontal="right" vertical="center"/>
      <protection locked="0"/>
    </xf>
    <xf numFmtId="6" fontId="2" fillId="7" borderId="19" xfId="1" applyNumberFormat="1" applyFont="1" applyFill="1" applyBorder="1" applyAlignment="1" applyProtection="1">
      <alignment horizontal="right" vertical="center"/>
      <protection locked="0"/>
    </xf>
    <xf numFmtId="6" fontId="2" fillId="7" borderId="24" xfId="1" applyNumberFormat="1" applyFont="1" applyFill="1" applyBorder="1" applyAlignment="1" applyProtection="1">
      <alignment horizontal="right" vertical="center"/>
      <protection locked="0"/>
    </xf>
    <xf numFmtId="179" fontId="2" fillId="7" borderId="38" xfId="0" applyNumberFormat="1" applyFont="1" applyFill="1" applyBorder="1" applyAlignment="1" applyProtection="1">
      <alignment horizontal="right" vertical="center"/>
      <protection locked="0"/>
    </xf>
    <xf numFmtId="0" fontId="6" fillId="6" borderId="18"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lignment vertical="center"/>
    </xf>
    <xf numFmtId="2" fontId="2" fillId="5" borderId="24" xfId="0" applyNumberFormat="1" applyFont="1" applyFill="1" applyBorder="1" applyAlignment="1">
      <alignment horizontal="right" vertical="center"/>
    </xf>
    <xf numFmtId="2" fontId="2" fillId="5" borderId="52" xfId="0" applyNumberFormat="1" applyFont="1" applyFill="1" applyBorder="1" applyAlignment="1">
      <alignment horizontal="right" vertical="center"/>
    </xf>
    <xf numFmtId="0" fontId="2" fillId="0" borderId="0" xfId="0" applyFont="1" applyAlignment="1">
      <alignment horizontal="right"/>
    </xf>
    <xf numFmtId="0" fontId="2" fillId="6" borderId="1" xfId="0" applyFont="1" applyFill="1" applyBorder="1" applyAlignment="1">
      <alignment horizontal="right" vertical="center"/>
    </xf>
    <xf numFmtId="2" fontId="2" fillId="5" borderId="1" xfId="0" applyNumberFormat="1" applyFont="1" applyFill="1" applyBorder="1" applyAlignment="1">
      <alignment horizontal="right" vertical="center"/>
    </xf>
    <xf numFmtId="181" fontId="2" fillId="5" borderId="1" xfId="0" applyNumberFormat="1" applyFont="1" applyFill="1" applyBorder="1" applyAlignment="1">
      <alignment horizontal="right" vertical="center"/>
    </xf>
    <xf numFmtId="181" fontId="2" fillId="5" borderId="1" xfId="1" applyNumberFormat="1" applyFont="1" applyFill="1" applyBorder="1" applyAlignment="1" applyProtection="1">
      <alignment horizontal="right" vertical="center"/>
    </xf>
    <xf numFmtId="38" fontId="2" fillId="5" borderId="1" xfId="1" applyFont="1" applyFill="1" applyBorder="1" applyAlignment="1" applyProtection="1">
      <alignment horizontal="right" vertical="center"/>
    </xf>
    <xf numFmtId="178" fontId="2" fillId="5" borderId="1" xfId="0" applyNumberFormat="1" applyFont="1" applyFill="1" applyBorder="1" applyAlignment="1">
      <alignment horizontal="right" vertical="center"/>
    </xf>
    <xf numFmtId="180"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2" fontId="2" fillId="0" borderId="0" xfId="0" applyNumberFormat="1" applyFont="1">
      <alignment vertical="center"/>
    </xf>
    <xf numFmtId="38" fontId="2" fillId="0" borderId="0" xfId="1" applyFont="1" applyProtection="1">
      <alignment vertical="center"/>
    </xf>
    <xf numFmtId="12" fontId="2" fillId="0" borderId="0" xfId="0" applyNumberFormat="1" applyFont="1">
      <alignment vertical="center"/>
    </xf>
    <xf numFmtId="0" fontId="10" fillId="0" borderId="0" xfId="2" applyFont="1">
      <alignment vertical="center"/>
    </xf>
    <xf numFmtId="0" fontId="9" fillId="8" borderId="1" xfId="2" applyFont="1" applyFill="1" applyBorder="1">
      <alignment vertical="center"/>
    </xf>
    <xf numFmtId="0" fontId="10" fillId="0" borderId="3" xfId="2" applyFont="1" applyBorder="1">
      <alignment vertical="center"/>
    </xf>
    <xf numFmtId="0" fontId="9" fillId="4" borderId="1" xfId="2" applyFont="1" applyFill="1" applyBorder="1">
      <alignment vertical="center"/>
    </xf>
    <xf numFmtId="0" fontId="9" fillId="0" borderId="1" xfId="2" applyFont="1" applyBorder="1">
      <alignment vertical="center"/>
    </xf>
    <xf numFmtId="0" fontId="9" fillId="0" borderId="0" xfId="2" applyFont="1">
      <alignment vertical="center"/>
    </xf>
    <xf numFmtId="0" fontId="9" fillId="7" borderId="1" xfId="2" applyFont="1" applyFill="1" applyBorder="1">
      <alignment vertical="center"/>
    </xf>
    <xf numFmtId="0" fontId="2" fillId="7" borderId="56" xfId="0" applyFont="1" applyFill="1" applyBorder="1" applyAlignment="1" applyProtection="1">
      <alignment horizontal="right" vertical="center"/>
      <protection locked="0"/>
    </xf>
    <xf numFmtId="176" fontId="12" fillId="5" borderId="61" xfId="0" applyNumberFormat="1" applyFont="1" applyFill="1" applyBorder="1" applyAlignment="1">
      <alignment horizontal="right" vertical="center"/>
    </xf>
    <xf numFmtId="177" fontId="2" fillId="5" borderId="19" xfId="0" applyNumberFormat="1" applyFont="1" applyFill="1" applyBorder="1" applyAlignment="1">
      <alignment horizontal="right" vertical="center"/>
    </xf>
    <xf numFmtId="176" fontId="4" fillId="5" borderId="19" xfId="0" applyNumberFormat="1" applyFont="1" applyFill="1" applyBorder="1" applyAlignment="1">
      <alignment horizontal="right" vertical="center"/>
    </xf>
    <xf numFmtId="177" fontId="2" fillId="5" borderId="19" xfId="0" applyNumberFormat="1" applyFont="1" applyFill="1" applyBorder="1">
      <alignment vertical="center"/>
    </xf>
    <xf numFmtId="176" fontId="4" fillId="5" borderId="19" xfId="1" applyNumberFormat="1" applyFont="1" applyFill="1" applyBorder="1" applyAlignment="1" applyProtection="1">
      <alignment horizontal="right" vertical="center"/>
    </xf>
    <xf numFmtId="0" fontId="2" fillId="5" borderId="19" xfId="0" applyFont="1" applyFill="1" applyBorder="1" applyAlignment="1">
      <alignment horizontal="right" vertical="center"/>
    </xf>
    <xf numFmtId="2" fontId="2" fillId="5" borderId="19" xfId="0" applyNumberFormat="1" applyFont="1" applyFill="1" applyBorder="1">
      <alignment vertical="center"/>
    </xf>
    <xf numFmtId="178" fontId="4" fillId="5" borderId="19" xfId="0" applyNumberFormat="1" applyFont="1" applyFill="1" applyBorder="1" applyAlignment="1">
      <alignment horizontal="right" vertical="center"/>
    </xf>
    <xf numFmtId="176" fontId="4" fillId="5" borderId="70" xfId="1" applyNumberFormat="1" applyFont="1" applyFill="1" applyBorder="1" applyAlignment="1" applyProtection="1">
      <alignment horizontal="right" vertical="center"/>
    </xf>
    <xf numFmtId="176" fontId="4" fillId="5" borderId="70" xfId="0" applyNumberFormat="1" applyFont="1" applyFill="1" applyBorder="1" applyAlignment="1">
      <alignment horizontal="right" vertical="center"/>
    </xf>
    <xf numFmtId="177" fontId="2" fillId="5" borderId="71" xfId="0" applyNumberFormat="1" applyFont="1" applyFill="1" applyBorder="1" applyAlignment="1">
      <alignment horizontal="right" vertical="center"/>
    </xf>
    <xf numFmtId="0" fontId="2" fillId="5" borderId="71" xfId="0" applyFont="1" applyFill="1" applyBorder="1" applyAlignment="1">
      <alignment horizontal="right" vertical="center"/>
    </xf>
    <xf numFmtId="178" fontId="2" fillId="5" borderId="71" xfId="0" applyNumberFormat="1" applyFont="1" applyFill="1" applyBorder="1" applyAlignment="1">
      <alignment horizontal="right" vertical="center"/>
    </xf>
    <xf numFmtId="176" fontId="13" fillId="5" borderId="70" xfId="1" applyNumberFormat="1" applyFont="1" applyFill="1" applyBorder="1" applyAlignment="1" applyProtection="1">
      <alignment horizontal="right" vertical="center"/>
    </xf>
    <xf numFmtId="176" fontId="13" fillId="5" borderId="24" xfId="1" applyNumberFormat="1" applyFont="1" applyFill="1" applyBorder="1" applyAlignment="1" applyProtection="1">
      <alignment horizontal="right" vertical="center"/>
    </xf>
    <xf numFmtId="0" fontId="2" fillId="10" borderId="35" xfId="0" applyFont="1" applyFill="1" applyBorder="1" applyAlignment="1">
      <alignment horizontal="center" vertical="center"/>
    </xf>
    <xf numFmtId="0" fontId="2" fillId="10" borderId="37" xfId="0" applyFont="1" applyFill="1" applyBorder="1" applyAlignment="1">
      <alignment horizontal="center" vertical="center"/>
    </xf>
    <xf numFmtId="0" fontId="2" fillId="10" borderId="39" xfId="0" applyFont="1" applyFill="1" applyBorder="1" applyAlignment="1">
      <alignment horizontal="center" vertical="center"/>
    </xf>
    <xf numFmtId="0" fontId="2" fillId="10" borderId="41" xfId="0" applyFont="1" applyFill="1" applyBorder="1" applyAlignment="1">
      <alignment horizontal="center" vertical="center"/>
    </xf>
    <xf numFmtId="0" fontId="2" fillId="10" borderId="16" xfId="0" applyFont="1" applyFill="1" applyBorder="1" applyAlignment="1">
      <alignment horizontal="center" vertical="center"/>
    </xf>
    <xf numFmtId="0" fontId="2" fillId="10" borderId="8" xfId="0" applyFont="1" applyFill="1" applyBorder="1" applyAlignment="1">
      <alignment horizontal="center" vertical="center"/>
    </xf>
    <xf numFmtId="0" fontId="4" fillId="10" borderId="66" xfId="0" applyFont="1" applyFill="1" applyBorder="1">
      <alignment vertical="center"/>
    </xf>
    <xf numFmtId="0" fontId="4" fillId="10" borderId="62" xfId="0" applyFont="1" applyFill="1" applyBorder="1" applyAlignment="1">
      <alignment horizontal="center" vertical="center"/>
    </xf>
    <xf numFmtId="0" fontId="4" fillId="3" borderId="66" xfId="0" applyFont="1" applyFill="1" applyBorder="1" applyAlignment="1">
      <alignment horizontal="center" vertical="center"/>
    </xf>
    <xf numFmtId="0" fontId="15" fillId="10" borderId="67" xfId="0" applyFont="1" applyFill="1" applyBorder="1" applyAlignment="1">
      <alignment horizontal="center" vertical="center" wrapText="1"/>
    </xf>
    <xf numFmtId="38" fontId="2" fillId="0" borderId="0" xfId="1" applyFont="1">
      <alignment vertical="center"/>
    </xf>
    <xf numFmtId="0" fontId="2" fillId="10" borderId="1" xfId="0" applyFont="1" applyFill="1" applyBorder="1" applyAlignment="1">
      <alignment horizontal="center" vertical="center"/>
    </xf>
    <xf numFmtId="0" fontId="4" fillId="0" borderId="0" xfId="0" applyFont="1">
      <alignment vertical="center"/>
    </xf>
    <xf numFmtId="0" fontId="3" fillId="0" borderId="0" xfId="0" applyFont="1" applyAlignment="1">
      <alignment vertical="center" wrapText="1"/>
    </xf>
    <xf numFmtId="182" fontId="2" fillId="7" borderId="19" xfId="0" applyNumberFormat="1" applyFont="1" applyFill="1" applyBorder="1" applyAlignment="1" applyProtection="1">
      <alignment horizontal="right" vertical="center"/>
      <protection locked="0"/>
    </xf>
    <xf numFmtId="49" fontId="2" fillId="7" borderId="19" xfId="0" applyNumberFormat="1" applyFont="1" applyFill="1" applyBorder="1" applyAlignment="1" applyProtection="1">
      <alignment horizontal="right" vertical="center"/>
      <protection locked="0"/>
    </xf>
    <xf numFmtId="2" fontId="2" fillId="5" borderId="19" xfId="0" applyNumberFormat="1" applyFont="1" applyFill="1" applyBorder="1" applyAlignment="1">
      <alignment horizontal="right" vertical="center"/>
    </xf>
    <xf numFmtId="0" fontId="2" fillId="10" borderId="10" xfId="0" applyFont="1" applyFill="1" applyBorder="1" applyAlignment="1">
      <alignment horizontal="center" vertical="center"/>
    </xf>
    <xf numFmtId="0" fontId="2" fillId="7" borderId="71" xfId="0" applyFont="1" applyFill="1" applyBorder="1" applyAlignment="1" applyProtection="1">
      <alignment horizontal="right" vertical="center"/>
      <protection locked="0"/>
    </xf>
    <xf numFmtId="0" fontId="17" fillId="0" borderId="0" xfId="0" applyFont="1" applyAlignment="1">
      <alignment horizontal="right" vertical="center"/>
    </xf>
    <xf numFmtId="0" fontId="17" fillId="0" borderId="0" xfId="0" applyFont="1">
      <alignment vertical="center"/>
    </xf>
    <xf numFmtId="0" fontId="8" fillId="0" borderId="0" xfId="0" applyFont="1" applyAlignment="1">
      <alignment vertical="center" wrapText="1"/>
    </xf>
    <xf numFmtId="0" fontId="3" fillId="0" borderId="0" xfId="0" applyFont="1" applyAlignment="1">
      <alignment horizontal="right" vertical="center"/>
    </xf>
    <xf numFmtId="0" fontId="8" fillId="0" borderId="0" xfId="0" applyFont="1" applyAlignment="1">
      <alignment horizontal="right" vertical="center"/>
    </xf>
    <xf numFmtId="2" fontId="2" fillId="4" borderId="19" xfId="0" applyNumberFormat="1" applyFont="1" applyFill="1" applyBorder="1" applyAlignment="1" applyProtection="1">
      <alignment horizontal="right" vertical="center"/>
      <protection locked="0"/>
    </xf>
    <xf numFmtId="2" fontId="2" fillId="7" borderId="19" xfId="0" applyNumberFormat="1" applyFont="1" applyFill="1" applyBorder="1" applyAlignment="1" applyProtection="1">
      <alignment horizontal="right" vertical="center"/>
      <protection locked="0"/>
    </xf>
    <xf numFmtId="0" fontId="4" fillId="5" borderId="19" xfId="0" applyFont="1" applyFill="1" applyBorder="1" applyAlignment="1">
      <alignment horizontal="right" vertical="center"/>
    </xf>
    <xf numFmtId="0" fontId="5" fillId="0" borderId="0" xfId="0" applyFont="1">
      <alignment vertical="center"/>
    </xf>
    <xf numFmtId="0" fontId="0" fillId="2" borderId="1" xfId="0" applyFill="1" applyBorder="1" applyAlignment="1">
      <alignment horizontal="right" vertical="center"/>
    </xf>
    <xf numFmtId="2" fontId="0" fillId="5" borderId="1" xfId="0" applyNumberFormat="1" applyFill="1" applyBorder="1" applyAlignment="1">
      <alignment horizontal="right" vertical="center"/>
    </xf>
    <xf numFmtId="38" fontId="0" fillId="5" borderId="1" xfId="1" applyFont="1" applyFill="1" applyBorder="1" applyAlignment="1" applyProtection="1">
      <alignment horizontal="right" vertical="center"/>
    </xf>
    <xf numFmtId="0" fontId="0" fillId="5" borderId="1" xfId="0" applyFill="1" applyBorder="1" applyAlignment="1">
      <alignment horizontal="right" vertical="center"/>
    </xf>
    <xf numFmtId="6" fontId="2" fillId="7" borderId="71" xfId="1" applyNumberFormat="1" applyFont="1" applyFill="1" applyBorder="1" applyAlignment="1" applyProtection="1">
      <alignment horizontal="right" vertical="center"/>
      <protection locked="0"/>
    </xf>
    <xf numFmtId="0" fontId="18" fillId="0" borderId="3" xfId="0" applyFont="1" applyBorder="1" applyAlignment="1">
      <alignment vertical="center" wrapText="1"/>
    </xf>
    <xf numFmtId="0" fontId="18" fillId="0" borderId="0" xfId="0" applyFont="1" applyAlignment="1">
      <alignment vertical="center" wrapText="1"/>
    </xf>
    <xf numFmtId="0" fontId="3" fillId="0" borderId="9" xfId="0" applyFont="1" applyBorder="1" applyAlignment="1">
      <alignment vertical="center" wrapText="1"/>
    </xf>
    <xf numFmtId="0" fontId="2" fillId="0" borderId="9" xfId="0" applyFont="1" applyBorder="1">
      <alignment vertical="center"/>
    </xf>
    <xf numFmtId="180" fontId="2" fillId="5" borderId="71" xfId="0" applyNumberFormat="1" applyFont="1" applyFill="1" applyBorder="1" applyAlignment="1">
      <alignment horizontal="right" vertical="center"/>
    </xf>
    <xf numFmtId="6" fontId="2" fillId="5" borderId="19" xfId="1" applyNumberFormat="1" applyFont="1" applyFill="1" applyBorder="1" applyAlignment="1" applyProtection="1">
      <alignment horizontal="right" vertical="center"/>
    </xf>
    <xf numFmtId="6" fontId="2" fillId="5" borderId="24" xfId="1" applyNumberFormat="1" applyFont="1" applyFill="1" applyBorder="1" applyAlignment="1" applyProtection="1">
      <alignment horizontal="right" vertical="center"/>
    </xf>
    <xf numFmtId="0" fontId="2" fillId="3" borderId="6" xfId="0" applyFont="1" applyFill="1" applyBorder="1" applyAlignment="1">
      <alignment horizontal="center" vertical="center" wrapText="1"/>
    </xf>
    <xf numFmtId="183" fontId="2" fillId="5" borderId="1" xfId="0" applyNumberFormat="1" applyFont="1" applyFill="1" applyBorder="1" applyAlignment="1">
      <alignment horizontal="right" vertical="center" wrapText="1"/>
    </xf>
    <xf numFmtId="2" fontId="0" fillId="5" borderId="1" xfId="0" applyNumberFormat="1" applyFill="1" applyBorder="1" applyAlignment="1">
      <alignment horizontal="right" vertical="center" wrapText="1"/>
    </xf>
    <xf numFmtId="176" fontId="0" fillId="5" borderId="19" xfId="1" applyNumberFormat="1" applyFont="1" applyFill="1" applyBorder="1">
      <alignment vertical="center"/>
    </xf>
    <xf numFmtId="0" fontId="2" fillId="3" borderId="0" xfId="0" applyFont="1" applyFill="1">
      <alignment vertical="center"/>
    </xf>
    <xf numFmtId="0" fontId="2" fillId="3" borderId="10" xfId="0" applyFont="1" applyFill="1" applyBorder="1">
      <alignment vertical="center"/>
    </xf>
    <xf numFmtId="0" fontId="2" fillId="3" borderId="80" xfId="0" applyFont="1" applyFill="1" applyBorder="1">
      <alignment vertical="center"/>
    </xf>
    <xf numFmtId="0" fontId="18" fillId="0" borderId="1" xfId="0" applyFont="1" applyBorder="1" applyAlignment="1">
      <alignment horizontal="left" vertical="center" wrapText="1"/>
    </xf>
    <xf numFmtId="0" fontId="16" fillId="9"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3" fillId="0" borderId="0" xfId="0" applyFont="1">
      <alignment vertical="center"/>
    </xf>
    <xf numFmtId="0" fontId="16" fillId="9" borderId="1" xfId="0" applyFont="1" applyFill="1" applyBorder="1" applyAlignment="1">
      <alignment horizontal="left" vertical="center" wrapText="1"/>
    </xf>
    <xf numFmtId="0" fontId="16" fillId="9" borderId="1" xfId="0" applyFont="1" applyFill="1" applyBorder="1" applyAlignment="1">
      <alignment horizontal="left" vertical="center" shrinkToFit="1"/>
    </xf>
    <xf numFmtId="0" fontId="16" fillId="3" borderId="1" xfId="0" applyFont="1" applyFill="1" applyBorder="1" applyAlignment="1">
      <alignment horizontal="left"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9" borderId="15"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2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31"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9" borderId="21" xfId="0" applyFont="1" applyFill="1" applyBorder="1" applyAlignment="1">
      <alignment horizontal="center" vertical="center"/>
    </xf>
    <xf numFmtId="0" fontId="2" fillId="9" borderId="17" xfId="0" applyFont="1" applyFill="1" applyBorder="1" applyAlignment="1">
      <alignment horizontal="center" vertical="center"/>
    </xf>
    <xf numFmtId="0" fontId="2" fillId="9" borderId="13" xfId="0" applyFont="1" applyFill="1" applyBorder="1" applyAlignment="1">
      <alignment horizontal="center" vertical="center"/>
    </xf>
    <xf numFmtId="0" fontId="2" fillId="10" borderId="29" xfId="0" applyFont="1" applyFill="1" applyBorder="1" applyAlignment="1">
      <alignment horizontal="center" vertical="center" textRotation="255"/>
    </xf>
    <xf numFmtId="0" fontId="2" fillId="10" borderId="28" xfId="0" applyFont="1" applyFill="1" applyBorder="1" applyAlignment="1">
      <alignment horizontal="center" vertical="center" textRotation="255"/>
    </xf>
    <xf numFmtId="0" fontId="2" fillId="10" borderId="27" xfId="0" applyFont="1" applyFill="1" applyBorder="1" applyAlignment="1">
      <alignment horizontal="center" vertical="center" textRotation="255"/>
    </xf>
    <xf numFmtId="0" fontId="2" fillId="10" borderId="29"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27"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34" xfId="0" applyFont="1" applyFill="1" applyBorder="1" applyAlignment="1">
      <alignment horizontal="center" vertical="center" wrapText="1"/>
    </xf>
    <xf numFmtId="0" fontId="2" fillId="10" borderId="76"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2" fillId="10" borderId="62" xfId="0" applyFont="1" applyFill="1" applyBorder="1" applyAlignment="1">
      <alignment horizontal="center" vertical="center" wrapText="1"/>
    </xf>
    <xf numFmtId="0" fontId="2" fillId="10" borderId="59"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6" xfId="0" applyFont="1" applyBorder="1" applyAlignment="1">
      <alignment horizontal="center" vertical="center" wrapText="1"/>
    </xf>
    <xf numFmtId="0" fontId="16" fillId="10" borderId="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0" xfId="0" applyFont="1" applyFill="1" applyAlignment="1">
      <alignment horizontal="center" vertical="center" wrapText="1"/>
    </xf>
    <xf numFmtId="0" fontId="2" fillId="10" borderId="11" xfId="0" applyFont="1" applyFill="1" applyBorder="1" applyAlignment="1">
      <alignment horizontal="center" vertical="center" wrapText="1"/>
    </xf>
    <xf numFmtId="0" fontId="2" fillId="10" borderId="63" xfId="0" applyFont="1" applyFill="1" applyBorder="1" applyAlignment="1">
      <alignment horizontal="center" vertical="center" wrapText="1"/>
    </xf>
    <xf numFmtId="0" fontId="2" fillId="10" borderId="72" xfId="0" applyFont="1" applyFill="1" applyBorder="1" applyAlignment="1">
      <alignment horizontal="center" vertical="center" wrapText="1"/>
    </xf>
    <xf numFmtId="0" fontId="2" fillId="10" borderId="60" xfId="0" applyFont="1" applyFill="1" applyBorder="1" applyAlignment="1">
      <alignment horizontal="center" vertical="center" wrapText="1"/>
    </xf>
    <xf numFmtId="0" fontId="2" fillId="10" borderId="6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69"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3" xfId="0" applyFont="1" applyFill="1" applyBorder="1" applyAlignment="1">
      <alignment horizontal="center" vertical="center"/>
    </xf>
    <xf numFmtId="0" fontId="16" fillId="0" borderId="17" xfId="0" applyFont="1" applyBorder="1" applyAlignment="1">
      <alignment horizontal="center" vertical="center" textRotation="255"/>
    </xf>
    <xf numFmtId="0" fontId="16" fillId="0" borderId="13" xfId="0" applyFont="1" applyBorder="1" applyAlignment="1">
      <alignment horizontal="center" vertical="center" textRotation="255"/>
    </xf>
    <xf numFmtId="0" fontId="2" fillId="10" borderId="58" xfId="0" applyFont="1" applyFill="1" applyBorder="1" applyAlignment="1">
      <alignment horizontal="center" vertical="center"/>
    </xf>
    <xf numFmtId="0" fontId="2" fillId="10" borderId="72" xfId="0" applyFont="1" applyFill="1" applyBorder="1" applyAlignment="1">
      <alignment horizontal="center" vertical="center"/>
    </xf>
    <xf numFmtId="0" fontId="2" fillId="10" borderId="60"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2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6" fillId="0" borderId="77" xfId="0" applyFont="1" applyBorder="1" applyAlignment="1">
      <alignment horizontal="center" vertical="center" textRotation="255"/>
    </xf>
    <xf numFmtId="0" fontId="6" fillId="0" borderId="67" xfId="0" applyFont="1" applyBorder="1" applyAlignment="1">
      <alignment horizontal="center" vertical="center" textRotation="255"/>
    </xf>
    <xf numFmtId="0" fontId="6" fillId="0" borderId="79" xfId="0" applyFont="1" applyBorder="1" applyAlignment="1">
      <alignment horizontal="center" vertical="center" textRotation="255"/>
    </xf>
    <xf numFmtId="0" fontId="16" fillId="10" borderId="1" xfId="0" applyFont="1" applyFill="1" applyBorder="1" applyAlignment="1">
      <alignment horizontal="left" vertical="center" wrapText="1"/>
    </xf>
    <xf numFmtId="0" fontId="16" fillId="10" borderId="78" xfId="0"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16" fillId="10" borderId="78" xfId="0" applyFont="1" applyFill="1" applyBorder="1" applyAlignment="1">
      <alignment horizontal="center" vertical="center" wrapText="1"/>
    </xf>
    <xf numFmtId="0" fontId="16" fillId="3" borderId="1" xfId="0" applyFont="1" applyFill="1" applyBorder="1" applyAlignment="1">
      <alignment horizontal="left" vertical="center" shrinkToFi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3" fillId="9" borderId="68" xfId="0" applyFont="1" applyFill="1" applyBorder="1" applyAlignment="1">
      <alignment horizontal="center" vertical="center"/>
    </xf>
    <xf numFmtId="0" fontId="13" fillId="9" borderId="14" xfId="0" applyFont="1" applyFill="1" applyBorder="1" applyAlignment="1">
      <alignment horizontal="center" vertical="center"/>
    </xf>
    <xf numFmtId="0" fontId="13" fillId="9" borderId="25" xfId="0" applyFont="1" applyFill="1" applyBorder="1" applyAlignment="1">
      <alignment horizontal="center" vertical="center"/>
    </xf>
    <xf numFmtId="0" fontId="4" fillId="9" borderId="66" xfId="0" applyFont="1" applyFill="1" applyBorder="1" applyAlignment="1">
      <alignment horizontal="center" vertical="center"/>
    </xf>
    <xf numFmtId="0" fontId="4" fillId="9" borderId="9" xfId="0" applyFont="1" applyFill="1" applyBorder="1" applyAlignment="1">
      <alignment horizontal="center" vertical="center"/>
    </xf>
    <xf numFmtId="0" fontId="4" fillId="9" borderId="5" xfId="0" applyFont="1" applyFill="1" applyBorder="1" applyAlignment="1">
      <alignment horizontal="center" vertical="center"/>
    </xf>
    <xf numFmtId="0" fontId="2" fillId="9" borderId="6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4" fillId="9" borderId="73" xfId="0" applyFont="1" applyFill="1" applyBorder="1" applyAlignment="1">
      <alignment horizontal="center" vertical="center"/>
    </xf>
    <xf numFmtId="0" fontId="4" fillId="9" borderId="74" xfId="0" applyFont="1" applyFill="1" applyBorder="1" applyAlignment="1">
      <alignment horizontal="center" vertical="center"/>
    </xf>
    <xf numFmtId="0" fontId="4" fillId="9" borderId="75" xfId="0" applyFont="1" applyFill="1" applyBorder="1" applyAlignment="1">
      <alignment horizontal="center" vertical="center"/>
    </xf>
    <xf numFmtId="0" fontId="4" fillId="9" borderId="66"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13" fillId="3" borderId="62" xfId="0" applyFont="1" applyFill="1" applyBorder="1" applyAlignment="1">
      <alignment horizontal="center" vertical="center"/>
    </xf>
    <xf numFmtId="0" fontId="13" fillId="3" borderId="69" xfId="0" applyFont="1" applyFill="1" applyBorder="1" applyAlignment="1">
      <alignment horizontal="center" vertical="center"/>
    </xf>
    <xf numFmtId="0" fontId="13" fillId="3" borderId="59" xfId="0" applyFont="1" applyFill="1" applyBorder="1" applyAlignment="1">
      <alignment horizontal="center" vertical="center"/>
    </xf>
    <xf numFmtId="0" fontId="4" fillId="10" borderId="62" xfId="0" applyFont="1" applyFill="1" applyBorder="1" applyAlignment="1">
      <alignment horizontal="center" vertical="center"/>
    </xf>
    <xf numFmtId="0" fontId="4" fillId="10" borderId="69" xfId="0" applyFont="1" applyFill="1" applyBorder="1" applyAlignment="1">
      <alignment horizontal="center" vertical="center"/>
    </xf>
    <xf numFmtId="0" fontId="4" fillId="10" borderId="59"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2" fillId="10" borderId="65" xfId="0" applyFont="1" applyFill="1" applyBorder="1" applyAlignment="1">
      <alignment horizontal="center" vertical="center" textRotation="255"/>
    </xf>
    <xf numFmtId="0" fontId="2" fillId="10" borderId="67" xfId="0" applyFont="1" applyFill="1" applyBorder="1" applyAlignment="1">
      <alignment horizontal="center" vertical="center" textRotation="255"/>
    </xf>
    <xf numFmtId="0" fontId="4" fillId="10" borderId="73" xfId="0" applyFont="1" applyFill="1" applyBorder="1" applyAlignment="1">
      <alignment horizontal="center" vertical="center"/>
    </xf>
    <xf numFmtId="0" fontId="4" fillId="10" borderId="74" xfId="0" applyFont="1" applyFill="1" applyBorder="1" applyAlignment="1">
      <alignment horizontal="center" vertical="center"/>
    </xf>
    <xf numFmtId="0" fontId="4" fillId="10" borderId="75" xfId="0" applyFont="1" applyFill="1" applyBorder="1" applyAlignment="1">
      <alignment horizontal="center" vertical="center"/>
    </xf>
    <xf numFmtId="0" fontId="4" fillId="10" borderId="67" xfId="0" applyFont="1" applyFill="1" applyBorder="1" applyAlignment="1">
      <alignment horizontal="center" vertical="center"/>
    </xf>
    <xf numFmtId="0" fontId="4" fillId="10" borderId="1" xfId="0" applyFont="1" applyFill="1" applyBorder="1" applyAlignment="1">
      <alignment horizontal="center" vertical="center"/>
    </xf>
    <xf numFmtId="0" fontId="2" fillId="10" borderId="67" xfId="0" applyFont="1" applyFill="1" applyBorder="1" applyAlignment="1">
      <alignment horizontal="center" vertical="center"/>
    </xf>
    <xf numFmtId="0" fontId="2" fillId="10" borderId="1" xfId="0" applyFont="1" applyFill="1" applyBorder="1" applyAlignment="1">
      <alignment horizontal="center" vertical="center"/>
    </xf>
    <xf numFmtId="0" fontId="4" fillId="0" borderId="62" xfId="0" applyFont="1" applyBorder="1" applyAlignment="1">
      <alignment horizontal="center" vertical="center"/>
    </xf>
    <xf numFmtId="0" fontId="4" fillId="0" borderId="69" xfId="0" applyFont="1" applyBorder="1" applyAlignment="1">
      <alignment horizontal="center" vertical="center"/>
    </xf>
    <xf numFmtId="0" fontId="4" fillId="0" borderId="59" xfId="0" applyFont="1" applyBorder="1" applyAlignment="1">
      <alignment horizontal="center" vertical="center"/>
    </xf>
    <xf numFmtId="0" fontId="2" fillId="10" borderId="6"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5" xfId="0" applyFont="1" applyFill="1" applyBorder="1" applyAlignment="1">
      <alignment horizontal="center" vertical="center"/>
    </xf>
    <xf numFmtId="0" fontId="4" fillId="9" borderId="67" xfId="0" applyFont="1" applyFill="1" applyBorder="1" applyAlignment="1">
      <alignment horizontal="center" vertical="center"/>
    </xf>
    <xf numFmtId="0" fontId="4" fillId="9" borderId="1" xfId="0" applyFont="1" applyFill="1" applyBorder="1" applyAlignment="1">
      <alignment horizontal="center" vertical="center"/>
    </xf>
    <xf numFmtId="0" fontId="2" fillId="9" borderId="67"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65"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4" fillId="0" borderId="66"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10" borderId="66" xfId="0" applyFont="1" applyFill="1" applyBorder="1" applyAlignment="1">
      <alignment horizontal="center" vertical="center"/>
    </xf>
    <xf numFmtId="0" fontId="4" fillId="10" borderId="9" xfId="0" applyFont="1" applyFill="1" applyBorder="1" applyAlignment="1">
      <alignment horizontal="center" vertical="center"/>
    </xf>
    <xf numFmtId="0" fontId="4" fillId="10" borderId="5" xfId="0" applyFont="1" applyFill="1" applyBorder="1" applyAlignment="1">
      <alignment horizontal="center" vertical="center"/>
    </xf>
    <xf numFmtId="0" fontId="2" fillId="0" borderId="66" xfId="0" applyFont="1" applyBorder="1" applyAlignment="1">
      <alignment horizontal="center" vertical="center" wrapText="1"/>
    </xf>
    <xf numFmtId="0" fontId="4" fillId="10" borderId="6" xfId="0" applyFont="1" applyFill="1" applyBorder="1" applyAlignment="1">
      <alignment horizontal="center" vertical="center"/>
    </xf>
    <xf numFmtId="0" fontId="13" fillId="10" borderId="62" xfId="0" applyFont="1" applyFill="1" applyBorder="1" applyAlignment="1">
      <alignment horizontal="center" vertical="center"/>
    </xf>
    <xf numFmtId="0" fontId="13" fillId="10" borderId="69" xfId="0" applyFont="1" applyFill="1" applyBorder="1" applyAlignment="1">
      <alignment horizontal="center" vertical="center"/>
    </xf>
    <xf numFmtId="0" fontId="13" fillId="10" borderId="59" xfId="0" applyFont="1" applyFill="1" applyBorder="1" applyAlignment="1">
      <alignment horizontal="center" vertical="center"/>
    </xf>
    <xf numFmtId="0" fontId="14" fillId="10" borderId="64" xfId="0" applyFont="1" applyFill="1" applyBorder="1" applyAlignment="1">
      <alignment horizontal="center" vertical="center" textRotation="255" wrapText="1"/>
    </xf>
    <xf numFmtId="0" fontId="14" fillId="10" borderId="17" xfId="0" applyFont="1" applyFill="1" applyBorder="1" applyAlignment="1">
      <alignment horizontal="center" vertical="center" textRotation="255" wrapText="1"/>
    </xf>
    <xf numFmtId="0" fontId="14" fillId="10" borderId="65" xfId="0" applyFont="1" applyFill="1" applyBorder="1" applyAlignment="1">
      <alignment horizontal="center" vertical="center" textRotation="255" wrapText="1"/>
    </xf>
    <xf numFmtId="0" fontId="4" fillId="10" borderId="9"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 fillId="10" borderId="63" xfId="0" applyFont="1" applyFill="1" applyBorder="1" applyAlignment="1">
      <alignment horizontal="center" vertical="center"/>
    </xf>
    <xf numFmtId="0" fontId="8" fillId="0" borderId="0" xfId="0" applyFont="1" applyAlignment="1">
      <alignment horizontal="left" vertical="center" wrapText="1"/>
    </xf>
    <xf numFmtId="0" fontId="8" fillId="0" borderId="11" xfId="0" applyFont="1" applyBorder="1" applyAlignment="1">
      <alignment horizontal="left" vertical="center" wrapText="1"/>
    </xf>
    <xf numFmtId="0" fontId="6" fillId="3" borderId="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3" borderId="1" xfId="0" applyFont="1" applyFill="1" applyBorder="1" applyAlignment="1">
      <alignment horizontal="center" vertical="center"/>
    </xf>
    <xf numFmtId="0" fontId="2" fillId="3" borderId="64" xfId="0" applyFont="1" applyFill="1" applyBorder="1" applyAlignment="1">
      <alignment horizontal="center" vertical="center" textRotation="255" wrapText="1"/>
    </xf>
    <xf numFmtId="0" fontId="2" fillId="3" borderId="17" xfId="0" applyFont="1" applyFill="1" applyBorder="1" applyAlignment="1">
      <alignment horizontal="center" vertical="center" textRotation="255" wrapText="1"/>
    </xf>
    <xf numFmtId="0" fontId="2" fillId="3" borderId="65" xfId="0" applyFont="1" applyFill="1" applyBorder="1" applyAlignment="1">
      <alignment horizontal="center" vertical="center" textRotation="255" wrapText="1"/>
    </xf>
    <xf numFmtId="0" fontId="4" fillId="10" borderId="57" xfId="0" applyFont="1" applyFill="1" applyBorder="1" applyAlignment="1">
      <alignment horizontal="center" vertical="center"/>
    </xf>
    <xf numFmtId="0" fontId="4" fillId="3" borderId="73" xfId="0" applyFont="1" applyFill="1" applyBorder="1" applyAlignment="1">
      <alignment horizontal="center" vertical="center"/>
    </xf>
    <xf numFmtId="0" fontId="4" fillId="3" borderId="74" xfId="0" applyFont="1" applyFill="1" applyBorder="1" applyAlignment="1">
      <alignment horizontal="center" vertical="center"/>
    </xf>
    <xf numFmtId="0" fontId="4" fillId="3" borderId="75" xfId="0" applyFont="1" applyFill="1" applyBorder="1" applyAlignment="1">
      <alignment horizontal="center" vertical="center"/>
    </xf>
    <xf numFmtId="0" fontId="2" fillId="3" borderId="63" xfId="0" applyFont="1" applyFill="1" applyBorder="1" applyAlignment="1">
      <alignment horizontal="center" vertical="center" wrapText="1"/>
    </xf>
    <xf numFmtId="0" fontId="2" fillId="3" borderId="72"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6" fillId="0" borderId="0" xfId="0" applyFont="1" applyAlignment="1">
      <alignment horizontal="center" vertical="center"/>
    </xf>
    <xf numFmtId="0" fontId="4" fillId="3" borderId="6" xfId="0" applyFont="1" applyFill="1" applyBorder="1" applyAlignment="1">
      <alignment horizontal="center" vertical="center"/>
    </xf>
    <xf numFmtId="0" fontId="2" fillId="3" borderId="5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0" borderId="28"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58"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66" xfId="0" applyFont="1" applyFill="1" applyBorder="1" applyAlignment="1">
      <alignment horizontal="center" vertical="center" wrapText="1"/>
    </xf>
  </cellXfs>
  <cellStyles count="3">
    <cellStyle name="桁区切り" xfId="1" builtinId="6"/>
    <cellStyle name="標準" xfId="0" builtinId="0"/>
    <cellStyle name="標準 2" xfId="2" xr:uid="{AC7AD72B-C371-4FAA-A3CF-501D86459BE0}"/>
  </cellStyles>
  <dxfs count="1">
    <dxf>
      <font>
        <b/>
        <i val="0"/>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97154</xdr:colOff>
      <xdr:row>72</xdr:row>
      <xdr:rowOff>352424</xdr:rowOff>
    </xdr:from>
    <xdr:to>
      <xdr:col>3</xdr:col>
      <xdr:colOff>1712594</xdr:colOff>
      <xdr:row>76</xdr:row>
      <xdr:rowOff>114300</xdr:rowOff>
    </xdr:to>
    <xdr:sp macro="" textlink="">
      <xdr:nvSpPr>
        <xdr:cNvPr id="2" name="テキスト ボックス 1">
          <a:extLst>
            <a:ext uri="{FF2B5EF4-FFF2-40B4-BE49-F238E27FC236}">
              <a16:creationId xmlns:a16="http://schemas.microsoft.com/office/drawing/2014/main" id="{6A1EAFAC-76B4-2B54-9063-9D0000E8258F}"/>
            </a:ext>
          </a:extLst>
        </xdr:cNvPr>
        <xdr:cNvSpPr txBox="1"/>
      </xdr:nvSpPr>
      <xdr:spPr>
        <a:xfrm>
          <a:off x="382904" y="26765249"/>
          <a:ext cx="3053715" cy="12858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・マイクロインバータの場合は、定格出力を入力してください。</a:t>
          </a:r>
          <a:endParaRPr kumimoji="1" lang="en-US" altLang="ja-JP" sz="1100" b="1"/>
        </a:p>
        <a:p>
          <a:r>
            <a:rPr kumimoji="1" lang="ja-JP" altLang="en-US" sz="1100" b="1"/>
            <a:t>・オプティマイザの場合は、対応する</a:t>
          </a:r>
          <a:r>
            <a:rPr kumimoji="1" lang="ja-JP" altLang="en-US" sz="1100" b="1">
              <a:solidFill>
                <a:srgbClr val="FF0000"/>
              </a:solidFill>
            </a:rPr>
            <a:t>パワーコンディショナの定格出力・台数</a:t>
          </a:r>
          <a:r>
            <a:rPr kumimoji="1" lang="ja-JP" altLang="en-US" sz="1100" b="1"/>
            <a:t>を入力してください。</a:t>
          </a:r>
        </a:p>
      </xdr:txBody>
    </xdr:sp>
    <xdr:clientData/>
  </xdr:twoCellAnchor>
  <xdr:twoCellAnchor>
    <xdr:from>
      <xdr:col>2</xdr:col>
      <xdr:colOff>72391</xdr:colOff>
      <xdr:row>22</xdr:row>
      <xdr:rowOff>342900</xdr:rowOff>
    </xdr:from>
    <xdr:to>
      <xdr:col>3</xdr:col>
      <xdr:colOff>1771651</xdr:colOff>
      <xdr:row>27</xdr:row>
      <xdr:rowOff>320040</xdr:rowOff>
    </xdr:to>
    <xdr:sp macro="" textlink="">
      <xdr:nvSpPr>
        <xdr:cNvPr id="3" name="テキスト ボックス 2">
          <a:extLst>
            <a:ext uri="{FF2B5EF4-FFF2-40B4-BE49-F238E27FC236}">
              <a16:creationId xmlns:a16="http://schemas.microsoft.com/office/drawing/2014/main" id="{09C92584-CB19-4B2D-A422-CB1E3C0D2A0F}"/>
            </a:ext>
          </a:extLst>
        </xdr:cNvPr>
        <xdr:cNvSpPr txBox="1"/>
      </xdr:nvSpPr>
      <xdr:spPr>
        <a:xfrm>
          <a:off x="1024891" y="8465820"/>
          <a:ext cx="2468880" cy="18821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機能性</a:t>
          </a:r>
          <a:r>
            <a:rPr kumimoji="1" lang="en-US" altLang="ja-JP" sz="1100" b="1"/>
            <a:t>PV</a:t>
          </a:r>
          <a:r>
            <a:rPr kumimoji="1" lang="ja-JP" altLang="en-US" sz="1100" b="1"/>
            <a:t>（基準別表３）の周辺機器を導入している場合は、機能性</a:t>
          </a:r>
          <a:r>
            <a:rPr kumimoji="1" lang="en-US" altLang="ja-JP" sz="1100" b="1"/>
            <a:t>PV</a:t>
          </a:r>
          <a:r>
            <a:rPr kumimoji="1" lang="ja-JP" altLang="en-US" sz="1100" b="1"/>
            <a:t>の定格出力を考慮してください。</a:t>
          </a:r>
          <a:endParaRPr kumimoji="1" lang="en-US" altLang="ja-JP" sz="1100" b="1"/>
        </a:p>
        <a:p>
          <a:r>
            <a:rPr kumimoji="1" lang="ja-JP" altLang="en-US" sz="1100" b="1">
              <a:solidFill>
                <a:schemeClr val="tx1"/>
              </a:solidFill>
            </a:rPr>
            <a:t>（機能性</a:t>
          </a:r>
          <a:r>
            <a:rPr kumimoji="1" lang="en-US" altLang="ja-JP" sz="1100" b="1">
              <a:solidFill>
                <a:schemeClr val="tx1"/>
              </a:solidFill>
            </a:rPr>
            <a:t>PV</a:t>
          </a:r>
          <a:r>
            <a:rPr kumimoji="1" lang="ja-JP" altLang="en-US" sz="1100" b="1">
              <a:solidFill>
                <a:schemeClr val="tx1"/>
              </a:solidFill>
            </a:rPr>
            <a:t>のオプティマイザーに対応する</a:t>
          </a:r>
          <a:r>
            <a:rPr kumimoji="1" lang="en-US" altLang="ja-JP" sz="1100" b="1">
              <a:solidFill>
                <a:schemeClr val="tx1"/>
              </a:solidFill>
            </a:rPr>
            <a:t>PCS</a:t>
          </a:r>
          <a:r>
            <a:rPr kumimoji="1" lang="ja-JP" altLang="en-US" sz="1100" b="1">
              <a:solidFill>
                <a:schemeClr val="tx1"/>
              </a:solidFill>
            </a:rPr>
            <a:t>の定格出力、マイクロインバーターの場合は、その定格出力をこちらにも入力してください）</a:t>
          </a:r>
          <a:endParaRPr kumimoji="1" lang="en-US" altLang="ja-JP" sz="1100" b="1">
            <a:solidFill>
              <a:schemeClr val="tx1"/>
            </a:solidFill>
          </a:endParaRPr>
        </a:p>
      </xdr:txBody>
    </xdr:sp>
    <xdr:clientData/>
  </xdr:twoCellAnchor>
  <xdr:twoCellAnchor>
    <xdr:from>
      <xdr:col>2</xdr:col>
      <xdr:colOff>401954</xdr:colOff>
      <xdr:row>9</xdr:row>
      <xdr:rowOff>1904</xdr:rowOff>
    </xdr:from>
    <xdr:to>
      <xdr:col>3</xdr:col>
      <xdr:colOff>1577340</xdr:colOff>
      <xdr:row>11</xdr:row>
      <xdr:rowOff>41909</xdr:rowOff>
    </xdr:to>
    <xdr:sp macro="" textlink="">
      <xdr:nvSpPr>
        <xdr:cNvPr id="4" name="テキスト ボックス 3">
          <a:extLst>
            <a:ext uri="{FF2B5EF4-FFF2-40B4-BE49-F238E27FC236}">
              <a16:creationId xmlns:a16="http://schemas.microsoft.com/office/drawing/2014/main" id="{447A3119-6B15-4C30-773A-A41869EF6B69}"/>
            </a:ext>
          </a:extLst>
        </xdr:cNvPr>
        <xdr:cNvSpPr txBox="1"/>
      </xdr:nvSpPr>
      <xdr:spPr>
        <a:xfrm>
          <a:off x="1354454" y="3173729"/>
          <a:ext cx="1946911" cy="80200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機能性</a:t>
          </a:r>
          <a:r>
            <a:rPr kumimoji="1" lang="en-US" altLang="ja-JP" sz="1100" b="1">
              <a:solidFill>
                <a:schemeClr val="tx1"/>
              </a:solidFill>
            </a:rPr>
            <a:t>PV</a:t>
          </a:r>
          <a:r>
            <a:rPr kumimoji="1" lang="ja-JP" altLang="en-US" sz="1100" b="1">
              <a:solidFill>
                <a:schemeClr val="tx1"/>
              </a:solidFill>
            </a:rPr>
            <a:t>を除く通常の</a:t>
          </a:r>
          <a:r>
            <a:rPr kumimoji="1" lang="en-US" altLang="ja-JP" sz="1100" b="1">
              <a:solidFill>
                <a:schemeClr val="tx1"/>
              </a:solidFill>
            </a:rPr>
            <a:t>PV</a:t>
          </a:r>
          <a:r>
            <a:rPr kumimoji="1" lang="ja-JP" altLang="en-US" sz="1100" b="1">
              <a:solidFill>
                <a:schemeClr val="tx1"/>
              </a:solidFill>
            </a:rPr>
            <a:t>モジュールのみ入力してください。</a:t>
          </a:r>
        </a:p>
      </xdr:txBody>
    </xdr:sp>
    <xdr:clientData/>
  </xdr:twoCellAnchor>
  <xdr:twoCellAnchor>
    <xdr:from>
      <xdr:col>1</xdr:col>
      <xdr:colOff>552450</xdr:colOff>
      <xdr:row>39</xdr:row>
      <xdr:rowOff>352425</xdr:rowOff>
    </xdr:from>
    <xdr:to>
      <xdr:col>3</xdr:col>
      <xdr:colOff>1064896</xdr:colOff>
      <xdr:row>42</xdr:row>
      <xdr:rowOff>11430</xdr:rowOff>
    </xdr:to>
    <xdr:sp macro="" textlink="">
      <xdr:nvSpPr>
        <xdr:cNvPr id="6" name="テキスト ボックス 5">
          <a:extLst>
            <a:ext uri="{FF2B5EF4-FFF2-40B4-BE49-F238E27FC236}">
              <a16:creationId xmlns:a16="http://schemas.microsoft.com/office/drawing/2014/main" id="{C899BD74-6D06-42B7-88D2-367F6EA659F6}"/>
            </a:ext>
          </a:extLst>
        </xdr:cNvPr>
        <xdr:cNvSpPr txBox="1"/>
      </xdr:nvSpPr>
      <xdr:spPr>
        <a:xfrm>
          <a:off x="838200" y="14954250"/>
          <a:ext cx="1950721" cy="80200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機能性</a:t>
          </a:r>
          <a:r>
            <a:rPr kumimoji="1" lang="en-US" altLang="ja-JP" sz="1100" b="1">
              <a:solidFill>
                <a:schemeClr val="tx1"/>
              </a:solidFill>
            </a:rPr>
            <a:t>PV</a:t>
          </a:r>
          <a:r>
            <a:rPr kumimoji="1" lang="ja-JP" altLang="en-US" sz="1100" b="1">
              <a:solidFill>
                <a:schemeClr val="tx1"/>
              </a:solidFill>
            </a:rPr>
            <a:t>（基準別表２）のモジュールのみ入力してください。</a:t>
          </a:r>
        </a:p>
      </xdr:txBody>
    </xdr:sp>
    <xdr:clientData/>
  </xdr:twoCellAnchor>
  <xdr:twoCellAnchor>
    <xdr:from>
      <xdr:col>1</xdr:col>
      <xdr:colOff>619125</xdr:colOff>
      <xdr:row>56</xdr:row>
      <xdr:rowOff>76200</xdr:rowOff>
    </xdr:from>
    <xdr:to>
      <xdr:col>3</xdr:col>
      <xdr:colOff>1131571</xdr:colOff>
      <xdr:row>58</xdr:row>
      <xdr:rowOff>120015</xdr:rowOff>
    </xdr:to>
    <xdr:sp macro="" textlink="">
      <xdr:nvSpPr>
        <xdr:cNvPr id="7" name="テキスト ボックス 6">
          <a:extLst>
            <a:ext uri="{FF2B5EF4-FFF2-40B4-BE49-F238E27FC236}">
              <a16:creationId xmlns:a16="http://schemas.microsoft.com/office/drawing/2014/main" id="{1C217F5C-45D3-4D4B-A207-80A357867BCB}"/>
            </a:ext>
          </a:extLst>
        </xdr:cNvPr>
        <xdr:cNvSpPr txBox="1"/>
      </xdr:nvSpPr>
      <xdr:spPr>
        <a:xfrm>
          <a:off x="904875" y="21155025"/>
          <a:ext cx="1950721" cy="8058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機能性</a:t>
          </a:r>
          <a:r>
            <a:rPr kumimoji="1" lang="en-US" altLang="ja-JP" sz="1100" b="1">
              <a:solidFill>
                <a:schemeClr val="tx1"/>
              </a:solidFill>
            </a:rPr>
            <a:t>PV</a:t>
          </a:r>
          <a:r>
            <a:rPr kumimoji="1" lang="ja-JP" altLang="en-US" sz="1100" b="1">
              <a:solidFill>
                <a:schemeClr val="tx1"/>
              </a:solidFill>
            </a:rPr>
            <a:t>（基準別表３）のモジュールのみ入力してください。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fs00001\CNT\&#28201;&#26262;&#21270;&#23550;&#31574;&#25512;&#36914;&#35506;\&#24314;&#29289;&#33073;&#28845;&#32032;&#21270;&#25903;&#25588;&#12481;&#12540;&#12512;\&#65330;&#65301;\305&#29305;&#23450;&#20379;&#32102;&#20107;&#26989;&#32773;&#20877;&#12456;&#12493;&#35373;&#20633;&#31561;&#35373;&#32622;&#25903;&#25588;&#20107;&#26989;\02_&#20132;&#20184;&#35201;&#32177;\&#27096;&#24335;\&#12304;&#20316;&#26989;&#20013;&#12305;(&#20107;&#26989;&#32773;&#27096;&#24335;)&#29305;&#23450;&#20379;&#32102;&#20107;&#26989;&#32773;&#20877;&#12456;&#12493;&#35373;&#20633;&#31561;&#35373;&#32622;&#25903;&#25588;&#20107;&#26989;%20&#27096;&#24335;&#26696;.xlsx" TargetMode="External"/><Relationship Id="rId1" Type="http://schemas.openxmlformats.org/officeDocument/2006/relationships/externalLinkPath" Target="/&#28201;&#26262;&#21270;&#23550;&#31574;&#25512;&#36914;&#35506;/&#24314;&#29289;&#33073;&#28845;&#32032;&#21270;&#25903;&#25588;&#12481;&#12540;&#12512;/&#65330;&#65301;/305&#29305;&#23450;&#20379;&#32102;&#20107;&#26989;&#32773;&#20877;&#12456;&#12493;&#35373;&#20633;&#31561;&#35373;&#32622;&#25903;&#25588;&#20107;&#26989;/02_&#20132;&#20184;&#35201;&#32177;/&#27096;&#24335;/&#12304;&#20316;&#26989;&#20013;&#12305;(&#20107;&#26989;&#32773;&#27096;&#24335;)&#29305;&#23450;&#20379;&#32102;&#20107;&#26989;&#32773;&#20877;&#12456;&#12493;&#35373;&#20633;&#31561;&#35373;&#32622;&#25903;&#25588;&#20107;&#26989;%20&#27096;&#24335;&#266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24.202.22\b42&#24314;&#31689;&#29289;&#20418;\15_&#24314;&#31689;&#29289;&#20418;\R4&#24180;&#24230;\R4_&#21046;&#24230;&#27083;&#31689;&#38306;&#20418;\70_TF(&#12479;&#12473;&#12463;&#12501;&#12457;&#12540;&#12473;)\&#25903;&#25588;&#31574;\004_&#27231;&#22120;&#35373;&#32622;&#35036;&#21161;&#20107;&#26989;\02_&#20132;&#20184;&#35201;&#32177;\&#27096;&#24335;\&#20182;&#20107;&#26989;&#21442;&#32771;\&#23798;&#12375;&#12423;&#22320;&#22495;&#12395;&#12362;&#12369;&#12427;&#22826;&#38525;&#20809;&#30330;&#38651;&#35373;&#20633;&#31561;&#21161;&#25104;&#20107;&#269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各種課題"/>
      <sheetName val="提出方法"/>
      <sheetName val="記載要領"/>
      <sheetName val="基本情報"/>
      <sheetName val="第1号様式_交付申請"/>
      <sheetName val="第2号様式_助成対象事業者用"/>
      <sheetName val="×第2号_共同申請事業者用①"/>
      <sheetName val="第2号 (共同申請者用)※修正前 "/>
      <sheetName val="×第2号_共同申請事業者用②"/>
      <sheetName val="第3号様式_事業計画表"/>
      <sheetName val="第６号様式_撤回届出書"/>
      <sheetName val="第７号様式_一般承継"/>
      <sheetName val="第８号様式_一般承継辞退"/>
      <sheetName val="第９号様式_契約等地位承継"/>
      <sheetName val="第8号様式_契約等地位承継辞退 "/>
      <sheetName val="別表第〇_契約等地位承継 (建売等)"/>
      <sheetName val="別表第〇_別表_地位承継届出書(建売)"/>
      <sheetName val="第11号様式_被交付者情報変更"/>
      <sheetName val="第12号様式_助成事業廃止"/>
      <sheetName val="第13号様式_助成事業変更"/>
      <sheetName val="第15号様式_実績報告"/>
      <sheetName val="第15号別紙１_実績報告総括表"/>
      <sheetName val="第15号別紙2_実績報告個票"/>
      <sheetName val="実績報告個票案２-1"/>
      <sheetName val="実績報告個票案2-2"/>
      <sheetName val="第19号様式_助成金返還報告"/>
      <sheetName val="型式リスト(非表示)"/>
      <sheetName val="第20号様式_財産処分承認申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提出方法"/>
      <sheetName val="記載要領"/>
      <sheetName val="日本標準産業中分類"/>
      <sheetName val="会社規模判断資料"/>
      <sheetName val="基本情報"/>
      <sheetName val="第1号（交付申請） "/>
      <sheetName val="第2号 (助成対象事業者用)"/>
      <sheetName val="第2号 (共同申請者用) "/>
      <sheetName val="第2号 (手続き代行者用)"/>
      <sheetName val="第3号"/>
      <sheetName val="第4(事業実施計画書）"/>
      <sheetName val="△第4(太陽光・蓄電池）"/>
      <sheetName val="×別紙1"/>
      <sheetName val="×共通様式_全体"/>
      <sheetName val="×共通様式_太陽光発電"/>
      <sheetName val="×共通様式_蓄電池"/>
      <sheetName val="補助資料（機器按分）"/>
      <sheetName val="×第7号様式"/>
      <sheetName val="第7号様式"/>
      <sheetName val="第8号様式"/>
      <sheetName val="（いったん没）第10号様式"/>
      <sheetName val="（いったん没）第11号様式 "/>
      <sheetName val="第10号様式"/>
      <sheetName val="×第11号様式 (2)"/>
      <sheetName val="第12号様式"/>
      <sheetName val="第13号様式"/>
      <sheetName val="第14号様式"/>
      <sheetName val="第16の１号様式"/>
      <sheetName val="第16の２号様式"/>
      <sheetName val="第16の３号様式"/>
      <sheetName val="第20号様式"/>
      <sheetName val="×使わない第22号様式"/>
      <sheetName val="×使わない第23号様式"/>
      <sheetName val="第21号様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C2B92-AC06-41D4-8034-7B8A817AAC14}">
  <dimension ref="B1:O125"/>
  <sheetViews>
    <sheetView tabSelected="1" zoomScaleNormal="100" workbookViewId="0">
      <selection activeCell="F80" sqref="F80"/>
    </sheetView>
  </sheetViews>
  <sheetFormatPr defaultRowHeight="30" customHeight="1" x14ac:dyDescent="0.45"/>
  <cols>
    <col min="1" max="1" width="3.69921875" style="1" customWidth="1"/>
    <col min="2" max="2" width="8.796875" style="1"/>
    <col min="3" max="3" width="10.09765625" style="27" customWidth="1"/>
    <col min="4" max="4" width="24.5" style="27" customWidth="1"/>
    <col min="5" max="5" width="11" style="26" bestFit="1" customWidth="1"/>
    <col min="6" max="6" width="30.69921875" style="2" customWidth="1"/>
    <col min="7" max="7" width="8.796875" style="1"/>
    <col min="8" max="8" width="8.796875" style="28"/>
    <col min="9" max="16384" width="8.796875" style="1"/>
  </cols>
  <sheetData>
    <row r="1" spans="2:15" ht="30" customHeight="1" x14ac:dyDescent="0.45">
      <c r="B1" s="86" t="s">
        <v>33</v>
      </c>
      <c r="F1" s="85" t="s">
        <v>126</v>
      </c>
    </row>
    <row r="2" spans="2:15" ht="10.050000000000001" customHeight="1" thickBot="1" x14ac:dyDescent="0.5"/>
    <row r="3" spans="2:15" ht="30" customHeight="1" thickBot="1" x14ac:dyDescent="0.5">
      <c r="B3" s="120" t="s">
        <v>64</v>
      </c>
      <c r="C3" s="121"/>
      <c r="D3" s="121"/>
      <c r="E3" s="122"/>
      <c r="F3" s="5"/>
      <c r="H3" s="49"/>
      <c r="I3" s="43" t="s">
        <v>79</v>
      </c>
    </row>
    <row r="4" spans="2:15" ht="30" customHeight="1" x14ac:dyDescent="0.45">
      <c r="B4" s="135" t="s">
        <v>37</v>
      </c>
      <c r="C4" s="166" t="s">
        <v>22</v>
      </c>
      <c r="D4" s="167"/>
      <c r="E4" s="168"/>
      <c r="F4" s="6"/>
      <c r="H4" s="44"/>
      <c r="I4" s="45" t="s">
        <v>80</v>
      </c>
      <c r="N4" s="48"/>
      <c r="O4" s="43"/>
    </row>
    <row r="5" spans="2:15" ht="30" customHeight="1" x14ac:dyDescent="0.45">
      <c r="B5" s="136"/>
      <c r="C5" s="163" t="s">
        <v>21</v>
      </c>
      <c r="D5" s="164"/>
      <c r="E5" s="165"/>
      <c r="F5" s="18"/>
      <c r="H5" s="46"/>
      <c r="I5" s="43" t="s">
        <v>81</v>
      </c>
      <c r="N5" s="48"/>
      <c r="O5" s="43"/>
    </row>
    <row r="6" spans="2:15" ht="30" customHeight="1" thickBot="1" x14ac:dyDescent="0.5">
      <c r="B6" s="137"/>
      <c r="C6" s="169" t="s">
        <v>84</v>
      </c>
      <c r="D6" s="170"/>
      <c r="E6" s="171"/>
      <c r="F6" s="50"/>
      <c r="H6" s="47"/>
      <c r="I6" s="48" t="s">
        <v>82</v>
      </c>
    </row>
    <row r="7" spans="2:15" ht="30" customHeight="1" x14ac:dyDescent="0.45">
      <c r="B7" s="141" t="s">
        <v>13</v>
      </c>
      <c r="C7" s="144" t="s">
        <v>83</v>
      </c>
      <c r="D7" s="145"/>
      <c r="E7" s="66" t="s">
        <v>34</v>
      </c>
      <c r="F7" s="7"/>
      <c r="H7" s="1"/>
      <c r="N7" s="48"/>
      <c r="O7" s="43"/>
    </row>
    <row r="8" spans="2:15" ht="30" customHeight="1" x14ac:dyDescent="0.45">
      <c r="B8" s="142"/>
      <c r="C8" s="146"/>
      <c r="D8" s="147"/>
      <c r="E8" s="67" t="s">
        <v>59</v>
      </c>
      <c r="F8" s="23"/>
      <c r="G8" s="1" t="s">
        <v>75</v>
      </c>
    </row>
    <row r="9" spans="2:15" ht="30" customHeight="1" x14ac:dyDescent="0.45">
      <c r="B9" s="142"/>
      <c r="C9" s="146"/>
      <c r="D9" s="147"/>
      <c r="E9" s="68" t="s">
        <v>57</v>
      </c>
      <c r="F9" s="9"/>
      <c r="G9" s="1" t="s">
        <v>58</v>
      </c>
      <c r="N9" s="48"/>
      <c r="O9" s="43"/>
    </row>
    <row r="10" spans="2:15" ht="30" customHeight="1" x14ac:dyDescent="0.45">
      <c r="B10" s="142"/>
      <c r="C10" s="146"/>
      <c r="D10" s="147"/>
      <c r="E10" s="69" t="s">
        <v>34</v>
      </c>
      <c r="F10" s="10"/>
    </row>
    <row r="11" spans="2:15" ht="30" customHeight="1" x14ac:dyDescent="0.45">
      <c r="B11" s="142"/>
      <c r="C11" s="146"/>
      <c r="D11" s="147"/>
      <c r="E11" s="67" t="s">
        <v>59</v>
      </c>
      <c r="F11" s="23"/>
      <c r="G11" s="1" t="s">
        <v>75</v>
      </c>
    </row>
    <row r="12" spans="2:15" ht="30" customHeight="1" x14ac:dyDescent="0.45">
      <c r="B12" s="142"/>
      <c r="C12" s="146"/>
      <c r="D12" s="147"/>
      <c r="E12" s="68" t="s">
        <v>57</v>
      </c>
      <c r="F12" s="9"/>
      <c r="G12" s="1" t="s">
        <v>58</v>
      </c>
    </row>
    <row r="13" spans="2:15" ht="30" customHeight="1" x14ac:dyDescent="0.45">
      <c r="B13" s="142"/>
      <c r="C13" s="146"/>
      <c r="D13" s="147"/>
      <c r="E13" s="69" t="s">
        <v>34</v>
      </c>
      <c r="F13" s="10"/>
    </row>
    <row r="14" spans="2:15" ht="30" customHeight="1" x14ac:dyDescent="0.45">
      <c r="B14" s="142"/>
      <c r="C14" s="146"/>
      <c r="D14" s="147"/>
      <c r="E14" s="67" t="s">
        <v>59</v>
      </c>
      <c r="F14" s="23"/>
      <c r="G14" s="1" t="s">
        <v>75</v>
      </c>
    </row>
    <row r="15" spans="2:15" ht="30" customHeight="1" x14ac:dyDescent="0.45">
      <c r="B15" s="142"/>
      <c r="C15" s="146"/>
      <c r="D15" s="147"/>
      <c r="E15" s="68" t="s">
        <v>57</v>
      </c>
      <c r="F15" s="9"/>
      <c r="G15" s="1" t="s">
        <v>58</v>
      </c>
    </row>
    <row r="16" spans="2:15" ht="30" customHeight="1" x14ac:dyDescent="0.45">
      <c r="B16" s="142"/>
      <c r="C16" s="146"/>
      <c r="D16" s="147"/>
      <c r="E16" s="69" t="s">
        <v>34</v>
      </c>
      <c r="F16" s="10"/>
    </row>
    <row r="17" spans="2:8" ht="30" customHeight="1" x14ac:dyDescent="0.45">
      <c r="B17" s="142"/>
      <c r="C17" s="146"/>
      <c r="D17" s="147"/>
      <c r="E17" s="67" t="s">
        <v>59</v>
      </c>
      <c r="F17" s="23"/>
      <c r="G17" s="1" t="s">
        <v>75</v>
      </c>
    </row>
    <row r="18" spans="2:8" ht="30" customHeight="1" x14ac:dyDescent="0.45">
      <c r="B18" s="142"/>
      <c r="C18" s="146"/>
      <c r="D18" s="147"/>
      <c r="E18" s="68" t="s">
        <v>57</v>
      </c>
      <c r="F18" s="9"/>
      <c r="G18" s="1" t="s">
        <v>58</v>
      </c>
    </row>
    <row r="19" spans="2:8" ht="30" customHeight="1" x14ac:dyDescent="0.45">
      <c r="B19" s="142"/>
      <c r="C19" s="146"/>
      <c r="D19" s="147"/>
      <c r="E19" s="69" t="s">
        <v>34</v>
      </c>
      <c r="F19" s="10"/>
    </row>
    <row r="20" spans="2:8" ht="30" customHeight="1" x14ac:dyDescent="0.45">
      <c r="B20" s="142"/>
      <c r="C20" s="146"/>
      <c r="D20" s="147"/>
      <c r="E20" s="67" t="s">
        <v>59</v>
      </c>
      <c r="F20" s="23"/>
      <c r="G20" s="1" t="s">
        <v>75</v>
      </c>
    </row>
    <row r="21" spans="2:8" ht="30" customHeight="1" x14ac:dyDescent="0.45">
      <c r="B21" s="142"/>
      <c r="C21" s="146"/>
      <c r="D21" s="147"/>
      <c r="E21" s="68" t="s">
        <v>57</v>
      </c>
      <c r="F21" s="9"/>
      <c r="G21" s="1" t="s">
        <v>58</v>
      </c>
    </row>
    <row r="22" spans="2:8" ht="30" customHeight="1" thickBot="1" x14ac:dyDescent="0.5">
      <c r="B22" s="142"/>
      <c r="C22" s="148"/>
      <c r="D22" s="149"/>
      <c r="E22" s="70" t="s">
        <v>60</v>
      </c>
      <c r="F22" s="29">
        <f>((F8*F9)+(F11*F12)+(F14*F15)+(F17*F18)+(F20*F21))*0.001</f>
        <v>0</v>
      </c>
      <c r="G22" s="1" t="s">
        <v>55</v>
      </c>
    </row>
    <row r="23" spans="2:8" ht="30" customHeight="1" x14ac:dyDescent="0.45">
      <c r="B23" s="142"/>
      <c r="C23" s="144" t="s">
        <v>105</v>
      </c>
      <c r="D23" s="145"/>
      <c r="E23" s="66" t="s">
        <v>34</v>
      </c>
      <c r="F23" s="11"/>
    </row>
    <row r="24" spans="2:8" ht="30" customHeight="1" x14ac:dyDescent="0.45">
      <c r="B24" s="142"/>
      <c r="C24" s="146"/>
      <c r="D24" s="147"/>
      <c r="E24" s="67" t="s">
        <v>61</v>
      </c>
      <c r="F24" s="8"/>
      <c r="G24" s="28" t="s">
        <v>132</v>
      </c>
      <c r="H24" s="28" t="s">
        <v>131</v>
      </c>
    </row>
    <row r="25" spans="2:8" ht="30" customHeight="1" x14ac:dyDescent="0.45">
      <c r="B25" s="142"/>
      <c r="C25" s="146"/>
      <c r="D25" s="147"/>
      <c r="E25" s="68" t="s">
        <v>57</v>
      </c>
      <c r="F25" s="9"/>
      <c r="G25" s="1" t="s">
        <v>54</v>
      </c>
    </row>
    <row r="26" spans="2:8" ht="30" customHeight="1" x14ac:dyDescent="0.45">
      <c r="B26" s="142"/>
      <c r="C26" s="146"/>
      <c r="D26" s="147"/>
      <c r="E26" s="69" t="s">
        <v>34</v>
      </c>
      <c r="F26" s="12"/>
    </row>
    <row r="27" spans="2:8" ht="30" customHeight="1" x14ac:dyDescent="0.45">
      <c r="B27" s="142"/>
      <c r="C27" s="146"/>
      <c r="D27" s="147"/>
      <c r="E27" s="67" t="s">
        <v>61</v>
      </c>
      <c r="F27" s="8"/>
      <c r="G27" s="28" t="s">
        <v>132</v>
      </c>
      <c r="H27" s="28" t="s">
        <v>131</v>
      </c>
    </row>
    <row r="28" spans="2:8" ht="30" customHeight="1" x14ac:dyDescent="0.45">
      <c r="B28" s="142"/>
      <c r="C28" s="146"/>
      <c r="D28" s="147"/>
      <c r="E28" s="68" t="s">
        <v>57</v>
      </c>
      <c r="F28" s="9"/>
      <c r="G28" s="1" t="s">
        <v>54</v>
      </c>
    </row>
    <row r="29" spans="2:8" ht="30" customHeight="1" x14ac:dyDescent="0.45">
      <c r="B29" s="142"/>
      <c r="C29" s="146"/>
      <c r="D29" s="147"/>
      <c r="E29" s="69" t="s">
        <v>34</v>
      </c>
      <c r="F29" s="12"/>
    </row>
    <row r="30" spans="2:8" ht="30" customHeight="1" x14ac:dyDescent="0.45">
      <c r="B30" s="142"/>
      <c r="C30" s="146"/>
      <c r="D30" s="147"/>
      <c r="E30" s="67" t="s">
        <v>61</v>
      </c>
      <c r="F30" s="8"/>
      <c r="G30" s="28" t="s">
        <v>132</v>
      </c>
      <c r="H30" s="28" t="s">
        <v>131</v>
      </c>
    </row>
    <row r="31" spans="2:8" ht="30" customHeight="1" x14ac:dyDescent="0.45">
      <c r="B31" s="142"/>
      <c r="C31" s="146"/>
      <c r="D31" s="147"/>
      <c r="E31" s="68" t="s">
        <v>57</v>
      </c>
      <c r="F31" s="9"/>
      <c r="G31" s="1" t="s">
        <v>54</v>
      </c>
    </row>
    <row r="32" spans="2:8" ht="30" customHeight="1" x14ac:dyDescent="0.45">
      <c r="B32" s="142"/>
      <c r="C32" s="146"/>
      <c r="D32" s="147"/>
      <c r="E32" s="69" t="s">
        <v>34</v>
      </c>
      <c r="F32" s="12"/>
    </row>
    <row r="33" spans="2:8" ht="30" customHeight="1" x14ac:dyDescent="0.45">
      <c r="B33" s="142"/>
      <c r="C33" s="146"/>
      <c r="D33" s="147"/>
      <c r="E33" s="67" t="s">
        <v>61</v>
      </c>
      <c r="F33" s="8"/>
      <c r="G33" s="28" t="s">
        <v>132</v>
      </c>
      <c r="H33" s="28" t="s">
        <v>131</v>
      </c>
    </row>
    <row r="34" spans="2:8" ht="30" customHeight="1" x14ac:dyDescent="0.45">
      <c r="B34" s="142"/>
      <c r="C34" s="146"/>
      <c r="D34" s="147"/>
      <c r="E34" s="68" t="s">
        <v>57</v>
      </c>
      <c r="F34" s="9"/>
      <c r="G34" s="1" t="s">
        <v>54</v>
      </c>
    </row>
    <row r="35" spans="2:8" ht="30" customHeight="1" x14ac:dyDescent="0.45">
      <c r="B35" s="142"/>
      <c r="C35" s="146"/>
      <c r="D35" s="147"/>
      <c r="E35" s="69" t="s">
        <v>34</v>
      </c>
      <c r="F35" s="12"/>
    </row>
    <row r="36" spans="2:8" ht="30" customHeight="1" x14ac:dyDescent="0.45">
      <c r="B36" s="142"/>
      <c r="C36" s="146"/>
      <c r="D36" s="147"/>
      <c r="E36" s="67" t="s">
        <v>61</v>
      </c>
      <c r="F36" s="8"/>
      <c r="G36" s="28" t="s">
        <v>132</v>
      </c>
      <c r="H36" s="28" t="s">
        <v>131</v>
      </c>
    </row>
    <row r="37" spans="2:8" ht="30" customHeight="1" x14ac:dyDescent="0.45">
      <c r="B37" s="142"/>
      <c r="C37" s="146"/>
      <c r="D37" s="147"/>
      <c r="E37" s="68" t="s">
        <v>57</v>
      </c>
      <c r="F37" s="9"/>
      <c r="G37" s="1" t="s">
        <v>54</v>
      </c>
    </row>
    <row r="38" spans="2:8" ht="30" customHeight="1" thickBot="1" x14ac:dyDescent="0.5">
      <c r="B38" s="143"/>
      <c r="C38" s="148"/>
      <c r="D38" s="149"/>
      <c r="E38" s="70" t="s">
        <v>60</v>
      </c>
      <c r="F38" s="29">
        <f>(F24*F25)+(F27*F28)+(F30*F31)+(F33*F34)+(F36*F37)</f>
        <v>0</v>
      </c>
      <c r="G38" s="1" t="s">
        <v>55</v>
      </c>
    </row>
    <row r="39" spans="2:8" ht="30" customHeight="1" x14ac:dyDescent="0.45">
      <c r="B39" s="144" t="s">
        <v>52</v>
      </c>
      <c r="C39" s="178"/>
      <c r="D39" s="145"/>
      <c r="E39" s="66" t="s">
        <v>34</v>
      </c>
      <c r="F39" s="11"/>
    </row>
    <row r="40" spans="2:8" ht="30" customHeight="1" x14ac:dyDescent="0.45">
      <c r="B40" s="146"/>
      <c r="C40" s="179"/>
      <c r="D40" s="147"/>
      <c r="E40" s="67" t="s">
        <v>59</v>
      </c>
      <c r="F40" s="23"/>
      <c r="G40" s="1" t="s">
        <v>75</v>
      </c>
    </row>
    <row r="41" spans="2:8" ht="30" customHeight="1" x14ac:dyDescent="0.45">
      <c r="B41" s="146"/>
      <c r="C41" s="179"/>
      <c r="D41" s="147"/>
      <c r="E41" s="68" t="s">
        <v>57</v>
      </c>
      <c r="F41" s="9"/>
      <c r="G41" s="1" t="s">
        <v>58</v>
      </c>
    </row>
    <row r="42" spans="2:8" ht="30" customHeight="1" x14ac:dyDescent="0.45">
      <c r="B42" s="146"/>
      <c r="C42" s="179"/>
      <c r="D42" s="147"/>
      <c r="E42" s="69" t="s">
        <v>34</v>
      </c>
      <c r="F42" s="12"/>
    </row>
    <row r="43" spans="2:8" ht="30" customHeight="1" x14ac:dyDescent="0.45">
      <c r="B43" s="146"/>
      <c r="C43" s="179"/>
      <c r="D43" s="147"/>
      <c r="E43" s="67" t="s">
        <v>59</v>
      </c>
      <c r="F43" s="23"/>
      <c r="G43" s="1" t="s">
        <v>75</v>
      </c>
    </row>
    <row r="44" spans="2:8" ht="30" customHeight="1" x14ac:dyDescent="0.45">
      <c r="B44" s="146"/>
      <c r="C44" s="179"/>
      <c r="D44" s="147"/>
      <c r="E44" s="68" t="s">
        <v>57</v>
      </c>
      <c r="F44" s="9"/>
      <c r="G44" s="1" t="s">
        <v>58</v>
      </c>
    </row>
    <row r="45" spans="2:8" ht="30" customHeight="1" x14ac:dyDescent="0.45">
      <c r="B45" s="146"/>
      <c r="C45" s="179"/>
      <c r="D45" s="147"/>
      <c r="E45" s="69" t="s">
        <v>34</v>
      </c>
      <c r="F45" s="12"/>
    </row>
    <row r="46" spans="2:8" ht="30" customHeight="1" x14ac:dyDescent="0.45">
      <c r="B46" s="146"/>
      <c r="C46" s="179"/>
      <c r="D46" s="147"/>
      <c r="E46" s="67" t="s">
        <v>59</v>
      </c>
      <c r="F46" s="23"/>
      <c r="G46" s="1" t="s">
        <v>75</v>
      </c>
    </row>
    <row r="47" spans="2:8" ht="30" customHeight="1" x14ac:dyDescent="0.45">
      <c r="B47" s="146"/>
      <c r="C47" s="179"/>
      <c r="D47" s="147"/>
      <c r="E47" s="68" t="s">
        <v>57</v>
      </c>
      <c r="F47" s="9"/>
      <c r="G47" s="1" t="s">
        <v>58</v>
      </c>
    </row>
    <row r="48" spans="2:8" ht="30" customHeight="1" x14ac:dyDescent="0.45">
      <c r="B48" s="146"/>
      <c r="C48" s="179"/>
      <c r="D48" s="147"/>
      <c r="E48" s="69" t="s">
        <v>34</v>
      </c>
      <c r="F48" s="12"/>
    </row>
    <row r="49" spans="2:7" ht="30" customHeight="1" x14ac:dyDescent="0.45">
      <c r="B49" s="146"/>
      <c r="C49" s="179"/>
      <c r="D49" s="147"/>
      <c r="E49" s="67" t="s">
        <v>59</v>
      </c>
      <c r="F49" s="23"/>
      <c r="G49" s="1" t="s">
        <v>75</v>
      </c>
    </row>
    <row r="50" spans="2:7" ht="30" customHeight="1" x14ac:dyDescent="0.45">
      <c r="B50" s="146"/>
      <c r="C50" s="179"/>
      <c r="D50" s="147"/>
      <c r="E50" s="68" t="s">
        <v>57</v>
      </c>
      <c r="F50" s="9"/>
      <c r="G50" s="1" t="s">
        <v>58</v>
      </c>
    </row>
    <row r="51" spans="2:7" ht="30" customHeight="1" x14ac:dyDescent="0.45">
      <c r="B51" s="146"/>
      <c r="C51" s="179"/>
      <c r="D51" s="147"/>
      <c r="E51" s="69" t="s">
        <v>34</v>
      </c>
      <c r="F51" s="12"/>
    </row>
    <row r="52" spans="2:7" ht="30" customHeight="1" x14ac:dyDescent="0.45">
      <c r="B52" s="146"/>
      <c r="C52" s="179"/>
      <c r="D52" s="147"/>
      <c r="E52" s="67" t="s">
        <v>59</v>
      </c>
      <c r="F52" s="23"/>
      <c r="G52" s="1" t="s">
        <v>75</v>
      </c>
    </row>
    <row r="53" spans="2:7" ht="30" customHeight="1" x14ac:dyDescent="0.45">
      <c r="B53" s="146"/>
      <c r="C53" s="179"/>
      <c r="D53" s="147"/>
      <c r="E53" s="68" t="s">
        <v>57</v>
      </c>
      <c r="F53" s="9"/>
      <c r="G53" s="1" t="s">
        <v>58</v>
      </c>
    </row>
    <row r="54" spans="2:7" ht="30" customHeight="1" thickBot="1" x14ac:dyDescent="0.5">
      <c r="B54" s="148"/>
      <c r="C54" s="180"/>
      <c r="D54" s="149"/>
      <c r="E54" s="70" t="s">
        <v>60</v>
      </c>
      <c r="F54" s="29">
        <f>((F40*F41)+(F43*F44)+(F46*F47)+(F49*F50)+(F52*F53))*0.001</f>
        <v>0</v>
      </c>
      <c r="G54" s="1" t="s">
        <v>55</v>
      </c>
    </row>
    <row r="55" spans="2:7" ht="30" customHeight="1" x14ac:dyDescent="0.45">
      <c r="B55" s="144" t="s">
        <v>68</v>
      </c>
      <c r="C55" s="178"/>
      <c r="D55" s="145"/>
      <c r="E55" s="66" t="s">
        <v>34</v>
      </c>
      <c r="F55" s="11"/>
    </row>
    <row r="56" spans="2:7" ht="30" customHeight="1" x14ac:dyDescent="0.45">
      <c r="B56" s="146"/>
      <c r="C56" s="179"/>
      <c r="D56" s="147"/>
      <c r="E56" s="67" t="s">
        <v>59</v>
      </c>
      <c r="F56" s="23"/>
      <c r="G56" s="1" t="s">
        <v>75</v>
      </c>
    </row>
    <row r="57" spans="2:7" ht="30" customHeight="1" x14ac:dyDescent="0.45">
      <c r="B57" s="146"/>
      <c r="C57" s="179"/>
      <c r="D57" s="147"/>
      <c r="E57" s="68" t="s">
        <v>57</v>
      </c>
      <c r="F57" s="9"/>
      <c r="G57" s="1" t="s">
        <v>58</v>
      </c>
    </row>
    <row r="58" spans="2:7" ht="30" customHeight="1" x14ac:dyDescent="0.45">
      <c r="B58" s="146"/>
      <c r="C58" s="179"/>
      <c r="D58" s="147"/>
      <c r="E58" s="69" t="s">
        <v>34</v>
      </c>
      <c r="F58" s="12"/>
    </row>
    <row r="59" spans="2:7" ht="30" customHeight="1" x14ac:dyDescent="0.45">
      <c r="B59" s="146"/>
      <c r="C59" s="179"/>
      <c r="D59" s="147"/>
      <c r="E59" s="67" t="s">
        <v>59</v>
      </c>
      <c r="F59" s="23"/>
      <c r="G59" s="1" t="s">
        <v>75</v>
      </c>
    </row>
    <row r="60" spans="2:7" ht="30" customHeight="1" x14ac:dyDescent="0.45">
      <c r="B60" s="146"/>
      <c r="C60" s="179"/>
      <c r="D60" s="147"/>
      <c r="E60" s="68" t="s">
        <v>57</v>
      </c>
      <c r="F60" s="9"/>
      <c r="G60" s="1" t="s">
        <v>58</v>
      </c>
    </row>
    <row r="61" spans="2:7" ht="30" customHeight="1" x14ac:dyDescent="0.45">
      <c r="B61" s="146"/>
      <c r="C61" s="179"/>
      <c r="D61" s="147"/>
      <c r="E61" s="69" t="s">
        <v>34</v>
      </c>
      <c r="F61" s="12"/>
    </row>
    <row r="62" spans="2:7" ht="30" customHeight="1" x14ac:dyDescent="0.45">
      <c r="B62" s="146"/>
      <c r="C62" s="179"/>
      <c r="D62" s="147"/>
      <c r="E62" s="67" t="s">
        <v>59</v>
      </c>
      <c r="F62" s="23"/>
      <c r="G62" s="1" t="s">
        <v>75</v>
      </c>
    </row>
    <row r="63" spans="2:7" ht="30" customHeight="1" x14ac:dyDescent="0.45">
      <c r="B63" s="146"/>
      <c r="C63" s="179"/>
      <c r="D63" s="147"/>
      <c r="E63" s="68" t="s">
        <v>57</v>
      </c>
      <c r="F63" s="9"/>
      <c r="G63" s="1" t="s">
        <v>58</v>
      </c>
    </row>
    <row r="64" spans="2:7" ht="30" customHeight="1" x14ac:dyDescent="0.45">
      <c r="B64" s="146"/>
      <c r="C64" s="179"/>
      <c r="D64" s="147"/>
      <c r="E64" s="69" t="s">
        <v>34</v>
      </c>
      <c r="F64" s="12"/>
    </row>
    <row r="65" spans="2:14" ht="30" customHeight="1" x14ac:dyDescent="0.45">
      <c r="B65" s="146"/>
      <c r="C65" s="179"/>
      <c r="D65" s="147"/>
      <c r="E65" s="67" t="s">
        <v>59</v>
      </c>
      <c r="F65" s="23"/>
      <c r="G65" s="1" t="s">
        <v>75</v>
      </c>
    </row>
    <row r="66" spans="2:14" ht="30" customHeight="1" x14ac:dyDescent="0.45">
      <c r="B66" s="146"/>
      <c r="C66" s="179"/>
      <c r="D66" s="147"/>
      <c r="E66" s="68" t="s">
        <v>57</v>
      </c>
      <c r="F66" s="9"/>
      <c r="G66" s="1" t="s">
        <v>58</v>
      </c>
    </row>
    <row r="67" spans="2:14" ht="30" customHeight="1" x14ac:dyDescent="0.45">
      <c r="B67" s="146"/>
      <c r="C67" s="179"/>
      <c r="D67" s="147"/>
      <c r="E67" s="69" t="s">
        <v>34</v>
      </c>
      <c r="F67" s="12"/>
    </row>
    <row r="68" spans="2:14" ht="30" customHeight="1" x14ac:dyDescent="0.45">
      <c r="B68" s="146"/>
      <c r="C68" s="179"/>
      <c r="D68" s="147"/>
      <c r="E68" s="67" t="s">
        <v>59</v>
      </c>
      <c r="F68" s="23"/>
      <c r="G68" s="1" t="s">
        <v>75</v>
      </c>
    </row>
    <row r="69" spans="2:14" ht="30" customHeight="1" x14ac:dyDescent="0.45">
      <c r="B69" s="146"/>
      <c r="C69" s="179"/>
      <c r="D69" s="147"/>
      <c r="E69" s="68" t="s">
        <v>57</v>
      </c>
      <c r="F69" s="9"/>
      <c r="G69" s="1" t="s">
        <v>58</v>
      </c>
    </row>
    <row r="70" spans="2:14" ht="30" customHeight="1" thickBot="1" x14ac:dyDescent="0.5">
      <c r="B70" s="148"/>
      <c r="C70" s="180"/>
      <c r="D70" s="149"/>
      <c r="E70" s="70" t="s">
        <v>60</v>
      </c>
      <c r="F70" s="29">
        <f>((F56*F57)+(F59*F60)+(F62*F63)+(F65*F66)+(F68*F69))*0.001</f>
        <v>0</v>
      </c>
      <c r="G70" s="1" t="s">
        <v>55</v>
      </c>
    </row>
    <row r="71" spans="2:14" ht="30" customHeight="1" x14ac:dyDescent="0.45">
      <c r="B71" s="153"/>
      <c r="C71" s="154"/>
      <c r="D71" s="176" t="s">
        <v>122</v>
      </c>
      <c r="E71" s="177"/>
      <c r="F71" s="90" t="s">
        <v>169</v>
      </c>
      <c r="G71" s="89" t="s">
        <v>128</v>
      </c>
      <c r="H71" s="4" t="s">
        <v>133</v>
      </c>
    </row>
    <row r="72" spans="2:14" ht="30" customHeight="1" x14ac:dyDescent="0.45">
      <c r="B72" s="155"/>
      <c r="C72" s="156"/>
      <c r="D72" s="176" t="s">
        <v>124</v>
      </c>
      <c r="E72" s="177"/>
      <c r="F72" s="91"/>
      <c r="G72" s="28" t="s">
        <v>132</v>
      </c>
      <c r="H72" s="28" t="s">
        <v>131</v>
      </c>
    </row>
    <row r="73" spans="2:14" ht="30" customHeight="1" x14ac:dyDescent="0.45">
      <c r="B73" s="181" t="s">
        <v>121</v>
      </c>
      <c r="C73" s="182"/>
      <c r="D73" s="183"/>
      <c r="E73" s="83" t="s">
        <v>34</v>
      </c>
      <c r="F73" s="84"/>
      <c r="L73" s="78"/>
      <c r="M73" s="78"/>
      <c r="N73" s="78"/>
    </row>
    <row r="74" spans="2:14" ht="30" customHeight="1" x14ac:dyDescent="0.45">
      <c r="B74" s="184"/>
      <c r="C74" s="185"/>
      <c r="D74" s="177"/>
      <c r="E74" s="77" t="s">
        <v>59</v>
      </c>
      <c r="F74" s="80"/>
      <c r="G74" s="28" t="s">
        <v>132</v>
      </c>
      <c r="H74" s="28" t="s">
        <v>131</v>
      </c>
    </row>
    <row r="75" spans="2:14" ht="30" customHeight="1" x14ac:dyDescent="0.45">
      <c r="B75" s="184"/>
      <c r="C75" s="185"/>
      <c r="D75" s="177"/>
      <c r="E75" s="77" t="s">
        <v>57</v>
      </c>
      <c r="F75" s="81"/>
      <c r="G75" s="1" t="s">
        <v>54</v>
      </c>
    </row>
    <row r="76" spans="2:14" ht="30" customHeight="1" x14ac:dyDescent="0.45">
      <c r="B76" s="184"/>
      <c r="C76" s="185"/>
      <c r="D76" s="177"/>
      <c r="E76" s="77" t="s">
        <v>34</v>
      </c>
      <c r="F76" s="18"/>
    </row>
    <row r="77" spans="2:14" ht="30" customHeight="1" x14ac:dyDescent="0.45">
      <c r="B77" s="184"/>
      <c r="C77" s="185"/>
      <c r="D77" s="177"/>
      <c r="E77" s="77" t="s">
        <v>59</v>
      </c>
      <c r="F77" s="80"/>
      <c r="G77" s="28" t="s">
        <v>55</v>
      </c>
      <c r="H77" s="28" t="s">
        <v>76</v>
      </c>
    </row>
    <row r="78" spans="2:14" ht="30" customHeight="1" x14ac:dyDescent="0.45">
      <c r="B78" s="184"/>
      <c r="C78" s="185"/>
      <c r="D78" s="177"/>
      <c r="E78" s="77" t="s">
        <v>57</v>
      </c>
      <c r="F78" s="81"/>
      <c r="G78" s="1" t="s">
        <v>54</v>
      </c>
    </row>
    <row r="79" spans="2:14" ht="30" customHeight="1" x14ac:dyDescent="0.45">
      <c r="B79" s="184"/>
      <c r="C79" s="185"/>
      <c r="D79" s="177"/>
      <c r="E79" s="77" t="s">
        <v>34</v>
      </c>
      <c r="F79" s="18"/>
    </row>
    <row r="80" spans="2:14" ht="30" customHeight="1" x14ac:dyDescent="0.45">
      <c r="B80" s="184"/>
      <c r="C80" s="185"/>
      <c r="D80" s="177"/>
      <c r="E80" s="77" t="s">
        <v>59</v>
      </c>
      <c r="F80" s="80"/>
      <c r="G80" s="28" t="s">
        <v>132</v>
      </c>
      <c r="H80" s="28" t="s">
        <v>131</v>
      </c>
    </row>
    <row r="81" spans="2:8" ht="30" customHeight="1" x14ac:dyDescent="0.45">
      <c r="B81" s="184"/>
      <c r="C81" s="185"/>
      <c r="D81" s="177"/>
      <c r="E81" s="77" t="s">
        <v>57</v>
      </c>
      <c r="F81" s="81"/>
      <c r="G81" s="1" t="s">
        <v>54</v>
      </c>
    </row>
    <row r="82" spans="2:8" ht="30" customHeight="1" x14ac:dyDescent="0.45">
      <c r="B82" s="184"/>
      <c r="C82" s="185"/>
      <c r="D82" s="177"/>
      <c r="E82" s="77" t="s">
        <v>34</v>
      </c>
      <c r="F82" s="18"/>
    </row>
    <row r="83" spans="2:8" ht="30" customHeight="1" x14ac:dyDescent="0.45">
      <c r="B83" s="184"/>
      <c r="C83" s="185"/>
      <c r="D83" s="177"/>
      <c r="E83" s="77" t="s">
        <v>59</v>
      </c>
      <c r="F83" s="80"/>
      <c r="G83" s="28" t="s">
        <v>132</v>
      </c>
      <c r="H83" s="28" t="s">
        <v>131</v>
      </c>
    </row>
    <row r="84" spans="2:8" ht="30" customHeight="1" x14ac:dyDescent="0.45">
      <c r="B84" s="184"/>
      <c r="C84" s="185"/>
      <c r="D84" s="177"/>
      <c r="E84" s="77" t="s">
        <v>57</v>
      </c>
      <c r="F84" s="81"/>
      <c r="G84" s="1" t="s">
        <v>54</v>
      </c>
    </row>
    <row r="85" spans="2:8" ht="30" customHeight="1" x14ac:dyDescent="0.45">
      <c r="B85" s="184"/>
      <c r="C85" s="185"/>
      <c r="D85" s="177"/>
      <c r="E85" s="77" t="s">
        <v>34</v>
      </c>
      <c r="F85" s="18"/>
    </row>
    <row r="86" spans="2:8" ht="30" customHeight="1" x14ac:dyDescent="0.45">
      <c r="B86" s="184"/>
      <c r="C86" s="185"/>
      <c r="D86" s="177"/>
      <c r="E86" s="77" t="s">
        <v>59</v>
      </c>
      <c r="F86" s="80"/>
      <c r="G86" s="28" t="s">
        <v>132</v>
      </c>
      <c r="H86" s="28" t="s">
        <v>131</v>
      </c>
    </row>
    <row r="87" spans="2:8" ht="30" customHeight="1" x14ac:dyDescent="0.45">
      <c r="B87" s="184"/>
      <c r="C87" s="185"/>
      <c r="D87" s="177"/>
      <c r="E87" s="77" t="s">
        <v>57</v>
      </c>
      <c r="F87" s="81"/>
      <c r="G87" s="1" t="s">
        <v>54</v>
      </c>
    </row>
    <row r="88" spans="2:8" ht="30" customHeight="1" thickBot="1" x14ac:dyDescent="0.5">
      <c r="B88" s="155"/>
      <c r="C88" s="186"/>
      <c r="D88" s="177"/>
      <c r="E88" s="77" t="s">
        <v>60</v>
      </c>
      <c r="F88" s="82">
        <f>((F74*F75)+(F77*F78)+(F80*F81)+(F83*F84)+(F86*F87))</f>
        <v>0</v>
      </c>
      <c r="G88" s="1" t="s">
        <v>55</v>
      </c>
    </row>
    <row r="89" spans="2:8" ht="30" customHeight="1" thickBot="1" x14ac:dyDescent="0.5">
      <c r="B89" s="150" t="s">
        <v>50</v>
      </c>
      <c r="C89" s="151"/>
      <c r="D89" s="152"/>
      <c r="E89" s="71" t="s">
        <v>14</v>
      </c>
      <c r="F89" s="13" t="s">
        <v>86</v>
      </c>
      <c r="G89" s="88" t="s">
        <v>127</v>
      </c>
      <c r="H89" s="28" t="s">
        <v>130</v>
      </c>
    </row>
    <row r="90" spans="2:8" ht="30" customHeight="1" x14ac:dyDescent="0.45">
      <c r="B90" s="187" t="s">
        <v>6</v>
      </c>
      <c r="C90" s="210" t="s">
        <v>2</v>
      </c>
      <c r="D90" s="211"/>
      <c r="E90" s="212"/>
      <c r="F90" s="11"/>
    </row>
    <row r="91" spans="2:8" ht="30" customHeight="1" x14ac:dyDescent="0.45">
      <c r="B91" s="188"/>
      <c r="C91" s="160" t="s">
        <v>5</v>
      </c>
      <c r="D91" s="161"/>
      <c r="E91" s="162"/>
      <c r="F91" s="14"/>
    </row>
    <row r="92" spans="2:8" ht="30" customHeight="1" x14ac:dyDescent="0.45">
      <c r="B92" s="188"/>
      <c r="C92" s="160" t="s">
        <v>4</v>
      </c>
      <c r="D92" s="161"/>
      <c r="E92" s="162"/>
      <c r="F92" s="15"/>
      <c r="G92" s="1" t="s">
        <v>29</v>
      </c>
    </row>
    <row r="93" spans="2:8" ht="30" customHeight="1" x14ac:dyDescent="0.45">
      <c r="B93" s="188"/>
      <c r="C93" s="132" t="s">
        <v>71</v>
      </c>
      <c r="D93" s="133"/>
      <c r="E93" s="134"/>
      <c r="F93" s="16"/>
      <c r="G93" s="1" t="s">
        <v>54</v>
      </c>
    </row>
    <row r="94" spans="2:8" ht="30" customHeight="1" x14ac:dyDescent="0.45">
      <c r="B94" s="188"/>
      <c r="C94" s="157" t="s">
        <v>2</v>
      </c>
      <c r="D94" s="158"/>
      <c r="E94" s="159"/>
      <c r="F94" s="17"/>
    </row>
    <row r="95" spans="2:8" ht="30" customHeight="1" x14ac:dyDescent="0.45">
      <c r="B95" s="188"/>
      <c r="C95" s="160" t="s">
        <v>5</v>
      </c>
      <c r="D95" s="161"/>
      <c r="E95" s="162"/>
      <c r="F95" s="14"/>
    </row>
    <row r="96" spans="2:8" ht="30" customHeight="1" x14ac:dyDescent="0.45">
      <c r="B96" s="188"/>
      <c r="C96" s="160" t="s">
        <v>4</v>
      </c>
      <c r="D96" s="161"/>
      <c r="E96" s="162"/>
      <c r="F96" s="15"/>
      <c r="G96" s="1" t="s">
        <v>29</v>
      </c>
    </row>
    <row r="97" spans="2:15" ht="30" customHeight="1" x14ac:dyDescent="0.45">
      <c r="B97" s="188"/>
      <c r="C97" s="132" t="s">
        <v>71</v>
      </c>
      <c r="D97" s="133"/>
      <c r="E97" s="134"/>
      <c r="F97" s="16"/>
      <c r="G97" s="1" t="s">
        <v>54</v>
      </c>
    </row>
    <row r="98" spans="2:15" ht="30" customHeight="1" x14ac:dyDescent="0.45">
      <c r="B98" s="188"/>
      <c r="C98" s="157" t="s">
        <v>2</v>
      </c>
      <c r="D98" s="158"/>
      <c r="E98" s="159"/>
      <c r="F98" s="17"/>
    </row>
    <row r="99" spans="2:15" ht="30" customHeight="1" x14ac:dyDescent="0.45">
      <c r="B99" s="188"/>
      <c r="C99" s="160" t="s">
        <v>5</v>
      </c>
      <c r="D99" s="161"/>
      <c r="E99" s="162"/>
      <c r="F99" s="14"/>
    </row>
    <row r="100" spans="2:15" ht="30" customHeight="1" x14ac:dyDescent="0.45">
      <c r="B100" s="188"/>
      <c r="C100" s="160" t="s">
        <v>4</v>
      </c>
      <c r="D100" s="161"/>
      <c r="E100" s="162"/>
      <c r="F100" s="15"/>
      <c r="G100" s="1" t="s">
        <v>29</v>
      </c>
    </row>
    <row r="101" spans="2:15" ht="30" customHeight="1" x14ac:dyDescent="0.45">
      <c r="B101" s="188"/>
      <c r="C101" s="132" t="s">
        <v>71</v>
      </c>
      <c r="D101" s="133"/>
      <c r="E101" s="134"/>
      <c r="F101" s="16"/>
      <c r="G101" s="1" t="s">
        <v>54</v>
      </c>
    </row>
    <row r="102" spans="2:15" ht="30" customHeight="1" thickBot="1" x14ac:dyDescent="0.5">
      <c r="B102" s="189"/>
      <c r="C102" s="173" t="s">
        <v>28</v>
      </c>
      <c r="D102" s="174"/>
      <c r="E102" s="175"/>
      <c r="F102" s="30">
        <f>(F92*F93)+(F96*F97)+(F100*F101)</f>
        <v>0</v>
      </c>
      <c r="G102" s="1" t="s">
        <v>29</v>
      </c>
    </row>
    <row r="103" spans="2:15" ht="30" customHeight="1" x14ac:dyDescent="0.45">
      <c r="B103" s="138" t="s">
        <v>3</v>
      </c>
      <c r="C103" s="129" t="s">
        <v>2</v>
      </c>
      <c r="D103" s="130"/>
      <c r="E103" s="131"/>
      <c r="F103" s="6"/>
    </row>
    <row r="104" spans="2:15" ht="30" customHeight="1" x14ac:dyDescent="0.45">
      <c r="B104" s="139"/>
      <c r="C104" s="126" t="s">
        <v>67</v>
      </c>
      <c r="D104" s="127"/>
      <c r="E104" s="128"/>
      <c r="F104" s="18"/>
    </row>
    <row r="105" spans="2:15" ht="30" customHeight="1" x14ac:dyDescent="0.45">
      <c r="B105" s="139"/>
      <c r="C105" s="126" t="s">
        <v>35</v>
      </c>
      <c r="D105" s="127"/>
      <c r="E105" s="128"/>
      <c r="F105" s="18"/>
      <c r="G105" s="1" t="s">
        <v>136</v>
      </c>
    </row>
    <row r="106" spans="2:15" ht="30" customHeight="1" thickBot="1" x14ac:dyDescent="0.5">
      <c r="B106" s="140"/>
      <c r="C106" s="123" t="s">
        <v>36</v>
      </c>
      <c r="D106" s="124"/>
      <c r="E106" s="125"/>
      <c r="F106" s="19" t="s">
        <v>168</v>
      </c>
      <c r="G106" s="88" t="s">
        <v>127</v>
      </c>
      <c r="H106" s="28" t="s">
        <v>130</v>
      </c>
    </row>
    <row r="107" spans="2:15" ht="30" customHeight="1" thickBot="1" x14ac:dyDescent="0.5">
      <c r="B107" s="86" t="s">
        <v>134</v>
      </c>
      <c r="F107" s="31" t="s">
        <v>135</v>
      </c>
    </row>
    <row r="108" spans="2:15" ht="30" customHeight="1" x14ac:dyDescent="0.45">
      <c r="B108" s="201" t="s">
        <v>38</v>
      </c>
      <c r="C108" s="208" t="s">
        <v>56</v>
      </c>
      <c r="D108" s="205" t="s">
        <v>147</v>
      </c>
      <c r="E108" s="205"/>
      <c r="F108" s="20"/>
      <c r="G108" s="89" t="s">
        <v>128</v>
      </c>
      <c r="H108" s="113" t="s">
        <v>154</v>
      </c>
      <c r="I108" s="113"/>
      <c r="J108" s="113"/>
      <c r="K108" s="113"/>
      <c r="L108" s="113"/>
      <c r="M108" s="113"/>
      <c r="N108" s="113"/>
      <c r="O108" s="87"/>
    </row>
    <row r="109" spans="2:15" ht="30" customHeight="1" x14ac:dyDescent="0.45">
      <c r="B109" s="202"/>
      <c r="C109" s="172"/>
      <c r="D109" s="204" t="s">
        <v>140</v>
      </c>
      <c r="E109" s="204"/>
      <c r="F109" s="21"/>
      <c r="I109" s="100"/>
      <c r="J109" s="100"/>
      <c r="K109" s="100"/>
      <c r="L109" s="100"/>
      <c r="M109" s="100"/>
      <c r="N109" s="101"/>
      <c r="O109" s="79"/>
    </row>
    <row r="110" spans="2:15" ht="30" customHeight="1" x14ac:dyDescent="0.45">
      <c r="B110" s="202"/>
      <c r="C110" s="172" t="s">
        <v>63</v>
      </c>
      <c r="D110" s="204" t="s">
        <v>148</v>
      </c>
      <c r="E110" s="204"/>
      <c r="F110" s="21"/>
      <c r="G110" s="89" t="s">
        <v>128</v>
      </c>
      <c r="H110" s="113" t="s">
        <v>155</v>
      </c>
      <c r="I110" s="113"/>
      <c r="J110" s="113"/>
      <c r="K110" s="113"/>
      <c r="L110" s="113"/>
      <c r="M110" s="113"/>
      <c r="N110" s="113"/>
    </row>
    <row r="111" spans="2:15" ht="30" customHeight="1" x14ac:dyDescent="0.45">
      <c r="B111" s="202"/>
      <c r="C111" s="172"/>
      <c r="D111" s="204" t="s">
        <v>141</v>
      </c>
      <c r="E111" s="204"/>
      <c r="F111" s="21"/>
      <c r="H111" s="99"/>
      <c r="I111" s="100"/>
      <c r="J111" s="100"/>
      <c r="K111" s="100"/>
      <c r="L111" s="100"/>
      <c r="M111" s="100"/>
      <c r="N111" s="102"/>
    </row>
    <row r="112" spans="2:15" ht="46.2" customHeight="1" x14ac:dyDescent="0.45">
      <c r="B112" s="202"/>
      <c r="C112" s="204" t="s">
        <v>129</v>
      </c>
      <c r="D112" s="204"/>
      <c r="E112" s="204"/>
      <c r="F112" s="21"/>
      <c r="G112" s="88" t="s">
        <v>128</v>
      </c>
      <c r="H112" s="113" t="s">
        <v>156</v>
      </c>
      <c r="I112" s="113"/>
      <c r="J112" s="113"/>
      <c r="K112" s="113"/>
      <c r="L112" s="113"/>
      <c r="M112" s="113"/>
      <c r="N112" s="113"/>
    </row>
    <row r="113" spans="2:15" ht="30" customHeight="1" x14ac:dyDescent="0.45">
      <c r="B113" s="202"/>
      <c r="C113" s="115" t="s">
        <v>56</v>
      </c>
      <c r="D113" s="209" t="s">
        <v>149</v>
      </c>
      <c r="E113" s="209"/>
      <c r="F113" s="21"/>
      <c r="G113" s="89" t="s">
        <v>128</v>
      </c>
      <c r="H113" s="113" t="s">
        <v>157</v>
      </c>
      <c r="I113" s="113"/>
      <c r="J113" s="113"/>
      <c r="K113" s="113"/>
      <c r="L113" s="113"/>
      <c r="M113" s="113"/>
      <c r="N113" s="113"/>
    </row>
    <row r="114" spans="2:15" ht="30" customHeight="1" x14ac:dyDescent="0.45">
      <c r="B114" s="202"/>
      <c r="C114" s="115"/>
      <c r="D114" s="119" t="s">
        <v>142</v>
      </c>
      <c r="E114" s="119"/>
      <c r="F114" s="21"/>
      <c r="H114" s="100"/>
      <c r="I114" s="100"/>
      <c r="J114" s="100"/>
      <c r="K114" s="100"/>
      <c r="L114" s="100"/>
      <c r="M114" s="100"/>
      <c r="N114" s="79"/>
      <c r="O114" s="79"/>
    </row>
    <row r="115" spans="2:15" ht="30" customHeight="1" x14ac:dyDescent="0.45">
      <c r="B115" s="202"/>
      <c r="C115" s="115" t="s">
        <v>63</v>
      </c>
      <c r="D115" s="119" t="s">
        <v>150</v>
      </c>
      <c r="E115" s="119"/>
      <c r="F115" s="21"/>
      <c r="G115" s="89" t="s">
        <v>128</v>
      </c>
      <c r="H115" s="113" t="s">
        <v>158</v>
      </c>
      <c r="I115" s="113"/>
      <c r="J115" s="113"/>
      <c r="K115" s="113"/>
      <c r="L115" s="113"/>
      <c r="M115" s="113"/>
      <c r="N115" s="113"/>
    </row>
    <row r="116" spans="2:15" ht="30" customHeight="1" x14ac:dyDescent="0.45">
      <c r="B116" s="202"/>
      <c r="C116" s="115"/>
      <c r="D116" s="119" t="s">
        <v>143</v>
      </c>
      <c r="E116" s="119"/>
      <c r="F116" s="21"/>
      <c r="H116" s="100"/>
      <c r="I116" s="100"/>
      <c r="J116" s="100"/>
      <c r="K116" s="100"/>
      <c r="L116" s="100"/>
      <c r="M116" s="100"/>
    </row>
    <row r="117" spans="2:15" ht="30" customHeight="1" x14ac:dyDescent="0.45">
      <c r="B117" s="202"/>
      <c r="C117" s="114" t="s">
        <v>56</v>
      </c>
      <c r="D117" s="118" t="s">
        <v>151</v>
      </c>
      <c r="E117" s="118"/>
      <c r="F117" s="21"/>
      <c r="G117" s="89" t="s">
        <v>128</v>
      </c>
      <c r="H117" s="113" t="s">
        <v>159</v>
      </c>
      <c r="I117" s="113"/>
      <c r="J117" s="113"/>
      <c r="K117" s="113"/>
      <c r="L117" s="113"/>
      <c r="M117" s="113"/>
      <c r="N117" s="113"/>
    </row>
    <row r="118" spans="2:15" ht="30" customHeight="1" x14ac:dyDescent="0.45">
      <c r="B118" s="202"/>
      <c r="C118" s="114"/>
      <c r="D118" s="117" t="s">
        <v>166</v>
      </c>
      <c r="E118" s="117"/>
      <c r="F118" s="21"/>
      <c r="H118" s="100"/>
      <c r="I118" s="100"/>
      <c r="J118" s="100"/>
      <c r="K118" s="100"/>
      <c r="L118" s="100"/>
      <c r="M118" s="100"/>
      <c r="N118" s="79"/>
      <c r="O118" s="79"/>
    </row>
    <row r="119" spans="2:15" ht="30" customHeight="1" x14ac:dyDescent="0.45">
      <c r="B119" s="202"/>
      <c r="C119" s="114" t="s">
        <v>63</v>
      </c>
      <c r="D119" s="117" t="s">
        <v>152</v>
      </c>
      <c r="E119" s="117"/>
      <c r="F119" s="21"/>
      <c r="G119" s="89" t="s">
        <v>128</v>
      </c>
      <c r="H119" s="113" t="s">
        <v>160</v>
      </c>
      <c r="I119" s="113"/>
      <c r="J119" s="113"/>
      <c r="K119" s="113"/>
      <c r="L119" s="113"/>
      <c r="M119" s="113"/>
      <c r="N119" s="113"/>
    </row>
    <row r="120" spans="2:15" ht="30" customHeight="1" x14ac:dyDescent="0.45">
      <c r="B120" s="202"/>
      <c r="C120" s="114"/>
      <c r="D120" s="117" t="s">
        <v>144</v>
      </c>
      <c r="E120" s="117"/>
      <c r="F120" s="21"/>
      <c r="H120" s="100"/>
      <c r="I120" s="100"/>
      <c r="J120" s="100"/>
      <c r="K120" s="100"/>
      <c r="L120" s="100"/>
      <c r="M120" s="100"/>
    </row>
    <row r="121" spans="2:15" ht="30" customHeight="1" x14ac:dyDescent="0.45">
      <c r="B121" s="202"/>
      <c r="C121" s="207" t="s">
        <v>145</v>
      </c>
      <c r="D121" s="207"/>
      <c r="E121" s="207"/>
      <c r="F121" s="104">
        <f>F109+F114+F118</f>
        <v>0</v>
      </c>
      <c r="G121" s="89" t="s">
        <v>128</v>
      </c>
      <c r="H121" s="113" t="s">
        <v>139</v>
      </c>
      <c r="I121" s="113"/>
      <c r="J121" s="113"/>
      <c r="K121" s="113"/>
      <c r="L121" s="113"/>
      <c r="M121" s="113"/>
      <c r="N121" s="113"/>
      <c r="O121" s="87"/>
    </row>
    <row r="122" spans="2:15" ht="30" customHeight="1" thickBot="1" x14ac:dyDescent="0.5">
      <c r="B122" s="203"/>
      <c r="C122" s="206" t="s">
        <v>146</v>
      </c>
      <c r="D122" s="206"/>
      <c r="E122" s="206"/>
      <c r="F122" s="105">
        <f>F111+F116+F120</f>
        <v>0</v>
      </c>
      <c r="G122" s="89" t="s">
        <v>128</v>
      </c>
      <c r="H122" s="113"/>
      <c r="I122" s="113"/>
      <c r="J122" s="113"/>
      <c r="K122" s="113"/>
      <c r="L122" s="113"/>
      <c r="M122" s="113"/>
      <c r="N122" s="113"/>
    </row>
    <row r="123" spans="2:15" ht="30" customHeight="1" x14ac:dyDescent="0.45">
      <c r="B123" s="190" t="s">
        <v>113</v>
      </c>
      <c r="C123" s="192" t="s">
        <v>13</v>
      </c>
      <c r="D123" s="193"/>
      <c r="E123" s="194"/>
      <c r="F123" s="98"/>
      <c r="G123" s="88" t="s">
        <v>128</v>
      </c>
      <c r="H123" s="116" t="s">
        <v>138</v>
      </c>
      <c r="I123" s="116"/>
      <c r="J123" s="116"/>
      <c r="K123" s="116"/>
      <c r="L123" s="116"/>
      <c r="M123" s="116"/>
      <c r="N123" s="116"/>
    </row>
    <row r="124" spans="2:15" ht="30" customHeight="1" x14ac:dyDescent="0.45">
      <c r="B124" s="190"/>
      <c r="C124" s="198" t="s">
        <v>11</v>
      </c>
      <c r="D124" s="199"/>
      <c r="E124" s="200"/>
      <c r="F124" s="21"/>
    </row>
    <row r="125" spans="2:15" ht="30" customHeight="1" thickBot="1" x14ac:dyDescent="0.5">
      <c r="B125" s="191"/>
      <c r="C125" s="195" t="s">
        <v>3</v>
      </c>
      <c r="D125" s="196"/>
      <c r="E125" s="197"/>
      <c r="F125" s="22"/>
    </row>
  </sheetData>
  <sheetProtection algorithmName="SHA-512" hashValue="V7FH/S/oN3iu7HDBieDQt9f05CqD0fKcsE4TewU0Uu0M9Yo7eTS6QMtbbo0Jmhdno9cv2zIkTcQ6/6QLyfI5Bw==" saltValue="NGNoch0qZ7feWfY5MbicwA==" spinCount="100000" sheet="1" formatCells="0" formatColumns="0" formatRows="0" selectLockedCells="1"/>
  <mergeCells count="69">
    <mergeCell ref="C98:E98"/>
    <mergeCell ref="C99:E99"/>
    <mergeCell ref="C100:E100"/>
    <mergeCell ref="B123:B125"/>
    <mergeCell ref="C123:E123"/>
    <mergeCell ref="C125:E125"/>
    <mergeCell ref="C124:E124"/>
    <mergeCell ref="B108:B122"/>
    <mergeCell ref="D120:E120"/>
    <mergeCell ref="D118:E118"/>
    <mergeCell ref="D111:E111"/>
    <mergeCell ref="D108:E108"/>
    <mergeCell ref="D109:E109"/>
    <mergeCell ref="C112:E112"/>
    <mergeCell ref="D110:E110"/>
    <mergeCell ref="C122:E122"/>
    <mergeCell ref="C121:E121"/>
    <mergeCell ref="C108:C109"/>
    <mergeCell ref="D113:E113"/>
    <mergeCell ref="C5:E5"/>
    <mergeCell ref="C4:E4"/>
    <mergeCell ref="C6:E6"/>
    <mergeCell ref="C110:C111"/>
    <mergeCell ref="C102:E102"/>
    <mergeCell ref="D72:E72"/>
    <mergeCell ref="B55:D70"/>
    <mergeCell ref="D71:E71"/>
    <mergeCell ref="B39:D54"/>
    <mergeCell ref="B73:D88"/>
    <mergeCell ref="B90:B102"/>
    <mergeCell ref="C101:E101"/>
    <mergeCell ref="C91:E91"/>
    <mergeCell ref="C92:E92"/>
    <mergeCell ref="C97:E97"/>
    <mergeCell ref="C90:E90"/>
    <mergeCell ref="B3:E3"/>
    <mergeCell ref="C106:E106"/>
    <mergeCell ref="C105:E105"/>
    <mergeCell ref="C104:E104"/>
    <mergeCell ref="C103:E103"/>
    <mergeCell ref="C93:E93"/>
    <mergeCell ref="B4:B6"/>
    <mergeCell ref="B103:B106"/>
    <mergeCell ref="B7:B38"/>
    <mergeCell ref="C7:D22"/>
    <mergeCell ref="C23:D38"/>
    <mergeCell ref="B89:D89"/>
    <mergeCell ref="B71:C72"/>
    <mergeCell ref="C94:E94"/>
    <mergeCell ref="C95:E95"/>
    <mergeCell ref="C96:E96"/>
    <mergeCell ref="C119:C120"/>
    <mergeCell ref="C117:C118"/>
    <mergeCell ref="C115:C116"/>
    <mergeCell ref="C113:C114"/>
    <mergeCell ref="H123:N123"/>
    <mergeCell ref="H121:N122"/>
    <mergeCell ref="H117:N117"/>
    <mergeCell ref="H119:N119"/>
    <mergeCell ref="D119:E119"/>
    <mergeCell ref="D117:E117"/>
    <mergeCell ref="D116:E116"/>
    <mergeCell ref="D115:E115"/>
    <mergeCell ref="D114:E114"/>
    <mergeCell ref="H108:N108"/>
    <mergeCell ref="H110:N110"/>
    <mergeCell ref="H112:N112"/>
    <mergeCell ref="H113:N113"/>
    <mergeCell ref="H115:N115"/>
  </mergeCells>
  <phoneticPr fontId="1"/>
  <dataValidations count="3">
    <dataValidation type="list" allowBlank="1" showInputMessage="1" showErrorMessage="1" sqref="F89" xr:uid="{0BFF9725-653F-4DE1-9E18-1EA49677149A}">
      <formula1>"有,無"</formula1>
    </dataValidation>
    <dataValidation type="list" allowBlank="1" showInputMessage="1" showErrorMessage="1" sqref="F106" xr:uid="{8CBB9A03-B221-42E3-BC1D-88AA2C38B374}">
      <formula1>"選択してください,はい,いいえ"</formula1>
    </dataValidation>
    <dataValidation type="list" allowBlank="1" showInputMessage="1" showErrorMessage="1" sqref="F71" xr:uid="{7B63BEE8-762D-4E05-BEBA-95AA5454298B}">
      <formula1>"選択してください,全部,一部"</formula1>
    </dataValidation>
  </dataValidation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970F6-ECBB-412E-A233-318FF9791021}">
  <dimension ref="B1:AJ85"/>
  <sheetViews>
    <sheetView topLeftCell="A71" workbookViewId="0">
      <selection activeCell="I76" sqref="I76"/>
    </sheetView>
  </sheetViews>
  <sheetFormatPr defaultColWidth="2.09765625" defaultRowHeight="30" customHeight="1" x14ac:dyDescent="0.45"/>
  <cols>
    <col min="1" max="1" width="1.69921875" style="1" customWidth="1"/>
    <col min="2" max="2" width="6.5" style="1" customWidth="1"/>
    <col min="3" max="4" width="10.69921875" style="1" customWidth="1"/>
    <col min="5" max="5" width="42.69921875" style="1" customWidth="1"/>
    <col min="6" max="6" width="20.69921875" style="2" customWidth="1"/>
    <col min="7" max="7" width="1.69921875" style="1" customWidth="1"/>
    <col min="8" max="10" width="10.69921875" style="1" customWidth="1"/>
    <col min="11" max="38" width="9.69921875" style="1" customWidth="1"/>
    <col min="39" max="55" width="2.09765625" style="1" customWidth="1"/>
    <col min="56" max="16384" width="2.09765625" style="1"/>
  </cols>
  <sheetData>
    <row r="1" spans="2:36" ht="30" customHeight="1" x14ac:dyDescent="0.45">
      <c r="F1" s="85" t="s">
        <v>126</v>
      </c>
    </row>
    <row r="2" spans="2:36" ht="60" customHeight="1" x14ac:dyDescent="0.45">
      <c r="B2" s="295" t="s">
        <v>125</v>
      </c>
      <c r="C2" s="295"/>
      <c r="D2" s="295"/>
      <c r="E2" s="295"/>
      <c r="F2" s="295"/>
    </row>
    <row r="3" spans="2:36" ht="30" hidden="1" customHeight="1" x14ac:dyDescent="0.45">
      <c r="K3" s="4" t="s">
        <v>0</v>
      </c>
    </row>
    <row r="4" spans="2:36" ht="30" hidden="1" customHeight="1" x14ac:dyDescent="0.45">
      <c r="K4" s="284" t="s">
        <v>13</v>
      </c>
      <c r="L4" s="284"/>
      <c r="M4" s="284"/>
      <c r="N4" s="284"/>
      <c r="O4" s="284"/>
      <c r="P4" s="284"/>
      <c r="Q4" s="284"/>
      <c r="R4" s="284"/>
      <c r="S4" s="284"/>
      <c r="T4" s="284"/>
      <c r="U4" s="284"/>
      <c r="V4" s="284"/>
      <c r="W4" s="284"/>
      <c r="X4" s="281" t="s">
        <v>6</v>
      </c>
      <c r="Y4" s="281"/>
      <c r="Z4" s="281"/>
      <c r="AA4" s="281"/>
      <c r="AB4" s="281"/>
      <c r="AC4" s="281"/>
      <c r="AD4" s="281" t="s">
        <v>3</v>
      </c>
      <c r="AE4" s="281"/>
      <c r="AF4" s="281"/>
      <c r="AG4" s="281"/>
      <c r="AH4" s="281"/>
      <c r="AI4" s="281"/>
      <c r="AJ4" s="281"/>
    </row>
    <row r="5" spans="2:36" ht="30" hidden="1" customHeight="1" x14ac:dyDescent="0.45">
      <c r="K5" s="281" t="s">
        <v>20</v>
      </c>
      <c r="L5" s="281"/>
      <c r="M5" s="281"/>
      <c r="N5" s="281"/>
      <c r="O5" s="281"/>
      <c r="P5" s="281"/>
      <c r="Q5" s="281" t="s">
        <v>12</v>
      </c>
      <c r="R5" s="281"/>
      <c r="S5" s="281"/>
      <c r="T5" s="281"/>
      <c r="U5" s="281" t="s">
        <v>19</v>
      </c>
      <c r="V5" s="281"/>
      <c r="W5" s="281"/>
      <c r="X5" s="281"/>
      <c r="Y5" s="281"/>
      <c r="Z5" s="281"/>
      <c r="AA5" s="281"/>
      <c r="AB5" s="281"/>
      <c r="AC5" s="281"/>
      <c r="AD5" s="281"/>
      <c r="AE5" s="281"/>
      <c r="AF5" s="281"/>
      <c r="AG5" s="281"/>
      <c r="AH5" s="281"/>
      <c r="AI5" s="281"/>
      <c r="AJ5" s="281"/>
    </row>
    <row r="6" spans="2:36" ht="30" hidden="1" customHeight="1" x14ac:dyDescent="0.45">
      <c r="K6" s="282" t="s">
        <v>16</v>
      </c>
      <c r="L6" s="24"/>
      <c r="M6" s="222" t="s">
        <v>18</v>
      </c>
      <c r="N6" s="222" t="s">
        <v>42</v>
      </c>
      <c r="O6" s="222" t="s">
        <v>43</v>
      </c>
      <c r="P6" s="222" t="s">
        <v>7</v>
      </c>
      <c r="Q6" s="281" t="s">
        <v>73</v>
      </c>
      <c r="R6" s="281"/>
      <c r="S6" s="281" t="s">
        <v>74</v>
      </c>
      <c r="T6" s="281"/>
      <c r="U6" s="222" t="s">
        <v>77</v>
      </c>
      <c r="V6" s="222" t="s">
        <v>42</v>
      </c>
      <c r="W6" s="222" t="s">
        <v>43</v>
      </c>
      <c r="X6" s="282" t="s">
        <v>16</v>
      </c>
      <c r="Y6" s="282" t="s">
        <v>40</v>
      </c>
      <c r="Z6" s="222" t="s">
        <v>17</v>
      </c>
      <c r="AA6" s="222" t="s">
        <v>42</v>
      </c>
      <c r="AB6" s="222" t="s">
        <v>43</v>
      </c>
      <c r="AC6" s="222" t="s">
        <v>7</v>
      </c>
      <c r="AD6" s="282" t="s">
        <v>16</v>
      </c>
      <c r="AE6" s="282" t="s">
        <v>39</v>
      </c>
      <c r="AF6" s="222" t="s">
        <v>15</v>
      </c>
      <c r="AG6" s="222" t="s">
        <v>27</v>
      </c>
      <c r="AH6" s="222" t="s">
        <v>42</v>
      </c>
      <c r="AI6" s="222" t="s">
        <v>43</v>
      </c>
      <c r="AJ6" s="222" t="s">
        <v>7</v>
      </c>
    </row>
    <row r="7" spans="2:36" ht="30" hidden="1" customHeight="1" x14ac:dyDescent="0.45">
      <c r="K7" s="283"/>
      <c r="L7" s="25"/>
      <c r="M7" s="223"/>
      <c r="N7" s="223"/>
      <c r="O7" s="223"/>
      <c r="P7" s="223"/>
      <c r="Q7" s="3" t="s">
        <v>18</v>
      </c>
      <c r="R7" s="3" t="s">
        <v>42</v>
      </c>
      <c r="S7" s="3" t="s">
        <v>18</v>
      </c>
      <c r="T7" s="3" t="s">
        <v>42</v>
      </c>
      <c r="U7" s="223"/>
      <c r="V7" s="223"/>
      <c r="W7" s="223"/>
      <c r="X7" s="283"/>
      <c r="Y7" s="283"/>
      <c r="Z7" s="223"/>
      <c r="AA7" s="223"/>
      <c r="AB7" s="223"/>
      <c r="AC7" s="223"/>
      <c r="AD7" s="283"/>
      <c r="AE7" s="283"/>
      <c r="AF7" s="223"/>
      <c r="AG7" s="223"/>
      <c r="AH7" s="223"/>
      <c r="AI7" s="223"/>
      <c r="AJ7" s="223"/>
    </row>
    <row r="8" spans="2:36" ht="30" hidden="1" customHeight="1" x14ac:dyDescent="0.45">
      <c r="K8" s="32"/>
      <c r="L8" s="32"/>
      <c r="M8" s="33">
        <f>F15</f>
        <v>0</v>
      </c>
      <c r="N8" s="34" t="e">
        <f>F25</f>
        <v>#DIV/0!</v>
      </c>
      <c r="O8" s="34">
        <f>F21</f>
        <v>0</v>
      </c>
      <c r="P8" s="35">
        <f>F26</f>
        <v>0</v>
      </c>
      <c r="Q8" s="33" t="e">
        <f>F31</f>
        <v>#DIV/0!</v>
      </c>
      <c r="R8" s="36" t="e">
        <f>F32</f>
        <v>#DIV/0!</v>
      </c>
      <c r="S8" s="107" t="e">
        <f>F42&amp;CHAR(10)&amp;F53</f>
        <v>#DIV/0!</v>
      </c>
      <c r="T8" s="36" t="e">
        <f>F55</f>
        <v>#DIV/0!</v>
      </c>
      <c r="U8" s="33">
        <f>F58</f>
        <v>0</v>
      </c>
      <c r="V8" s="36">
        <f>F59</f>
        <v>0</v>
      </c>
      <c r="W8" s="36">
        <f>F60</f>
        <v>0</v>
      </c>
      <c r="X8" s="32"/>
      <c r="Y8" s="32"/>
      <c r="Z8" s="37">
        <f>F64</f>
        <v>0</v>
      </c>
      <c r="AA8" s="36">
        <f>F65</f>
        <v>0</v>
      </c>
      <c r="AB8" s="36">
        <f>F72</f>
        <v>0</v>
      </c>
      <c r="AC8" s="36">
        <f>F74</f>
        <v>0</v>
      </c>
      <c r="AD8" s="32"/>
      <c r="AE8" s="32"/>
      <c r="AF8" s="38">
        <f>F76</f>
        <v>0</v>
      </c>
      <c r="AG8" s="39" t="str">
        <f>F77</f>
        <v>はい</v>
      </c>
      <c r="AH8" s="36">
        <f>F82</f>
        <v>0</v>
      </c>
      <c r="AI8" s="36">
        <f>F80</f>
        <v>0</v>
      </c>
      <c r="AJ8" s="36">
        <f>F83</f>
        <v>0</v>
      </c>
    </row>
    <row r="9" spans="2:36" ht="30" hidden="1" customHeight="1" x14ac:dyDescent="0.45"/>
    <row r="10" spans="2:36" ht="30" customHeight="1" x14ac:dyDescent="0.45">
      <c r="B10" s="279" t="s">
        <v>137</v>
      </c>
      <c r="C10" s="279"/>
      <c r="D10" s="279"/>
      <c r="E10" s="279"/>
      <c r="F10" s="279"/>
    </row>
    <row r="11" spans="2:36" ht="30" customHeight="1" thickBot="1" x14ac:dyDescent="0.5">
      <c r="B11" s="280"/>
      <c r="C11" s="280"/>
      <c r="D11" s="280"/>
      <c r="E11" s="280"/>
      <c r="F11" s="280"/>
    </row>
    <row r="12" spans="2:36" ht="30" customHeight="1" thickBot="1" x14ac:dyDescent="0.5">
      <c r="B12" s="243" t="s">
        <v>13</v>
      </c>
      <c r="C12" s="244"/>
      <c r="D12" s="244"/>
      <c r="E12" s="244"/>
      <c r="F12" s="245"/>
      <c r="H12" s="1" t="s">
        <v>1</v>
      </c>
    </row>
    <row r="13" spans="2:36" ht="30" customHeight="1" thickTop="1" x14ac:dyDescent="0.45">
      <c r="B13" s="300" t="s">
        <v>87</v>
      </c>
      <c r="C13" s="301"/>
      <c r="D13" s="302" t="s">
        <v>114</v>
      </c>
      <c r="E13" s="183"/>
      <c r="F13" s="61">
        <f>ROUND(情報記入シート!F22+情報記入シート!F54+情報記入シート!F70,2)</f>
        <v>0</v>
      </c>
      <c r="H13" s="40">
        <v>3</v>
      </c>
      <c r="I13" s="41">
        <v>120000</v>
      </c>
      <c r="J13" s="41"/>
      <c r="N13" s="41"/>
      <c r="O13" s="41"/>
    </row>
    <row r="14" spans="2:36" ht="30" customHeight="1" x14ac:dyDescent="0.45">
      <c r="B14" s="300"/>
      <c r="C14" s="301"/>
      <c r="D14" s="176" t="s">
        <v>115</v>
      </c>
      <c r="E14" s="177"/>
      <c r="F14" s="52">
        <f>ROUND(情報記入シート!F38,2)</f>
        <v>0</v>
      </c>
      <c r="G14" s="87" t="str">
        <f>IF(F14=F50,"","PCS全体出力と機能性PV（基準別表３）の周辺機器の合計出力が相違しています。入力をご確認ください。")</f>
        <v/>
      </c>
      <c r="H14" s="40">
        <v>3.6</v>
      </c>
      <c r="I14" s="41"/>
      <c r="J14" s="41">
        <v>360000</v>
      </c>
      <c r="N14" s="41"/>
      <c r="O14" s="41"/>
    </row>
    <row r="15" spans="2:36" ht="30" customHeight="1" x14ac:dyDescent="0.45">
      <c r="B15" s="300"/>
      <c r="C15" s="301"/>
      <c r="D15" s="176" t="s">
        <v>10</v>
      </c>
      <c r="E15" s="177"/>
      <c r="F15" s="52">
        <f>ROUND(MIN(F13,F14),2)</f>
        <v>0</v>
      </c>
      <c r="H15" s="40">
        <v>3.61</v>
      </c>
      <c r="I15" s="41">
        <v>100000</v>
      </c>
      <c r="J15" s="41"/>
      <c r="N15" s="41"/>
      <c r="O15" s="41"/>
    </row>
    <row r="16" spans="2:36" ht="30" customHeight="1" x14ac:dyDescent="0.45">
      <c r="B16" s="278"/>
      <c r="C16" s="194"/>
      <c r="D16" s="269" t="s">
        <v>8</v>
      </c>
      <c r="E16" s="267"/>
      <c r="F16" s="53">
        <f>IF(F15&lt;=H13,F15*I13,IF(F15&lt;=H14,J14,F15*I15))</f>
        <v>0</v>
      </c>
    </row>
    <row r="17" spans="2:15" ht="30" customHeight="1" x14ac:dyDescent="0.45">
      <c r="B17" s="155" t="s">
        <v>164</v>
      </c>
      <c r="C17" s="186"/>
      <c r="D17" s="186"/>
      <c r="E17" s="156"/>
      <c r="F17" s="53">
        <f>情報記入シート!F108</f>
        <v>0</v>
      </c>
    </row>
    <row r="18" spans="2:15" ht="30" customHeight="1" x14ac:dyDescent="0.45">
      <c r="B18" s="155" t="s">
        <v>165</v>
      </c>
      <c r="C18" s="186"/>
      <c r="D18" s="186"/>
      <c r="E18" s="156"/>
      <c r="F18" s="53">
        <f>情報記入シート!F110</f>
        <v>0</v>
      </c>
    </row>
    <row r="19" spans="2:15" ht="30" customHeight="1" x14ac:dyDescent="0.45">
      <c r="B19" s="72" t="s">
        <v>28</v>
      </c>
      <c r="C19" s="269" t="s">
        <v>161</v>
      </c>
      <c r="D19" s="266"/>
      <c r="E19" s="267"/>
      <c r="F19" s="53">
        <f>F17+F18</f>
        <v>0</v>
      </c>
    </row>
    <row r="20" spans="2:15" ht="30" customHeight="1" x14ac:dyDescent="0.45">
      <c r="B20" s="246" t="s">
        <v>89</v>
      </c>
      <c r="C20" s="247"/>
      <c r="D20" s="247"/>
      <c r="E20" s="247"/>
      <c r="F20" s="53">
        <f>情報記入シート!F123</f>
        <v>0</v>
      </c>
    </row>
    <row r="21" spans="2:15" ht="30" customHeight="1" x14ac:dyDescent="0.45">
      <c r="B21" s="265" t="s">
        <v>90</v>
      </c>
      <c r="C21" s="266"/>
      <c r="D21" s="266"/>
      <c r="E21" s="267"/>
      <c r="F21" s="53">
        <f>F19-F20</f>
        <v>0</v>
      </c>
    </row>
    <row r="22" spans="2:15" ht="30" customHeight="1" x14ac:dyDescent="0.45">
      <c r="B22" s="273" t="s">
        <v>106</v>
      </c>
      <c r="C22" s="276" t="s">
        <v>107</v>
      </c>
      <c r="D22" s="276"/>
      <c r="E22" s="277"/>
      <c r="F22" s="53" t="e">
        <f>F32</f>
        <v>#DIV/0!</v>
      </c>
    </row>
    <row r="23" spans="2:15" ht="30" customHeight="1" x14ac:dyDescent="0.45">
      <c r="B23" s="274"/>
      <c r="C23" s="276" t="s">
        <v>108</v>
      </c>
      <c r="D23" s="276"/>
      <c r="E23" s="277"/>
      <c r="F23" s="53" t="e">
        <f>F55</f>
        <v>#DIV/0!</v>
      </c>
    </row>
    <row r="24" spans="2:15" ht="30" customHeight="1" x14ac:dyDescent="0.45">
      <c r="B24" s="275"/>
      <c r="C24" s="276" t="s">
        <v>109</v>
      </c>
      <c r="D24" s="276"/>
      <c r="E24" s="277"/>
      <c r="F24" s="53">
        <f>F61</f>
        <v>0</v>
      </c>
    </row>
    <row r="25" spans="2:15" ht="30" customHeight="1" x14ac:dyDescent="0.45">
      <c r="B25" s="75" t="s">
        <v>111</v>
      </c>
      <c r="C25" s="276" t="s">
        <v>88</v>
      </c>
      <c r="D25" s="276"/>
      <c r="E25" s="277"/>
      <c r="F25" s="53" t="e">
        <f>F16+F22+F23+F24</f>
        <v>#DIV/0!</v>
      </c>
    </row>
    <row r="26" spans="2:15" ht="30" customHeight="1" thickBot="1" x14ac:dyDescent="0.5">
      <c r="B26" s="270" t="s">
        <v>116</v>
      </c>
      <c r="C26" s="271"/>
      <c r="D26" s="271"/>
      <c r="E26" s="272"/>
      <c r="F26" s="64">
        <f>IFERROR(ROUNDDOWN(MIN(F21,F25),-3),0)</f>
        <v>0</v>
      </c>
    </row>
    <row r="27" spans="2:15" ht="30" customHeight="1" thickBot="1" x14ac:dyDescent="0.5">
      <c r="B27" s="243" t="s">
        <v>52</v>
      </c>
      <c r="C27" s="244"/>
      <c r="D27" s="244"/>
      <c r="E27" s="244"/>
      <c r="F27" s="245"/>
      <c r="H27" s="1" t="s">
        <v>12</v>
      </c>
    </row>
    <row r="28" spans="2:15" ht="30" customHeight="1" thickTop="1" x14ac:dyDescent="0.45">
      <c r="B28" s="278" t="s">
        <v>110</v>
      </c>
      <c r="C28" s="193"/>
      <c r="D28" s="193"/>
      <c r="E28" s="194"/>
      <c r="F28" s="61">
        <f>情報記入シート!F54</f>
        <v>0</v>
      </c>
      <c r="H28" s="2" t="s">
        <v>92</v>
      </c>
      <c r="I28" s="41">
        <v>50000</v>
      </c>
      <c r="J28" s="1" t="s">
        <v>45</v>
      </c>
      <c r="O28" s="2"/>
    </row>
    <row r="29" spans="2:15" ht="30" customHeight="1" x14ac:dyDescent="0.45">
      <c r="B29" s="248" t="s">
        <v>44</v>
      </c>
      <c r="C29" s="249"/>
      <c r="D29" s="249"/>
      <c r="E29" s="249"/>
      <c r="F29" s="54">
        <f>ROUND(F28,2)</f>
        <v>0</v>
      </c>
      <c r="N29" s="40"/>
      <c r="O29" s="2"/>
    </row>
    <row r="30" spans="2:15" ht="30" customHeight="1" x14ac:dyDescent="0.45">
      <c r="B30" s="248" t="s">
        <v>96</v>
      </c>
      <c r="C30" s="249"/>
      <c r="D30" s="249"/>
      <c r="E30" s="249"/>
      <c r="F30" s="54">
        <f>F15</f>
        <v>0</v>
      </c>
      <c r="H30" s="2"/>
      <c r="J30" s="2"/>
      <c r="O30" s="2"/>
    </row>
    <row r="31" spans="2:15" ht="30" customHeight="1" x14ac:dyDescent="0.45">
      <c r="B31" s="246" t="s">
        <v>95</v>
      </c>
      <c r="C31" s="247"/>
      <c r="D31" s="247"/>
      <c r="E31" s="247"/>
      <c r="F31" s="52" t="e">
        <f>ROUND(F30/F13*F29,2)</f>
        <v>#DIV/0!</v>
      </c>
      <c r="O31" s="2"/>
    </row>
    <row r="32" spans="2:15" ht="30" customHeight="1" thickBot="1" x14ac:dyDescent="0.5">
      <c r="B32" s="265" t="s">
        <v>91</v>
      </c>
      <c r="C32" s="266"/>
      <c r="D32" s="266"/>
      <c r="E32" s="267"/>
      <c r="F32" s="53" t="e">
        <f>F31*I28</f>
        <v>#DIV/0!</v>
      </c>
    </row>
    <row r="33" spans="2:10" ht="30" hidden="1" customHeight="1" x14ac:dyDescent="0.5">
      <c r="B33" s="268" t="s">
        <v>24</v>
      </c>
      <c r="C33" s="164"/>
      <c r="D33" s="164"/>
      <c r="E33" s="165"/>
      <c r="F33" s="53" t="e">
        <f>情報記入シート!#REF!</f>
        <v>#REF!</v>
      </c>
    </row>
    <row r="34" spans="2:10" ht="30" hidden="1" customHeight="1" x14ac:dyDescent="0.5">
      <c r="B34" s="262" t="s">
        <v>9</v>
      </c>
      <c r="C34" s="263"/>
      <c r="D34" s="263"/>
      <c r="E34" s="264"/>
      <c r="F34" s="53" t="e">
        <f>F33</f>
        <v>#REF!</v>
      </c>
    </row>
    <row r="35" spans="2:10" ht="30" hidden="1" customHeight="1" x14ac:dyDescent="0.5">
      <c r="B35" s="262" t="s">
        <v>49</v>
      </c>
      <c r="C35" s="263"/>
      <c r="D35" s="263"/>
      <c r="E35" s="264"/>
      <c r="F35" s="53" t="e">
        <f>情報記入シート!#REF!</f>
        <v>#REF!</v>
      </c>
    </row>
    <row r="36" spans="2:10" ht="30" hidden="1" customHeight="1" x14ac:dyDescent="0.5">
      <c r="B36" s="262" t="s">
        <v>62</v>
      </c>
      <c r="C36" s="263"/>
      <c r="D36" s="263"/>
      <c r="E36" s="264"/>
      <c r="F36" s="53" t="e">
        <f>F34-F35</f>
        <v>#REF!</v>
      </c>
    </row>
    <row r="37" spans="2:10" ht="30" hidden="1" customHeight="1" x14ac:dyDescent="0.5">
      <c r="B37" s="250" t="s">
        <v>7</v>
      </c>
      <c r="C37" s="251"/>
      <c r="D37" s="251"/>
      <c r="E37" s="252"/>
      <c r="F37" s="59" t="e">
        <f>ROUNDDOWN(MIN(F34,F32),-3)</f>
        <v>#REF!</v>
      </c>
    </row>
    <row r="38" spans="2:10" ht="30" customHeight="1" thickBot="1" x14ac:dyDescent="0.5">
      <c r="B38" s="243" t="s">
        <v>53</v>
      </c>
      <c r="C38" s="244"/>
      <c r="D38" s="244"/>
      <c r="E38" s="244"/>
      <c r="F38" s="245"/>
    </row>
    <row r="39" spans="2:10" ht="30" customHeight="1" thickTop="1" x14ac:dyDescent="0.45">
      <c r="B39" s="241" t="s">
        <v>69</v>
      </c>
      <c r="C39" s="192" t="s">
        <v>53</v>
      </c>
      <c r="D39" s="193"/>
      <c r="E39" s="194"/>
      <c r="F39" s="61">
        <f>情報記入シート!F70</f>
        <v>0</v>
      </c>
      <c r="H39" s="2" t="s">
        <v>93</v>
      </c>
      <c r="I39" s="41">
        <v>20000</v>
      </c>
      <c r="J39" s="1" t="s">
        <v>45</v>
      </c>
    </row>
    <row r="40" spans="2:10" ht="30" customHeight="1" x14ac:dyDescent="0.45">
      <c r="B40" s="242"/>
      <c r="C40" s="253" t="s">
        <v>44</v>
      </c>
      <c r="D40" s="254"/>
      <c r="E40" s="255"/>
      <c r="F40" s="54">
        <f>ROUND(F39,2)</f>
        <v>0</v>
      </c>
    </row>
    <row r="41" spans="2:10" ht="30" customHeight="1" x14ac:dyDescent="0.45">
      <c r="B41" s="242"/>
      <c r="C41" s="253" t="s">
        <v>96</v>
      </c>
      <c r="D41" s="254"/>
      <c r="E41" s="255"/>
      <c r="F41" s="54">
        <f>F15</f>
        <v>0</v>
      </c>
    </row>
    <row r="42" spans="2:10" ht="30" customHeight="1" x14ac:dyDescent="0.45">
      <c r="B42" s="242"/>
      <c r="C42" s="269" t="s">
        <v>97</v>
      </c>
      <c r="D42" s="266"/>
      <c r="E42" s="267"/>
      <c r="F42" s="52" t="e">
        <f>ROUND(F41/F13*F40,2)</f>
        <v>#DIV/0!</v>
      </c>
    </row>
    <row r="43" spans="2:10" ht="30" customHeight="1" x14ac:dyDescent="0.45">
      <c r="B43" s="242"/>
      <c r="C43" s="269" t="s">
        <v>94</v>
      </c>
      <c r="D43" s="266"/>
      <c r="E43" s="267"/>
      <c r="F43" s="53" t="e">
        <f>F42*I39</f>
        <v>#DIV/0!</v>
      </c>
    </row>
    <row r="44" spans="2:10" ht="30" hidden="1" customHeight="1" x14ac:dyDescent="0.45">
      <c r="B44" s="184" t="s">
        <v>25</v>
      </c>
      <c r="C44" s="185"/>
      <c r="D44" s="185"/>
      <c r="E44" s="177"/>
      <c r="F44" s="53" t="e">
        <f>情報記入シート!#REF!</f>
        <v>#REF!</v>
      </c>
    </row>
    <row r="45" spans="2:10" ht="30" hidden="1" customHeight="1" x14ac:dyDescent="0.45">
      <c r="B45" s="265" t="s">
        <v>9</v>
      </c>
      <c r="C45" s="266"/>
      <c r="D45" s="266"/>
      <c r="E45" s="267"/>
      <c r="F45" s="53" t="e">
        <f>F44</f>
        <v>#REF!</v>
      </c>
    </row>
    <row r="46" spans="2:10" ht="30" hidden="1" customHeight="1" x14ac:dyDescent="0.45">
      <c r="B46" s="265" t="s">
        <v>49</v>
      </c>
      <c r="C46" s="266"/>
      <c r="D46" s="266"/>
      <c r="E46" s="267"/>
      <c r="F46" s="53" t="e">
        <f>情報記入シート!#REF!</f>
        <v>#REF!</v>
      </c>
    </row>
    <row r="47" spans="2:10" ht="30" hidden="1" customHeight="1" x14ac:dyDescent="0.45">
      <c r="B47" s="265" t="s">
        <v>62</v>
      </c>
      <c r="C47" s="266"/>
      <c r="D47" s="266"/>
      <c r="E47" s="267"/>
      <c r="F47" s="53" t="e">
        <f>F45-F46</f>
        <v>#REF!</v>
      </c>
    </row>
    <row r="48" spans="2:10" ht="30" hidden="1" customHeight="1" x14ac:dyDescent="0.45">
      <c r="B48" s="265" t="s">
        <v>7</v>
      </c>
      <c r="C48" s="266"/>
      <c r="D48" s="266"/>
      <c r="E48" s="267"/>
      <c r="F48" s="55" t="e">
        <f>ROUNDDOWN(MIN(F45,F43),-3)</f>
        <v>#REF!</v>
      </c>
    </row>
    <row r="49" spans="2:15" ht="30" customHeight="1" x14ac:dyDescent="0.45">
      <c r="B49" s="242" t="s">
        <v>70</v>
      </c>
      <c r="C49" s="253" t="s">
        <v>53</v>
      </c>
      <c r="D49" s="254"/>
      <c r="E49" s="255"/>
      <c r="F49" s="52">
        <f>情報記入シート!F88</f>
        <v>0</v>
      </c>
      <c r="H49" s="2" t="s">
        <v>23</v>
      </c>
      <c r="I49" s="41">
        <v>20000</v>
      </c>
      <c r="J49" s="1" t="s">
        <v>45</v>
      </c>
    </row>
    <row r="50" spans="2:15" ht="30" customHeight="1" x14ac:dyDescent="0.45">
      <c r="B50" s="242"/>
      <c r="C50" s="253" t="s">
        <v>44</v>
      </c>
      <c r="D50" s="254"/>
      <c r="E50" s="255"/>
      <c r="F50" s="54">
        <f>ROUND(F49,2)</f>
        <v>0</v>
      </c>
    </row>
    <row r="51" spans="2:15" ht="30" customHeight="1" x14ac:dyDescent="0.45">
      <c r="B51" s="242"/>
      <c r="C51" s="253" t="s">
        <v>96</v>
      </c>
      <c r="D51" s="254"/>
      <c r="E51" s="255"/>
      <c r="F51" s="54">
        <f>F15</f>
        <v>0</v>
      </c>
    </row>
    <row r="52" spans="2:15" ht="30" customHeight="1" x14ac:dyDescent="0.45">
      <c r="B52" s="242"/>
      <c r="C52" s="269" t="s">
        <v>123</v>
      </c>
      <c r="D52" s="266"/>
      <c r="E52" s="267"/>
      <c r="F52" s="52">
        <f>IFERROR(ROUND(IF(情報記入シート!F71="全部",F13,情報記入シート!F72),2),"")</f>
        <v>0</v>
      </c>
    </row>
    <row r="53" spans="2:15" ht="30" customHeight="1" x14ac:dyDescent="0.45">
      <c r="B53" s="242"/>
      <c r="C53" s="269" t="s">
        <v>98</v>
      </c>
      <c r="D53" s="266"/>
      <c r="E53" s="267"/>
      <c r="F53" s="52">
        <f>MIN(F50,F51,F52)</f>
        <v>0</v>
      </c>
    </row>
    <row r="54" spans="2:15" ht="30" customHeight="1" x14ac:dyDescent="0.45">
      <c r="B54" s="242"/>
      <c r="C54" s="269" t="s">
        <v>99</v>
      </c>
      <c r="D54" s="266"/>
      <c r="E54" s="267"/>
      <c r="F54" s="53">
        <f>F53*I49</f>
        <v>0</v>
      </c>
    </row>
    <row r="55" spans="2:15" ht="30" customHeight="1" thickBot="1" x14ac:dyDescent="0.5">
      <c r="B55" s="73" t="s">
        <v>28</v>
      </c>
      <c r="C55" s="288" t="s">
        <v>100</v>
      </c>
      <c r="D55" s="234"/>
      <c r="E55" s="235"/>
      <c r="F55" s="60" t="e">
        <f>F43+F54</f>
        <v>#DIV/0!</v>
      </c>
    </row>
    <row r="56" spans="2:15" ht="30" customHeight="1" thickBot="1" x14ac:dyDescent="0.5">
      <c r="B56" s="243" t="s">
        <v>51</v>
      </c>
      <c r="C56" s="244"/>
      <c r="D56" s="244"/>
      <c r="E56" s="244"/>
      <c r="F56" s="245"/>
      <c r="H56" s="1" t="s">
        <v>26</v>
      </c>
    </row>
    <row r="57" spans="2:15" ht="30" customHeight="1" thickTop="1" x14ac:dyDescent="0.45">
      <c r="B57" s="181" t="s">
        <v>14</v>
      </c>
      <c r="C57" s="182"/>
      <c r="D57" s="182"/>
      <c r="E57" s="183"/>
      <c r="F57" s="62" t="str">
        <f>情報記入シート!F89</f>
        <v>有</v>
      </c>
      <c r="H57" s="2" t="s">
        <v>41</v>
      </c>
      <c r="I57" s="41">
        <v>200000</v>
      </c>
      <c r="J57" s="1" t="s">
        <v>45</v>
      </c>
    </row>
    <row r="58" spans="2:15" ht="30" customHeight="1" x14ac:dyDescent="0.45">
      <c r="B58" s="248" t="s">
        <v>96</v>
      </c>
      <c r="C58" s="249"/>
      <c r="D58" s="249"/>
      <c r="E58" s="249"/>
      <c r="F58" s="57">
        <f>$F$15</f>
        <v>0</v>
      </c>
      <c r="H58" s="2"/>
    </row>
    <row r="59" spans="2:15" ht="30" customHeight="1" x14ac:dyDescent="0.45">
      <c r="B59" s="265" t="s">
        <v>101</v>
      </c>
      <c r="C59" s="266"/>
      <c r="D59" s="266"/>
      <c r="E59" s="267"/>
      <c r="F59" s="53">
        <f>I57*F58</f>
        <v>0</v>
      </c>
    </row>
    <row r="60" spans="2:15" ht="30" customHeight="1" x14ac:dyDescent="0.45">
      <c r="B60" s="184" t="s">
        <v>102</v>
      </c>
      <c r="C60" s="185"/>
      <c r="D60" s="185"/>
      <c r="E60" s="177"/>
      <c r="F60" s="53">
        <f>情報記入シート!F112</f>
        <v>0</v>
      </c>
    </row>
    <row r="61" spans="2:15" ht="30" customHeight="1" thickBot="1" x14ac:dyDescent="0.5">
      <c r="B61" s="233" t="s">
        <v>153</v>
      </c>
      <c r="C61" s="234"/>
      <c r="D61" s="234"/>
      <c r="E61" s="235"/>
      <c r="F61" s="59">
        <f>ROUNDDOWN(MIN(F59,F60),-3)</f>
        <v>0</v>
      </c>
    </row>
    <row r="62" spans="2:15" ht="30" customHeight="1" thickBot="1" x14ac:dyDescent="0.5">
      <c r="B62" s="289" t="s">
        <v>11</v>
      </c>
      <c r="C62" s="290"/>
      <c r="D62" s="290"/>
      <c r="E62" s="290"/>
      <c r="F62" s="291"/>
      <c r="H62" s="1" t="s">
        <v>6</v>
      </c>
      <c r="I62" s="42">
        <v>0.75</v>
      </c>
      <c r="J62" s="42"/>
      <c r="N62" s="42"/>
      <c r="O62" s="42"/>
    </row>
    <row r="63" spans="2:15" ht="30" customHeight="1" thickTop="1" x14ac:dyDescent="0.45">
      <c r="B63" s="292" t="s">
        <v>72</v>
      </c>
      <c r="C63" s="293"/>
      <c r="D63" s="293"/>
      <c r="E63" s="294"/>
      <c r="F63" s="63">
        <f>情報記入シート!F102</f>
        <v>0</v>
      </c>
      <c r="H63" s="40">
        <v>5</v>
      </c>
      <c r="I63" s="41">
        <v>190000</v>
      </c>
      <c r="J63" s="41"/>
      <c r="N63" s="41"/>
      <c r="O63" s="41"/>
    </row>
    <row r="64" spans="2:15" ht="30" customHeight="1" x14ac:dyDescent="0.45">
      <c r="B64" s="238" t="s">
        <v>112</v>
      </c>
      <c r="C64" s="239"/>
      <c r="D64" s="239"/>
      <c r="E64" s="240"/>
      <c r="F64" s="58">
        <f>ROUND(F63,2)</f>
        <v>0</v>
      </c>
      <c r="H64" s="40">
        <v>6.33</v>
      </c>
      <c r="I64" s="41"/>
      <c r="J64" s="41">
        <v>950000</v>
      </c>
      <c r="N64" s="41"/>
      <c r="O64" s="41"/>
    </row>
    <row r="65" spans="2:15" ht="30" customHeight="1" x14ac:dyDescent="0.45">
      <c r="B65" s="238" t="s">
        <v>8</v>
      </c>
      <c r="C65" s="239"/>
      <c r="D65" s="239"/>
      <c r="E65" s="240"/>
      <c r="F65" s="53">
        <f>IF(F64&lt;H65,MIN(F64*I63,J64),IF(F64&gt;=H65,IF(F30&gt;K66,MIN(F64*I65,F30*I66),MIN(F64*I65,J65))))</f>
        <v>0</v>
      </c>
      <c r="G65" s="28"/>
      <c r="H65" s="40">
        <v>6.34</v>
      </c>
      <c r="I65" s="41">
        <v>150000</v>
      </c>
      <c r="J65" s="41">
        <v>1200000</v>
      </c>
      <c r="N65" s="41"/>
      <c r="O65" s="41"/>
    </row>
    <row r="66" spans="2:15" ht="30" customHeight="1" x14ac:dyDescent="0.45">
      <c r="B66" s="285" t="s">
        <v>103</v>
      </c>
      <c r="C66" s="297" t="str">
        <f>情報記入シート!D113</f>
        <v>④蓄電池 機器費（ハイブリッド型以上のPCS等の按分後の経費を含む）</v>
      </c>
      <c r="D66" s="298"/>
      <c r="E66" s="299"/>
      <c r="F66" s="53">
        <f>情報記入シート!F113</f>
        <v>0</v>
      </c>
      <c r="H66" s="1" t="s">
        <v>20</v>
      </c>
      <c r="I66" s="76">
        <v>300000</v>
      </c>
      <c r="J66" s="1" t="s">
        <v>47</v>
      </c>
      <c r="K66" s="40">
        <v>4</v>
      </c>
      <c r="L66" s="1" t="s">
        <v>167</v>
      </c>
    </row>
    <row r="67" spans="2:15" ht="30" customHeight="1" x14ac:dyDescent="0.45">
      <c r="B67" s="286"/>
      <c r="C67" s="112"/>
      <c r="D67" s="297" t="s">
        <v>46</v>
      </c>
      <c r="E67" s="303"/>
      <c r="F67" s="109" t="e">
        <f>F66/F64</f>
        <v>#DIV/0!</v>
      </c>
      <c r="H67" s="1" t="s">
        <v>48</v>
      </c>
      <c r="I67" s="41">
        <v>200000</v>
      </c>
      <c r="J67" s="1" t="s">
        <v>47</v>
      </c>
    </row>
    <row r="68" spans="2:15" ht="30" customHeight="1" x14ac:dyDescent="0.45">
      <c r="B68" s="287"/>
      <c r="C68" s="111"/>
      <c r="D68" s="110"/>
      <c r="E68" s="106" t="s">
        <v>120</v>
      </c>
      <c r="F68" s="92" t="e">
        <f>IF(F67&lt;=I67,"対象","対象外")</f>
        <v>#DIV/0!</v>
      </c>
    </row>
    <row r="69" spans="2:15" ht="30" customHeight="1" x14ac:dyDescent="0.45">
      <c r="B69" s="304" t="str">
        <f>情報記入シート!D115</f>
        <v>⑤蓄電池 工事費（ハイブリッド型以上のPCS等の按分後の経費を含む）</v>
      </c>
      <c r="C69" s="298"/>
      <c r="D69" s="298"/>
      <c r="E69" s="299"/>
      <c r="F69" s="53">
        <f>情報記入シート!F115</f>
        <v>0</v>
      </c>
    </row>
    <row r="70" spans="2:15" ht="30" customHeight="1" x14ac:dyDescent="0.45">
      <c r="B70" s="74" t="s">
        <v>28</v>
      </c>
      <c r="C70" s="296" t="s">
        <v>162</v>
      </c>
      <c r="D70" s="239"/>
      <c r="E70" s="240"/>
      <c r="F70" s="53">
        <f>F66+F69</f>
        <v>0</v>
      </c>
    </row>
    <row r="71" spans="2:15" ht="30" customHeight="1" x14ac:dyDescent="0.45">
      <c r="B71" s="236" t="s">
        <v>89</v>
      </c>
      <c r="C71" s="237"/>
      <c r="D71" s="237"/>
      <c r="E71" s="237"/>
      <c r="F71" s="53">
        <f>情報記入シート!F124</f>
        <v>0</v>
      </c>
    </row>
    <row r="72" spans="2:15" ht="30" customHeight="1" x14ac:dyDescent="0.45">
      <c r="B72" s="238" t="s">
        <v>90</v>
      </c>
      <c r="C72" s="239"/>
      <c r="D72" s="239"/>
      <c r="E72" s="240"/>
      <c r="F72" s="53">
        <f>F70-F71</f>
        <v>0</v>
      </c>
    </row>
    <row r="73" spans="2:15" ht="30" customHeight="1" x14ac:dyDescent="0.45">
      <c r="B73" s="238" t="s">
        <v>85</v>
      </c>
      <c r="C73" s="239"/>
      <c r="D73" s="239"/>
      <c r="E73" s="240"/>
      <c r="F73" s="53">
        <f>F72*I62</f>
        <v>0</v>
      </c>
    </row>
    <row r="74" spans="2:15" ht="30" customHeight="1" thickBot="1" x14ac:dyDescent="0.5">
      <c r="B74" s="230" t="s">
        <v>117</v>
      </c>
      <c r="C74" s="231"/>
      <c r="D74" s="231"/>
      <c r="E74" s="232"/>
      <c r="F74" s="64">
        <f>IFERROR(IF(F68="対象外","助成対象外",ROUNDDOWN(MIN(F73,F65),-3)),0)</f>
        <v>0</v>
      </c>
    </row>
    <row r="75" spans="2:15" ht="30" customHeight="1" thickBot="1" x14ac:dyDescent="0.5">
      <c r="B75" s="224" t="s">
        <v>3</v>
      </c>
      <c r="C75" s="225"/>
      <c r="D75" s="225"/>
      <c r="E75" s="225"/>
      <c r="F75" s="226"/>
      <c r="H75" s="1" t="s">
        <v>30</v>
      </c>
    </row>
    <row r="76" spans="2:15" ht="30" customHeight="1" thickTop="1" x14ac:dyDescent="0.45">
      <c r="B76" s="260" t="str">
        <f>情報記入シート!C105</f>
        <v>設置機器数</v>
      </c>
      <c r="C76" s="261"/>
      <c r="D76" s="261"/>
      <c r="E76" s="261"/>
      <c r="F76" s="103">
        <f>情報記入シート!F105</f>
        <v>0</v>
      </c>
      <c r="H76" s="2" t="s">
        <v>31</v>
      </c>
      <c r="I76" s="42">
        <v>1</v>
      </c>
      <c r="J76" s="41">
        <v>1000000</v>
      </c>
      <c r="N76" s="41"/>
      <c r="O76" s="41"/>
    </row>
    <row r="77" spans="2:15" ht="30" customHeight="1" x14ac:dyDescent="0.45">
      <c r="B77" s="258" t="str">
        <f>情報記入シート!C106</f>
        <v>EV・PHVを併せて設置、もしくは既に導入している</v>
      </c>
      <c r="C77" s="259"/>
      <c r="D77" s="259"/>
      <c r="E77" s="259"/>
      <c r="F77" s="56" t="str">
        <f>情報記入シート!F106</f>
        <v>はい</v>
      </c>
      <c r="H77" s="2" t="s">
        <v>32</v>
      </c>
      <c r="I77" s="42">
        <v>0.5</v>
      </c>
      <c r="J77" s="41">
        <v>500000</v>
      </c>
      <c r="N77" s="41"/>
      <c r="O77" s="41"/>
    </row>
    <row r="78" spans="2:15" ht="30" customHeight="1" x14ac:dyDescent="0.45">
      <c r="B78" s="221" t="str">
        <f>情報記入シート!D117</f>
        <v>⑥V2H 機器費（ハイブリッド型以上のPCS等の按分後の経費を含む）</v>
      </c>
      <c r="C78" s="127"/>
      <c r="D78" s="127"/>
      <c r="E78" s="128"/>
      <c r="F78" s="53">
        <f>情報記入シート!F117</f>
        <v>0</v>
      </c>
    </row>
    <row r="79" spans="2:15" ht="30" customHeight="1" x14ac:dyDescent="0.45">
      <c r="B79" s="221" t="str">
        <f>情報記入シート!D119</f>
        <v>⑦V2H 工事費 （ハイブリッド型以上のPCS等の按分後の経費を含む）</v>
      </c>
      <c r="C79" s="127"/>
      <c r="D79" s="127"/>
      <c r="E79" s="128"/>
      <c r="F79" s="53">
        <f>情報記入シート!F119</f>
        <v>0</v>
      </c>
    </row>
    <row r="80" spans="2:15" ht="30" customHeight="1" x14ac:dyDescent="0.45">
      <c r="B80" s="218" t="s">
        <v>163</v>
      </c>
      <c r="C80" s="219"/>
      <c r="D80" s="219"/>
      <c r="E80" s="220"/>
      <c r="F80" s="53">
        <f>F78+F79</f>
        <v>0</v>
      </c>
    </row>
    <row r="81" spans="2:6" ht="30" customHeight="1" x14ac:dyDescent="0.45">
      <c r="B81" s="256" t="s">
        <v>89</v>
      </c>
      <c r="C81" s="257"/>
      <c r="D81" s="257"/>
      <c r="E81" s="257"/>
      <c r="F81" s="53">
        <f>情報記入シート!F125</f>
        <v>0</v>
      </c>
    </row>
    <row r="82" spans="2:6" ht="30" customHeight="1" x14ac:dyDescent="0.45">
      <c r="B82" s="227" t="s">
        <v>104</v>
      </c>
      <c r="C82" s="228"/>
      <c r="D82" s="228"/>
      <c r="E82" s="229"/>
      <c r="F82" s="53">
        <f>IF(F77=H77,MIN(F80*I77-F81,J77),IF(F77=H76,MIN(F80*I76-F81,J76),""))</f>
        <v>0</v>
      </c>
    </row>
    <row r="83" spans="2:6" ht="30" customHeight="1" thickBot="1" x14ac:dyDescent="0.5">
      <c r="B83" s="215" t="s">
        <v>118</v>
      </c>
      <c r="C83" s="216"/>
      <c r="D83" s="216"/>
      <c r="E83" s="217"/>
      <c r="F83" s="65">
        <f>IFERROR(ROUNDDOWN(F82,-3),0)</f>
        <v>0</v>
      </c>
    </row>
    <row r="84" spans="2:6" ht="30" customHeight="1" thickBot="1" x14ac:dyDescent="0.5"/>
    <row r="85" spans="2:6" ht="30" customHeight="1" thickBot="1" x14ac:dyDescent="0.5">
      <c r="B85" s="213" t="s">
        <v>119</v>
      </c>
      <c r="C85" s="214"/>
      <c r="D85" s="214"/>
      <c r="E85" s="214"/>
      <c r="F85" s="51">
        <f>F26+IF(F74="助成対象外",0,F74)+F83</f>
        <v>0</v>
      </c>
    </row>
  </sheetData>
  <sheetProtection algorithmName="SHA-512" hashValue="y1mgXxMteQurGvkSg5Z1y7F+oaRIkoyDrSneV2DJmgPqugUBVWhsazlQiuJaQxfn2qf7Bx2ECPNg/aa+icIABw==" saltValue="nKlXqWqcikMo9crM6dvzlQ==" spinCount="100000" sheet="1" formatCells="0" formatColumns="0" formatRows="0"/>
  <mergeCells count="108">
    <mergeCell ref="B2:F2"/>
    <mergeCell ref="C70:E70"/>
    <mergeCell ref="C66:E66"/>
    <mergeCell ref="B13:C16"/>
    <mergeCell ref="D16:E16"/>
    <mergeCell ref="D13:E13"/>
    <mergeCell ref="C41:E41"/>
    <mergeCell ref="B12:F12"/>
    <mergeCell ref="B46:E46"/>
    <mergeCell ref="B48:E48"/>
    <mergeCell ref="B45:E45"/>
    <mergeCell ref="B44:E44"/>
    <mergeCell ref="B47:E47"/>
    <mergeCell ref="D67:E67"/>
    <mergeCell ref="B69:E69"/>
    <mergeCell ref="B72:E72"/>
    <mergeCell ref="B49:B54"/>
    <mergeCell ref="B36:E36"/>
    <mergeCell ref="C42:E42"/>
    <mergeCell ref="C43:E43"/>
    <mergeCell ref="C49:E49"/>
    <mergeCell ref="B66:B68"/>
    <mergeCell ref="C50:E50"/>
    <mergeCell ref="C51:E51"/>
    <mergeCell ref="C53:E53"/>
    <mergeCell ref="C54:E54"/>
    <mergeCell ref="C55:E55"/>
    <mergeCell ref="C52:E52"/>
    <mergeCell ref="B59:E59"/>
    <mergeCell ref="B65:E65"/>
    <mergeCell ref="B64:E64"/>
    <mergeCell ref="B58:E58"/>
    <mergeCell ref="B56:F56"/>
    <mergeCell ref="B62:F62"/>
    <mergeCell ref="B60:E60"/>
    <mergeCell ref="B57:E57"/>
    <mergeCell ref="B63:E63"/>
    <mergeCell ref="AD4:AJ5"/>
    <mergeCell ref="X4:AC5"/>
    <mergeCell ref="AE6:AE7"/>
    <mergeCell ref="Y6:Y7"/>
    <mergeCell ref="K4:W4"/>
    <mergeCell ref="Q5:T5"/>
    <mergeCell ref="U5:W5"/>
    <mergeCell ref="Z6:Z7"/>
    <mergeCell ref="K6:K7"/>
    <mergeCell ref="M6:M7"/>
    <mergeCell ref="P6:P7"/>
    <mergeCell ref="Q6:R6"/>
    <mergeCell ref="K5:P5"/>
    <mergeCell ref="S6:T6"/>
    <mergeCell ref="U6:U7"/>
    <mergeCell ref="AJ6:AJ7"/>
    <mergeCell ref="X6:X7"/>
    <mergeCell ref="AC6:AC7"/>
    <mergeCell ref="AD6:AD7"/>
    <mergeCell ref="AF6:AF7"/>
    <mergeCell ref="AG6:AG7"/>
    <mergeCell ref="AI6:AI7"/>
    <mergeCell ref="AH6:AH7"/>
    <mergeCell ref="V6:V7"/>
    <mergeCell ref="W6:W7"/>
    <mergeCell ref="AB6:AB7"/>
    <mergeCell ref="AA6:AA7"/>
    <mergeCell ref="D14:E14"/>
    <mergeCell ref="D15:E15"/>
    <mergeCell ref="B20:E20"/>
    <mergeCell ref="B35:E35"/>
    <mergeCell ref="B29:E29"/>
    <mergeCell ref="B21:E21"/>
    <mergeCell ref="B32:E32"/>
    <mergeCell ref="B34:E34"/>
    <mergeCell ref="B33:E33"/>
    <mergeCell ref="C19:E19"/>
    <mergeCell ref="B26:E26"/>
    <mergeCell ref="B22:B24"/>
    <mergeCell ref="C22:E22"/>
    <mergeCell ref="C23:E23"/>
    <mergeCell ref="C24:E24"/>
    <mergeCell ref="C25:E25"/>
    <mergeCell ref="B28:E28"/>
    <mergeCell ref="B10:F11"/>
    <mergeCell ref="B18:E18"/>
    <mergeCell ref="B17:E17"/>
    <mergeCell ref="B85:E85"/>
    <mergeCell ref="B83:E83"/>
    <mergeCell ref="B80:E80"/>
    <mergeCell ref="B79:E79"/>
    <mergeCell ref="B78:E78"/>
    <mergeCell ref="O6:O7"/>
    <mergeCell ref="N6:N7"/>
    <mergeCell ref="B75:F75"/>
    <mergeCell ref="B82:E82"/>
    <mergeCell ref="B74:E74"/>
    <mergeCell ref="B61:E61"/>
    <mergeCell ref="B71:E71"/>
    <mergeCell ref="B73:E73"/>
    <mergeCell ref="B39:B43"/>
    <mergeCell ref="B27:F27"/>
    <mergeCell ref="B38:F38"/>
    <mergeCell ref="B31:E31"/>
    <mergeCell ref="B30:E30"/>
    <mergeCell ref="B37:E37"/>
    <mergeCell ref="C39:E39"/>
    <mergeCell ref="C40:E40"/>
    <mergeCell ref="B81:E81"/>
    <mergeCell ref="B77:E77"/>
    <mergeCell ref="B76:E76"/>
  </mergeCells>
  <phoneticPr fontId="1"/>
  <conditionalFormatting sqref="F68">
    <cfRule type="expression" dxfId="0" priority="1">
      <formula>$F$68="対象外"</formula>
    </cfRule>
  </conditionalFormatting>
  <pageMargins left="0.23622047244094488" right="0.23622047244094488"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4D91-7AB7-4B9A-A81E-E89E8DBC02EA}">
  <dimension ref="A1:AN6"/>
  <sheetViews>
    <sheetView workbookViewId="0"/>
  </sheetViews>
  <sheetFormatPr defaultColWidth="10.69921875" defaultRowHeight="30" customHeight="1" x14ac:dyDescent="0.45"/>
  <cols>
    <col min="1" max="40" width="10.69921875" style="1"/>
  </cols>
  <sheetData>
    <row r="1" spans="1:26" ht="30" customHeight="1" x14ac:dyDescent="0.45">
      <c r="A1" s="93" t="s">
        <v>66</v>
      </c>
      <c r="B1"/>
      <c r="C1"/>
      <c r="D1"/>
      <c r="E1"/>
      <c r="F1"/>
      <c r="G1"/>
      <c r="H1"/>
      <c r="I1"/>
      <c r="J1"/>
      <c r="K1"/>
      <c r="L1"/>
      <c r="M1"/>
      <c r="N1"/>
      <c r="O1"/>
      <c r="P1"/>
      <c r="Q1"/>
      <c r="R1"/>
      <c r="S1"/>
      <c r="T1"/>
      <c r="U1"/>
      <c r="V1"/>
      <c r="W1"/>
      <c r="X1"/>
      <c r="Y1"/>
      <c r="Z1"/>
    </row>
    <row r="2" spans="1:26" ht="30" customHeight="1" x14ac:dyDescent="0.45">
      <c r="A2" s="284" t="s">
        <v>13</v>
      </c>
      <c r="B2" s="284"/>
      <c r="C2" s="284"/>
      <c r="D2" s="284"/>
      <c r="E2" s="284"/>
      <c r="F2" s="284"/>
      <c r="G2" s="284"/>
      <c r="H2" s="284"/>
      <c r="I2" s="284"/>
      <c r="J2" s="284"/>
      <c r="K2" s="284"/>
      <c r="L2" s="284"/>
      <c r="M2" s="284"/>
      <c r="N2" s="281" t="s">
        <v>6</v>
      </c>
      <c r="O2" s="281"/>
      <c r="P2" s="281"/>
      <c r="Q2" s="281"/>
      <c r="R2" s="281"/>
      <c r="S2" s="281"/>
      <c r="T2" s="281" t="s">
        <v>3</v>
      </c>
      <c r="U2" s="281"/>
      <c r="V2" s="281"/>
      <c r="W2" s="281"/>
      <c r="X2" s="281"/>
      <c r="Y2" s="281"/>
      <c r="Z2" s="281"/>
    </row>
    <row r="3" spans="1:26" ht="30" customHeight="1" x14ac:dyDescent="0.45">
      <c r="A3" s="281" t="s">
        <v>20</v>
      </c>
      <c r="B3" s="281"/>
      <c r="C3" s="281"/>
      <c r="D3" s="281"/>
      <c r="E3" s="281"/>
      <c r="F3" s="281"/>
      <c r="G3" s="281" t="s">
        <v>12</v>
      </c>
      <c r="H3" s="281"/>
      <c r="I3" s="281"/>
      <c r="J3" s="281"/>
      <c r="K3" s="281" t="s">
        <v>19</v>
      </c>
      <c r="L3" s="281"/>
      <c r="M3" s="281"/>
      <c r="N3" s="281"/>
      <c r="O3" s="281"/>
      <c r="P3" s="281"/>
      <c r="Q3" s="281"/>
      <c r="R3" s="281"/>
      <c r="S3" s="281"/>
      <c r="T3" s="281"/>
      <c r="U3" s="281"/>
      <c r="V3" s="281"/>
      <c r="W3" s="281"/>
      <c r="X3" s="281"/>
      <c r="Y3" s="281"/>
      <c r="Z3" s="281"/>
    </row>
    <row r="4" spans="1:26" ht="30" customHeight="1" x14ac:dyDescent="0.45">
      <c r="A4" s="282" t="s">
        <v>16</v>
      </c>
      <c r="B4" s="282" t="s">
        <v>65</v>
      </c>
      <c r="C4" s="222" t="s">
        <v>18</v>
      </c>
      <c r="D4" s="222" t="s">
        <v>42</v>
      </c>
      <c r="E4" s="222" t="s">
        <v>43</v>
      </c>
      <c r="F4" s="222" t="s">
        <v>7</v>
      </c>
      <c r="G4" s="281" t="s">
        <v>73</v>
      </c>
      <c r="H4" s="281"/>
      <c r="I4" s="281" t="s">
        <v>74</v>
      </c>
      <c r="J4" s="281"/>
      <c r="K4" s="222" t="s">
        <v>78</v>
      </c>
      <c r="L4" s="222" t="s">
        <v>42</v>
      </c>
      <c r="M4" s="222" t="s">
        <v>43</v>
      </c>
      <c r="N4" s="282" t="s">
        <v>16</v>
      </c>
      <c r="O4" s="282" t="s">
        <v>40</v>
      </c>
      <c r="P4" s="222" t="s">
        <v>17</v>
      </c>
      <c r="Q4" s="222" t="s">
        <v>42</v>
      </c>
      <c r="R4" s="222" t="s">
        <v>43</v>
      </c>
      <c r="S4" s="222" t="s">
        <v>7</v>
      </c>
      <c r="T4" s="282" t="s">
        <v>16</v>
      </c>
      <c r="U4" s="282" t="s">
        <v>39</v>
      </c>
      <c r="V4" s="222" t="s">
        <v>15</v>
      </c>
      <c r="W4" s="222" t="s">
        <v>27</v>
      </c>
      <c r="X4" s="222" t="s">
        <v>42</v>
      </c>
      <c r="Y4" s="222" t="s">
        <v>43</v>
      </c>
      <c r="Z4" s="222" t="s">
        <v>7</v>
      </c>
    </row>
    <row r="5" spans="1:26" ht="30" customHeight="1" x14ac:dyDescent="0.45">
      <c r="A5" s="283"/>
      <c r="B5" s="283"/>
      <c r="C5" s="223"/>
      <c r="D5" s="223"/>
      <c r="E5" s="223"/>
      <c r="F5" s="223"/>
      <c r="G5" s="3" t="s">
        <v>18</v>
      </c>
      <c r="H5" s="3" t="s">
        <v>42</v>
      </c>
      <c r="I5" s="3" t="s">
        <v>18</v>
      </c>
      <c r="J5" s="3" t="s">
        <v>42</v>
      </c>
      <c r="K5" s="223"/>
      <c r="L5" s="223"/>
      <c r="M5" s="223"/>
      <c r="N5" s="283"/>
      <c r="O5" s="283"/>
      <c r="P5" s="223"/>
      <c r="Q5" s="223"/>
      <c r="R5" s="223"/>
      <c r="S5" s="223"/>
      <c r="T5" s="283"/>
      <c r="U5" s="283"/>
      <c r="V5" s="223"/>
      <c r="W5" s="223"/>
      <c r="X5" s="223"/>
      <c r="Y5" s="223"/>
      <c r="Z5" s="223"/>
    </row>
    <row r="6" spans="1:26" ht="30" customHeight="1" x14ac:dyDescent="0.45">
      <c r="A6" s="94">
        <f>助成金額計算書!K8</f>
        <v>0</v>
      </c>
      <c r="B6" s="94">
        <f>助成金額計算書!L8</f>
        <v>0</v>
      </c>
      <c r="C6" s="95">
        <f>助成金額計算書!M8</f>
        <v>0</v>
      </c>
      <c r="D6" s="96" t="e">
        <f>助成金額計算書!N8</f>
        <v>#DIV/0!</v>
      </c>
      <c r="E6" s="96">
        <f>助成金額計算書!O8</f>
        <v>0</v>
      </c>
      <c r="F6" s="96">
        <f>助成金額計算書!P8</f>
        <v>0</v>
      </c>
      <c r="G6" s="95" t="e">
        <f>助成金額計算書!Q8</f>
        <v>#DIV/0!</v>
      </c>
      <c r="H6" s="96" t="e">
        <f>助成金額計算書!R8</f>
        <v>#DIV/0!</v>
      </c>
      <c r="I6" s="108" t="e">
        <f>助成金額計算書!S8</f>
        <v>#DIV/0!</v>
      </c>
      <c r="J6" s="96" t="e">
        <f>助成金額計算書!T8</f>
        <v>#DIV/0!</v>
      </c>
      <c r="K6" s="95">
        <f>助成金額計算書!U8</f>
        <v>0</v>
      </c>
      <c r="L6" s="96">
        <f>助成金額計算書!V8</f>
        <v>0</v>
      </c>
      <c r="M6" s="96">
        <f>助成金額計算書!W8</f>
        <v>0</v>
      </c>
      <c r="N6" s="94">
        <f>助成金額計算書!X8</f>
        <v>0</v>
      </c>
      <c r="O6" s="94">
        <f>助成金額計算書!Y8</f>
        <v>0</v>
      </c>
      <c r="P6" s="95">
        <f>助成金額計算書!Z8</f>
        <v>0</v>
      </c>
      <c r="Q6" s="96">
        <f>助成金額計算書!AA8</f>
        <v>0</v>
      </c>
      <c r="R6" s="96">
        <f>助成金額計算書!AB8</f>
        <v>0</v>
      </c>
      <c r="S6" s="96">
        <f>助成金額計算書!AC8</f>
        <v>0</v>
      </c>
      <c r="T6" s="94">
        <f>助成金額計算書!AD8</f>
        <v>0</v>
      </c>
      <c r="U6" s="94">
        <f>助成金額計算書!AE8</f>
        <v>0</v>
      </c>
      <c r="V6" s="97">
        <f>助成金額計算書!AF8</f>
        <v>0</v>
      </c>
      <c r="W6" s="97" t="str">
        <f>助成金額計算書!AG8</f>
        <v>はい</v>
      </c>
      <c r="X6" s="96">
        <f>助成金額計算書!AH8</f>
        <v>0</v>
      </c>
      <c r="Y6" s="96">
        <f>助成金額計算書!AI8</f>
        <v>0</v>
      </c>
      <c r="Z6" s="96">
        <f>助成金額計算書!AJ8</f>
        <v>0</v>
      </c>
    </row>
  </sheetData>
  <sheetProtection algorithmName="SHA-512" hashValue="T63b+vq/flQW481TYOvJFgBR881YsBgDU5kM6UH8lkS7b41ednVsKfr79OiuPkWkwpUnhQoASl5WjIEI0z9aDg==" saltValue="ExXq2/MBHdZGFc8VXquREQ==" spinCount="100000" sheet="1" objects="1" scenarios="1"/>
  <mergeCells count="30">
    <mergeCell ref="C4:C5"/>
    <mergeCell ref="D4:D5"/>
    <mergeCell ref="G4:H4"/>
    <mergeCell ref="A2:M2"/>
    <mergeCell ref="N2:S3"/>
    <mergeCell ref="R4:R5"/>
    <mergeCell ref="K4:K5"/>
    <mergeCell ref="L4:L5"/>
    <mergeCell ref="M4:M5"/>
    <mergeCell ref="N4:N5"/>
    <mergeCell ref="O4:O5"/>
    <mergeCell ref="P4:P5"/>
    <mergeCell ref="Q4:Q5"/>
    <mergeCell ref="B4:B5"/>
    <mergeCell ref="T2:Z3"/>
    <mergeCell ref="A3:F3"/>
    <mergeCell ref="G3:J3"/>
    <mergeCell ref="K3:M3"/>
    <mergeCell ref="E4:E5"/>
    <mergeCell ref="F4:F5"/>
    <mergeCell ref="I4:J4"/>
    <mergeCell ref="S4:S5"/>
    <mergeCell ref="T4:T5"/>
    <mergeCell ref="U4:U5"/>
    <mergeCell ref="V4:V5"/>
    <mergeCell ref="W4:W5"/>
    <mergeCell ref="X4:X5"/>
    <mergeCell ref="Y4:Y5"/>
    <mergeCell ref="Z4:Z5"/>
    <mergeCell ref="A4:A5"/>
  </mergeCells>
  <phoneticPr fontId="1"/>
  <pageMargins left="0.23622047244094488" right="0.23622047244094488"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情報記入シート</vt:lpstr>
      <vt:lpstr>助成金額計算書</vt:lpstr>
      <vt:lpstr>【参考】個票転記用シート</vt:lpstr>
      <vt:lpstr>助成金額計算書!Print_Area</vt:lpstr>
      <vt:lpstr>情報記入シート!Print_Area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2023-05-24T23:33:08Z</cp:lastPrinted>
  <dcterms:created xsi:type="dcterms:W3CDTF">2022-05-27T04:11:35Z</dcterms:created>
  <dcterms:modified xsi:type="dcterms:W3CDTF">2023-06-01T07:53:36Z</dcterms:modified>
</cp:coreProperties>
</file>